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queryTables/queryTable1.xml" ContentType="application/vnd.openxmlformats-officedocument.spreadsheetml.query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defaultThemeVersion="124226"/>
  <mc:AlternateContent xmlns:mc="http://schemas.openxmlformats.org/markup-compatibility/2006">
    <mc:Choice Requires="x15">
      <x15ac:absPath xmlns:x15ac="http://schemas.microsoft.com/office/spreadsheetml/2010/11/ac" url="/Users/kaandorp/Git_repositories/Global_Analysis_Mikael/00_data_files/"/>
    </mc:Choice>
  </mc:AlternateContent>
  <xr:revisionPtr revIDLastSave="0" documentId="8_{4C9A6230-A2A7-F940-AA44-4779C8CCD64B}" xr6:coauthVersionLast="36" xr6:coauthVersionMax="36" xr10:uidLastSave="{00000000-0000-0000-0000-000000000000}"/>
  <bookViews>
    <workbookView xWindow="7420" yWindow="2120" windowWidth="28800" windowHeight="16240" tabRatio="728" firstSheet="1" activeTab="2" xr2:uid="{00000000-000D-0000-FFFF-FFFF00000000}"/>
  </bookViews>
  <sheets>
    <sheet name="ExperimentalData" sheetId="2" r:id="rId1"/>
    <sheet name="Global Catchment Data" sheetId="1" r:id="rId2"/>
    <sheet name="Mismanaged Plastic Waste" sheetId="4" r:id="rId3"/>
    <sheet name="Empirical size-mass relationshi" sheetId="11" r:id="rId4"/>
  </sheets>
  <definedNames>
    <definedName name="_xlnm._FilterDatabase" localSheetId="0" hidden="1">ExperimentalData!$J$2:$J$320</definedName>
    <definedName name="world_basin_plastic_load_attributes.csv_2_1" localSheetId="1">'Global Catchment Data'!$B$1:$I$1495</definedName>
  </definedNames>
  <calcPr calcId="162913" concurrentCalc="0"/>
</workbook>
</file>

<file path=xl/calcChain.xml><?xml version="1.0" encoding="utf-8"?>
<calcChain xmlns="http://schemas.openxmlformats.org/spreadsheetml/2006/main">
  <c r="G48" i="11" l="1"/>
  <c r="G6" i="11"/>
  <c r="P240" i="2"/>
  <c r="P237" i="2"/>
  <c r="AA3" i="2"/>
  <c r="AB223" i="2"/>
  <c r="AB222" i="2"/>
  <c r="P220" i="2"/>
  <c r="U220" i="2"/>
  <c r="AE234" i="2"/>
  <c r="AE235" i="2"/>
  <c r="AE236" i="2"/>
  <c r="AE237" i="2"/>
  <c r="AE238" i="2"/>
  <c r="AE239" i="2"/>
  <c r="AE240" i="2"/>
  <c r="AE241" i="2"/>
  <c r="AE242" i="2"/>
  <c r="AE233" i="2"/>
  <c r="AB227" i="2"/>
  <c r="AE225" i="2"/>
  <c r="AE226" i="2"/>
  <c r="AE228" i="2"/>
  <c r="AE229" i="2"/>
  <c r="AE230" i="2"/>
  <c r="AE231" i="2"/>
  <c r="AE232" i="2"/>
  <c r="AE224" i="2"/>
  <c r="AC227" i="2"/>
  <c r="AE227" i="2"/>
  <c r="H225" i="2"/>
  <c r="S225" i="2"/>
  <c r="T225" i="2"/>
  <c r="O226" i="2"/>
  <c r="O227" i="2"/>
  <c r="P227" i="2"/>
  <c r="U227" i="2"/>
  <c r="O228" i="2"/>
  <c r="H229" i="2"/>
  <c r="S229" i="2"/>
  <c r="T229" i="2"/>
  <c r="O230" i="2"/>
  <c r="P230" i="2"/>
  <c r="U230" i="2"/>
  <c r="O231" i="2"/>
  <c r="O232" i="2"/>
  <c r="H224" i="2"/>
  <c r="S224" i="2"/>
  <c r="T224" i="2"/>
  <c r="H242" i="2"/>
  <c r="H241" i="2"/>
  <c r="H237" i="2"/>
  <c r="H238" i="2"/>
  <c r="P239" i="2"/>
  <c r="U239" i="2"/>
  <c r="H235" i="2"/>
  <c r="H236" i="2"/>
  <c r="H233" i="2"/>
  <c r="AC223" i="2"/>
  <c r="AE223" i="2"/>
  <c r="AC222" i="2"/>
  <c r="AE222" i="2"/>
  <c r="G222" i="2"/>
  <c r="G223" i="2"/>
  <c r="H223" i="2"/>
  <c r="O229" i="2"/>
  <c r="P229" i="2"/>
  <c r="U229" i="2"/>
  <c r="H222" i="2"/>
  <c r="P222" i="2"/>
  <c r="P233" i="2"/>
  <c r="H231" i="2"/>
  <c r="S231" i="2"/>
  <c r="T231" i="2"/>
  <c r="H227" i="2"/>
  <c r="S227" i="2"/>
  <c r="T227" i="2"/>
  <c r="O225" i="2"/>
  <c r="H240" i="2"/>
  <c r="H232" i="2"/>
  <c r="S232" i="2"/>
  <c r="T232" i="2"/>
  <c r="H228" i="2"/>
  <c r="S228" i="2"/>
  <c r="T228" i="2"/>
  <c r="O224" i="2"/>
  <c r="H234" i="2"/>
  <c r="H230" i="2"/>
  <c r="S230" i="2"/>
  <c r="T230" i="2"/>
  <c r="H226" i="2"/>
  <c r="S226" i="2"/>
  <c r="T226" i="2"/>
  <c r="H239" i="2"/>
  <c r="U237" i="2"/>
  <c r="U222" i="2"/>
  <c r="U240" i="2"/>
  <c r="U233" i="2"/>
  <c r="H220" i="2"/>
  <c r="H26" i="2"/>
  <c r="O70" i="2"/>
  <c r="O7" i="2"/>
  <c r="P217" i="2"/>
  <c r="AE98" i="2"/>
  <c r="AE99" i="2"/>
  <c r="AE100" i="2"/>
  <c r="AE101" i="2"/>
  <c r="AE94" i="2"/>
  <c r="AE95" i="2"/>
  <c r="AE96" i="2"/>
  <c r="AE97" i="2"/>
  <c r="AE90" i="2"/>
  <c r="AE91" i="2"/>
  <c r="AE92" i="2"/>
  <c r="AE93" i="2"/>
  <c r="AE86" i="2"/>
  <c r="AE87" i="2"/>
  <c r="AE88" i="2"/>
  <c r="AE89" i="2"/>
  <c r="AE82" i="2"/>
  <c r="AE83" i="2"/>
  <c r="AE84" i="2"/>
  <c r="AE85" i="2"/>
  <c r="AE70" i="2"/>
  <c r="AE71" i="2"/>
  <c r="AE72" i="2"/>
  <c r="AE73" i="2"/>
  <c r="AE74" i="2"/>
  <c r="AE75" i="2"/>
  <c r="AE76" i="2"/>
  <c r="AE77" i="2"/>
  <c r="AE78" i="2"/>
  <c r="AE79" i="2"/>
  <c r="AE80" i="2"/>
  <c r="AE81" i="2"/>
  <c r="AE3" i="2"/>
  <c r="AE56" i="2"/>
  <c r="R102" i="2"/>
  <c r="Q71" i="2"/>
  <c r="Q7" i="2"/>
  <c r="Q54" i="2"/>
  <c r="Q55" i="2"/>
  <c r="Q56" i="2"/>
  <c r="Q57" i="2"/>
  <c r="Q58" i="2"/>
  <c r="Q59" i="2"/>
  <c r="Q60" i="2"/>
  <c r="Q61" i="2"/>
  <c r="Q62" i="2"/>
  <c r="Q63" i="2"/>
  <c r="Q64" i="2"/>
  <c r="Q65" i="2"/>
  <c r="Q66" i="2"/>
  <c r="Q67" i="2"/>
  <c r="Q68" i="2"/>
  <c r="Q69"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53" i="2"/>
  <c r="Q46" i="2"/>
  <c r="R46" i="2"/>
  <c r="R47" i="2"/>
  <c r="Q48" i="2"/>
  <c r="R48" i="2"/>
  <c r="Q49" i="2"/>
  <c r="R49" i="2"/>
  <c r="Q50" i="2"/>
  <c r="R50" i="2"/>
  <c r="Q51" i="2"/>
  <c r="Q52" i="2"/>
  <c r="Q8" i="2"/>
  <c r="Q9" i="2"/>
  <c r="Q10" i="2"/>
  <c r="Q11" i="2"/>
  <c r="Q12" i="2"/>
  <c r="Q13" i="2"/>
  <c r="Q14" i="2"/>
  <c r="Q15" i="2"/>
  <c r="P221" i="2"/>
  <c r="H221" i="2"/>
  <c r="AE221" i="2"/>
  <c r="AE220" i="2"/>
  <c r="R51" i="2"/>
  <c r="U221" i="2"/>
  <c r="R7" i="2"/>
  <c r="R165" i="2"/>
  <c r="R150" i="2"/>
  <c r="R142" i="2"/>
  <c r="R134" i="2"/>
  <c r="R106" i="2"/>
  <c r="R13" i="2"/>
  <c r="R185" i="2"/>
  <c r="R158" i="2"/>
  <c r="R154" i="2"/>
  <c r="R146" i="2"/>
  <c r="R138" i="2"/>
  <c r="R119" i="2"/>
  <c r="R177" i="2"/>
  <c r="R161" i="2"/>
  <c r="R10" i="2"/>
  <c r="R131" i="2"/>
  <c r="R127" i="2"/>
  <c r="R123" i="2"/>
  <c r="R115" i="2"/>
  <c r="R181" i="2"/>
  <c r="R109" i="2"/>
  <c r="R168" i="2"/>
  <c r="R112" i="2"/>
  <c r="R98" i="2"/>
  <c r="R90" i="2"/>
  <c r="R82" i="2"/>
  <c r="R53" i="2"/>
  <c r="R94" i="2"/>
  <c r="R86" i="2"/>
  <c r="R76" i="2"/>
  <c r="R70" i="2"/>
  <c r="O154" i="2"/>
  <c r="O109" i="2"/>
  <c r="P102" i="2"/>
  <c r="O8" i="2"/>
  <c r="O9" i="2"/>
  <c r="O10" i="2"/>
  <c r="O11" i="2"/>
  <c r="O12" i="2"/>
  <c r="O13" i="2"/>
  <c r="O14" i="2"/>
  <c r="O15" i="2"/>
  <c r="O26" i="2"/>
  <c r="O27" i="2"/>
  <c r="O28" i="2"/>
  <c r="O29" i="2"/>
  <c r="O30" i="2"/>
  <c r="O31" i="2"/>
  <c r="O32" i="2"/>
  <c r="O33" i="2"/>
  <c r="O34" i="2"/>
  <c r="O35" i="2"/>
  <c r="O36" i="2"/>
  <c r="O37" i="2"/>
  <c r="O38" i="2"/>
  <c r="O39" i="2"/>
  <c r="O40" i="2"/>
  <c r="O41" i="2"/>
  <c r="O42" i="2"/>
  <c r="O43" i="2"/>
  <c r="O44" i="2"/>
  <c r="O45" i="2"/>
  <c r="O46" i="2"/>
  <c r="P46" i="2"/>
  <c r="O47" i="2"/>
  <c r="P47" i="2"/>
  <c r="O48" i="2"/>
  <c r="P48" i="2"/>
  <c r="O49" i="2"/>
  <c r="P49" i="2"/>
  <c r="O50" i="2"/>
  <c r="P50" i="2"/>
  <c r="O51" i="2"/>
  <c r="O52" i="2"/>
  <c r="O53" i="2"/>
  <c r="O54" i="2"/>
  <c r="O55" i="2"/>
  <c r="O60" i="2"/>
  <c r="O61" i="2"/>
  <c r="O62" i="2"/>
  <c r="O71" i="2"/>
  <c r="O72" i="2"/>
  <c r="O76" i="2"/>
  <c r="O77" i="2"/>
  <c r="O78" i="2"/>
  <c r="O82" i="2"/>
  <c r="O83" i="2"/>
  <c r="O84" i="2"/>
  <c r="O85" i="2"/>
  <c r="O86" i="2"/>
  <c r="O88" i="2"/>
  <c r="O89" i="2"/>
  <c r="O90" i="2"/>
  <c r="O91" i="2"/>
  <c r="O92" i="2"/>
  <c r="O93" i="2"/>
  <c r="O94" i="2"/>
  <c r="O95" i="2"/>
  <c r="O96" i="2"/>
  <c r="O97" i="2"/>
  <c r="O98" i="2"/>
  <c r="O99" i="2"/>
  <c r="O100" i="2"/>
  <c r="O101" i="2"/>
  <c r="O106" i="2"/>
  <c r="O107" i="2"/>
  <c r="O108"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L76" i="2"/>
  <c r="S70" i="2"/>
  <c r="T70" i="2"/>
  <c r="P215" i="2"/>
  <c r="P7" i="2"/>
  <c r="P76" i="2"/>
  <c r="P212" i="2"/>
  <c r="O102" i="2"/>
  <c r="P161" i="2"/>
  <c r="P154" i="2"/>
  <c r="P150" i="2"/>
  <c r="P146" i="2"/>
  <c r="P142" i="2"/>
  <c r="P138" i="2"/>
  <c r="P134" i="2"/>
  <c r="P119" i="2"/>
  <c r="P109" i="2"/>
  <c r="P10" i="2"/>
  <c r="P70" i="2"/>
  <c r="P204" i="2"/>
  <c r="P168" i="2"/>
  <c r="P206" i="2"/>
  <c r="P195" i="2"/>
  <c r="P181" i="2"/>
  <c r="P41" i="2"/>
  <c r="P98" i="2"/>
  <c r="P82" i="2"/>
  <c r="P198" i="2"/>
  <c r="P158" i="2"/>
  <c r="P209" i="2"/>
  <c r="P201" i="2"/>
  <c r="P189" i="2"/>
  <c r="P185" i="2"/>
  <c r="P177" i="2"/>
  <c r="P165" i="2"/>
  <c r="P127" i="2"/>
  <c r="P112" i="2"/>
  <c r="P90" i="2"/>
  <c r="P192" i="2"/>
  <c r="P131" i="2"/>
  <c r="P123" i="2"/>
  <c r="P115" i="2"/>
  <c r="P106" i="2"/>
  <c r="P94" i="2"/>
  <c r="P86" i="2"/>
  <c r="P53" i="2"/>
  <c r="P51" i="2"/>
  <c r="P31" i="2"/>
  <c r="P13" i="2"/>
  <c r="P36" i="2"/>
  <c r="P26" i="2"/>
  <c r="AA5" i="2"/>
  <c r="AA6" i="2"/>
  <c r="L17" i="2"/>
  <c r="Y17" i="2"/>
  <c r="Z17" i="2"/>
  <c r="L18" i="2"/>
  <c r="Y18" i="2"/>
  <c r="Z18" i="2"/>
  <c r="L19" i="2"/>
  <c r="Y19" i="2"/>
  <c r="Z19" i="2"/>
  <c r="L20" i="2"/>
  <c r="Y20" i="2"/>
  <c r="Z20" i="2"/>
  <c r="L21" i="2"/>
  <c r="Y21" i="2"/>
  <c r="Z21" i="2"/>
  <c r="L22" i="2"/>
  <c r="Y22" i="2"/>
  <c r="Z22" i="2"/>
  <c r="L23" i="2"/>
  <c r="Y23" i="2"/>
  <c r="Z23" i="2"/>
  <c r="L24" i="2"/>
  <c r="Y24" i="2"/>
  <c r="Z24" i="2"/>
  <c r="L25" i="2"/>
  <c r="Y25" i="2"/>
  <c r="Z25" i="2"/>
  <c r="L16" i="2"/>
  <c r="Y16" i="2"/>
  <c r="Z16" i="2"/>
  <c r="V16" i="2"/>
  <c r="W16" i="2"/>
  <c r="S8" i="2"/>
  <c r="S9" i="2"/>
  <c r="S10" i="2"/>
  <c r="S11" i="2"/>
  <c r="S12" i="2"/>
  <c r="S13" i="2"/>
  <c r="S14" i="2"/>
  <c r="S15" i="2"/>
  <c r="S16" i="2"/>
  <c r="S17" i="2"/>
  <c r="S18" i="2"/>
  <c r="S19" i="2"/>
  <c r="S20" i="2"/>
  <c r="S21" i="2"/>
  <c r="S22" i="2"/>
  <c r="S23" i="2"/>
  <c r="S24" i="2"/>
  <c r="S25" i="2"/>
  <c r="S46" i="2"/>
  <c r="S47" i="2"/>
  <c r="S48" i="2"/>
  <c r="S49" i="2"/>
  <c r="S50" i="2"/>
  <c r="S51" i="2"/>
  <c r="S52" i="2"/>
  <c r="S53" i="2"/>
  <c r="S54" i="2"/>
  <c r="S55" i="2"/>
  <c r="S56" i="2"/>
  <c r="S57" i="2"/>
  <c r="S58" i="2"/>
  <c r="S59" i="2"/>
  <c r="S60" i="2"/>
  <c r="S61" i="2"/>
  <c r="S62" i="2"/>
  <c r="S71" i="2"/>
  <c r="S72" i="2"/>
  <c r="S76" i="2"/>
  <c r="S77" i="2"/>
  <c r="S78" i="2"/>
  <c r="S7" i="2"/>
  <c r="L8" i="2"/>
  <c r="Y8" i="2"/>
  <c r="Z8" i="2"/>
  <c r="L9" i="2"/>
  <c r="Y9" i="2"/>
  <c r="Z9" i="2"/>
  <c r="L10" i="2"/>
  <c r="Y10" i="2"/>
  <c r="L11" i="2"/>
  <c r="Y11" i="2"/>
  <c r="Z11" i="2"/>
  <c r="L12" i="2"/>
  <c r="L13" i="2"/>
  <c r="Y13" i="2"/>
  <c r="Z13" i="2"/>
  <c r="L14" i="2"/>
  <c r="Y14" i="2"/>
  <c r="Z14" i="2"/>
  <c r="L15" i="2"/>
  <c r="Y15" i="2"/>
  <c r="Z15" i="2"/>
  <c r="L7" i="2"/>
  <c r="Y7" i="2"/>
  <c r="Z7" i="2"/>
  <c r="K8" i="2"/>
  <c r="K9" i="2"/>
  <c r="K10" i="2"/>
  <c r="K11" i="2"/>
  <c r="K12" i="2"/>
  <c r="K13" i="2"/>
  <c r="K14" i="2"/>
  <c r="K15" i="2"/>
  <c r="K7" i="2"/>
  <c r="AE51" i="2"/>
  <c r="AC50" i="2"/>
  <c r="AE53" i="2"/>
  <c r="AE54" i="2"/>
  <c r="AE55" i="2"/>
  <c r="AE57" i="2"/>
  <c r="AE58" i="2"/>
  <c r="AE59" i="2"/>
  <c r="AE60" i="2"/>
  <c r="AE52" i="2"/>
  <c r="L46" i="2"/>
  <c r="Y46" i="2"/>
  <c r="Z46" i="2"/>
  <c r="AA46" i="2"/>
  <c r="L47" i="2"/>
  <c r="Y47" i="2"/>
  <c r="Z47" i="2"/>
  <c r="AA47" i="2"/>
  <c r="L48" i="2"/>
  <c r="Y48" i="2"/>
  <c r="Z48" i="2"/>
  <c r="AA48" i="2"/>
  <c r="L49" i="2"/>
  <c r="Y49" i="2"/>
  <c r="Z49" i="2"/>
  <c r="AA49" i="2"/>
  <c r="L50" i="2"/>
  <c r="Y50" i="2"/>
  <c r="Z50" i="2"/>
  <c r="AA50" i="2"/>
  <c r="L51" i="2"/>
  <c r="Y51" i="2"/>
  <c r="Z51" i="2"/>
  <c r="L52" i="2"/>
  <c r="Y52" i="2"/>
  <c r="Z52" i="2"/>
  <c r="V53" i="2"/>
  <c r="W53" i="2"/>
  <c r="L53" i="2"/>
  <c r="Y53" i="2"/>
  <c r="V17" i="2"/>
  <c r="W17" i="2"/>
  <c r="V18" i="2"/>
  <c r="W18" i="2"/>
  <c r="V19" i="2"/>
  <c r="W19" i="2"/>
  <c r="V20" i="2"/>
  <c r="W20" i="2"/>
  <c r="V21" i="2"/>
  <c r="W21" i="2"/>
  <c r="V22" i="2"/>
  <c r="W22" i="2"/>
  <c r="V23" i="2"/>
  <c r="W23" i="2"/>
  <c r="V24" i="2"/>
  <c r="W24" i="2"/>
  <c r="V25" i="2"/>
  <c r="W25" i="2"/>
  <c r="V46" i="2"/>
  <c r="W46" i="2"/>
  <c r="X46" i="2"/>
  <c r="V47" i="2"/>
  <c r="W47" i="2"/>
  <c r="X47" i="2"/>
  <c r="V48" i="2"/>
  <c r="W48" i="2"/>
  <c r="X48" i="2"/>
  <c r="V49" i="2"/>
  <c r="W49" i="2"/>
  <c r="X49" i="2"/>
  <c r="V50" i="2"/>
  <c r="W50" i="2"/>
  <c r="X50" i="2"/>
  <c r="V51" i="2"/>
  <c r="W51" i="2"/>
  <c r="V52" i="2"/>
  <c r="W52" i="2"/>
  <c r="V54" i="2"/>
  <c r="W54" i="2"/>
  <c r="V55" i="2"/>
  <c r="W55" i="2"/>
  <c r="V56" i="2"/>
  <c r="W56" i="2"/>
  <c r="V57" i="2"/>
  <c r="W57" i="2"/>
  <c r="V58" i="2"/>
  <c r="W58" i="2"/>
  <c r="V59" i="2"/>
  <c r="W59" i="2"/>
  <c r="V60" i="2"/>
  <c r="W60" i="2"/>
  <c r="V61" i="2"/>
  <c r="W61" i="2"/>
  <c r="V62" i="2"/>
  <c r="W62" i="2"/>
  <c r="V63" i="2"/>
  <c r="W63" i="2"/>
  <c r="V64" i="2"/>
  <c r="W64" i="2"/>
  <c r="V65" i="2"/>
  <c r="W65" i="2"/>
  <c r="V66" i="2"/>
  <c r="W66" i="2"/>
  <c r="V67" i="2"/>
  <c r="W67" i="2"/>
  <c r="V68" i="2"/>
  <c r="W68" i="2"/>
  <c r="V69" i="2"/>
  <c r="W69" i="2"/>
  <c r="V71" i="2"/>
  <c r="W71" i="2"/>
  <c r="V72" i="2"/>
  <c r="W72" i="2"/>
  <c r="V73" i="2"/>
  <c r="W73" i="2"/>
  <c r="V74" i="2"/>
  <c r="W74" i="2"/>
  <c r="V75" i="2"/>
  <c r="W75" i="2"/>
  <c r="V76" i="2"/>
  <c r="W76" i="2"/>
  <c r="V77" i="2"/>
  <c r="W77" i="2"/>
  <c r="V78" i="2"/>
  <c r="W78" i="2"/>
  <c r="V79" i="2"/>
  <c r="W79" i="2"/>
  <c r="V80" i="2"/>
  <c r="W80" i="2"/>
  <c r="V81" i="2"/>
  <c r="W81" i="2"/>
  <c r="V7" i="2"/>
  <c r="W7" i="2"/>
  <c r="V8" i="2"/>
  <c r="W8" i="2"/>
  <c r="V9" i="2"/>
  <c r="W9" i="2"/>
  <c r="V10" i="2"/>
  <c r="W10" i="2"/>
  <c r="V11" i="2"/>
  <c r="W11" i="2"/>
  <c r="V12" i="2"/>
  <c r="W12" i="2"/>
  <c r="V13" i="2"/>
  <c r="W13" i="2"/>
  <c r="V14" i="2"/>
  <c r="W14" i="2"/>
  <c r="V15" i="2"/>
  <c r="W15" i="2"/>
  <c r="X7" i="2"/>
  <c r="AE50" i="2"/>
  <c r="X76" i="2"/>
  <c r="X70" i="2"/>
  <c r="X10" i="2"/>
  <c r="AA7" i="2"/>
  <c r="X13" i="2"/>
  <c r="X16" i="2"/>
  <c r="AA13" i="2"/>
  <c r="X21" i="2"/>
  <c r="X51" i="2"/>
  <c r="Z10" i="2"/>
  <c r="AA21" i="2"/>
  <c r="X53" i="2"/>
  <c r="AA16" i="2"/>
  <c r="Z53" i="2"/>
  <c r="AA51" i="2"/>
  <c r="T9" i="2"/>
  <c r="T10" i="2"/>
  <c r="T13" i="2"/>
  <c r="T14" i="2"/>
  <c r="T16" i="2"/>
  <c r="T19" i="2"/>
  <c r="T20" i="2"/>
  <c r="T23" i="2"/>
  <c r="T47" i="2"/>
  <c r="U47" i="2"/>
  <c r="T60" i="2"/>
  <c r="T61" i="2"/>
  <c r="T71" i="2"/>
  <c r="T76" i="2"/>
  <c r="T7" i="2"/>
  <c r="T8" i="2"/>
  <c r="T11" i="2"/>
  <c r="T15" i="2"/>
  <c r="T17" i="2"/>
  <c r="T18" i="2"/>
  <c r="T21" i="2"/>
  <c r="T22" i="2"/>
  <c r="T24" i="2"/>
  <c r="T25" i="2"/>
  <c r="T46" i="2"/>
  <c r="U46" i="2"/>
  <c r="T48" i="2"/>
  <c r="U48" i="2"/>
  <c r="T49" i="2"/>
  <c r="U49" i="2"/>
  <c r="T50" i="2"/>
  <c r="U50" i="2"/>
  <c r="T51" i="2"/>
  <c r="T52" i="2"/>
  <c r="T53" i="2"/>
  <c r="T54" i="2"/>
  <c r="T55" i="2"/>
  <c r="T62" i="2"/>
  <c r="T72" i="2"/>
  <c r="T77" i="2"/>
  <c r="T78" i="2"/>
  <c r="J83" i="2"/>
  <c r="V83" i="2"/>
  <c r="W83" i="2"/>
  <c r="J84" i="2"/>
  <c r="V84" i="2"/>
  <c r="W84" i="2"/>
  <c r="J85" i="2"/>
  <c r="V85" i="2"/>
  <c r="W85" i="2"/>
  <c r="J86" i="2"/>
  <c r="V86" i="2"/>
  <c r="W86" i="2"/>
  <c r="J87" i="2"/>
  <c r="V87" i="2"/>
  <c r="W87" i="2"/>
  <c r="J88" i="2"/>
  <c r="V88" i="2"/>
  <c r="W88" i="2"/>
  <c r="J89" i="2"/>
  <c r="V89" i="2"/>
  <c r="W89" i="2"/>
  <c r="J90" i="2"/>
  <c r="V90" i="2"/>
  <c r="W90" i="2"/>
  <c r="J91" i="2"/>
  <c r="V91" i="2"/>
  <c r="W91" i="2"/>
  <c r="J92" i="2"/>
  <c r="V92" i="2"/>
  <c r="W92" i="2"/>
  <c r="J93" i="2"/>
  <c r="V93" i="2"/>
  <c r="W93" i="2"/>
  <c r="J94" i="2"/>
  <c r="V94" i="2"/>
  <c r="W94" i="2"/>
  <c r="J95" i="2"/>
  <c r="V95" i="2"/>
  <c r="W95" i="2"/>
  <c r="J96" i="2"/>
  <c r="V96" i="2"/>
  <c r="W96" i="2"/>
  <c r="J97" i="2"/>
  <c r="V97" i="2"/>
  <c r="W97" i="2"/>
  <c r="J98" i="2"/>
  <c r="V98" i="2"/>
  <c r="W98" i="2"/>
  <c r="J99" i="2"/>
  <c r="V99" i="2"/>
  <c r="W99" i="2"/>
  <c r="J100" i="2"/>
  <c r="V100" i="2"/>
  <c r="W100" i="2"/>
  <c r="J101" i="2"/>
  <c r="V101" i="2"/>
  <c r="W101" i="2"/>
  <c r="J102" i="2"/>
  <c r="J103" i="2"/>
  <c r="J104" i="2"/>
  <c r="J105" i="2"/>
  <c r="J106" i="2"/>
  <c r="V106" i="2"/>
  <c r="W106" i="2"/>
  <c r="J107" i="2"/>
  <c r="V107" i="2"/>
  <c r="W107" i="2"/>
  <c r="J108" i="2"/>
  <c r="V108" i="2"/>
  <c r="W108" i="2"/>
  <c r="J109" i="2"/>
  <c r="V109" i="2"/>
  <c r="W109" i="2"/>
  <c r="J110" i="2"/>
  <c r="V110" i="2"/>
  <c r="W110" i="2"/>
  <c r="J111" i="2"/>
  <c r="V111" i="2"/>
  <c r="W111" i="2"/>
  <c r="J112" i="2"/>
  <c r="V112" i="2"/>
  <c r="W112" i="2"/>
  <c r="J113" i="2"/>
  <c r="V113" i="2"/>
  <c r="W113" i="2"/>
  <c r="J114" i="2"/>
  <c r="V114" i="2"/>
  <c r="W114" i="2"/>
  <c r="J115" i="2"/>
  <c r="V115" i="2"/>
  <c r="W115" i="2"/>
  <c r="J116" i="2"/>
  <c r="V116" i="2"/>
  <c r="W116" i="2"/>
  <c r="J117" i="2"/>
  <c r="V117" i="2"/>
  <c r="W117" i="2"/>
  <c r="J118" i="2"/>
  <c r="V118" i="2"/>
  <c r="W118" i="2"/>
  <c r="J119" i="2"/>
  <c r="V119" i="2"/>
  <c r="W119" i="2"/>
  <c r="J120" i="2"/>
  <c r="V120" i="2"/>
  <c r="W120" i="2"/>
  <c r="J121" i="2"/>
  <c r="V121" i="2"/>
  <c r="W121" i="2"/>
  <c r="J122" i="2"/>
  <c r="V122" i="2"/>
  <c r="W122" i="2"/>
  <c r="J123" i="2"/>
  <c r="V123" i="2"/>
  <c r="W123" i="2"/>
  <c r="J124" i="2"/>
  <c r="V124" i="2"/>
  <c r="W124" i="2"/>
  <c r="J125" i="2"/>
  <c r="V125" i="2"/>
  <c r="W125" i="2"/>
  <c r="J126" i="2"/>
  <c r="V126" i="2"/>
  <c r="W126" i="2"/>
  <c r="J127" i="2"/>
  <c r="V127" i="2"/>
  <c r="W127" i="2"/>
  <c r="J128" i="2"/>
  <c r="V128" i="2"/>
  <c r="W128" i="2"/>
  <c r="J129" i="2"/>
  <c r="V129" i="2"/>
  <c r="W129" i="2"/>
  <c r="J130" i="2"/>
  <c r="V130" i="2"/>
  <c r="W130" i="2"/>
  <c r="J131" i="2"/>
  <c r="V131" i="2"/>
  <c r="W131" i="2"/>
  <c r="J132" i="2"/>
  <c r="V132" i="2"/>
  <c r="W132" i="2"/>
  <c r="J133" i="2"/>
  <c r="V133" i="2"/>
  <c r="W133" i="2"/>
  <c r="J134" i="2"/>
  <c r="V134" i="2"/>
  <c r="W134" i="2"/>
  <c r="J135" i="2"/>
  <c r="V135" i="2"/>
  <c r="W135" i="2"/>
  <c r="J136" i="2"/>
  <c r="V136" i="2"/>
  <c r="W136" i="2"/>
  <c r="J137" i="2"/>
  <c r="V137" i="2"/>
  <c r="W137" i="2"/>
  <c r="J138" i="2"/>
  <c r="V138" i="2"/>
  <c r="W138" i="2"/>
  <c r="J139" i="2"/>
  <c r="V139" i="2"/>
  <c r="W139" i="2"/>
  <c r="J140" i="2"/>
  <c r="V140" i="2"/>
  <c r="W140" i="2"/>
  <c r="J141" i="2"/>
  <c r="V141" i="2"/>
  <c r="W141" i="2"/>
  <c r="J142" i="2"/>
  <c r="V142" i="2"/>
  <c r="W142" i="2"/>
  <c r="J143" i="2"/>
  <c r="V143" i="2"/>
  <c r="W143" i="2"/>
  <c r="J144" i="2"/>
  <c r="V144" i="2"/>
  <c r="W144" i="2"/>
  <c r="J145" i="2"/>
  <c r="V145" i="2"/>
  <c r="W145" i="2"/>
  <c r="J146" i="2"/>
  <c r="V146" i="2"/>
  <c r="W146" i="2"/>
  <c r="J147" i="2"/>
  <c r="V147" i="2"/>
  <c r="W147" i="2"/>
  <c r="J148" i="2"/>
  <c r="V148" i="2"/>
  <c r="W148" i="2"/>
  <c r="J149" i="2"/>
  <c r="V149" i="2"/>
  <c r="W149" i="2"/>
  <c r="J150" i="2"/>
  <c r="V150" i="2"/>
  <c r="W150" i="2"/>
  <c r="J151" i="2"/>
  <c r="V151" i="2"/>
  <c r="W151" i="2"/>
  <c r="J152" i="2"/>
  <c r="V152" i="2"/>
  <c r="W152" i="2"/>
  <c r="J153" i="2"/>
  <c r="V153" i="2"/>
  <c r="W153" i="2"/>
  <c r="J154" i="2"/>
  <c r="V154" i="2"/>
  <c r="W154" i="2"/>
  <c r="J155" i="2"/>
  <c r="V155" i="2"/>
  <c r="W155" i="2"/>
  <c r="J156" i="2"/>
  <c r="V156" i="2"/>
  <c r="W156" i="2"/>
  <c r="J157" i="2"/>
  <c r="V157" i="2"/>
  <c r="W157" i="2"/>
  <c r="J158" i="2"/>
  <c r="V158" i="2"/>
  <c r="W158" i="2"/>
  <c r="J159" i="2"/>
  <c r="V159" i="2"/>
  <c r="W159" i="2"/>
  <c r="J160" i="2"/>
  <c r="V160" i="2"/>
  <c r="W160" i="2"/>
  <c r="J161" i="2"/>
  <c r="V161" i="2"/>
  <c r="W161" i="2"/>
  <c r="J162" i="2"/>
  <c r="V162" i="2"/>
  <c r="W162" i="2"/>
  <c r="J163" i="2"/>
  <c r="V163" i="2"/>
  <c r="W163" i="2"/>
  <c r="J164" i="2"/>
  <c r="V164" i="2"/>
  <c r="W164" i="2"/>
  <c r="J165" i="2"/>
  <c r="V165" i="2"/>
  <c r="W165" i="2"/>
  <c r="J166" i="2"/>
  <c r="V166" i="2"/>
  <c r="W166" i="2"/>
  <c r="J167" i="2"/>
  <c r="V167" i="2"/>
  <c r="W167" i="2"/>
  <c r="J168" i="2"/>
  <c r="V168" i="2"/>
  <c r="W168" i="2"/>
  <c r="J169" i="2"/>
  <c r="V169" i="2"/>
  <c r="W169" i="2"/>
  <c r="J170" i="2"/>
  <c r="V170" i="2"/>
  <c r="W170" i="2"/>
  <c r="J171" i="2"/>
  <c r="J172" i="2"/>
  <c r="V172" i="2"/>
  <c r="W172" i="2"/>
  <c r="J173" i="2"/>
  <c r="V173" i="2"/>
  <c r="W173" i="2"/>
  <c r="J174" i="2"/>
  <c r="J175" i="2"/>
  <c r="V175" i="2"/>
  <c r="W175" i="2"/>
  <c r="J176" i="2"/>
  <c r="V176" i="2"/>
  <c r="W176" i="2"/>
  <c r="J177" i="2"/>
  <c r="V177" i="2"/>
  <c r="W177" i="2"/>
  <c r="J178" i="2"/>
  <c r="V178" i="2"/>
  <c r="W178" i="2"/>
  <c r="J179" i="2"/>
  <c r="V179" i="2"/>
  <c r="W179" i="2"/>
  <c r="J180" i="2"/>
  <c r="V180" i="2"/>
  <c r="W180" i="2"/>
  <c r="J181" i="2"/>
  <c r="V181" i="2"/>
  <c r="W181" i="2"/>
  <c r="J182" i="2"/>
  <c r="V182" i="2"/>
  <c r="W182" i="2"/>
  <c r="J183" i="2"/>
  <c r="V183" i="2"/>
  <c r="W183" i="2"/>
  <c r="J184" i="2"/>
  <c r="V184" i="2"/>
  <c r="W184" i="2"/>
  <c r="J185" i="2"/>
  <c r="V185" i="2"/>
  <c r="W185" i="2"/>
  <c r="J186" i="2"/>
  <c r="V186" i="2"/>
  <c r="W186" i="2"/>
  <c r="J187" i="2"/>
  <c r="V187" i="2"/>
  <c r="W187" i="2"/>
  <c r="J188" i="2"/>
  <c r="V188" i="2"/>
  <c r="W188" i="2"/>
  <c r="J82" i="2"/>
  <c r="V82" i="2"/>
  <c r="W82" i="2"/>
  <c r="AE62" i="2"/>
  <c r="AE63" i="2"/>
  <c r="AE64" i="2"/>
  <c r="AE65" i="2"/>
  <c r="AE66" i="2"/>
  <c r="AE67" i="2"/>
  <c r="AE68" i="2"/>
  <c r="AE69" i="2"/>
  <c r="AE61" i="2"/>
  <c r="H190" i="2"/>
  <c r="S190" i="2"/>
  <c r="T190" i="2"/>
  <c r="H191" i="2"/>
  <c r="H192" i="2"/>
  <c r="H193" i="2"/>
  <c r="H194" i="2"/>
  <c r="S194" i="2"/>
  <c r="T194" i="2"/>
  <c r="H195" i="2"/>
  <c r="S195" i="2"/>
  <c r="T195" i="2"/>
  <c r="H196" i="2"/>
  <c r="H197" i="2"/>
  <c r="H198" i="2"/>
  <c r="S198" i="2"/>
  <c r="T198" i="2"/>
  <c r="H199" i="2"/>
  <c r="H200" i="2"/>
  <c r="H201" i="2"/>
  <c r="H202" i="2"/>
  <c r="S202" i="2"/>
  <c r="T202" i="2"/>
  <c r="H203" i="2"/>
  <c r="S203" i="2"/>
  <c r="T203" i="2"/>
  <c r="H204" i="2"/>
  <c r="S204" i="2"/>
  <c r="T204" i="2"/>
  <c r="H205" i="2"/>
  <c r="H206" i="2"/>
  <c r="S206" i="2"/>
  <c r="T206" i="2"/>
  <c r="H207" i="2"/>
  <c r="H208" i="2"/>
  <c r="H209" i="2"/>
  <c r="H210" i="2"/>
  <c r="S210" i="2"/>
  <c r="T210" i="2"/>
  <c r="H211" i="2"/>
  <c r="S211" i="2"/>
  <c r="T211" i="2"/>
  <c r="H212" i="2"/>
  <c r="H213" i="2"/>
  <c r="H214" i="2"/>
  <c r="S214" i="2"/>
  <c r="T214" i="2"/>
  <c r="H215" i="2"/>
  <c r="S215" i="2"/>
  <c r="T215" i="2"/>
  <c r="H216" i="2"/>
  <c r="H217" i="2"/>
  <c r="H218" i="2"/>
  <c r="H219" i="2"/>
  <c r="H189" i="2"/>
  <c r="H83" i="2"/>
  <c r="H84" i="2"/>
  <c r="S84" i="2"/>
  <c r="T84" i="2"/>
  <c r="H85" i="2"/>
  <c r="H86" i="2"/>
  <c r="H87" i="2"/>
  <c r="H88" i="2"/>
  <c r="S88" i="2"/>
  <c r="T88" i="2"/>
  <c r="H89" i="2"/>
  <c r="H90" i="2"/>
  <c r="H91" i="2"/>
  <c r="H92" i="2"/>
  <c r="S92" i="2"/>
  <c r="T92" i="2"/>
  <c r="H93" i="2"/>
  <c r="H94" i="2"/>
  <c r="H95" i="2"/>
  <c r="H96" i="2"/>
  <c r="S96" i="2"/>
  <c r="T96" i="2"/>
  <c r="H97" i="2"/>
  <c r="H98" i="2"/>
  <c r="S98" i="2"/>
  <c r="T98" i="2"/>
  <c r="H99" i="2"/>
  <c r="H100" i="2"/>
  <c r="S100" i="2"/>
  <c r="T100" i="2"/>
  <c r="H101" i="2"/>
  <c r="H102" i="2"/>
  <c r="H103" i="2"/>
  <c r="H104" i="2"/>
  <c r="H105" i="2"/>
  <c r="H106" i="2"/>
  <c r="S106" i="2"/>
  <c r="H107" i="2"/>
  <c r="H108" i="2"/>
  <c r="S108" i="2"/>
  <c r="T108" i="2"/>
  <c r="H109" i="2"/>
  <c r="H110" i="2"/>
  <c r="H111" i="2"/>
  <c r="H112" i="2"/>
  <c r="S112" i="2"/>
  <c r="T112" i="2"/>
  <c r="H113" i="2"/>
  <c r="S113" i="2"/>
  <c r="T113" i="2"/>
  <c r="H114" i="2"/>
  <c r="S114" i="2"/>
  <c r="H115" i="2"/>
  <c r="H116" i="2"/>
  <c r="S116" i="2"/>
  <c r="T116" i="2"/>
  <c r="H117" i="2"/>
  <c r="H118" i="2"/>
  <c r="H119" i="2"/>
  <c r="H120" i="2"/>
  <c r="H121" i="2"/>
  <c r="H122" i="2"/>
  <c r="S122" i="2"/>
  <c r="H123" i="2"/>
  <c r="H124" i="2"/>
  <c r="S124" i="2"/>
  <c r="T124" i="2"/>
  <c r="H125" i="2"/>
  <c r="H126" i="2"/>
  <c r="H127" i="2"/>
  <c r="H128" i="2"/>
  <c r="S128" i="2"/>
  <c r="T128" i="2"/>
  <c r="H129" i="2"/>
  <c r="S129" i="2"/>
  <c r="T129" i="2"/>
  <c r="H130" i="2"/>
  <c r="S130" i="2"/>
  <c r="H131" i="2"/>
  <c r="H132" i="2"/>
  <c r="S132" i="2"/>
  <c r="T132" i="2"/>
  <c r="H133" i="2"/>
  <c r="H134" i="2"/>
  <c r="H135" i="2"/>
  <c r="H136" i="2"/>
  <c r="H137" i="2"/>
  <c r="H138" i="2"/>
  <c r="S138" i="2"/>
  <c r="H139" i="2"/>
  <c r="H140" i="2"/>
  <c r="S140" i="2"/>
  <c r="T140" i="2"/>
  <c r="H141" i="2"/>
  <c r="H142" i="2"/>
  <c r="H143" i="2"/>
  <c r="H144" i="2"/>
  <c r="S144" i="2"/>
  <c r="T144" i="2"/>
  <c r="H145" i="2"/>
  <c r="S145" i="2"/>
  <c r="T145" i="2"/>
  <c r="H146" i="2"/>
  <c r="S146" i="2"/>
  <c r="H147" i="2"/>
  <c r="H148" i="2"/>
  <c r="S148" i="2"/>
  <c r="T148" i="2"/>
  <c r="H149" i="2"/>
  <c r="H150" i="2"/>
  <c r="H151" i="2"/>
  <c r="H152" i="2"/>
  <c r="H153" i="2"/>
  <c r="H154" i="2"/>
  <c r="S154" i="2"/>
  <c r="H155" i="2"/>
  <c r="H156" i="2"/>
  <c r="S156" i="2"/>
  <c r="T156" i="2"/>
  <c r="H157" i="2"/>
  <c r="H158" i="2"/>
  <c r="H159" i="2"/>
  <c r="H160" i="2"/>
  <c r="S160" i="2"/>
  <c r="T160" i="2"/>
  <c r="H161" i="2"/>
  <c r="S161" i="2"/>
  <c r="T161" i="2"/>
  <c r="H162" i="2"/>
  <c r="S162" i="2"/>
  <c r="H163" i="2"/>
  <c r="H164" i="2"/>
  <c r="S164" i="2"/>
  <c r="T164" i="2"/>
  <c r="H165" i="2"/>
  <c r="H166" i="2"/>
  <c r="H167" i="2"/>
  <c r="H168" i="2"/>
  <c r="H169" i="2"/>
  <c r="H170" i="2"/>
  <c r="S170" i="2"/>
  <c r="H171" i="2"/>
  <c r="H172" i="2"/>
  <c r="H173" i="2"/>
  <c r="H174" i="2"/>
  <c r="H175" i="2"/>
  <c r="H176" i="2"/>
  <c r="H177" i="2"/>
  <c r="S177" i="2"/>
  <c r="T177" i="2"/>
  <c r="H178" i="2"/>
  <c r="S178" i="2"/>
  <c r="H179" i="2"/>
  <c r="H180" i="2"/>
  <c r="S180" i="2"/>
  <c r="T180" i="2"/>
  <c r="H181" i="2"/>
  <c r="H182" i="2"/>
  <c r="H183" i="2"/>
  <c r="H184" i="2"/>
  <c r="H185" i="2"/>
  <c r="H186" i="2"/>
  <c r="S186" i="2"/>
  <c r="H187" i="2"/>
  <c r="H188" i="2"/>
  <c r="S188" i="2"/>
  <c r="T188" i="2"/>
  <c r="H82" i="2"/>
  <c r="AE219" i="2"/>
  <c r="AE218" i="2"/>
  <c r="AE217" i="2"/>
  <c r="AE216" i="2"/>
  <c r="AE215" i="2"/>
  <c r="AE214" i="2"/>
  <c r="AE213" i="2"/>
  <c r="AE212" i="2"/>
  <c r="AE211" i="2"/>
  <c r="AE210" i="2"/>
  <c r="AE209" i="2"/>
  <c r="AE208" i="2"/>
  <c r="AE207" i="2"/>
  <c r="AE206" i="2"/>
  <c r="AE205" i="2"/>
  <c r="AE204" i="2"/>
  <c r="AE203" i="2"/>
  <c r="AE202" i="2"/>
  <c r="AE201" i="2"/>
  <c r="AE200" i="2"/>
  <c r="AE199" i="2"/>
  <c r="AE198" i="2"/>
  <c r="AE197" i="2"/>
  <c r="AE196" i="2"/>
  <c r="AE195" i="2"/>
  <c r="AE194" i="2"/>
  <c r="AE193" i="2"/>
  <c r="AE192" i="2"/>
  <c r="AE191" i="2"/>
  <c r="AE190" i="2"/>
  <c r="AE189" i="2"/>
  <c r="H27" i="2"/>
  <c r="S27" i="2"/>
  <c r="H28" i="2"/>
  <c r="S28" i="2"/>
  <c r="T28" i="2"/>
  <c r="H29" i="2"/>
  <c r="S29" i="2"/>
  <c r="H30" i="2"/>
  <c r="S30" i="2"/>
  <c r="T30" i="2"/>
  <c r="H31" i="2"/>
  <c r="S31" i="2"/>
  <c r="H32" i="2"/>
  <c r="S32" i="2"/>
  <c r="H33" i="2"/>
  <c r="S33" i="2"/>
  <c r="H34" i="2"/>
  <c r="S34" i="2"/>
  <c r="T34" i="2"/>
  <c r="H35" i="2"/>
  <c r="S35" i="2"/>
  <c r="H36" i="2"/>
  <c r="S36" i="2"/>
  <c r="H37" i="2"/>
  <c r="S37" i="2"/>
  <c r="H38" i="2"/>
  <c r="S38" i="2"/>
  <c r="T38" i="2"/>
  <c r="H39" i="2"/>
  <c r="S39" i="2"/>
  <c r="T39" i="2"/>
  <c r="H40" i="2"/>
  <c r="S40" i="2"/>
  <c r="H41" i="2"/>
  <c r="S41" i="2"/>
  <c r="H42" i="2"/>
  <c r="S42" i="2"/>
  <c r="T42" i="2"/>
  <c r="H43" i="2"/>
  <c r="S43" i="2"/>
  <c r="H44" i="2"/>
  <c r="S44" i="2"/>
  <c r="T44" i="2"/>
  <c r="H45" i="2"/>
  <c r="S45" i="2"/>
  <c r="S26" i="2"/>
  <c r="T26" i="2"/>
  <c r="K47" i="2"/>
  <c r="K48" i="2"/>
  <c r="K49" i="2"/>
  <c r="K50" i="2"/>
  <c r="K51" i="2"/>
  <c r="K52" i="2"/>
  <c r="K46" i="2"/>
  <c r="L71" i="2"/>
  <c r="Y71" i="2"/>
  <c r="Z71" i="2"/>
  <c r="L72" i="2"/>
  <c r="Y72" i="2"/>
  <c r="Z72" i="2"/>
  <c r="Y76" i="2"/>
  <c r="Z76" i="2"/>
  <c r="L77" i="2"/>
  <c r="Y77" i="2"/>
  <c r="Z77" i="2"/>
  <c r="L78" i="2"/>
  <c r="Y78" i="2"/>
  <c r="Z78" i="2"/>
  <c r="K71" i="2"/>
  <c r="K72" i="2"/>
  <c r="K76" i="2"/>
  <c r="K77" i="2"/>
  <c r="K78" i="2"/>
  <c r="L54" i="2"/>
  <c r="Y54" i="2"/>
  <c r="Z54" i="2"/>
  <c r="L55" i="2"/>
  <c r="Y55" i="2"/>
  <c r="Z55" i="2"/>
  <c r="L60" i="2"/>
  <c r="Y60" i="2"/>
  <c r="Z60" i="2"/>
  <c r="L61" i="2"/>
  <c r="Y61" i="2"/>
  <c r="Z61" i="2"/>
  <c r="L62" i="2"/>
  <c r="Y62" i="2"/>
  <c r="Z62" i="2"/>
  <c r="K54" i="2"/>
  <c r="K55" i="2"/>
  <c r="K60" i="2"/>
  <c r="K61" i="2"/>
  <c r="K62" i="2"/>
  <c r="K53" i="2"/>
  <c r="G21" i="11"/>
  <c r="M26" i="11"/>
  <c r="M27" i="11"/>
  <c r="M28" i="11"/>
  <c r="M29" i="11"/>
  <c r="M30" i="11"/>
  <c r="M31" i="11"/>
  <c r="M32" i="11"/>
  <c r="M33" i="11"/>
  <c r="M37" i="11"/>
  <c r="M38" i="11"/>
  <c r="M39" i="11"/>
  <c r="M40" i="11"/>
  <c r="M41" i="11"/>
  <c r="M43" i="11"/>
  <c r="M44" i="11"/>
  <c r="M45" i="11"/>
  <c r="M46" i="11"/>
  <c r="M47" i="11"/>
  <c r="M48" i="11"/>
  <c r="M49" i="11"/>
  <c r="M50" i="11"/>
  <c r="M51" i="11"/>
  <c r="M52" i="11"/>
  <c r="M53" i="11"/>
  <c r="J26" i="11"/>
  <c r="J27" i="11"/>
  <c r="J28" i="11"/>
  <c r="J29" i="11"/>
  <c r="J30" i="11"/>
  <c r="J31" i="11"/>
  <c r="J32" i="11"/>
  <c r="J33" i="11"/>
  <c r="J34" i="11"/>
  <c r="J35" i="11"/>
  <c r="J36" i="11"/>
  <c r="J37" i="11"/>
  <c r="J38" i="11"/>
  <c r="J39" i="11"/>
  <c r="J40" i="11"/>
  <c r="J41" i="11"/>
  <c r="J43" i="11"/>
  <c r="J44" i="11"/>
  <c r="J45" i="11"/>
  <c r="J46" i="11"/>
  <c r="J47" i="11"/>
  <c r="J48" i="11"/>
  <c r="J49" i="11"/>
  <c r="J50" i="11"/>
  <c r="J51" i="11"/>
  <c r="J52" i="11"/>
  <c r="J53" i="11"/>
  <c r="J25" i="11"/>
  <c r="M25" i="11"/>
  <c r="G50" i="11"/>
  <c r="G49" i="11"/>
  <c r="G44" i="11"/>
  <c r="G43" i="11"/>
  <c r="G42" i="11"/>
  <c r="G26" i="11"/>
  <c r="G27" i="11"/>
  <c r="G32" i="11"/>
  <c r="G33" i="11"/>
  <c r="G34" i="11"/>
  <c r="G25" i="11"/>
  <c r="S94" i="2"/>
  <c r="T94" i="2"/>
  <c r="U217" i="2"/>
  <c r="U7" i="2"/>
  <c r="S171" i="2"/>
  <c r="T171" i="2"/>
  <c r="U171" i="2"/>
  <c r="S174" i="2"/>
  <c r="T174" i="2"/>
  <c r="U174" i="2"/>
  <c r="S102" i="2"/>
  <c r="T102" i="2"/>
  <c r="U102" i="2"/>
  <c r="X168" i="2"/>
  <c r="X112" i="2"/>
  <c r="U53" i="2"/>
  <c r="U51" i="2"/>
  <c r="U21" i="2"/>
  <c r="X127" i="2"/>
  <c r="X123" i="2"/>
  <c r="X115" i="2"/>
  <c r="V174" i="2"/>
  <c r="W174" i="2"/>
  <c r="X174" i="2"/>
  <c r="X158" i="2"/>
  <c r="X154" i="2"/>
  <c r="X150" i="2"/>
  <c r="X146" i="2"/>
  <c r="X142" i="2"/>
  <c r="X138" i="2"/>
  <c r="X134" i="2"/>
  <c r="X106" i="2"/>
  <c r="X102" i="2"/>
  <c r="X98" i="2"/>
  <c r="X94" i="2"/>
  <c r="X90" i="2"/>
  <c r="X86" i="2"/>
  <c r="U76" i="2"/>
  <c r="V171" i="2"/>
  <c r="W171" i="2"/>
  <c r="X171" i="2"/>
  <c r="X131" i="2"/>
  <c r="X119" i="2"/>
  <c r="X82" i="2"/>
  <c r="X185" i="2"/>
  <c r="X181" i="2"/>
  <c r="X177" i="2"/>
  <c r="X165" i="2"/>
  <c r="X161" i="2"/>
  <c r="X109" i="2"/>
  <c r="U70" i="2"/>
  <c r="AA76" i="2"/>
  <c r="AA70" i="2"/>
  <c r="AA53" i="2"/>
  <c r="L82" i="2"/>
  <c r="Y82" i="2"/>
  <c r="Z82" i="2"/>
  <c r="L157" i="2"/>
  <c r="Y157" i="2"/>
  <c r="Z157" i="2"/>
  <c r="L125" i="2"/>
  <c r="Y125" i="2"/>
  <c r="Z125" i="2"/>
  <c r="L93" i="2"/>
  <c r="Y93" i="2"/>
  <c r="Z93" i="2"/>
  <c r="U16" i="2"/>
  <c r="L184" i="2"/>
  <c r="Y184" i="2"/>
  <c r="Z184" i="2"/>
  <c r="L152" i="2"/>
  <c r="Y152" i="2"/>
  <c r="Z152" i="2"/>
  <c r="L120" i="2"/>
  <c r="Y120" i="2"/>
  <c r="Z120" i="2"/>
  <c r="S187" i="2"/>
  <c r="T187" i="2"/>
  <c r="L183" i="2"/>
  <c r="Y183" i="2"/>
  <c r="Z183" i="2"/>
  <c r="S183" i="2"/>
  <c r="T183" i="2"/>
  <c r="S179" i="2"/>
  <c r="T179" i="2"/>
  <c r="L175" i="2"/>
  <c r="Y175" i="2"/>
  <c r="Z175" i="2"/>
  <c r="L167" i="2"/>
  <c r="Y167" i="2"/>
  <c r="Z167" i="2"/>
  <c r="S167" i="2"/>
  <c r="T167" i="2"/>
  <c r="S163" i="2"/>
  <c r="T163" i="2"/>
  <c r="L159" i="2"/>
  <c r="Y159" i="2"/>
  <c r="Z159" i="2"/>
  <c r="S159" i="2"/>
  <c r="T159" i="2"/>
  <c r="L155" i="2"/>
  <c r="Y155" i="2"/>
  <c r="Z155" i="2"/>
  <c r="S155" i="2"/>
  <c r="T155" i="2"/>
  <c r="L151" i="2"/>
  <c r="Y151" i="2"/>
  <c r="Z151" i="2"/>
  <c r="S151" i="2"/>
  <c r="T151" i="2"/>
  <c r="S147" i="2"/>
  <c r="T147" i="2"/>
  <c r="L143" i="2"/>
  <c r="Y143" i="2"/>
  <c r="Z143" i="2"/>
  <c r="S143" i="2"/>
  <c r="T143" i="2"/>
  <c r="S139" i="2"/>
  <c r="T139" i="2"/>
  <c r="L135" i="2"/>
  <c r="Y135" i="2"/>
  <c r="Z135" i="2"/>
  <c r="S135" i="2"/>
  <c r="T135" i="2"/>
  <c r="S131" i="2"/>
  <c r="T131" i="2"/>
  <c r="L127" i="2"/>
  <c r="Y127" i="2"/>
  <c r="Z127" i="2"/>
  <c r="S127" i="2"/>
  <c r="T127" i="2"/>
  <c r="S123" i="2"/>
  <c r="T123" i="2"/>
  <c r="L119" i="2"/>
  <c r="Y119" i="2"/>
  <c r="Z119" i="2"/>
  <c r="S119" i="2"/>
  <c r="T119" i="2"/>
  <c r="S115" i="2"/>
  <c r="T115" i="2"/>
  <c r="L111" i="2"/>
  <c r="Y111" i="2"/>
  <c r="Z111" i="2"/>
  <c r="S111" i="2"/>
  <c r="T111" i="2"/>
  <c r="S107" i="2"/>
  <c r="T107" i="2"/>
  <c r="L103" i="2"/>
  <c r="S99" i="2"/>
  <c r="T99" i="2"/>
  <c r="S91" i="2"/>
  <c r="T91" i="2"/>
  <c r="S83" i="2"/>
  <c r="T83" i="2"/>
  <c r="S213" i="2"/>
  <c r="T213" i="2"/>
  <c r="S209" i="2"/>
  <c r="T209" i="2"/>
  <c r="U209" i="2"/>
  <c r="S205" i="2"/>
  <c r="T205" i="2"/>
  <c r="U204" i="2"/>
  <c r="S201" i="2"/>
  <c r="T201" i="2"/>
  <c r="S197" i="2"/>
  <c r="T197" i="2"/>
  <c r="S193" i="2"/>
  <c r="T193" i="2"/>
  <c r="S182" i="2"/>
  <c r="T182" i="2"/>
  <c r="S166" i="2"/>
  <c r="T166" i="2"/>
  <c r="S158" i="2"/>
  <c r="T158" i="2"/>
  <c r="S150" i="2"/>
  <c r="T150" i="2"/>
  <c r="S142" i="2"/>
  <c r="T142" i="2"/>
  <c r="S134" i="2"/>
  <c r="T134" i="2"/>
  <c r="S126" i="2"/>
  <c r="T126" i="2"/>
  <c r="S118" i="2"/>
  <c r="T118" i="2"/>
  <c r="S110" i="2"/>
  <c r="T110" i="2"/>
  <c r="S90" i="2"/>
  <c r="T90" i="2"/>
  <c r="S86" i="2"/>
  <c r="T86" i="2"/>
  <c r="S189" i="2"/>
  <c r="T189" i="2"/>
  <c r="S216" i="2"/>
  <c r="T216" i="2"/>
  <c r="S212" i="2"/>
  <c r="T212" i="2"/>
  <c r="S208" i="2"/>
  <c r="T208" i="2"/>
  <c r="S200" i="2"/>
  <c r="T200" i="2"/>
  <c r="S196" i="2"/>
  <c r="T196" i="2"/>
  <c r="S192" i="2"/>
  <c r="T192" i="2"/>
  <c r="L88" i="2"/>
  <c r="Y88" i="2"/>
  <c r="Z88" i="2"/>
  <c r="S95" i="2"/>
  <c r="T95" i="2"/>
  <c r="S82" i="2"/>
  <c r="T82" i="2"/>
  <c r="S185" i="2"/>
  <c r="T185" i="2"/>
  <c r="S181" i="2"/>
  <c r="T181" i="2"/>
  <c r="S169" i="2"/>
  <c r="T169" i="2"/>
  <c r="S165" i="2"/>
  <c r="T165" i="2"/>
  <c r="S157" i="2"/>
  <c r="T157" i="2"/>
  <c r="S149" i="2"/>
  <c r="T149" i="2"/>
  <c r="S141" i="2"/>
  <c r="T141" i="2"/>
  <c r="S137" i="2"/>
  <c r="T137" i="2"/>
  <c r="S133" i="2"/>
  <c r="T133" i="2"/>
  <c r="S125" i="2"/>
  <c r="T125" i="2"/>
  <c r="S121" i="2"/>
  <c r="T121" i="2"/>
  <c r="S117" i="2"/>
  <c r="T117" i="2"/>
  <c r="S109" i="2"/>
  <c r="T109" i="2"/>
  <c r="S101" i="2"/>
  <c r="T101" i="2"/>
  <c r="L97" i="2"/>
  <c r="Y97" i="2"/>
  <c r="Z97" i="2"/>
  <c r="S93" i="2"/>
  <c r="T93" i="2"/>
  <c r="L89" i="2"/>
  <c r="Y89" i="2"/>
  <c r="Z89" i="2"/>
  <c r="U86" i="2"/>
  <c r="S85" i="2"/>
  <c r="T85" i="2"/>
  <c r="S207" i="2"/>
  <c r="T207" i="2"/>
  <c r="S199" i="2"/>
  <c r="T199" i="2"/>
  <c r="S191" i="2"/>
  <c r="T191" i="2"/>
  <c r="L173" i="2"/>
  <c r="Y173" i="2"/>
  <c r="Z173" i="2"/>
  <c r="L141" i="2"/>
  <c r="Y141" i="2"/>
  <c r="Z141" i="2"/>
  <c r="L109" i="2"/>
  <c r="Y109" i="2"/>
  <c r="Z109" i="2"/>
  <c r="S184" i="2"/>
  <c r="T184" i="2"/>
  <c r="S168" i="2"/>
  <c r="T168" i="2"/>
  <c r="S152" i="2"/>
  <c r="T152" i="2"/>
  <c r="S136" i="2"/>
  <c r="T136" i="2"/>
  <c r="S120" i="2"/>
  <c r="T120" i="2"/>
  <c r="L168" i="2"/>
  <c r="Y168" i="2"/>
  <c r="Z168" i="2"/>
  <c r="L136" i="2"/>
  <c r="Y136" i="2"/>
  <c r="Z136" i="2"/>
  <c r="L104" i="2"/>
  <c r="U13" i="2"/>
  <c r="T45" i="2"/>
  <c r="T41" i="2"/>
  <c r="T33" i="2"/>
  <c r="L179" i="2"/>
  <c r="Y179" i="2"/>
  <c r="Z179" i="2"/>
  <c r="L163" i="2"/>
  <c r="Y163" i="2"/>
  <c r="Z163" i="2"/>
  <c r="L115" i="2"/>
  <c r="Y115" i="2"/>
  <c r="Z115" i="2"/>
  <c r="L99" i="2"/>
  <c r="Y99" i="2"/>
  <c r="Z99" i="2"/>
  <c r="L83" i="2"/>
  <c r="Y83" i="2"/>
  <c r="Z83" i="2"/>
  <c r="L187" i="2"/>
  <c r="Y187" i="2"/>
  <c r="Z187" i="2"/>
  <c r="L181" i="2"/>
  <c r="Y181" i="2"/>
  <c r="Z181" i="2"/>
  <c r="L176" i="2"/>
  <c r="Y176" i="2"/>
  <c r="Z176" i="2"/>
  <c r="L171" i="2"/>
  <c r="L165" i="2"/>
  <c r="Y165" i="2"/>
  <c r="Z165" i="2"/>
  <c r="L160" i="2"/>
  <c r="Y160" i="2"/>
  <c r="Z160" i="2"/>
  <c r="L149" i="2"/>
  <c r="Y149" i="2"/>
  <c r="Z149" i="2"/>
  <c r="L144" i="2"/>
  <c r="Y144" i="2"/>
  <c r="Z144" i="2"/>
  <c r="L139" i="2"/>
  <c r="Y139" i="2"/>
  <c r="Z139" i="2"/>
  <c r="L133" i="2"/>
  <c r="Y133" i="2"/>
  <c r="Z133" i="2"/>
  <c r="L128" i="2"/>
  <c r="Y128" i="2"/>
  <c r="Z128" i="2"/>
  <c r="L123" i="2"/>
  <c r="Y123" i="2"/>
  <c r="Z123" i="2"/>
  <c r="L117" i="2"/>
  <c r="Y117" i="2"/>
  <c r="Z117" i="2"/>
  <c r="L112" i="2"/>
  <c r="Y112" i="2"/>
  <c r="Z112" i="2"/>
  <c r="L107" i="2"/>
  <c r="Y107" i="2"/>
  <c r="Z107" i="2"/>
  <c r="L101" i="2"/>
  <c r="Y101" i="2"/>
  <c r="Z101" i="2"/>
  <c r="L96" i="2"/>
  <c r="Y96" i="2"/>
  <c r="Z96" i="2"/>
  <c r="L91" i="2"/>
  <c r="Y91" i="2"/>
  <c r="Z91" i="2"/>
  <c r="L85" i="2"/>
  <c r="Y85" i="2"/>
  <c r="Z85" i="2"/>
  <c r="T36" i="2"/>
  <c r="T31" i="2"/>
  <c r="L185" i="2"/>
  <c r="Y185" i="2"/>
  <c r="Z185" i="2"/>
  <c r="L180" i="2"/>
  <c r="Y180" i="2"/>
  <c r="Z180" i="2"/>
  <c r="L169" i="2"/>
  <c r="Y169" i="2"/>
  <c r="Z169" i="2"/>
  <c r="L164" i="2"/>
  <c r="Y164" i="2"/>
  <c r="Z164" i="2"/>
  <c r="L153" i="2"/>
  <c r="Y153" i="2"/>
  <c r="Z153" i="2"/>
  <c r="L148" i="2"/>
  <c r="Y148" i="2"/>
  <c r="Z148" i="2"/>
  <c r="L137" i="2"/>
  <c r="Y137" i="2"/>
  <c r="Z137" i="2"/>
  <c r="L132" i="2"/>
  <c r="Y132" i="2"/>
  <c r="Z132" i="2"/>
  <c r="L121" i="2"/>
  <c r="Y121" i="2"/>
  <c r="Z121" i="2"/>
  <c r="L116" i="2"/>
  <c r="Y116" i="2"/>
  <c r="Z116" i="2"/>
  <c r="L105" i="2"/>
  <c r="L100" i="2"/>
  <c r="Y100" i="2"/>
  <c r="Z100" i="2"/>
  <c r="L95" i="2"/>
  <c r="Y95" i="2"/>
  <c r="Z95" i="2"/>
  <c r="L84" i="2"/>
  <c r="Y84" i="2"/>
  <c r="Z84" i="2"/>
  <c r="T40" i="2"/>
  <c r="T35" i="2"/>
  <c r="T37" i="2"/>
  <c r="T29" i="2"/>
  <c r="L147" i="2"/>
  <c r="Y147" i="2"/>
  <c r="Z147" i="2"/>
  <c r="L131" i="2"/>
  <c r="Y131" i="2"/>
  <c r="Z131" i="2"/>
  <c r="L186" i="2"/>
  <c r="Y186" i="2"/>
  <c r="Z186" i="2"/>
  <c r="L182" i="2"/>
  <c r="Y182" i="2"/>
  <c r="Z182" i="2"/>
  <c r="L178" i="2"/>
  <c r="Y178" i="2"/>
  <c r="Z178" i="2"/>
  <c r="L174" i="2"/>
  <c r="L170" i="2"/>
  <c r="Y170" i="2"/>
  <c r="Z170" i="2"/>
  <c r="L166" i="2"/>
  <c r="Y166" i="2"/>
  <c r="Z166" i="2"/>
  <c r="L162" i="2"/>
  <c r="Y162" i="2"/>
  <c r="Z162" i="2"/>
  <c r="L158" i="2"/>
  <c r="Y158" i="2"/>
  <c r="Z158" i="2"/>
  <c r="L154" i="2"/>
  <c r="Y154" i="2"/>
  <c r="Z154" i="2"/>
  <c r="L150" i="2"/>
  <c r="Y150" i="2"/>
  <c r="Z150" i="2"/>
  <c r="L146" i="2"/>
  <c r="Y146" i="2"/>
  <c r="Z146" i="2"/>
  <c r="L142" i="2"/>
  <c r="Y142" i="2"/>
  <c r="Z142" i="2"/>
  <c r="L138" i="2"/>
  <c r="Y138" i="2"/>
  <c r="Z138" i="2"/>
  <c r="L134" i="2"/>
  <c r="Y134" i="2"/>
  <c r="Z134" i="2"/>
  <c r="L130" i="2"/>
  <c r="Y130" i="2"/>
  <c r="Z130" i="2"/>
  <c r="L126" i="2"/>
  <c r="Y126" i="2"/>
  <c r="Z126" i="2"/>
  <c r="L122" i="2"/>
  <c r="Y122" i="2"/>
  <c r="Z122" i="2"/>
  <c r="L118" i="2"/>
  <c r="Y118" i="2"/>
  <c r="Z118" i="2"/>
  <c r="L114" i="2"/>
  <c r="Y114" i="2"/>
  <c r="Z114" i="2"/>
  <c r="L110" i="2"/>
  <c r="Y110" i="2"/>
  <c r="Z110" i="2"/>
  <c r="L106" i="2"/>
  <c r="Y106" i="2"/>
  <c r="Z106" i="2"/>
  <c r="L102" i="2"/>
  <c r="L98" i="2"/>
  <c r="Y98" i="2"/>
  <c r="Z98" i="2"/>
  <c r="L94" i="2"/>
  <c r="Y94" i="2"/>
  <c r="Z94" i="2"/>
  <c r="L90" i="2"/>
  <c r="Y90" i="2"/>
  <c r="Z90" i="2"/>
  <c r="L86" i="2"/>
  <c r="L188" i="2"/>
  <c r="Y188" i="2"/>
  <c r="Z188" i="2"/>
  <c r="L177" i="2"/>
  <c r="Y177" i="2"/>
  <c r="Z177" i="2"/>
  <c r="L172" i="2"/>
  <c r="Y172" i="2"/>
  <c r="Z172" i="2"/>
  <c r="L161" i="2"/>
  <c r="Y161" i="2"/>
  <c r="Z161" i="2"/>
  <c r="L156" i="2"/>
  <c r="Y156" i="2"/>
  <c r="Z156" i="2"/>
  <c r="L145" i="2"/>
  <c r="Y145" i="2"/>
  <c r="Z145" i="2"/>
  <c r="L140" i="2"/>
  <c r="Y140" i="2"/>
  <c r="Z140" i="2"/>
  <c r="L129" i="2"/>
  <c r="Y129" i="2"/>
  <c r="Z129" i="2"/>
  <c r="L124" i="2"/>
  <c r="Y124" i="2"/>
  <c r="Z124" i="2"/>
  <c r="L113" i="2"/>
  <c r="Y113" i="2"/>
  <c r="Z113" i="2"/>
  <c r="L108" i="2"/>
  <c r="Y108" i="2"/>
  <c r="Z108" i="2"/>
  <c r="L92" i="2"/>
  <c r="Y92" i="2"/>
  <c r="Z92" i="2"/>
  <c r="L87" i="2"/>
  <c r="Y87" i="2"/>
  <c r="Z87" i="2"/>
  <c r="T186" i="2"/>
  <c r="T178" i="2"/>
  <c r="T170" i="2"/>
  <c r="T162" i="2"/>
  <c r="T154" i="2"/>
  <c r="T146" i="2"/>
  <c r="T138" i="2"/>
  <c r="T130" i="2"/>
  <c r="T122" i="2"/>
  <c r="T114" i="2"/>
  <c r="U112" i="2"/>
  <c r="T106" i="2"/>
  <c r="T43" i="2"/>
  <c r="T32" i="2"/>
  <c r="T27" i="2"/>
  <c r="U94" i="2"/>
  <c r="U189" i="2"/>
  <c r="U212" i="2"/>
  <c r="U215" i="2"/>
  <c r="U201" i="2"/>
  <c r="U26" i="2"/>
  <c r="U206" i="2"/>
  <c r="U158" i="2"/>
  <c r="U106" i="2"/>
  <c r="AA102" i="2"/>
  <c r="U192" i="2"/>
  <c r="U138" i="2"/>
  <c r="U31" i="2"/>
  <c r="AA161" i="2"/>
  <c r="AA134" i="2"/>
  <c r="AA150" i="2"/>
  <c r="U127" i="2"/>
  <c r="U146" i="2"/>
  <c r="U177" i="2"/>
  <c r="AA154" i="2"/>
  <c r="AA123" i="2"/>
  <c r="U198" i="2"/>
  <c r="U36" i="2"/>
  <c r="U41" i="2"/>
  <c r="AA168" i="2"/>
  <c r="U109" i="2"/>
  <c r="U195" i="2"/>
  <c r="U142" i="2"/>
  <c r="U123" i="2"/>
  <c r="U161" i="2"/>
  <c r="Y86" i="2"/>
  <c r="Z86" i="2"/>
  <c r="AA86" i="2"/>
  <c r="AA165" i="2"/>
  <c r="U168" i="2"/>
  <c r="AA82" i="2"/>
  <c r="AA90" i="2"/>
  <c r="AA138" i="2"/>
  <c r="AA185" i="2"/>
  <c r="U150" i="2"/>
  <c r="U154" i="2"/>
  <c r="AA177" i="2"/>
  <c r="AA94" i="2"/>
  <c r="AA142" i="2"/>
  <c r="AA158" i="2"/>
  <c r="Y174" i="2"/>
  <c r="Z174" i="2"/>
  <c r="AA174" i="2"/>
  <c r="AA131" i="2"/>
  <c r="AA109" i="2"/>
  <c r="U165" i="2"/>
  <c r="U185" i="2"/>
  <c r="U119" i="2"/>
  <c r="AA127" i="2"/>
  <c r="AA106" i="2"/>
  <c r="Y171" i="2"/>
  <c r="Z171" i="2"/>
  <c r="AA171" i="2"/>
  <c r="U181" i="2"/>
  <c r="U115" i="2"/>
  <c r="U98" i="2"/>
  <c r="AA98" i="2"/>
  <c r="AA146" i="2"/>
  <c r="AA112" i="2"/>
  <c r="AA181" i="2"/>
  <c r="AA115" i="2"/>
  <c r="U82" i="2"/>
  <c r="U90" i="2"/>
  <c r="U134" i="2"/>
  <c r="AA119" i="2"/>
  <c r="U131" i="2"/>
  <c r="J7" i="11"/>
  <c r="J8" i="11"/>
  <c r="J9" i="11"/>
  <c r="J10" i="11"/>
  <c r="J12" i="11"/>
  <c r="J13" i="11"/>
  <c r="J14" i="11"/>
  <c r="J6" i="11"/>
  <c r="G7" i="11"/>
  <c r="G9" i="11"/>
  <c r="G10" i="11"/>
  <c r="G11" i="11"/>
  <c r="G12" i="11"/>
  <c r="G13" i="11"/>
  <c r="G14" i="11"/>
  <c r="J19" i="11"/>
  <c r="J22" i="11"/>
  <c r="H16" i="11"/>
  <c r="J16" i="11"/>
  <c r="G22" i="11"/>
  <c r="G20" i="11"/>
  <c r="G16" i="11"/>
  <c r="G17" i="11"/>
  <c r="G18" i="11"/>
  <c r="G19" i="11"/>
  <c r="J4" i="11"/>
  <c r="G4" i="11"/>
  <c r="H3" i="1"/>
  <c r="H2" i="1"/>
  <c r="Y12" i="2"/>
  <c r="Z12" i="2"/>
  <c r="AA10" i="2"/>
  <c r="T12" i="2"/>
  <c r="AE4" i="2"/>
  <c r="AE5" i="2"/>
  <c r="AE6" i="2"/>
  <c r="AE7" i="2"/>
  <c r="AE8" i="2"/>
  <c r="AE9" i="2"/>
  <c r="AE10" i="2"/>
  <c r="AE11" i="2"/>
  <c r="AE12" i="2"/>
  <c r="AE13" i="2"/>
  <c r="AE14" i="2"/>
  <c r="AE15" i="2"/>
  <c r="AE16" i="2"/>
  <c r="AE17" i="2"/>
  <c r="AE18" i="2"/>
  <c r="AE19" i="2"/>
  <c r="AE20" i="2"/>
  <c r="AE21" i="2"/>
  <c r="AE22" i="2"/>
  <c r="AE23" i="2"/>
  <c r="AE24" i="2"/>
  <c r="AE25" i="2"/>
  <c r="AE26" i="2"/>
  <c r="AE27" i="2"/>
  <c r="AE28" i="2"/>
  <c r="AE29" i="2"/>
  <c r="AE30" i="2"/>
  <c r="AE31" i="2"/>
  <c r="AE32" i="2"/>
  <c r="AE33" i="2"/>
  <c r="AE34" i="2"/>
  <c r="AE35" i="2"/>
  <c r="AE36" i="2"/>
  <c r="AE37" i="2"/>
  <c r="AE38" i="2"/>
  <c r="AE39" i="2"/>
  <c r="AE40" i="2"/>
  <c r="AE41" i="2"/>
  <c r="AE42" i="2"/>
  <c r="AE43" i="2"/>
  <c r="AE44" i="2"/>
  <c r="AE45" i="2"/>
  <c r="AE46" i="2"/>
  <c r="AE47" i="2"/>
  <c r="AE48" i="2"/>
  <c r="AE49" i="2"/>
  <c r="U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Christian Schmidt</author>
  </authors>
  <commentList>
    <comment ref="E36" authorId="0" shapeId="0" xr:uid="{00000000-0006-0000-0000-000001000000}">
      <text>
        <r>
          <rPr>
            <b/>
            <sz val="8"/>
            <color indexed="81"/>
            <rFont val="Tahoma"/>
            <family val="2"/>
          </rPr>
          <t>Christian Schmidt:</t>
        </r>
        <r>
          <rPr>
            <sz val="8"/>
            <color indexed="81"/>
            <rFont val="Tahoma"/>
            <family val="2"/>
          </rPr>
          <t xml:space="preserve">
P4 ~ Sartouville
La Seine à Paris-13e__Arrondissement [pont d'Austerlitz
  H5920014</t>
        </r>
      </text>
    </comment>
    <comment ref="M50" authorId="0" shapeId="0" xr:uid="{00000000-0006-0000-0000-000002000000}">
      <text>
        <r>
          <rPr>
            <b/>
            <sz val="8"/>
            <color indexed="81"/>
            <rFont val="Tahoma"/>
            <family val="2"/>
          </rPr>
          <t>Christian Schmidt:</t>
        </r>
        <r>
          <rPr>
            <sz val="8"/>
            <color indexed="81"/>
            <rFont val="Tahoma"/>
            <family val="2"/>
          </rPr>
          <t xml:space="preserve">
mean</t>
        </r>
      </text>
    </comment>
    <comment ref="AB50" authorId="0" shapeId="0" xr:uid="{00000000-0006-0000-0000-000003000000}">
      <text>
        <r>
          <rPr>
            <b/>
            <sz val="8"/>
            <color indexed="81"/>
            <rFont val="Tahoma"/>
            <family val="2"/>
          </rPr>
          <t>Christian Schmidt:</t>
        </r>
        <r>
          <rPr>
            <sz val="8"/>
            <color indexed="81"/>
            <rFont val="Tahoma"/>
            <family val="2"/>
          </rPr>
          <t xml:space="preserve">
http://onlinelibrary.wiley.com/doi/10.1029/2012WR012359/full</t>
        </r>
      </text>
    </comment>
    <comment ref="AC50" authorId="0" shapeId="0" xr:uid="{00000000-0006-0000-0000-000004000000}">
      <text>
        <r>
          <rPr>
            <b/>
            <sz val="8"/>
            <color indexed="81"/>
            <rFont val="Tahoma"/>
            <family val="2"/>
          </rPr>
          <t>Christian Schmidt:</t>
        </r>
        <r>
          <rPr>
            <sz val="8"/>
            <color indexed="81"/>
            <rFont val="Tahoma"/>
            <family val="2"/>
          </rPr>
          <t xml:space="preserve">
basieredn auf Bev dichte von Lausanne (Epalinges)
https://de.wikipedia.org/wiki/Bezirk_Lausanne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Christian Schmidt</author>
  </authors>
  <commentList>
    <comment ref="I4" authorId="0" shapeId="0" xr:uid="{00000000-0006-0000-0200-000001000000}">
      <text>
        <r>
          <rPr>
            <b/>
            <sz val="8"/>
            <color indexed="81"/>
            <rFont val="Tahoma"/>
            <family val="2"/>
          </rPr>
          <t>Christian Schmidt:</t>
        </r>
        <r>
          <rPr>
            <sz val="8"/>
            <color indexed="81"/>
            <rFont val="Tahoma"/>
            <family val="2"/>
          </rPr>
          <t xml:space="preserve">
check the referecne number</t>
        </r>
      </text>
    </comment>
    <comment ref="I9" authorId="0" shapeId="0" xr:uid="{00000000-0006-0000-0200-000002000000}">
      <text>
        <r>
          <rPr>
            <b/>
            <sz val="8"/>
            <color indexed="81"/>
            <rFont val="Tahoma"/>
            <family val="2"/>
          </rPr>
          <t>Christian Schmidt:</t>
        </r>
        <r>
          <rPr>
            <sz val="8"/>
            <color indexed="81"/>
            <rFont val="Tahoma"/>
            <family val="2"/>
          </rPr>
          <t xml:space="preserve">
get the referecne of the litter study</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world_basin_plastic_load_attributes.csv-2" type="6" refreshedVersion="4" background="1" saveData="1">
    <textPr codePage="65001" sourceFile="E:\cschmidt\Plastik\pop_conc\world_basin_plastic_load_attributes.csv-2.txt" thousands="." tab="0" comma="1">
      <textFields count="10">
        <textField/>
        <textField type="text"/>
        <textField type="text"/>
        <textField type="text"/>
        <textField type="text"/>
        <textField type="text"/>
        <textField type="text"/>
        <textField/>
        <textField/>
        <textField/>
      </textFields>
    </textPr>
  </connection>
</connections>
</file>

<file path=xl/sharedStrings.xml><?xml version="1.0" encoding="utf-8"?>
<sst xmlns="http://schemas.openxmlformats.org/spreadsheetml/2006/main" count="5921" uniqueCount="2153">
  <si>
    <t>Continent</t>
  </si>
  <si>
    <t>Huaihe</t>
  </si>
  <si>
    <t>Asia</t>
  </si>
  <si>
    <t>Yellow Sea</t>
  </si>
  <si>
    <t>Meghna, Bramaputra, Ganges</t>
  </si>
  <si>
    <t>Bay of Bengal</t>
  </si>
  <si>
    <t>Nile</t>
  </si>
  <si>
    <t>Africa</t>
  </si>
  <si>
    <t>Mediterranean</t>
  </si>
  <si>
    <t>Indus</t>
  </si>
  <si>
    <t>Arabian Sea</t>
  </si>
  <si>
    <t>Mekong</t>
  </si>
  <si>
    <t>South China Sea</t>
  </si>
  <si>
    <t>Niger</t>
  </si>
  <si>
    <t>Gulf of Guinea</t>
  </si>
  <si>
    <t>Amur</t>
  </si>
  <si>
    <t>Sea of Okhotsk</t>
  </si>
  <si>
    <t>Limpopo</t>
  </si>
  <si>
    <t>Indian</t>
  </si>
  <si>
    <t>Orange</t>
  </si>
  <si>
    <t>Atlantic</t>
  </si>
  <si>
    <t>Chao Phraya</t>
  </si>
  <si>
    <t>Gulf of Thailand</t>
  </si>
  <si>
    <t>Song Hong</t>
  </si>
  <si>
    <t>Ogun</t>
  </si>
  <si>
    <t>Paraná</t>
  </si>
  <si>
    <t>South America</t>
  </si>
  <si>
    <t>Dnepr</t>
  </si>
  <si>
    <t>Europe</t>
  </si>
  <si>
    <t>Black Sea</t>
  </si>
  <si>
    <t>Sai Gon</t>
  </si>
  <si>
    <t>Danube</t>
  </si>
  <si>
    <t>Mahaweli Ganga</t>
  </si>
  <si>
    <t>Magdalena</t>
  </si>
  <si>
    <t>Caribbean</t>
  </si>
  <si>
    <t>Irrawaddy</t>
  </si>
  <si>
    <t>Shatt el Arab/Karun</t>
  </si>
  <si>
    <t>Persian Gulf</t>
  </si>
  <si>
    <t>Kelani Ganga</t>
  </si>
  <si>
    <t>Bengawan Solo</t>
  </si>
  <si>
    <t>Oceania</t>
  </si>
  <si>
    <t>Java Sea</t>
  </si>
  <si>
    <t>Congo</t>
  </si>
  <si>
    <t>Qiantangjiang</t>
  </si>
  <si>
    <t>East China Sea</t>
  </si>
  <si>
    <t>Porong</t>
  </si>
  <si>
    <t>Pasig</t>
  </si>
  <si>
    <t>Luni</t>
  </si>
  <si>
    <t>Thai Binh</t>
  </si>
  <si>
    <t>Zambezi</t>
  </si>
  <si>
    <t>Liaohe</t>
  </si>
  <si>
    <t>Citarum</t>
  </si>
  <si>
    <t>Mississippi</t>
  </si>
  <si>
    <t>North America</t>
  </si>
  <si>
    <t>Gulf of Mexico</t>
  </si>
  <si>
    <t>Krishna</t>
  </si>
  <si>
    <t>Amazon</t>
  </si>
  <si>
    <t>Khlong Phum Duang, Bangpakhlong</t>
  </si>
  <si>
    <t>Don</t>
  </si>
  <si>
    <t>Cross</t>
  </si>
  <si>
    <t>Kalu Ganga</t>
  </si>
  <si>
    <t>Deduru Oya</t>
  </si>
  <si>
    <t>Rhine</t>
  </si>
  <si>
    <t>North Sea</t>
  </si>
  <si>
    <t>Tuhaihe</t>
  </si>
  <si>
    <t>Ob', Shchuch'ya</t>
  </si>
  <si>
    <t>Kara Sea</t>
  </si>
  <si>
    <t>Godavari</t>
  </si>
  <si>
    <t>Minjiang</t>
  </si>
  <si>
    <t>Vistula</t>
  </si>
  <si>
    <t>Baltic Sea</t>
  </si>
  <si>
    <t>Hanjiang</t>
  </si>
  <si>
    <t>Majiahe</t>
  </si>
  <si>
    <t>Musi</t>
  </si>
  <si>
    <t>Karimata Strait</t>
  </si>
  <si>
    <t>Maha Oya</t>
  </si>
  <si>
    <t>Xiaoqinghe</t>
  </si>
  <si>
    <t>Motagua</t>
  </si>
  <si>
    <t>Pampanga</t>
  </si>
  <si>
    <t>Tugela</t>
  </si>
  <si>
    <t>Umgeni</t>
  </si>
  <si>
    <t>Oueme</t>
  </si>
  <si>
    <t>Grijalva, Usumacinta</t>
  </si>
  <si>
    <t>Taedong</t>
  </si>
  <si>
    <t>Ma</t>
  </si>
  <si>
    <t>Lempa</t>
  </si>
  <si>
    <t>Pacific</t>
  </si>
  <si>
    <t>Volta</t>
  </si>
  <si>
    <t>Ca</t>
  </si>
  <si>
    <t>St. Lawrence</t>
  </si>
  <si>
    <t>G. St. Lawrence</t>
  </si>
  <si>
    <t>Incomati</t>
  </si>
  <si>
    <t>Oujiang</t>
  </si>
  <si>
    <t>Salween</t>
  </si>
  <si>
    <t>Jinjiang</t>
  </si>
  <si>
    <t>Agneby</t>
  </si>
  <si>
    <t>Luanhe</t>
  </si>
  <si>
    <t>Jianjiang</t>
  </si>
  <si>
    <t>Angat</t>
  </si>
  <si>
    <t>Cimanuk</t>
  </si>
  <si>
    <t>Jiulongjiang</t>
  </si>
  <si>
    <t>Cauweri</t>
  </si>
  <si>
    <t>Dalinghe</t>
  </si>
  <si>
    <t>Oder</t>
  </si>
  <si>
    <t>Yalujiang</t>
  </si>
  <si>
    <t>Saõ Francisco</t>
  </si>
  <si>
    <t>Mindanao</t>
  </si>
  <si>
    <t>Celebes Sea</t>
  </si>
  <si>
    <t>Dniester</t>
  </si>
  <si>
    <t>Damodar</t>
  </si>
  <si>
    <t>Cagayan</t>
  </si>
  <si>
    <t>Naranjo</t>
  </si>
  <si>
    <t>Bekasi</t>
  </si>
  <si>
    <t>Mahanadi</t>
  </si>
  <si>
    <t>Nanliujiang</t>
  </si>
  <si>
    <t>Umzimvubu</t>
  </si>
  <si>
    <t>Citanduy</t>
  </si>
  <si>
    <t>Bandama</t>
  </si>
  <si>
    <t>Walawe Ganga</t>
  </si>
  <si>
    <t>Santiago</t>
  </si>
  <si>
    <t>Axiós</t>
  </si>
  <si>
    <t>Orinoco</t>
  </si>
  <si>
    <t>Sine</t>
  </si>
  <si>
    <t>Ulua</t>
  </si>
  <si>
    <t>Galana</t>
  </si>
  <si>
    <t>Agno</t>
  </si>
  <si>
    <t>Tana</t>
  </si>
  <si>
    <t>Yuzhny Bug</t>
  </si>
  <si>
    <t>Osse</t>
  </si>
  <si>
    <t>El Harrach</t>
  </si>
  <si>
    <t>Hari</t>
  </si>
  <si>
    <t>Progo</t>
  </si>
  <si>
    <t>San Juan</t>
  </si>
  <si>
    <t>Choluteca</t>
  </si>
  <si>
    <t>Balsas</t>
  </si>
  <si>
    <t>Perak</t>
  </si>
  <si>
    <t>Mallaca Strait</t>
  </si>
  <si>
    <t>Kala Oya</t>
  </si>
  <si>
    <t>Taura, Guayas</t>
  </si>
  <si>
    <t>Opak</t>
  </si>
  <si>
    <t>Great Kei</t>
  </si>
  <si>
    <t>Guanhe</t>
  </si>
  <si>
    <t>Sassandra</t>
  </si>
  <si>
    <t>Esmeraldas</t>
  </si>
  <si>
    <t>Langat</t>
  </si>
  <si>
    <t>Elbe</t>
  </si>
  <si>
    <t>Wadi Mawr</t>
  </si>
  <si>
    <t>Eurasia</t>
  </si>
  <si>
    <t>Red Sea</t>
  </si>
  <si>
    <t>Yenisei</t>
  </si>
  <si>
    <t>Mae Klong</t>
  </si>
  <si>
    <t>Sekampung</t>
  </si>
  <si>
    <t>Évros</t>
  </si>
  <si>
    <t>Inderagiri</t>
  </si>
  <si>
    <t>Sebou</t>
  </si>
  <si>
    <t>Umfolozi</t>
  </si>
  <si>
    <t>Mé/Comoe</t>
  </si>
  <si>
    <t>Aruvi Aru</t>
  </si>
  <si>
    <t>Tanjiang</t>
  </si>
  <si>
    <t>Sittang</t>
  </si>
  <si>
    <t>Andaman Sea</t>
  </si>
  <si>
    <t>Paraiba do Sul</t>
  </si>
  <si>
    <t>Tapti</t>
  </si>
  <si>
    <t>Asi</t>
  </si>
  <si>
    <t>Seputih</t>
  </si>
  <si>
    <t>Ba</t>
  </si>
  <si>
    <t>Pra</t>
  </si>
  <si>
    <t>Hab</t>
  </si>
  <si>
    <t>Shebelle</t>
  </si>
  <si>
    <t>Sabarmati</t>
  </si>
  <si>
    <t>Maputo</t>
  </si>
  <si>
    <t>Rimac</t>
  </si>
  <si>
    <t>Xiaolinghe</t>
  </si>
  <si>
    <t>Narmada</t>
  </si>
  <si>
    <t>Nam San</t>
  </si>
  <si>
    <t>Chéliff</t>
  </si>
  <si>
    <t>Wadi Tuban</t>
  </si>
  <si>
    <t>Grande de Tarcoles</t>
  </si>
  <si>
    <t>Penner</t>
  </si>
  <si>
    <t>Pahang</t>
  </si>
  <si>
    <t>Brahmani</t>
  </si>
  <si>
    <t>Rio Grande</t>
  </si>
  <si>
    <t>Wadi Zabid</t>
  </si>
  <si>
    <t>Thu-Bon</t>
  </si>
  <si>
    <t>Bicol</t>
  </si>
  <si>
    <t>Kapuas</t>
  </si>
  <si>
    <t>Majardah</t>
  </si>
  <si>
    <t>Tulangbawang</t>
  </si>
  <si>
    <t>Tumenjiang</t>
  </si>
  <si>
    <t>Sea of Japan</t>
  </si>
  <si>
    <t>Tuy</t>
  </si>
  <si>
    <t>Tapi</t>
  </si>
  <si>
    <t>Save</t>
  </si>
  <si>
    <t>Seine</t>
  </si>
  <si>
    <t>Nandujiang</t>
  </si>
  <si>
    <t>Mahi</t>
  </si>
  <si>
    <t>Kelantan</t>
  </si>
  <si>
    <t>Serang</t>
  </si>
  <si>
    <t>Murar</t>
  </si>
  <si>
    <t>Samala</t>
  </si>
  <si>
    <t>Uruguay</t>
  </si>
  <si>
    <t>Senegal</t>
  </si>
  <si>
    <t>Kebir</t>
  </si>
  <si>
    <t>Jiaoxi</t>
  </si>
  <si>
    <t>Nemanus</t>
  </si>
  <si>
    <t>Umhlantuzi</t>
  </si>
  <si>
    <t>Mi Oya</t>
  </si>
  <si>
    <t>Subarnarekha</t>
  </si>
  <si>
    <t>Umzimkulu</t>
  </si>
  <si>
    <t>Bashee</t>
  </si>
  <si>
    <t>Weihe</t>
  </si>
  <si>
    <t>Thames</t>
  </si>
  <si>
    <t>Delaware</t>
  </si>
  <si>
    <t>Bou Regreg</t>
  </si>
  <si>
    <t>Mahakam</t>
  </si>
  <si>
    <t>Cenrana</t>
  </si>
  <si>
    <t>Moyangjiang</t>
  </si>
  <si>
    <t>Muda</t>
  </si>
  <si>
    <t>Wadi Bana</t>
  </si>
  <si>
    <t>Rhone</t>
  </si>
  <si>
    <t>Maas</t>
  </si>
  <si>
    <t>Po</t>
  </si>
  <si>
    <t>Artibonite</t>
  </si>
  <si>
    <t>Doce</t>
  </si>
  <si>
    <t>Soumman</t>
  </si>
  <si>
    <t>Weser</t>
  </si>
  <si>
    <t>Landek</t>
  </si>
  <si>
    <t>Sanaga</t>
  </si>
  <si>
    <t>Siak</t>
  </si>
  <si>
    <t>Colorado</t>
  </si>
  <si>
    <t>Gulf of California</t>
  </si>
  <si>
    <t>Palar</t>
  </si>
  <si>
    <t>Agusan, Agus</t>
  </si>
  <si>
    <t>Sulu Sea</t>
  </si>
  <si>
    <t>Groot Berg</t>
  </si>
  <si>
    <t>Pattani</t>
  </si>
  <si>
    <t>Umvoti</t>
  </si>
  <si>
    <t>Breede</t>
  </si>
  <si>
    <t>Tamesi, Panuco</t>
  </si>
  <si>
    <t>Tra-Khuc</t>
  </si>
  <si>
    <t>Neva</t>
  </si>
  <si>
    <t>Patuca</t>
  </si>
  <si>
    <t>Tjipunagara</t>
  </si>
  <si>
    <t>Kampar</t>
  </si>
  <si>
    <t>Bias/Tano</t>
  </si>
  <si>
    <t>Polochic</t>
  </si>
  <si>
    <t>Gambia</t>
  </si>
  <si>
    <t>Columbia</t>
  </si>
  <si>
    <t>Rokan</t>
  </si>
  <si>
    <t>Mellah</t>
  </si>
  <si>
    <t>Murung</t>
  </si>
  <si>
    <t>Ikopa</t>
  </si>
  <si>
    <t>Trinity</t>
  </si>
  <si>
    <t>Maipo</t>
  </si>
  <si>
    <t>Selangor</t>
  </si>
  <si>
    <t>Jacuí</t>
  </si>
  <si>
    <t>Ponnaiyar</t>
  </si>
  <si>
    <t>Patia</t>
  </si>
  <si>
    <t>Barito</t>
  </si>
  <si>
    <t>Kuban</t>
  </si>
  <si>
    <t>Da Nhim</t>
  </si>
  <si>
    <t>Sacramento, San Joaquin</t>
  </si>
  <si>
    <t>San Francisco Bay</t>
  </si>
  <si>
    <t>Tagus</t>
  </si>
  <si>
    <t>Sakarya</t>
  </si>
  <si>
    <t>Nahualate</t>
  </si>
  <si>
    <t>Paz</t>
  </si>
  <si>
    <t>Alas</t>
  </si>
  <si>
    <t>Mono</t>
  </si>
  <si>
    <t>Sadang</t>
  </si>
  <si>
    <t>Maduru Oya</t>
  </si>
  <si>
    <t>Vitor</t>
  </si>
  <si>
    <t>Achigate</t>
  </si>
  <si>
    <t>Casamance</t>
  </si>
  <si>
    <t>Catatumbo</t>
  </si>
  <si>
    <t>Loire</t>
  </si>
  <si>
    <t>Asahan</t>
  </si>
  <si>
    <t>Parnaiba</t>
  </si>
  <si>
    <t>Tensift</t>
  </si>
  <si>
    <t>Aguan</t>
  </si>
  <si>
    <t>Jaguaribe</t>
  </si>
  <si>
    <t>Cai</t>
  </si>
  <si>
    <t>Los Angeles</t>
  </si>
  <si>
    <t>Oum Er Rbia</t>
  </si>
  <si>
    <t>Tocantins</t>
  </si>
  <si>
    <t>Great Fish</t>
  </si>
  <si>
    <t>Tone</t>
  </si>
  <si>
    <t>Wadi Siham</t>
  </si>
  <si>
    <t>Seybousse</t>
  </si>
  <si>
    <t>Coco</t>
  </si>
  <si>
    <t>Daugava</t>
  </si>
  <si>
    <t>Yodo</t>
  </si>
  <si>
    <t>Umkomazi</t>
  </si>
  <si>
    <t>Strimonas</t>
  </si>
  <si>
    <t>Kizil Irmark</t>
  </si>
  <si>
    <t>Ayensu</t>
  </si>
  <si>
    <t>Rioni</t>
  </si>
  <si>
    <t>Bharathpuzha</t>
  </si>
  <si>
    <t>Panay</t>
  </si>
  <si>
    <t>Trent</t>
  </si>
  <si>
    <t>Grande de San Miguel</t>
  </si>
  <si>
    <t>Hudson</t>
  </si>
  <si>
    <t>Susquehanna</t>
  </si>
  <si>
    <t>Chesapeake Bay</t>
  </si>
  <si>
    <t>Chillon</t>
  </si>
  <si>
    <t>Souss</t>
  </si>
  <si>
    <t>Yan Oya</t>
  </si>
  <si>
    <t>Drini</t>
  </si>
  <si>
    <t>Cheongchun</t>
  </si>
  <si>
    <t>Wadi Baraka</t>
  </si>
  <si>
    <t>Gal Oya</t>
  </si>
  <si>
    <t>Los Esclavos</t>
  </si>
  <si>
    <t>Capiberibe</t>
  </si>
  <si>
    <t>Mobile</t>
  </si>
  <si>
    <t>Mand</t>
  </si>
  <si>
    <t>Gourtis</t>
  </si>
  <si>
    <t>Umtamvuna</t>
  </si>
  <si>
    <t>Nyong</t>
  </si>
  <si>
    <t>Sewa</t>
  </si>
  <si>
    <t>Grande de Matagalpa</t>
  </si>
  <si>
    <t>Diep</t>
  </si>
  <si>
    <t>Santa Ana</t>
  </si>
  <si>
    <t>Swakop</t>
  </si>
  <si>
    <t>Chira</t>
  </si>
  <si>
    <t>Mazafran</t>
  </si>
  <si>
    <t>Trengganu</t>
  </si>
  <si>
    <t>Keiskama</t>
  </si>
  <si>
    <t>Scheldt</t>
  </si>
  <si>
    <t>Suchiate</t>
  </si>
  <si>
    <t>Piura</t>
  </si>
  <si>
    <t>Santee</t>
  </si>
  <si>
    <t>Apalachicola</t>
  </si>
  <si>
    <t>Moa</t>
  </si>
  <si>
    <t>Cudjung</t>
  </si>
  <si>
    <t>Papaloapán</t>
  </si>
  <si>
    <t>Changhuajiang</t>
  </si>
  <si>
    <t>Mira</t>
  </si>
  <si>
    <t>Petch</t>
  </si>
  <si>
    <t>Douro</t>
  </si>
  <si>
    <t>Cavally</t>
  </si>
  <si>
    <t>Severnaya Dvina</t>
  </si>
  <si>
    <t>Arctic</t>
  </si>
  <si>
    <t>Tsiribihina</t>
  </si>
  <si>
    <t>Abra</t>
  </si>
  <si>
    <t>Tanshui</t>
  </si>
  <si>
    <t>Taiwan Strait</t>
  </si>
  <si>
    <t>Han</t>
  </si>
  <si>
    <t>Rewa</t>
  </si>
  <si>
    <t>Vaigai</t>
  </si>
  <si>
    <t>Yaque del Norte</t>
  </si>
  <si>
    <t>Paraiba</t>
  </si>
  <si>
    <t>Guadalquivir</t>
  </si>
  <si>
    <t>Panai</t>
  </si>
  <si>
    <t>St. John's</t>
  </si>
  <si>
    <t>Achenkovil</t>
  </si>
  <si>
    <t>Coyolate</t>
  </si>
  <si>
    <t>Ilog</t>
  </si>
  <si>
    <t>Pangani</t>
  </si>
  <si>
    <t>Moulouya</t>
  </si>
  <si>
    <t>Yuna</t>
  </si>
  <si>
    <t>Cuanza</t>
  </si>
  <si>
    <t>Potomac</t>
  </si>
  <si>
    <t>Mamberamo</t>
  </si>
  <si>
    <t>Sambas</t>
  </si>
  <si>
    <t>Imjin</t>
  </si>
  <si>
    <t>Dayanghe</t>
  </si>
  <si>
    <t>Periyar</t>
  </si>
  <si>
    <t>Nagavali</t>
  </si>
  <si>
    <t>Wouri</t>
  </si>
  <si>
    <t>Itajai-Ácu</t>
  </si>
  <si>
    <t>Vaippar</t>
  </si>
  <si>
    <t>Yesil Irmak</t>
  </si>
  <si>
    <t>Sebaou</t>
  </si>
  <si>
    <t>Tafna</t>
  </si>
  <si>
    <t>Isser</t>
  </si>
  <si>
    <t>Altamaha</t>
  </si>
  <si>
    <t>Sinú</t>
  </si>
  <si>
    <t>Tagum</t>
  </si>
  <si>
    <t>Vellar</t>
  </si>
  <si>
    <t>Chancay</t>
  </si>
  <si>
    <t>Büyük Menderes</t>
  </si>
  <si>
    <t>Piranhas</t>
  </si>
  <si>
    <t>Kocaçay</t>
  </si>
  <si>
    <t>Sea of Marmara</t>
  </si>
  <si>
    <t>Paraguaçu</t>
  </si>
  <si>
    <t>Boubo</t>
  </si>
  <si>
    <t>Bhadar</t>
  </si>
  <si>
    <t>Connecticut</t>
  </si>
  <si>
    <t>Narva</t>
  </si>
  <si>
    <t>Gulf of Finland</t>
  </si>
  <si>
    <t>Wadi Ghoweibba</t>
  </si>
  <si>
    <t>Peedee</t>
  </si>
  <si>
    <t>Garonne</t>
  </si>
  <si>
    <t>Contas</t>
  </si>
  <si>
    <t>Cauto</t>
  </si>
  <si>
    <t>Capim</t>
  </si>
  <si>
    <t>Ebro</t>
  </si>
  <si>
    <t>Miliane</t>
  </si>
  <si>
    <t>Ceyhan</t>
  </si>
  <si>
    <t>Santa</t>
  </si>
  <si>
    <t>Sampara</t>
  </si>
  <si>
    <t>Banda Sea</t>
  </si>
  <si>
    <t>Matigulu</t>
  </si>
  <si>
    <t>Reventazon</t>
  </si>
  <si>
    <t>Cess</t>
  </si>
  <si>
    <t>Brazos</t>
  </si>
  <si>
    <t>Kahajan</t>
  </si>
  <si>
    <t>Verde</t>
  </si>
  <si>
    <t>Mharhar</t>
  </si>
  <si>
    <t>Mesuji</t>
  </si>
  <si>
    <t>Hellah</t>
  </si>
  <si>
    <t>Goascoran</t>
  </si>
  <si>
    <t>Mangoky</t>
  </si>
  <si>
    <t>Gediz</t>
  </si>
  <si>
    <t>Portoviejo</t>
  </si>
  <si>
    <t>Endau</t>
  </si>
  <si>
    <t>St. John</t>
  </si>
  <si>
    <t>Sampit</t>
  </si>
  <si>
    <t>Merrimack</t>
  </si>
  <si>
    <t>Mersey</t>
  </si>
  <si>
    <t>Irish Sea</t>
  </si>
  <si>
    <t>Johore</t>
  </si>
  <si>
    <t>Singapore Strait</t>
  </si>
  <si>
    <t>Guadalupe</t>
  </si>
  <si>
    <t>Buayan</t>
  </si>
  <si>
    <t>Davai</t>
  </si>
  <si>
    <t>Sondags</t>
  </si>
  <si>
    <t>Rovuma</t>
  </si>
  <si>
    <t>Little Scarcies</t>
  </si>
  <si>
    <t>Seraju</t>
  </si>
  <si>
    <t>Olifants</t>
  </si>
  <si>
    <t>Mangoro</t>
  </si>
  <si>
    <t>Yarcon</t>
  </si>
  <si>
    <t>Litani</t>
  </si>
  <si>
    <t>Ems</t>
  </si>
  <si>
    <t>Jubones</t>
  </si>
  <si>
    <t>Kouilou</t>
  </si>
  <si>
    <t>Gundlakamma</t>
  </si>
  <si>
    <t>Cape Fear</t>
  </si>
  <si>
    <t>St. Paul</t>
  </si>
  <si>
    <t>Madre Vieja</t>
  </si>
  <si>
    <t>Tecolutla</t>
  </si>
  <si>
    <t>Pregolua</t>
  </si>
  <si>
    <t>Seyhan</t>
  </si>
  <si>
    <t>Rushikulya</t>
  </si>
  <si>
    <t>Chaliyar</t>
  </si>
  <si>
    <t>Lielupe</t>
  </si>
  <si>
    <t>Buzi</t>
  </si>
  <si>
    <t>Purari</t>
  </si>
  <si>
    <t>Gulf of Papua</t>
  </si>
  <si>
    <t>Agrioun</t>
  </si>
  <si>
    <t>Llobregat</t>
  </si>
  <si>
    <t>Kadalundi</t>
  </si>
  <si>
    <t>Moche</t>
  </si>
  <si>
    <t>Geba</t>
  </si>
  <si>
    <t>Gamtoos</t>
  </si>
  <si>
    <t>Ishikari</t>
  </si>
  <si>
    <t>Lurin</t>
  </si>
  <si>
    <t>Severn</t>
  </si>
  <si>
    <t>Rufiji</t>
  </si>
  <si>
    <t>Una</t>
  </si>
  <si>
    <t>Estero Real</t>
  </si>
  <si>
    <t>Konkoure</t>
  </si>
  <si>
    <t>Pojuca</t>
  </si>
  <si>
    <t>Vamsadhara</t>
  </si>
  <si>
    <t>Jamapa</t>
  </si>
  <si>
    <t>Chalakudi</t>
  </si>
  <si>
    <t>Ribeira do Iguape</t>
  </si>
  <si>
    <t>Loukos</t>
  </si>
  <si>
    <t>Santa Lucia</t>
  </si>
  <si>
    <t>Nelson</t>
  </si>
  <si>
    <t>Hudson Bay</t>
  </si>
  <si>
    <t>Itapicuru</t>
  </si>
  <si>
    <t>Passaic</t>
  </si>
  <si>
    <t>Neches, Sabine</t>
  </si>
  <si>
    <t>Jequetepeque</t>
  </si>
  <si>
    <t>Ipojuca</t>
  </si>
  <si>
    <t>Jequitinhonha</t>
  </si>
  <si>
    <t>Pamlico</t>
  </si>
  <si>
    <t>Padas</t>
  </si>
  <si>
    <t>Blanco</t>
  </si>
  <si>
    <t>Chorokhi</t>
  </si>
  <si>
    <t>Semani</t>
  </si>
  <si>
    <t>Kiso</t>
  </si>
  <si>
    <t>Acaraú</t>
  </si>
  <si>
    <t>Duwamish</t>
  </si>
  <si>
    <t>Puget Sound</t>
  </si>
  <si>
    <t>Besos</t>
  </si>
  <si>
    <t>Yaque del Sur</t>
  </si>
  <si>
    <t>Pulau</t>
  </si>
  <si>
    <t>Arafura Sea</t>
  </si>
  <si>
    <t>Draa</t>
  </si>
  <si>
    <t>Seli</t>
  </si>
  <si>
    <t>Chiloango</t>
  </si>
  <si>
    <t>Kamchea</t>
  </si>
  <si>
    <t>Waringin</t>
  </si>
  <si>
    <t>Rajang</t>
  </si>
  <si>
    <t>Cebollati</t>
  </si>
  <si>
    <t>Mearim</t>
  </si>
  <si>
    <t>Muvatupuzha</t>
  </si>
  <si>
    <t>Zohreh</t>
  </si>
  <si>
    <t>Pungue</t>
  </si>
  <si>
    <t>Guadiana</t>
  </si>
  <si>
    <t>Savannah</t>
  </si>
  <si>
    <t>Clyde</t>
  </si>
  <si>
    <t>Pamba</t>
  </si>
  <si>
    <t>Shetrunji</t>
  </si>
  <si>
    <t>Actopán</t>
  </si>
  <si>
    <t>Sepik</t>
  </si>
  <si>
    <t>Tumbes</t>
  </si>
  <si>
    <t>Pardo</t>
  </si>
  <si>
    <t>Shkumbini</t>
  </si>
  <si>
    <t>Kinabatangan</t>
  </si>
  <si>
    <t>Burhabalang</t>
  </si>
  <si>
    <t>Shinano</t>
  </si>
  <si>
    <t>Kul</t>
  </si>
  <si>
    <t>Straight of Hormuz</t>
  </si>
  <si>
    <t>Tevere</t>
  </si>
  <si>
    <t>Wadi el Arish</t>
  </si>
  <si>
    <t>Bengo</t>
  </si>
  <si>
    <t>Filyos</t>
  </si>
  <si>
    <t>Loiza</t>
  </si>
  <si>
    <t>Cacheu</t>
  </si>
  <si>
    <t>Coatzacoalcos</t>
  </si>
  <si>
    <t>Tagoloan</t>
  </si>
  <si>
    <t>Motatan</t>
  </si>
  <si>
    <t>Neretva</t>
  </si>
  <si>
    <t>Rapel</t>
  </si>
  <si>
    <t>Aconcagua</t>
  </si>
  <si>
    <t>Dagua</t>
  </si>
  <si>
    <t>Chone</t>
  </si>
  <si>
    <t>Jong</t>
  </si>
  <si>
    <t>Tocuyo</t>
  </si>
  <si>
    <t>Kallada</t>
  </si>
  <si>
    <t>Ica</t>
  </si>
  <si>
    <t>Liffey</t>
  </si>
  <si>
    <t>Pyasina</t>
  </si>
  <si>
    <t>James</t>
  </si>
  <si>
    <t>Kaladan</t>
  </si>
  <si>
    <t>Roanoke</t>
  </si>
  <si>
    <t>Inguri</t>
  </si>
  <si>
    <t>Demerara</t>
  </si>
  <si>
    <t>Apodi</t>
  </si>
  <si>
    <t>Itapecuru</t>
  </si>
  <si>
    <t>Arno</t>
  </si>
  <si>
    <t>Ligurian Sea</t>
  </si>
  <si>
    <t>Lurio</t>
  </si>
  <si>
    <t>Cazones</t>
  </si>
  <si>
    <t>Wadi Hassan</t>
  </si>
  <si>
    <t>Néstos</t>
  </si>
  <si>
    <t>Segura</t>
  </si>
  <si>
    <t>Caloosahatchee</t>
  </si>
  <si>
    <t>Buffels</t>
  </si>
  <si>
    <t>Atrato</t>
  </si>
  <si>
    <t>Ankobra</t>
  </si>
  <si>
    <t>Netravati</t>
  </si>
  <si>
    <t>Salado</t>
  </si>
  <si>
    <t>Escondido</t>
  </si>
  <si>
    <t>Pawan</t>
  </si>
  <si>
    <t>Nautla</t>
  </si>
  <si>
    <t>Bakir</t>
  </si>
  <si>
    <t>Lachish</t>
  </si>
  <si>
    <t>Bio Bio</t>
  </si>
  <si>
    <t>Dasht</t>
  </si>
  <si>
    <t>Mendawai</t>
  </si>
  <si>
    <t>Housatonic</t>
  </si>
  <si>
    <t>Ameca</t>
  </si>
  <si>
    <t>Antigua</t>
  </si>
  <si>
    <t>San Diego</t>
  </si>
  <si>
    <t>Yaracuy</t>
  </si>
  <si>
    <t>Göksu</t>
  </si>
  <si>
    <t>Nervion</t>
  </si>
  <si>
    <t>Vijose</t>
  </si>
  <si>
    <t>Great Scarcies</t>
  </si>
  <si>
    <t>Ouse</t>
  </si>
  <si>
    <t>Valapattanam</t>
  </si>
  <si>
    <t>Adige</t>
  </si>
  <si>
    <t>Umbeluzi</t>
  </si>
  <si>
    <t>Pindaré</t>
  </si>
  <si>
    <t>Nakdong</t>
  </si>
  <si>
    <t>Tsushima Strait</t>
  </si>
  <si>
    <t>Corubal</t>
  </si>
  <si>
    <t>Papagayo</t>
  </si>
  <si>
    <t>Serujan</t>
  </si>
  <si>
    <t>Wadi Masilah</t>
  </si>
  <si>
    <t>Minho</t>
  </si>
  <si>
    <t>Neveri</t>
  </si>
  <si>
    <t>Huixtla</t>
  </si>
  <si>
    <t>Venta</t>
  </si>
  <si>
    <t>Cañar</t>
  </si>
  <si>
    <t>St. Pedro</t>
  </si>
  <si>
    <t>Abulug</t>
  </si>
  <si>
    <t>Pechora</t>
  </si>
  <si>
    <t>Barents Sea</t>
  </si>
  <si>
    <t>Dordogne</t>
  </si>
  <si>
    <t>Great Tenasserim</t>
  </si>
  <si>
    <t>Churo</t>
  </si>
  <si>
    <t>Monapo</t>
  </si>
  <si>
    <t>Kitakami</t>
  </si>
  <si>
    <t>Curu</t>
  </si>
  <si>
    <t>Vasa Barris</t>
  </si>
  <si>
    <t>Maule</t>
  </si>
  <si>
    <t>Luala</t>
  </si>
  <si>
    <t>Yarra</t>
  </si>
  <si>
    <t>Bass Strait</t>
  </si>
  <si>
    <t>Tuxpan</t>
  </si>
  <si>
    <t>Chicama</t>
  </si>
  <si>
    <t>Chikugo</t>
  </si>
  <si>
    <t>Curimataú</t>
  </si>
  <si>
    <t>Patuxent</t>
  </si>
  <si>
    <t>Negro</t>
  </si>
  <si>
    <t>Brenta</t>
  </si>
  <si>
    <t>Wami</t>
  </si>
  <si>
    <t>Abukuma</t>
  </si>
  <si>
    <t>Adour</t>
  </si>
  <si>
    <t>Mananjary</t>
  </si>
  <si>
    <t>Lena</t>
  </si>
  <si>
    <t>Laptev Sea</t>
  </si>
  <si>
    <t>Lariang</t>
  </si>
  <si>
    <t>Makassar Strait</t>
  </si>
  <si>
    <t>Sofia/Mahajamba</t>
  </si>
  <si>
    <t>Vilaine</t>
  </si>
  <si>
    <t>Damuji</t>
  </si>
  <si>
    <t>Pearl</t>
  </si>
  <si>
    <t>Barumun</t>
  </si>
  <si>
    <t>Mondego</t>
  </si>
  <si>
    <t>Wu</t>
  </si>
  <si>
    <t>Licungo</t>
  </si>
  <si>
    <t>Turia</t>
  </si>
  <si>
    <t>La Plata</t>
  </si>
  <si>
    <t>Gauja</t>
  </si>
  <si>
    <t>Meluli</t>
  </si>
  <si>
    <t>Wadi Jizan</t>
  </si>
  <si>
    <t>Armeria</t>
  </si>
  <si>
    <t>Jucar</t>
  </si>
  <si>
    <t>Tijuana</t>
  </si>
  <si>
    <t>Hingol</t>
  </si>
  <si>
    <t>Berau</t>
  </si>
  <si>
    <t>Pyr</t>
  </si>
  <si>
    <t>Suriname</t>
  </si>
  <si>
    <t>Mat</t>
  </si>
  <si>
    <t>Arenillas</t>
  </si>
  <si>
    <t>Saõ Mateus</t>
  </si>
  <si>
    <t>Karama</t>
  </si>
  <si>
    <t>Tachia</t>
  </si>
  <si>
    <t>Shannon</t>
  </si>
  <si>
    <t>Sajua</t>
  </si>
  <si>
    <t>Ribble</t>
  </si>
  <si>
    <t>Corantijn</t>
  </si>
  <si>
    <t>Leon</t>
  </si>
  <si>
    <t>Sinngatoka</t>
  </si>
  <si>
    <t>Tsengwen</t>
  </si>
  <si>
    <t>Ramu</t>
  </si>
  <si>
    <t>Gangavati</t>
  </si>
  <si>
    <t>Jiquiniça</t>
  </si>
  <si>
    <t>Berbice</t>
  </si>
  <si>
    <t>Mucuri</t>
  </si>
  <si>
    <t>Itapemirim</t>
  </si>
  <si>
    <t>Aksu</t>
  </si>
  <si>
    <t>Grande de Terraba</t>
  </si>
  <si>
    <t>Unare</t>
  </si>
  <si>
    <t>Coahuayana</t>
  </si>
  <si>
    <t>Fuji</t>
  </si>
  <si>
    <t>Cunene</t>
  </si>
  <si>
    <t>Mogami</t>
  </si>
  <si>
    <t>Qishon</t>
  </si>
  <si>
    <t>Onilahy</t>
  </si>
  <si>
    <t>Tenryu</t>
  </si>
  <si>
    <t>Tuloma/Kola</t>
  </si>
  <si>
    <t>Suwannee</t>
  </si>
  <si>
    <t>Mungo</t>
  </si>
  <si>
    <t>Küçük Menderes</t>
  </si>
  <si>
    <t>Tyne</t>
  </si>
  <si>
    <t>San Diego Creek</t>
  </si>
  <si>
    <t>Baram</t>
  </si>
  <si>
    <t>Lofa</t>
  </si>
  <si>
    <t>Kalinadi</t>
  </si>
  <si>
    <t>Larona</t>
  </si>
  <si>
    <t>Lupar</t>
  </si>
  <si>
    <t>Wadi Ahwar</t>
  </si>
  <si>
    <t>Kennebeck, Androscoggin</t>
  </si>
  <si>
    <t>Nort America</t>
  </si>
  <si>
    <t>Somme</t>
  </si>
  <si>
    <t>Yaqui</t>
  </si>
  <si>
    <t>Santa Maria</t>
  </si>
  <si>
    <t>Panama Bay</t>
  </si>
  <si>
    <t>Mananan Tanana</t>
  </si>
  <si>
    <t>Omotepec</t>
  </si>
  <si>
    <t>Santa Clara</t>
  </si>
  <si>
    <t>Nene</t>
  </si>
  <si>
    <t>Kaoping</t>
  </si>
  <si>
    <t>Massa</t>
  </si>
  <si>
    <t>Russian</t>
  </si>
  <si>
    <t>Rancheria</t>
  </si>
  <si>
    <t>Volturno</t>
  </si>
  <si>
    <t>Majes</t>
  </si>
  <si>
    <t>Sarstoon</t>
  </si>
  <si>
    <t>Murray-Darling</t>
  </si>
  <si>
    <t>Great Australian Bight</t>
  </si>
  <si>
    <t>Narcea</t>
  </si>
  <si>
    <t>Bay of Biscay</t>
  </si>
  <si>
    <t>Ogooue</t>
  </si>
  <si>
    <t>Keum</t>
  </si>
  <si>
    <t>San Pedro</t>
  </si>
  <si>
    <t>Agano</t>
  </si>
  <si>
    <t>Huaura</t>
  </si>
  <si>
    <t>Pativilca</t>
  </si>
  <si>
    <t>Calleguas</t>
  </si>
  <si>
    <t>Luga</t>
  </si>
  <si>
    <t>Parsenta</t>
  </si>
  <si>
    <t>Peace</t>
  </si>
  <si>
    <t>Charente</t>
  </si>
  <si>
    <t>Slupa</t>
  </si>
  <si>
    <t>Mano</t>
  </si>
  <si>
    <t>Fly</t>
  </si>
  <si>
    <t>Bristol Avon</t>
  </si>
  <si>
    <t>Melet</t>
  </si>
  <si>
    <t>Kidurong</t>
  </si>
  <si>
    <t>Tehuantepec</t>
  </si>
  <si>
    <t>Cuvo</t>
  </si>
  <si>
    <t>Glomma</t>
  </si>
  <si>
    <t>Wadi Baysh</t>
  </si>
  <si>
    <t>Grande</t>
  </si>
  <si>
    <t>Brisbane</t>
  </si>
  <si>
    <t>Tasman Sea</t>
  </si>
  <si>
    <t>Pascagoula</t>
  </si>
  <si>
    <t>Dande</t>
  </si>
  <si>
    <t>Jama</t>
  </si>
  <si>
    <t>Tees</t>
  </si>
  <si>
    <t>Merauke</t>
  </si>
  <si>
    <t>Munim</t>
  </si>
  <si>
    <t>Pärnu</t>
  </si>
  <si>
    <t>Barrow</t>
  </si>
  <si>
    <t>Sesjab</t>
  </si>
  <si>
    <t>Khobi</t>
  </si>
  <si>
    <t>Sembakung</t>
  </si>
  <si>
    <t>Bueno</t>
  </si>
  <si>
    <t>Pinios</t>
  </si>
  <si>
    <t>Patahparang</t>
  </si>
  <si>
    <t>Santiago, Cayapas</t>
  </si>
  <si>
    <t>Tempisque</t>
  </si>
  <si>
    <t>Kokemänjoki</t>
  </si>
  <si>
    <t>Gulf of Bothnia</t>
  </si>
  <si>
    <t>Ter</t>
  </si>
  <si>
    <t>Kuzuryo</t>
  </si>
  <si>
    <t>Avon</t>
  </si>
  <si>
    <t>English Channel</t>
  </si>
  <si>
    <t>Wadi Araba</t>
  </si>
  <si>
    <t>Soto la Marina</t>
  </si>
  <si>
    <t>Liri</t>
  </si>
  <si>
    <t>Hawkesbury</t>
  </si>
  <si>
    <t>Tonala</t>
  </si>
  <si>
    <t>Ntem</t>
  </si>
  <si>
    <t>Mecuburi</t>
  </si>
  <si>
    <t>Guadalhorce</t>
  </si>
  <si>
    <t>Chirripo del Atlanti</t>
  </si>
  <si>
    <t>Silup</t>
  </si>
  <si>
    <t>Gulf of Oman</t>
  </si>
  <si>
    <t>Itata</t>
  </si>
  <si>
    <t>Dozdan</t>
  </si>
  <si>
    <t>Ligonha</t>
  </si>
  <si>
    <t>Tarsus</t>
  </si>
  <si>
    <t>Supsa</t>
  </si>
  <si>
    <t>Swan</t>
  </si>
  <si>
    <t>Wadi Nugaal</t>
  </si>
  <si>
    <t>Porali</t>
  </si>
  <si>
    <t>Kalar</t>
  </si>
  <si>
    <t>Mananara Sud</t>
  </si>
  <si>
    <t>Guanipa</t>
  </si>
  <si>
    <t>Manati</t>
  </si>
  <si>
    <t>Fraser</t>
  </si>
  <si>
    <t>Waikato</t>
  </si>
  <si>
    <t>Pisco</t>
  </si>
  <si>
    <t>Ruvu</t>
  </si>
  <si>
    <t>Iwaki</t>
  </si>
  <si>
    <t>Tamraparni</t>
  </si>
  <si>
    <t>Rogue</t>
  </si>
  <si>
    <t>Itanhem</t>
  </si>
  <si>
    <t>Simeto/Goranlunga</t>
  </si>
  <si>
    <t>Sicilian Channel</t>
  </si>
  <si>
    <t>Anseoung</t>
  </si>
  <si>
    <t>Nekor</t>
  </si>
  <si>
    <t>Iyidere</t>
  </si>
  <si>
    <t>Yeongsan</t>
  </si>
  <si>
    <t>Casma</t>
  </si>
  <si>
    <t>Mehran</t>
  </si>
  <si>
    <t>Kajan</t>
  </si>
  <si>
    <t>Markham</t>
  </si>
  <si>
    <t>Yoshino</t>
  </si>
  <si>
    <t>Pajaro</t>
  </si>
  <si>
    <t>Snohomish</t>
  </si>
  <si>
    <t>Krka</t>
  </si>
  <si>
    <t>Suir</t>
  </si>
  <si>
    <t>Choshui</t>
  </si>
  <si>
    <t>Viru</t>
  </si>
  <si>
    <t>San Juan Capistrano</t>
  </si>
  <si>
    <t>Guantanamo</t>
  </si>
  <si>
    <t>Lee</t>
  </si>
  <si>
    <t>Canete</t>
  </si>
  <si>
    <t>Besor</t>
  </si>
  <si>
    <t>Tambo</t>
  </si>
  <si>
    <t>Ocona</t>
  </si>
  <si>
    <t>Wadi Hajir</t>
  </si>
  <si>
    <t>Culiacan</t>
  </si>
  <si>
    <t>Rega</t>
  </si>
  <si>
    <t>Moju</t>
  </si>
  <si>
    <t>Hii</t>
  </si>
  <si>
    <t>Menarandra</t>
  </si>
  <si>
    <t>Choctawhatchee</t>
  </si>
  <si>
    <t>Fiherenana</t>
  </si>
  <si>
    <t>Messalo</t>
  </si>
  <si>
    <t>Arecibo</t>
  </si>
  <si>
    <t>Kymijoki</t>
  </si>
  <si>
    <t>Wadi Maifa'ah</t>
  </si>
  <si>
    <t>Sharavati</t>
  </si>
  <si>
    <t>Mandrare</t>
  </si>
  <si>
    <t>Caplina</t>
  </si>
  <si>
    <t>Bemarivo</t>
  </si>
  <si>
    <t>Digul</t>
  </si>
  <si>
    <t>Boyne</t>
  </si>
  <si>
    <t>Turiaço</t>
  </si>
  <si>
    <t>Mbini</t>
  </si>
  <si>
    <t>Taan</t>
  </si>
  <si>
    <t>Montepuez</t>
  </si>
  <si>
    <t>Salinas</t>
  </si>
  <si>
    <t>Monterey Bay</t>
  </si>
  <si>
    <t>Micay</t>
  </si>
  <si>
    <t>Jintsu</t>
  </si>
  <si>
    <t>San Dieguito</t>
  </si>
  <si>
    <t>Boko</t>
  </si>
  <si>
    <t>Solo</t>
  </si>
  <si>
    <t>Edisto</t>
  </si>
  <si>
    <t>San Luis Rey</t>
  </si>
  <si>
    <t>Piave</t>
  </si>
  <si>
    <t>Guanajibo</t>
  </si>
  <si>
    <t>Rappahannock</t>
  </si>
  <si>
    <t>Niva</t>
  </si>
  <si>
    <t>White Sea</t>
  </si>
  <si>
    <t>Santa Margarita</t>
  </si>
  <si>
    <t>Yenshui</t>
  </si>
  <si>
    <t>Shou</t>
  </si>
  <si>
    <t>Bhari</t>
  </si>
  <si>
    <t>Presido</t>
  </si>
  <si>
    <t>Aude</t>
  </si>
  <si>
    <t>Cobre</t>
  </si>
  <si>
    <t>Fatala</t>
  </si>
  <si>
    <t>Crati</t>
  </si>
  <si>
    <t>Gulf of Tronto</t>
  </si>
  <si>
    <t>Kikori</t>
  </si>
  <si>
    <t>Verlore</t>
  </si>
  <si>
    <t>AmMazaroni, Essequibo, Cuyuniazon</t>
  </si>
  <si>
    <t>Manambolo</t>
  </si>
  <si>
    <t>Hondo</t>
  </si>
  <si>
    <t>Kogon</t>
  </si>
  <si>
    <t>Ooi</t>
  </si>
  <si>
    <t>Saramacca</t>
  </si>
  <si>
    <t>Chowan</t>
  </si>
  <si>
    <t>Ochlockonee</t>
  </si>
  <si>
    <t>Harsit</t>
  </si>
  <si>
    <t>Ogeechee</t>
  </si>
  <si>
    <t>Belize</t>
  </si>
  <si>
    <t>Argens</t>
  </si>
  <si>
    <t>Prinza Polka</t>
  </si>
  <si>
    <t>Camaquá</t>
  </si>
  <si>
    <t>Tolten</t>
  </si>
  <si>
    <t>Penobscot</t>
  </si>
  <si>
    <t>Gurupi</t>
  </si>
  <si>
    <t>Dharror</t>
  </si>
  <si>
    <t>Kromme</t>
  </si>
  <si>
    <t>Keurbooms</t>
  </si>
  <si>
    <t>Jagin</t>
  </si>
  <si>
    <t>Concepción</t>
  </si>
  <si>
    <t>Rapch</t>
  </si>
  <si>
    <t>Mourne</t>
  </si>
  <si>
    <t>Pescara</t>
  </si>
  <si>
    <t>Escambia</t>
  </si>
  <si>
    <t>Mocorito</t>
  </si>
  <si>
    <t>Wadi al Hamd</t>
  </si>
  <si>
    <t>Nueces</t>
  </si>
  <si>
    <t>Toa</t>
  </si>
  <si>
    <t>Kumbe</t>
  </si>
  <si>
    <t>Valdivia</t>
  </si>
  <si>
    <t>Nadym</t>
  </si>
  <si>
    <t>Tokachi</t>
  </si>
  <si>
    <t>Erne</t>
  </si>
  <si>
    <t>Kukalaya, Huahua</t>
  </si>
  <si>
    <t>Vaidala</t>
  </si>
  <si>
    <t>Aliakmon</t>
  </si>
  <si>
    <t>Welland</t>
  </si>
  <si>
    <t>Barranca</t>
  </si>
  <si>
    <t>Köprü</t>
  </si>
  <si>
    <t>Mala</t>
  </si>
  <si>
    <t>Jucururu</t>
  </si>
  <si>
    <t>El Fuerte</t>
  </si>
  <si>
    <t>Coporolo</t>
  </si>
  <si>
    <t>Punta Gorda</t>
  </si>
  <si>
    <t>Mbemkuru</t>
  </si>
  <si>
    <t>Peikang</t>
  </si>
  <si>
    <t>Blackwater</t>
  </si>
  <si>
    <t>Manawatu</t>
  </si>
  <si>
    <t>Satilla</t>
  </si>
  <si>
    <t>Karasu</t>
  </si>
  <si>
    <t>Kurinwas</t>
  </si>
  <si>
    <t>Bian</t>
  </si>
  <si>
    <t>Kem</t>
  </si>
  <si>
    <t>San Fernando</t>
  </si>
  <si>
    <t>Mulatos</t>
  </si>
  <si>
    <t>Deba</t>
  </si>
  <si>
    <t>Mankyong</t>
  </si>
  <si>
    <t>NoOcean</t>
  </si>
  <si>
    <t>Goumo</t>
  </si>
  <si>
    <t>M'Bridge</t>
  </si>
  <si>
    <t>Balao</t>
  </si>
  <si>
    <t>Ivondro</t>
  </si>
  <si>
    <t>Var</t>
  </si>
  <si>
    <t>Sele</t>
  </si>
  <si>
    <t>M'Lela</t>
  </si>
  <si>
    <t>Naya</t>
  </si>
  <si>
    <t>Kendawangan</t>
  </si>
  <si>
    <t>Ofanto</t>
  </si>
  <si>
    <t>Moquegua</t>
  </si>
  <si>
    <t>Loge</t>
  </si>
  <si>
    <t>Huarmey</t>
  </si>
  <si>
    <t>Linta</t>
  </si>
  <si>
    <t>Chehalis</t>
  </si>
  <si>
    <t>Exe</t>
  </si>
  <si>
    <t>Zana</t>
  </si>
  <si>
    <t>Dee</t>
  </si>
  <si>
    <t>Usk</t>
  </si>
  <si>
    <t>Yura</t>
  </si>
  <si>
    <t>Sixaola</t>
  </si>
  <si>
    <t>Touchien</t>
  </si>
  <si>
    <t>York</t>
  </si>
  <si>
    <t>Saco</t>
  </si>
  <si>
    <t>Besaya</t>
  </si>
  <si>
    <t>Sambirano</t>
  </si>
  <si>
    <t>Tet</t>
  </si>
  <si>
    <t>Elqui</t>
  </si>
  <si>
    <t>Ugab</t>
  </si>
  <si>
    <t>Mahuri</t>
  </si>
  <si>
    <t>Black</t>
  </si>
  <si>
    <t>Onega</t>
  </si>
  <si>
    <t>Baudo</t>
  </si>
  <si>
    <t>Malibu</t>
  </si>
  <si>
    <t>Sinaloa</t>
  </si>
  <si>
    <t>Drammenselva</t>
  </si>
  <si>
    <t>Cihuatlan</t>
  </si>
  <si>
    <t>Sado</t>
  </si>
  <si>
    <t>Mzymta</t>
  </si>
  <si>
    <t>Göta alv</t>
  </si>
  <si>
    <t>Sonora</t>
  </si>
  <si>
    <t>Oria</t>
  </si>
  <si>
    <t>Moy</t>
  </si>
  <si>
    <t>Bayano</t>
  </si>
  <si>
    <t>Salso</t>
  </si>
  <si>
    <t>Don Diego</t>
  </si>
  <si>
    <t>Bradano</t>
  </si>
  <si>
    <t>Bzybi</t>
  </si>
  <si>
    <t>Pachang</t>
  </si>
  <si>
    <t>Locunba</t>
  </si>
  <si>
    <t>Mahavavy Nord</t>
  </si>
  <si>
    <t>Longa</t>
  </si>
  <si>
    <t>Slaney</t>
  </si>
  <si>
    <t>Ngaruroro</t>
  </si>
  <si>
    <t>Acheloos</t>
  </si>
  <si>
    <t>Ionian Sea</t>
  </si>
  <si>
    <t>Herault</t>
  </si>
  <si>
    <t>Gulf du Lion</t>
  </si>
  <si>
    <t>Acari</t>
  </si>
  <si>
    <t>Mayo</t>
  </si>
  <si>
    <t>Potzu</t>
  </si>
  <si>
    <t>Chienti</t>
  </si>
  <si>
    <t>Smith, Umpqua</t>
  </si>
  <si>
    <t>Esino</t>
  </si>
  <si>
    <t>Saguenay</t>
  </si>
  <si>
    <t>Puelo</t>
  </si>
  <si>
    <t>Savio</t>
  </si>
  <si>
    <t>San Pablo</t>
  </si>
  <si>
    <t>Saguia al Hamra</t>
  </si>
  <si>
    <t>Milk</t>
  </si>
  <si>
    <t>Lorentz</t>
  </si>
  <si>
    <t>Groen</t>
  </si>
  <si>
    <t>Magra</t>
  </si>
  <si>
    <t>Misantia</t>
  </si>
  <si>
    <t>Nyanga</t>
  </si>
  <si>
    <t>Yukon</t>
  </si>
  <si>
    <t>Bering Sea</t>
  </si>
  <si>
    <t>Santa Ynez</t>
  </si>
  <si>
    <t>Teith</t>
  </si>
  <si>
    <t>Tagliamento</t>
  </si>
  <si>
    <t>Kodori</t>
  </si>
  <si>
    <t>MacKenzie</t>
  </si>
  <si>
    <t>Beaufort Sea</t>
  </si>
  <si>
    <t>Tay</t>
  </si>
  <si>
    <t>Ombrone</t>
  </si>
  <si>
    <t>Tweed</t>
  </si>
  <si>
    <t>Lanyang</t>
  </si>
  <si>
    <t>Klamath/Trinity</t>
  </si>
  <si>
    <t>Musone</t>
  </si>
  <si>
    <t>Skagit</t>
  </si>
  <si>
    <t>Hunter</t>
  </si>
  <si>
    <t>Tirso</t>
  </si>
  <si>
    <t>Oulujoki</t>
  </si>
  <si>
    <t>Erhjen</t>
  </si>
  <si>
    <t>Houlung</t>
  </si>
  <si>
    <t>Wye</t>
  </si>
  <si>
    <t>Jipijapa</t>
  </si>
  <si>
    <t>Tronto</t>
  </si>
  <si>
    <t>Hutt</t>
  </si>
  <si>
    <t>Piaxtla</t>
  </si>
  <si>
    <t>Manavgat</t>
  </si>
  <si>
    <t>Seumjin</t>
  </si>
  <si>
    <t>Limari</t>
  </si>
  <si>
    <t>Gabrik</t>
  </si>
  <si>
    <t>Basento</t>
  </si>
  <si>
    <t>Waimakariri</t>
  </si>
  <si>
    <t>Tuira</t>
  </si>
  <si>
    <t>Alfios</t>
  </si>
  <si>
    <t>Andarax</t>
  </si>
  <si>
    <t>Curoca</t>
  </si>
  <si>
    <t>Nooksak</t>
  </si>
  <si>
    <t>Marequelia</t>
  </si>
  <si>
    <t>Chubut</t>
  </si>
  <si>
    <t>Baluarte</t>
  </si>
  <si>
    <t>Changuinola</t>
  </si>
  <si>
    <t>Metauro</t>
  </si>
  <si>
    <t>Spoeg</t>
  </si>
  <si>
    <t>Elota</t>
  </si>
  <si>
    <t>Guadalfeo</t>
  </si>
  <si>
    <t>Guadiaro</t>
  </si>
  <si>
    <t>San Lorenzo</t>
  </si>
  <si>
    <t>Champoton</t>
  </si>
  <si>
    <t>Yauca</t>
  </si>
  <si>
    <t>Molocue</t>
  </si>
  <si>
    <t>Bidasoa</t>
  </si>
  <si>
    <t>Fortore</t>
  </si>
  <si>
    <t>Moho</t>
  </si>
  <si>
    <t>Acaponeta</t>
  </si>
  <si>
    <t>Biferno</t>
  </si>
  <si>
    <t>Cubal</t>
  </si>
  <si>
    <t>Bacavachio</t>
  </si>
  <si>
    <t>Wiriagar</t>
  </si>
  <si>
    <t>Seram Sea</t>
  </si>
  <si>
    <t>Kamundan</t>
  </si>
  <si>
    <t>Skiensvassdraget</t>
  </si>
  <si>
    <t>Sangro</t>
  </si>
  <si>
    <t>Foglia</t>
  </si>
  <si>
    <t>Sadij</t>
  </si>
  <si>
    <t>Ventura</t>
  </si>
  <si>
    <t>Marowijne</t>
  </si>
  <si>
    <t>Wapoga</t>
  </si>
  <si>
    <t>Whanganui</t>
  </si>
  <si>
    <t>Wadi al Jiza</t>
  </si>
  <si>
    <t>Loa</t>
  </si>
  <si>
    <t>Orb</t>
  </si>
  <si>
    <t>Potenza</t>
  </si>
  <si>
    <t>Kemijoki</t>
  </si>
  <si>
    <t>Lamone</t>
  </si>
  <si>
    <t>Chishui</t>
  </si>
  <si>
    <t>Tavo</t>
  </si>
  <si>
    <t>Kyronjoki</t>
  </si>
  <si>
    <t>Numedalslagen</t>
  </si>
  <si>
    <t>Wadi R?bigh</t>
  </si>
  <si>
    <t>Gorongosa</t>
  </si>
  <si>
    <t>Teshio</t>
  </si>
  <si>
    <t>Ruamahanga</t>
  </si>
  <si>
    <t>Kaituna</t>
  </si>
  <si>
    <t>Purificación</t>
  </si>
  <si>
    <t>Kumano</t>
  </si>
  <si>
    <t>Guaymas</t>
  </si>
  <si>
    <t>Hsiukuluan</t>
  </si>
  <si>
    <t>Agri</t>
  </si>
  <si>
    <t>Marecchia</t>
  </si>
  <si>
    <t>Evrotas</t>
  </si>
  <si>
    <t>Wadi Yiba</t>
  </si>
  <si>
    <t>Wadi Hali</t>
  </si>
  <si>
    <t>Lune</t>
  </si>
  <si>
    <t>Maticora</t>
  </si>
  <si>
    <t>Linpien</t>
  </si>
  <si>
    <t>Arachthos</t>
  </si>
  <si>
    <t>East Fitzroy</t>
  </si>
  <si>
    <t>Choapa</t>
  </si>
  <si>
    <t>Nith</t>
  </si>
  <si>
    <t>Trigno</t>
  </si>
  <si>
    <t>Eel</t>
  </si>
  <si>
    <t>Mana</t>
  </si>
  <si>
    <t>Sperchios</t>
  </si>
  <si>
    <t>Sella</t>
  </si>
  <si>
    <t>Kocabas</t>
  </si>
  <si>
    <t>San Mateo</t>
  </si>
  <si>
    <t>Candelaria</t>
  </si>
  <si>
    <t>Segama</t>
  </si>
  <si>
    <t>Gallikos</t>
  </si>
  <si>
    <t>Lapuanjoki</t>
  </si>
  <si>
    <t>Hoping</t>
  </si>
  <si>
    <t>Dhuudo</t>
  </si>
  <si>
    <t>Omba</t>
  </si>
  <si>
    <t>Tabasara</t>
  </si>
  <si>
    <t>Sinni</t>
  </si>
  <si>
    <t>Gela</t>
  </si>
  <si>
    <t>Clutha</t>
  </si>
  <si>
    <t>Tenna</t>
  </si>
  <si>
    <t>Wadi Watir</t>
  </si>
  <si>
    <t>Belait</t>
  </si>
  <si>
    <t>Navia</t>
  </si>
  <si>
    <t>Eden</t>
  </si>
  <si>
    <t>Waihou</t>
  </si>
  <si>
    <t>Kalamas</t>
  </si>
  <si>
    <t>Nidelv</t>
  </si>
  <si>
    <t>Misa</t>
  </si>
  <si>
    <t>Tamar</t>
  </si>
  <si>
    <t>Adra</t>
  </si>
  <si>
    <t>Sinnamary</t>
  </si>
  <si>
    <t>Louros</t>
  </si>
  <si>
    <t>Kurobe</t>
  </si>
  <si>
    <t>Burnett</t>
  </si>
  <si>
    <t>Guapi</t>
  </si>
  <si>
    <t>Deveron</t>
  </si>
  <si>
    <t>Sapgyo</t>
  </si>
  <si>
    <t>Paimionjoki</t>
  </si>
  <si>
    <t>Wadi Khulays</t>
  </si>
  <si>
    <t>Churchill</t>
  </si>
  <si>
    <t>Wairua</t>
  </si>
  <si>
    <t>Diego</t>
  </si>
  <si>
    <t>Tungkang</t>
  </si>
  <si>
    <t>Otra</t>
  </si>
  <si>
    <t>Taieri</t>
  </si>
  <si>
    <t>Matandu</t>
  </si>
  <si>
    <t>Moose</t>
  </si>
  <si>
    <t>James Bay</t>
  </si>
  <si>
    <t>Tukituki</t>
  </si>
  <si>
    <t>Clarence</t>
  </si>
  <si>
    <t>Eo</t>
  </si>
  <si>
    <t>Devrekani</t>
  </si>
  <si>
    <t>Tarawera</t>
  </si>
  <si>
    <t>Kenai</t>
  </si>
  <si>
    <t>Gulf of Alaska</t>
  </si>
  <si>
    <t>Carmel</t>
  </si>
  <si>
    <t>Araguari</t>
  </si>
  <si>
    <t>Earn</t>
  </si>
  <si>
    <t>Manambao</t>
  </si>
  <si>
    <t>Kovda</t>
  </si>
  <si>
    <t>Apauwar</t>
  </si>
  <si>
    <t>Kalajoki</t>
  </si>
  <si>
    <t>Dalälven</t>
  </si>
  <si>
    <t>Mad</t>
  </si>
  <si>
    <t>Oreti</t>
  </si>
  <si>
    <t>Foveaux Strait</t>
  </si>
  <si>
    <t>La Unión</t>
  </si>
  <si>
    <t>Ness</t>
  </si>
  <si>
    <t>Annan</t>
  </si>
  <si>
    <t>Towry</t>
  </si>
  <si>
    <t>Esk</t>
  </si>
  <si>
    <t>Commewijne</t>
  </si>
  <si>
    <t>Mataura</t>
  </si>
  <si>
    <t>Kuiseb</t>
  </si>
  <si>
    <t>Copiapo</t>
  </si>
  <si>
    <t>Nickerie</t>
  </si>
  <si>
    <t>Piako</t>
  </si>
  <si>
    <t>South Esk</t>
  </si>
  <si>
    <t>Aisen</t>
  </si>
  <si>
    <t>Morondava</t>
  </si>
  <si>
    <t>Ete Vivo</t>
  </si>
  <si>
    <t>Macleay</t>
  </si>
  <si>
    <t>Peinan</t>
  </si>
  <si>
    <t>Rangitaiki</t>
  </si>
  <si>
    <t>Tillamook</t>
  </si>
  <si>
    <t>Deva</t>
  </si>
  <si>
    <t>Matanuska</t>
  </si>
  <si>
    <t>Kiiminkijoki</t>
  </si>
  <si>
    <t>Skeena</t>
  </si>
  <si>
    <t>Coppename</t>
  </si>
  <si>
    <t>Whakatane</t>
  </si>
  <si>
    <t>Tutong</t>
  </si>
  <si>
    <t>Spey</t>
  </si>
  <si>
    <t>Wadi Itwad</t>
  </si>
  <si>
    <t>Coquille</t>
  </si>
  <si>
    <t>Swartlinjies</t>
  </si>
  <si>
    <t>Siuslaw</t>
  </si>
  <si>
    <t>Rangitikei</t>
  </si>
  <si>
    <t>Kolyma</t>
  </si>
  <si>
    <t>Siberian Sea</t>
  </si>
  <si>
    <t>Harricana</t>
  </si>
  <si>
    <t>St. Croix</t>
  </si>
  <si>
    <t>Gulf of Maine</t>
  </si>
  <si>
    <t>Sondiata</t>
  </si>
  <si>
    <t>North Esk</t>
  </si>
  <si>
    <t>Tesino</t>
  </si>
  <si>
    <t>Lakekamu</t>
  </si>
  <si>
    <t>Oyapoc</t>
  </si>
  <si>
    <t>Restigouche</t>
  </si>
  <si>
    <t>Pyhajoki</t>
  </si>
  <si>
    <t>Golo</t>
  </si>
  <si>
    <t>Huasco</t>
  </si>
  <si>
    <t>Aso</t>
  </si>
  <si>
    <t>Miramichi</t>
  </si>
  <si>
    <t>Helgean</t>
  </si>
  <si>
    <t>Derwent</t>
  </si>
  <si>
    <t>Shoalhaven</t>
  </si>
  <si>
    <t>Lagan</t>
  </si>
  <si>
    <t>Ahtavanjoki</t>
  </si>
  <si>
    <t>Sambu</t>
  </si>
  <si>
    <t>Nehalem</t>
  </si>
  <si>
    <t>Ashley</t>
  </si>
  <si>
    <t>Patea</t>
  </si>
  <si>
    <t>Siletz</t>
  </si>
  <si>
    <t>Hualien</t>
  </si>
  <si>
    <t>Conon</t>
  </si>
  <si>
    <t>Orari</t>
  </si>
  <si>
    <t>Mandalselva</t>
  </si>
  <si>
    <t>Conway</t>
  </si>
  <si>
    <t>Wadi Dib</t>
  </si>
  <si>
    <t>Nottaway</t>
  </si>
  <si>
    <t>Hoanib</t>
  </si>
  <si>
    <t>Tomatlan</t>
  </si>
  <si>
    <t>Burdekin</t>
  </si>
  <si>
    <t>Jaba</t>
  </si>
  <si>
    <t>Alsea</t>
  </si>
  <si>
    <t>Como</t>
  </si>
  <si>
    <t>Palena</t>
  </si>
  <si>
    <t>Navarro</t>
  </si>
  <si>
    <t>Iijoki</t>
  </si>
  <si>
    <t>Grey</t>
  </si>
  <si>
    <t>Indalsälven</t>
  </si>
  <si>
    <t>Glenelg</t>
  </si>
  <si>
    <t>Exploits</t>
  </si>
  <si>
    <t>Squamish</t>
  </si>
  <si>
    <t>Coos</t>
  </si>
  <si>
    <t>Opihi</t>
  </si>
  <si>
    <t>Otaki</t>
  </si>
  <si>
    <t>Cambongo</t>
  </si>
  <si>
    <t>Omaruru</t>
  </si>
  <si>
    <t>Humber</t>
  </si>
  <si>
    <t>Baker</t>
  </si>
  <si>
    <t>Voronya</t>
  </si>
  <si>
    <t>Wairoa</t>
  </si>
  <si>
    <t>Siikajoki</t>
  </si>
  <si>
    <t>Motueka</t>
  </si>
  <si>
    <t>Waioeka</t>
  </si>
  <si>
    <t>Torne</t>
  </si>
  <si>
    <t>Tumnin</t>
  </si>
  <si>
    <t>Churchill small</t>
  </si>
  <si>
    <t>Labrador Sea</t>
  </si>
  <si>
    <t>Emån</t>
  </si>
  <si>
    <t>Belen</t>
  </si>
  <si>
    <t>Gander</t>
  </si>
  <si>
    <t>Findhorn</t>
  </si>
  <si>
    <t>Turakina</t>
  </si>
  <si>
    <t>Ancho</t>
  </si>
  <si>
    <t>Lobe</t>
  </si>
  <si>
    <t>Kuskokwim</t>
  </si>
  <si>
    <t>Mezen</t>
  </si>
  <si>
    <t>Blackwood</t>
  </si>
  <si>
    <t>Serrano</t>
  </si>
  <si>
    <t>Hayes</t>
  </si>
  <si>
    <t>Carrizal</t>
  </si>
  <si>
    <t>Ume-Vindel</t>
  </si>
  <si>
    <t>Sira</t>
  </si>
  <si>
    <t>Waipaoa</t>
  </si>
  <si>
    <t>Coig</t>
  </si>
  <si>
    <t>Albany</t>
  </si>
  <si>
    <t>Pannam</t>
  </si>
  <si>
    <t>Turbo</t>
  </si>
  <si>
    <t>Rangitata</t>
  </si>
  <si>
    <t>Wadi al Lith</t>
  </si>
  <si>
    <t>Pasvikely</t>
  </si>
  <si>
    <t>Hokitika</t>
  </si>
  <si>
    <t>Daly</t>
  </si>
  <si>
    <t>Timor Sea</t>
  </si>
  <si>
    <t>Wadi al Fatima</t>
  </si>
  <si>
    <t>Namsen</t>
  </si>
  <si>
    <t>Norweigen Sea</t>
  </si>
  <si>
    <t>Balombo</t>
  </si>
  <si>
    <t>Zheltaya</t>
  </si>
  <si>
    <t>Knik</t>
  </si>
  <si>
    <t>Santa Cruz</t>
  </si>
  <si>
    <t>Catumbela</t>
  </si>
  <si>
    <t>Vättern-Motalastrom</t>
  </si>
  <si>
    <t>Burrum</t>
  </si>
  <si>
    <t>Redwood</t>
  </si>
  <si>
    <t>Gualala</t>
  </si>
  <si>
    <t>Malselvvassdraget</t>
  </si>
  <si>
    <t>Koppi</t>
  </si>
  <si>
    <t>Ljusnan</t>
  </si>
  <si>
    <t>Waitaki</t>
  </si>
  <si>
    <t>Wairau</t>
  </si>
  <si>
    <t>Aparima</t>
  </si>
  <si>
    <t>Whangaehu</t>
  </si>
  <si>
    <t>Susitna</t>
  </si>
  <si>
    <t>Ljungan</t>
  </si>
  <si>
    <t>Snowy</t>
  </si>
  <si>
    <t>Tutaekuri</t>
  </si>
  <si>
    <t>Kamchatka</t>
  </si>
  <si>
    <t>Rakaia</t>
  </si>
  <si>
    <t>Herbert</t>
  </si>
  <si>
    <t>Wamma</t>
  </si>
  <si>
    <t>Kvina</t>
  </si>
  <si>
    <t>Cisnes</t>
  </si>
  <si>
    <t>Indigirka</t>
  </si>
  <si>
    <t>Lule</t>
  </si>
  <si>
    <t>Gallegos</t>
  </si>
  <si>
    <t>Manicouagan</t>
  </si>
  <si>
    <t>Lokoundje</t>
  </si>
  <si>
    <t>Simojoki</t>
  </si>
  <si>
    <t>Pite</t>
  </si>
  <si>
    <t>Olfusa</t>
  </si>
  <si>
    <t>Buller</t>
  </si>
  <si>
    <t>Takaka</t>
  </si>
  <si>
    <t>Baffle Creek</t>
  </si>
  <si>
    <t>Approuague</t>
  </si>
  <si>
    <t>Taz</t>
  </si>
  <si>
    <t>Mokau</t>
  </si>
  <si>
    <t>Blanda</t>
  </si>
  <si>
    <t>Rane</t>
  </si>
  <si>
    <t>Huab</t>
  </si>
  <si>
    <t>Wadi Sadiyah</t>
  </si>
  <si>
    <t>Tully</t>
  </si>
  <si>
    <t>Greenough</t>
  </si>
  <si>
    <t>Hurunui</t>
  </si>
  <si>
    <t>Winisk</t>
  </si>
  <si>
    <t>Kuloy</t>
  </si>
  <si>
    <t>Adelaide</t>
  </si>
  <si>
    <t>East Alligator</t>
  </si>
  <si>
    <t>Daintree</t>
  </si>
  <si>
    <t>Haughton</t>
  </si>
  <si>
    <t>Mohaka</t>
  </si>
  <si>
    <t>Waipara</t>
  </si>
  <si>
    <t>Waiapu</t>
  </si>
  <si>
    <t>Byske</t>
  </si>
  <si>
    <t>Thjorsa</t>
  </si>
  <si>
    <t>Matolle</t>
  </si>
  <si>
    <t>Altavassdraget</t>
  </si>
  <si>
    <t>Skellefte</t>
  </si>
  <si>
    <t>Aux Outardes</t>
  </si>
  <si>
    <t>Taramakau</t>
  </si>
  <si>
    <t>Lagartljot</t>
  </si>
  <si>
    <t>Nass</t>
  </si>
  <si>
    <t>Ponoy</t>
  </si>
  <si>
    <t>Chernaya</t>
  </si>
  <si>
    <t>Skafta</t>
  </si>
  <si>
    <t>Wadi Tamit</t>
  </si>
  <si>
    <t>Hoarusib</t>
  </si>
  <si>
    <t>Uniab</t>
  </si>
  <si>
    <t>Bamu</t>
  </si>
  <si>
    <t>Liverpool</t>
  </si>
  <si>
    <t>Mary</t>
  </si>
  <si>
    <t>Wildman</t>
  </si>
  <si>
    <t>Pascoe</t>
  </si>
  <si>
    <t>Lockhart</t>
  </si>
  <si>
    <t>Archer</t>
  </si>
  <si>
    <t>Gulf of Carpentaria</t>
  </si>
  <si>
    <t>Drysdale</t>
  </si>
  <si>
    <t>Moyle</t>
  </si>
  <si>
    <t>Stewart</t>
  </si>
  <si>
    <t>Holroyd</t>
  </si>
  <si>
    <t>King Edward</t>
  </si>
  <si>
    <t>Jeannie</t>
  </si>
  <si>
    <t>Coleman</t>
  </si>
  <si>
    <t>Cox</t>
  </si>
  <si>
    <t>Keep</t>
  </si>
  <si>
    <t>Victoria</t>
  </si>
  <si>
    <t>Endeavour</t>
  </si>
  <si>
    <t>Pentecost</t>
  </si>
  <si>
    <t>McArthur</t>
  </si>
  <si>
    <t>Isdell</t>
  </si>
  <si>
    <t>Meda</t>
  </si>
  <si>
    <t>Norman</t>
  </si>
  <si>
    <t>Flinders</t>
  </si>
  <si>
    <t>Albert</t>
  </si>
  <si>
    <t>Waitaha</t>
  </si>
  <si>
    <t>Kogaluc</t>
  </si>
  <si>
    <t>Aux Feuilles</t>
  </si>
  <si>
    <t>Ungava Bay</t>
  </si>
  <si>
    <t>George</t>
  </si>
  <si>
    <t>Baleine</t>
  </si>
  <si>
    <t>Nastapoca</t>
  </si>
  <si>
    <t>Petit Baleine</t>
  </si>
  <si>
    <t>Kanairiktonk</t>
  </si>
  <si>
    <t>Roggan</t>
  </si>
  <si>
    <t>Eagle</t>
  </si>
  <si>
    <t>Ekwan</t>
  </si>
  <si>
    <t>Lenivaya</t>
  </si>
  <si>
    <t>Taymyra</t>
  </si>
  <si>
    <t>Khatanga</t>
  </si>
  <si>
    <t>Anabar</t>
  </si>
  <si>
    <t>Uele</t>
  </si>
  <si>
    <t>Omoloy</t>
  </si>
  <si>
    <t>Nychcha</t>
  </si>
  <si>
    <t>Khroma</t>
  </si>
  <si>
    <t>Alazeya</t>
  </si>
  <si>
    <t>Chuk-ochy</t>
  </si>
  <si>
    <t>Pegtymel</t>
  </si>
  <si>
    <t>Velikaya</t>
  </si>
  <si>
    <t>Takhoyams</t>
  </si>
  <si>
    <t>Apuko</t>
  </si>
  <si>
    <t>Pakhacha</t>
  </si>
  <si>
    <t>Penzhina</t>
  </si>
  <si>
    <t>Gizhiga</t>
  </si>
  <si>
    <t>Imya</t>
  </si>
  <si>
    <t>Ketanda</t>
  </si>
  <si>
    <t>Kvichak</t>
  </si>
  <si>
    <t>Koyuk</t>
  </si>
  <si>
    <t>Selawik</t>
  </si>
  <si>
    <t>Chukchi Sea</t>
  </si>
  <si>
    <t>Kobuk</t>
  </si>
  <si>
    <t>Noatak</t>
  </si>
  <si>
    <t>Kukpuk</t>
  </si>
  <si>
    <t>Kukpowruk</t>
  </si>
  <si>
    <t>Kokulik</t>
  </si>
  <si>
    <t>Utukok</t>
  </si>
  <si>
    <t>Kelik</t>
  </si>
  <si>
    <t>Ikpikpuk</t>
  </si>
  <si>
    <t>Fish Creek</t>
  </si>
  <si>
    <t>Colville</t>
  </si>
  <si>
    <t>Kuparuk</t>
  </si>
  <si>
    <t>Sagavanirktok</t>
  </si>
  <si>
    <t>Kavik</t>
  </si>
  <si>
    <t>Canning</t>
  </si>
  <si>
    <t>Kongakut</t>
  </si>
  <si>
    <t>Firth</t>
  </si>
  <si>
    <t>Babbage</t>
  </si>
  <si>
    <t>Horton</t>
  </si>
  <si>
    <t>Tree</t>
  </si>
  <si>
    <t>Hood</t>
  </si>
  <si>
    <t>Ellice</t>
  </si>
  <si>
    <t>Back</t>
  </si>
  <si>
    <t>Kellet</t>
  </si>
  <si>
    <t>Lorillard</t>
  </si>
  <si>
    <t>Quoich</t>
  </si>
  <si>
    <t>Tha-anne</t>
  </si>
  <si>
    <t>Thlewtazu</t>
  </si>
  <si>
    <t>Amguema</t>
  </si>
  <si>
    <t>Ioniveyem</t>
  </si>
  <si>
    <t>Uda</t>
  </si>
  <si>
    <t>Waiau</t>
  </si>
  <si>
    <t>Koksoak</t>
  </si>
  <si>
    <t>Nushagak</t>
  </si>
  <si>
    <t>Mitchell</t>
  </si>
  <si>
    <t>Waitotara</t>
  </si>
  <si>
    <t>Porangahau</t>
  </si>
  <si>
    <t>Rupert</t>
  </si>
  <si>
    <t>Attawapiskat</t>
  </si>
  <si>
    <t>Santo Domingo</t>
  </si>
  <si>
    <t>Moisie</t>
  </si>
  <si>
    <t>Prosperpine</t>
  </si>
  <si>
    <t>Chilkat</t>
  </si>
  <si>
    <t>Meade</t>
  </si>
  <si>
    <t>Austari-Vestari</t>
  </si>
  <si>
    <t>Thelon</t>
  </si>
  <si>
    <t>Taku</t>
  </si>
  <si>
    <t>Awatere</t>
  </si>
  <si>
    <t>Pascua</t>
  </si>
  <si>
    <t>San Miguel</t>
  </si>
  <si>
    <t>Plane Creek</t>
  </si>
  <si>
    <t>St. Marguerite</t>
  </si>
  <si>
    <t>Pahaoa</t>
  </si>
  <si>
    <t>Tigil</t>
  </si>
  <si>
    <t>Motu</t>
  </si>
  <si>
    <t>Portneuf</t>
  </si>
  <si>
    <t>Warren</t>
  </si>
  <si>
    <t>Shin</t>
  </si>
  <si>
    <t>Hvita</t>
  </si>
  <si>
    <t>Cascapedia</t>
  </si>
  <si>
    <t>Wadi Dam?</t>
  </si>
  <si>
    <t>Karamea</t>
  </si>
  <si>
    <t>Stikine</t>
  </si>
  <si>
    <t>Kolan</t>
  </si>
  <si>
    <t>Gide</t>
  </si>
  <si>
    <t>Holgat</t>
  </si>
  <si>
    <t>Alsek</t>
  </si>
  <si>
    <t>Whareama</t>
  </si>
  <si>
    <t>Speel</t>
  </si>
  <si>
    <t>Grand Baleine</t>
  </si>
  <si>
    <t>Leichardt</t>
  </si>
  <si>
    <t>Kalixälven</t>
  </si>
  <si>
    <t>Pontax</t>
  </si>
  <si>
    <t>Uawa</t>
  </si>
  <si>
    <t>Styx</t>
  </si>
  <si>
    <t>Ore</t>
  </si>
  <si>
    <t>Tugur</t>
  </si>
  <si>
    <t>Olenyok</t>
  </si>
  <si>
    <t>Omono</t>
  </si>
  <si>
    <t>Copper</t>
  </si>
  <si>
    <t>Naskaupi</t>
  </si>
  <si>
    <t>Kakanui</t>
  </si>
  <si>
    <t>Betsiamites</t>
  </si>
  <si>
    <t>Normanby</t>
  </si>
  <si>
    <t>Seal</t>
  </si>
  <si>
    <t>Yale</t>
  </si>
  <si>
    <t>Sixes</t>
  </si>
  <si>
    <t>Deseado</t>
  </si>
  <si>
    <t>Coppermine</t>
  </si>
  <si>
    <t>Fnjoska</t>
  </si>
  <si>
    <t>Innuksuac</t>
  </si>
  <si>
    <t>South Alligator</t>
  </si>
  <si>
    <t>Staaten</t>
  </si>
  <si>
    <t>Eastmain</t>
  </si>
  <si>
    <t>Broadback</t>
  </si>
  <si>
    <t>Grande Riviere</t>
  </si>
  <si>
    <t>Anadyr</t>
  </si>
  <si>
    <t>Haast</t>
  </si>
  <si>
    <t>Lewis</t>
  </si>
  <si>
    <t>Gilbert</t>
  </si>
  <si>
    <t>Ross</t>
  </si>
  <si>
    <t>Jokulsa a Dal</t>
  </si>
  <si>
    <t>Calliope</t>
  </si>
  <si>
    <t>Homathko</t>
  </si>
  <si>
    <t>Laxa</t>
  </si>
  <si>
    <t>Finniss</t>
  </si>
  <si>
    <t>Fortescue</t>
  </si>
  <si>
    <t>Hoh</t>
  </si>
  <si>
    <t>DeGrey</t>
  </si>
  <si>
    <t>Rauchua</t>
  </si>
  <si>
    <t>Murchison</t>
  </si>
  <si>
    <t>Ulbeya</t>
  </si>
  <si>
    <t>Shoalwater Creek</t>
  </si>
  <si>
    <t>Whataroa</t>
  </si>
  <si>
    <t>St. Jean</t>
  </si>
  <si>
    <t>Natashquan</t>
  </si>
  <si>
    <t>Holsa</t>
  </si>
  <si>
    <t>Skjalfandafljot</t>
  </si>
  <si>
    <t>Okhota</t>
  </si>
  <si>
    <t>Tauyo</t>
  </si>
  <si>
    <t>Vatnsdalsa</t>
  </si>
  <si>
    <t>Gascoyne</t>
  </si>
  <si>
    <t>Roper</t>
  </si>
  <si>
    <t>Arawata</t>
  </si>
  <si>
    <t>Romaine</t>
  </si>
  <si>
    <t>Waiho</t>
  </si>
  <si>
    <t>Ashburton NZ</t>
  </si>
  <si>
    <t>Chico</t>
  </si>
  <si>
    <t>Jokulsa a Fjollum</t>
  </si>
  <si>
    <t>Polyavaam</t>
  </si>
  <si>
    <t>Ord</t>
  </si>
  <si>
    <t>Water Park Creek</t>
  </si>
  <si>
    <t>Wooramel</t>
  </si>
  <si>
    <t>West Fitzroy</t>
  </si>
  <si>
    <t>Anderson</t>
  </si>
  <si>
    <t>Hornadby</t>
  </si>
  <si>
    <t>Yana</t>
  </si>
  <si>
    <t>Fitzmaurice</t>
  </si>
  <si>
    <t>Ashburton</t>
  </si>
  <si>
    <t>Mokihinui</t>
  </si>
  <si>
    <t>Petit Mecatina</t>
  </si>
  <si>
    <t>Kuzitrin</t>
  </si>
  <si>
    <t>St. Augustin</t>
  </si>
  <si>
    <t>Magpie</t>
  </si>
  <si>
    <t>Aguanus</t>
  </si>
  <si>
    <t>Burnside</t>
  </si>
  <si>
    <t>Johnson</t>
  </si>
  <si>
    <t>Kliniklini</t>
  </si>
  <si>
    <t>Catchment Area [km²]</t>
  </si>
  <si>
    <t>Population</t>
  </si>
  <si>
    <t>Receiving Sea</t>
  </si>
  <si>
    <t>River</t>
  </si>
  <si>
    <r>
      <t xml:space="preserve"> MMPW Generation per capita [kg d</t>
    </r>
    <r>
      <rPr>
        <b/>
        <vertAlign val="superscript"/>
        <sz val="11"/>
        <color theme="1"/>
        <rFont val="Calibri"/>
        <family val="2"/>
        <scheme val="minor"/>
      </rPr>
      <t>-1</t>
    </r>
    <r>
      <rPr>
        <b/>
        <sz val="11"/>
        <color theme="1"/>
        <rFont val="Calibri"/>
        <family val="2"/>
        <scheme val="minor"/>
      </rPr>
      <t>]</t>
    </r>
  </si>
  <si>
    <r>
      <t>MMPW generated in the catchment [tons y</t>
    </r>
    <r>
      <rPr>
        <b/>
        <vertAlign val="superscript"/>
        <sz val="11"/>
        <color theme="1"/>
        <rFont val="Calibri"/>
        <family val="2"/>
        <scheme val="minor"/>
      </rPr>
      <t>-1</t>
    </r>
    <r>
      <rPr>
        <b/>
        <sz val="11"/>
        <color theme="1"/>
        <rFont val="Calibri"/>
        <family val="2"/>
        <scheme val="minor"/>
      </rPr>
      <t>]</t>
    </r>
  </si>
  <si>
    <t>Total Population</t>
  </si>
  <si>
    <t>Wailoa river</t>
  </si>
  <si>
    <t>Alenaio</t>
  </si>
  <si>
    <t>Coyote Creek</t>
  </si>
  <si>
    <t>San Gabriel</t>
  </si>
  <si>
    <t>Danube Hainburg</t>
  </si>
  <si>
    <t>11.02.2015</t>
  </si>
  <si>
    <t>08.09.2014</t>
  </si>
  <si>
    <t>15.09.2014</t>
  </si>
  <si>
    <t>13.01.2015</t>
  </si>
  <si>
    <t>24.10.2014</t>
  </si>
  <si>
    <t>Danube Aschach</t>
  </si>
  <si>
    <t>15.12.2014</t>
  </si>
  <si>
    <t>16.12.2014</t>
  </si>
  <si>
    <t>26.02.2015</t>
  </si>
  <si>
    <t>20.01.2015</t>
  </si>
  <si>
    <t>12.01.2015</t>
  </si>
  <si>
    <t>Dris et al. 2015</t>
  </si>
  <si>
    <t>Seine P2</t>
  </si>
  <si>
    <t>Seine P3</t>
  </si>
  <si>
    <t>Seine P4</t>
  </si>
  <si>
    <t>Seine P5</t>
  </si>
  <si>
    <t>Rhone "upstream"</t>
  </si>
  <si>
    <t>Oct.2013</t>
  </si>
  <si>
    <t>Aubonne</t>
  </si>
  <si>
    <t>Rhone, Geneva</t>
  </si>
  <si>
    <t>Rhone, Chancy</t>
  </si>
  <si>
    <t>Reference number</t>
  </si>
  <si>
    <t>Faure et al. 2015</t>
  </si>
  <si>
    <t>Mani et al. 2015</t>
  </si>
  <si>
    <t>Hohenblum et al. 2015</t>
  </si>
  <si>
    <t>Lechner et al. 2014</t>
  </si>
  <si>
    <t>22.11.2004</t>
  </si>
  <si>
    <t>28.12.2004</t>
  </si>
  <si>
    <t>11.04.2005</t>
  </si>
  <si>
    <t>15.04.2014</t>
  </si>
  <si>
    <t>14.05.2014</t>
  </si>
  <si>
    <t>17.06.2014</t>
  </si>
  <si>
    <t>08.07.2014</t>
  </si>
  <si>
    <t>05.08.2014</t>
  </si>
  <si>
    <t>Apr.Jul  2012</t>
  </si>
  <si>
    <t>Apr.-Jul. 2010</t>
  </si>
  <si>
    <t>Sept. 2011 - Apr. 2012</t>
  </si>
  <si>
    <t>Sept. 2011 - Apr. 2013</t>
  </si>
  <si>
    <t>Jun.-Jul. 2014</t>
  </si>
  <si>
    <t>Moore et al. 2011</t>
  </si>
  <si>
    <t>Huang He (Yellow River)</t>
  </si>
  <si>
    <t>Zhujiang (Pearl River)</t>
  </si>
  <si>
    <t>Hai He</t>
  </si>
  <si>
    <t xml:space="preserve"> East China Sea (Yellow Sea)</t>
  </si>
  <si>
    <t>Country</t>
  </si>
  <si>
    <t>Afghanistan</t>
  </si>
  <si>
    <t>LI</t>
  </si>
  <si>
    <t>Albania</t>
  </si>
  <si>
    <t>LMI</t>
  </si>
  <si>
    <t>Algeria</t>
  </si>
  <si>
    <t>UMI</t>
  </si>
  <si>
    <t>American Samoa</t>
  </si>
  <si>
    <t>Angola</t>
  </si>
  <si>
    <t>Anguilla</t>
  </si>
  <si>
    <t>HIC</t>
  </si>
  <si>
    <t>Antigua and Barbuda</t>
  </si>
  <si>
    <t>Argentina</t>
  </si>
  <si>
    <t>Armenia</t>
  </si>
  <si>
    <t>Aruba</t>
  </si>
  <si>
    <t>Australia</t>
  </si>
  <si>
    <t>Austria</t>
  </si>
  <si>
    <t>Azerbaijan</t>
  </si>
  <si>
    <t>Bahamas</t>
  </si>
  <si>
    <t>Bahrain</t>
  </si>
  <si>
    <t>Bangladesh</t>
  </si>
  <si>
    <t>Barbados</t>
  </si>
  <si>
    <t>Belarus</t>
  </si>
  <si>
    <t>Belgium</t>
  </si>
  <si>
    <t>Benin</t>
  </si>
  <si>
    <t>Bermuda</t>
  </si>
  <si>
    <t>Bhutan</t>
  </si>
  <si>
    <t>Bolivia</t>
  </si>
  <si>
    <t>Botswana</t>
  </si>
  <si>
    <t>Brazil</t>
  </si>
  <si>
    <t>British Virgin Islands</t>
  </si>
  <si>
    <t>Brunei Darussalam</t>
  </si>
  <si>
    <t>Bulgaria</t>
  </si>
  <si>
    <t>Burkina Faso</t>
  </si>
  <si>
    <t>Burundi</t>
  </si>
  <si>
    <t>Cambodia</t>
  </si>
  <si>
    <t>Cameroon</t>
  </si>
  <si>
    <t>Canada</t>
  </si>
  <si>
    <t>Cayman Islands</t>
  </si>
  <si>
    <t>Central African Republic</t>
  </si>
  <si>
    <t>Chad</t>
  </si>
  <si>
    <t>Channel Islands</t>
  </si>
  <si>
    <t>Chile</t>
  </si>
  <si>
    <t>China</t>
  </si>
  <si>
    <t>Christmas Island</t>
  </si>
  <si>
    <t>Cocos Islands</t>
  </si>
  <si>
    <t>Colombia</t>
  </si>
  <si>
    <t>Commonwealth of Dominica</t>
  </si>
  <si>
    <t>Comoros</t>
  </si>
  <si>
    <t>Cook Islands</t>
  </si>
  <si>
    <t>Costa Rica</t>
  </si>
  <si>
    <t>Croatia</t>
  </si>
  <si>
    <t>Cuba</t>
  </si>
  <si>
    <t>Cyprus</t>
  </si>
  <si>
    <t>Czech Republic</t>
  </si>
  <si>
    <t>Denmark</t>
  </si>
  <si>
    <t>Dhekelia</t>
  </si>
  <si>
    <t>Djibouti</t>
  </si>
  <si>
    <t>Dominican Republic</t>
  </si>
  <si>
    <t>East Timor</t>
  </si>
  <si>
    <t>Ecuador</t>
  </si>
  <si>
    <t>Egypt</t>
  </si>
  <si>
    <t>El Salvador</t>
  </si>
  <si>
    <t>Equatorial Guinea</t>
  </si>
  <si>
    <t>Eritrea</t>
  </si>
  <si>
    <t>Estonia</t>
  </si>
  <si>
    <t>Ethiopia</t>
  </si>
  <si>
    <t>Faeroe Islands</t>
  </si>
  <si>
    <t>Falkland Islands</t>
  </si>
  <si>
    <t>Federated State of Micronesia</t>
  </si>
  <si>
    <t>Fiji</t>
  </si>
  <si>
    <t>Finland</t>
  </si>
  <si>
    <t>France</t>
  </si>
  <si>
    <t>French Guiana</t>
  </si>
  <si>
    <t>French Polynesia</t>
  </si>
  <si>
    <t>Gabon</t>
  </si>
  <si>
    <t>Georgia</t>
  </si>
  <si>
    <t>Germany</t>
  </si>
  <si>
    <t>Ghana</t>
  </si>
  <si>
    <t>Gibraltar</t>
  </si>
  <si>
    <t>Greece</t>
  </si>
  <si>
    <t>Greenland</t>
  </si>
  <si>
    <t>Grenada</t>
  </si>
  <si>
    <t>Guadeloupe</t>
  </si>
  <si>
    <t>Guam</t>
  </si>
  <si>
    <t>Guatemala</t>
  </si>
  <si>
    <t>Guernsey</t>
  </si>
  <si>
    <t>Guinea</t>
  </si>
  <si>
    <t>Guinea-Bissau</t>
  </si>
  <si>
    <t>Guyana</t>
  </si>
  <si>
    <t>Haiti</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</si>
  <si>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</si>
  <si>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</si>
  <si>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</si>
  <si>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</si>
  <si>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</si>
  <si>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</si>
  <si>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</si>
  <si>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</si>
  <si>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</si>
  <si>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</si>
  <si>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</si>
  <si>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</si>
  <si>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</si>
  <si>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</si>
  <si>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</si>
  <si>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</si>
  <si>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</si>
  <si>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</si>
  <si>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</si>
  <si>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</si>
  <si>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Latvia</t>
  </si>
  <si>
    <t>Lebanon</t>
  </si>
  <si>
    <t>Lesotho</t>
  </si>
  <si>
    <t>Liberia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</si>
  <si>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</si>
  <si>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</si>
  <si>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</si>
  <si>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</si>
  <si>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</si>
  <si>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</si>
  <si>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</si>
  <si>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</si>
  <si>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</si>
  <si>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</si>
  <si>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</si>
  <si>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</si>
  <si>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</si>
  <si>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</si>
  <si>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</si>
  <si>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</si>
  <si>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</si>
  <si>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Monaco</t>
  </si>
  <si>
    <t>Mongolia</t>
  </si>
  <si>
    <t>Montserrat</t>
  </si>
  <si>
    <t>Morocco</t>
  </si>
  <si>
    <t>Mozambique</t>
  </si>
  <si>
    <t>Myanmar</t>
  </si>
  <si>
    <t>Namibia</t>
  </si>
  <si>
    <t>Nauru</t>
  </si>
  <si>
    <t>Nepal</t>
  </si>
  <si>
    <t>Netherland Antilles</t>
  </si>
  <si>
    <t>Netherlands</t>
  </si>
  <si>
    <t>New Caledonia</t>
  </si>
  <si>
    <t>New Zealand</t>
  </si>
  <si>
    <t>Nicaragua</t>
  </si>
  <si>
    <t>Nigeria</t>
  </si>
  <si>
    <t>Niue</t>
  </si>
  <si>
    <t>Norfolk Island</t>
  </si>
  <si>
    <t>Northern Mariana Islands</t>
  </si>
  <si>
    <t>Norway</t>
  </si>
  <si>
    <t>Oman</t>
  </si>
  <si>
    <t>Pakistan</t>
  </si>
  <si>
    <t>Palau</t>
  </si>
  <si>
    <t>Panama</t>
  </si>
  <si>
    <t>Papua New Guinea</t>
  </si>
  <si>
    <t>Paraguay</t>
  </si>
  <si>
    <t>Peru</t>
  </si>
  <si>
    <t>Philippines</t>
  </si>
  <si>
    <t>Poland</t>
  </si>
  <si>
    <t>Portugal</t>
  </si>
  <si>
    <t>Puerto Rico</t>
  </si>
  <si>
    <t>Qatar</t>
  </si>
  <si>
    <t>Reunion</t>
  </si>
  <si>
    <t>Romania</t>
  </si>
  <si>
    <t>Russia</t>
  </si>
  <si>
    <t>Rwanda</t>
  </si>
  <si>
    <t>Saint Helena</t>
  </si>
  <si>
    <t>Saint Kitts and Nevis</t>
  </si>
  <si>
    <t>Saint Lucia</t>
  </si>
  <si>
    <t>Saint Pierre and Miquelon</t>
  </si>
  <si>
    <t>San Marino</t>
  </si>
  <si>
    <t>Sao Tome and Principe</t>
  </si>
  <si>
    <t>Saudi Arabia</t>
  </si>
  <si>
    <t>Seychelles</t>
  </si>
  <si>
    <t>Sierra Leone</t>
  </si>
  <si>
    <t>Singapore</t>
  </si>
  <si>
    <t>Slovakia</t>
  </si>
  <si>
    <t>Slovenia</t>
  </si>
  <si>
    <t>Solomon Islands</t>
  </si>
  <si>
    <t>Somalia</t>
  </si>
  <si>
    <t>South Africa</t>
  </si>
  <si>
    <t>Spain</t>
  </si>
  <si>
    <t>Sri Lanka</t>
  </si>
  <si>
    <t>Sudan</t>
  </si>
  <si>
    <t>Svalbard</t>
  </si>
  <si>
    <t>Swaziland</t>
  </si>
  <si>
    <t>Sweden</t>
  </si>
  <si>
    <t>Switzerland</t>
  </si>
  <si>
    <t>Taiwan</t>
  </si>
  <si>
    <t>Tajikistan</t>
  </si>
  <si>
    <t>Thailand</t>
  </si>
  <si>
    <t>Togo</t>
  </si>
  <si>
    <t>Tokelau</t>
  </si>
  <si>
    <t>Tonga</t>
  </si>
  <si>
    <t>Trinidad and Tobago</t>
  </si>
  <si>
    <t>Tunisia</t>
  </si>
  <si>
    <t>Turkey</t>
  </si>
  <si>
    <t>Turkmenistan</t>
  </si>
  <si>
    <t>Turks and Caicos Islands</t>
  </si>
  <si>
    <t>Tuvalu</t>
  </si>
  <si>
    <t>Uganda</t>
  </si>
  <si>
    <t>Ukraine</t>
  </si>
  <si>
    <t>United Arab Emirates</t>
  </si>
  <si>
    <t>United Kingdom</t>
  </si>
  <si>
    <t>United States of America</t>
  </si>
  <si>
    <t>United States Virgin Islands</t>
  </si>
  <si>
    <t>Uzbekistan</t>
  </si>
  <si>
    <t>Vanuatu</t>
  </si>
  <si>
    <t>Venezuela</t>
  </si>
  <si>
    <t>Vietnam</t>
  </si>
  <si>
    <t>Western Samoa</t>
  </si>
  <si>
    <t>Yemen</t>
  </si>
  <si>
    <t>Zambia</t>
  </si>
  <si>
    <t>Zimbabwe</t>
  </si>
  <si>
    <t>Notes</t>
  </si>
  <si>
    <t>Mismanaged plastic waste [kg/person/day]</t>
  </si>
  <si>
    <t xml:space="preserve">Chang Jiang (Yangtze River) </t>
  </si>
  <si>
    <r>
      <t>Economic status</t>
    </r>
    <r>
      <rPr>
        <b/>
        <vertAlign val="superscript"/>
        <sz val="11"/>
        <color rgb="FF000000"/>
        <rFont val="Calibri"/>
        <family val="2"/>
      </rPr>
      <t>a</t>
    </r>
  </si>
  <si>
    <r>
      <t>Waste generation rate [kg/person/day]</t>
    </r>
    <r>
      <rPr>
        <b/>
        <vertAlign val="superscript"/>
        <sz val="11"/>
        <color rgb="FF000000"/>
        <rFont val="Calibri"/>
        <family val="2"/>
      </rPr>
      <t>b</t>
    </r>
  </si>
  <si>
    <r>
      <t>% Plastic in waste stream</t>
    </r>
    <r>
      <rPr>
        <b/>
        <vertAlign val="superscript"/>
        <sz val="11"/>
        <color rgb="FF000000"/>
        <rFont val="Calibri"/>
        <family val="2"/>
      </rPr>
      <t>b</t>
    </r>
  </si>
  <si>
    <t>a Sorted by Plastic debris  load - highest to lowest</t>
  </si>
  <si>
    <r>
      <t xml:space="preserve"> MMPW Generation per capita [kg d</t>
    </r>
    <r>
      <rPr>
        <b/>
        <vertAlign val="superscript"/>
        <sz val="11"/>
        <rFont val="Calibri"/>
        <family val="2"/>
      </rPr>
      <t>-1</t>
    </r>
    <r>
      <rPr>
        <b/>
        <sz val="11"/>
        <rFont val="Calibri"/>
        <family val="2"/>
      </rPr>
      <t>]</t>
    </r>
  </si>
  <si>
    <r>
      <t>MMPW generated in the catchment [tons y</t>
    </r>
    <r>
      <rPr>
        <b/>
        <vertAlign val="superscript"/>
        <sz val="11"/>
        <rFont val="Calibri"/>
        <family val="2"/>
      </rPr>
      <t>-1</t>
    </r>
    <r>
      <rPr>
        <b/>
        <sz val="11"/>
        <rFont val="Calibri"/>
        <family val="2"/>
      </rPr>
      <t>]</t>
    </r>
  </si>
  <si>
    <t>Highlighted values: Waste generation rate from Hoornweg, D. &amp; Bhada-Tata, P. What a Waste : A Global Review of Solid Waste Management (2012).</t>
  </si>
  <si>
    <t>Reference</t>
  </si>
  <si>
    <t>concentration g/m³</t>
  </si>
  <si>
    <t>concentration g/km²</t>
  </si>
  <si>
    <t>RH1</t>
  </si>
  <si>
    <t>RH3</t>
  </si>
  <si>
    <t>RH4</t>
  </si>
  <si>
    <t>RH6</t>
  </si>
  <si>
    <t>RH7</t>
  </si>
  <si>
    <t>RH8</t>
  </si>
  <si>
    <t>RH9</t>
  </si>
  <si>
    <t>RH10</t>
  </si>
  <si>
    <t>RH11</t>
  </si>
  <si>
    <t>RH12</t>
  </si>
  <si>
    <t>RH13</t>
  </si>
  <si>
    <t>RH14</t>
  </si>
  <si>
    <t>RH15</t>
  </si>
  <si>
    <t>RH16</t>
  </si>
  <si>
    <t>RH17</t>
  </si>
  <si>
    <t>RH18</t>
  </si>
  <si>
    <t>RH19</t>
  </si>
  <si>
    <t>DN1</t>
  </si>
  <si>
    <t>DN2</t>
  </si>
  <si>
    <t>DN3</t>
  </si>
  <si>
    <t>DN4</t>
  </si>
  <si>
    <t>DN5</t>
  </si>
  <si>
    <t>DN6</t>
  </si>
  <si>
    <t>PO3</t>
  </si>
  <si>
    <t>PO5</t>
  </si>
  <si>
    <t>PO6</t>
  </si>
  <si>
    <t>PO7</t>
  </si>
  <si>
    <t>PO8</t>
  </si>
  <si>
    <t>items n/m³</t>
  </si>
  <si>
    <t>items n/km²</t>
  </si>
  <si>
    <t>PO2</t>
  </si>
  <si>
    <r>
      <t>Concentration &lt; 5mm  (items)  [n/1000 m</t>
    </r>
    <r>
      <rPr>
        <vertAlign val="superscript"/>
        <sz val="11"/>
        <rFont val="Calibri"/>
        <family val="2"/>
      </rPr>
      <t>3</t>
    </r>
    <r>
      <rPr>
        <sz val="11"/>
        <rFont val="Calibri"/>
        <family val="2"/>
      </rPr>
      <t>]</t>
    </r>
  </si>
  <si>
    <r>
      <t>Concentration &lt;5mm (mass) [g/1000 m</t>
    </r>
    <r>
      <rPr>
        <vertAlign val="superscript"/>
        <sz val="11"/>
        <rFont val="Calibri"/>
        <family val="2"/>
      </rPr>
      <t>3</t>
    </r>
    <r>
      <rPr>
        <sz val="11"/>
        <rFont val="Calibri"/>
        <family val="2"/>
      </rPr>
      <t>]</t>
    </r>
  </si>
  <si>
    <t>Average mass per particle&lt;5mm [g]</t>
  </si>
  <si>
    <t>Vuachere</t>
  </si>
  <si>
    <t>Oct. 2013</t>
  </si>
  <si>
    <t>Venoge dry</t>
  </si>
  <si>
    <t>venoge rainy</t>
  </si>
  <si>
    <r>
      <t>Concentration &gt; 5mm  (items)  [n/1000 m</t>
    </r>
    <r>
      <rPr>
        <vertAlign val="superscript"/>
        <sz val="11"/>
        <rFont val="Calibri"/>
        <family val="2"/>
      </rPr>
      <t>3</t>
    </r>
    <r>
      <rPr>
        <sz val="11"/>
        <rFont val="Calibri"/>
        <family val="2"/>
      </rPr>
      <t>]</t>
    </r>
  </si>
  <si>
    <r>
      <t>Concentration &gt;5mm (mass) [g/1000 m</t>
    </r>
    <r>
      <rPr>
        <vertAlign val="superscript"/>
        <sz val="11"/>
        <rFont val="Calibri"/>
        <family val="2"/>
      </rPr>
      <t>3</t>
    </r>
    <r>
      <rPr>
        <sz val="11"/>
        <rFont val="Calibri"/>
        <family val="2"/>
      </rPr>
      <t>]</t>
    </r>
  </si>
  <si>
    <t>Macro</t>
  </si>
  <si>
    <t>Micro</t>
  </si>
  <si>
    <t>Average mass per particle 5-25  mm  suspension[g]</t>
  </si>
  <si>
    <t>Average mass per particle &lt;1-4.75mm [g]</t>
  </si>
  <si>
    <t>Average mass per particle &gt;4.75mm [g]</t>
  </si>
  <si>
    <t xml:space="preserve"> &lt;5 mm items n/sample</t>
  </si>
  <si>
    <t xml:space="preserve"> &lt; 5mm mass/sample [g]</t>
  </si>
  <si>
    <t>Average mass per particle  &lt;5 mm  [g]</t>
  </si>
  <si>
    <t xml:space="preserve"> &gt;5 mm items n/sample</t>
  </si>
  <si>
    <t xml:space="preserve"> &gt; 5mm mass/sample [g]</t>
  </si>
  <si>
    <t>Average mass per particle  &gt;5 mm  [g]</t>
  </si>
  <si>
    <t>van der Wal et al. 2015</t>
  </si>
  <si>
    <t>St. Louis River at Scanlon, MN</t>
  </si>
  <si>
    <t>Nemadji River near South Superior, WI</t>
  </si>
  <si>
    <t>Manitowoc River at Manitowoc, WI</t>
  </si>
  <si>
    <t>10/23/2014</t>
  </si>
  <si>
    <t>Sheboygan River at Sheboygan, WI</t>
  </si>
  <si>
    <t>Milwaukee River at Mouth at Milwaukee, WI</t>
  </si>
  <si>
    <t>Indiana Harbor Canal at E. Chicago, IN</t>
  </si>
  <si>
    <t>Burns Ditch at Portage, IN</t>
  </si>
  <si>
    <t>St. Joseph River at Niles, MI</t>
  </si>
  <si>
    <t>Paw Paw River at Riverside, MI</t>
  </si>
  <si>
    <t>Kalamazoo River at New Richmond, MI</t>
  </si>
  <si>
    <t>Grand River near Eastmanville, MI</t>
  </si>
  <si>
    <t>Saginaw River at Saginaw, MI</t>
  </si>
  <si>
    <t>Clinton River at Moravian Dr. near Mt. Clemens, MI</t>
  </si>
  <si>
    <t>River Rouge at Detroit, MI</t>
  </si>
  <si>
    <t>Huron River at Ann Arbor, MI</t>
  </si>
  <si>
    <t>River Raisin near Monroe, MI</t>
  </si>
  <si>
    <t>4/13/2015</t>
  </si>
  <si>
    <t>Maumee River at Waterville, OH</t>
  </si>
  <si>
    <t>Portage River near Woodville, OH</t>
  </si>
  <si>
    <t>Sandusky River near Fremont, OH</t>
  </si>
  <si>
    <t>Huron River at Milan, OH</t>
  </si>
  <si>
    <t>Black River at Elyria, OH</t>
  </si>
  <si>
    <t>Rocky River near Berea, OH</t>
  </si>
  <si>
    <t>Cuyahoga River at Independence, OH</t>
  </si>
  <si>
    <t>Grand River near Painesville, OH</t>
  </si>
  <si>
    <t>Ashtabula River at Ashtabula, OH</t>
  </si>
  <si>
    <t>Buffalo River at Michigan Ave at Buffalo, NY</t>
  </si>
  <si>
    <t>Tonawanda Creek at Rapids, NY</t>
  </si>
  <si>
    <t>Genesee River at Ford Street at Rochester, NY</t>
  </si>
  <si>
    <t>Fox River at Oil Tank Depot at Green Bay, WI</t>
  </si>
  <si>
    <t>Venoge wet</t>
  </si>
  <si>
    <r>
      <t>Discharge  at sampling time [m</t>
    </r>
    <r>
      <rPr>
        <b/>
        <vertAlign val="superscript"/>
        <sz val="11"/>
        <rFont val="Calibri"/>
        <family val="2"/>
      </rPr>
      <t>3</t>
    </r>
    <r>
      <rPr>
        <b/>
        <sz val="11"/>
        <rFont val="Calibri"/>
        <family val="2"/>
      </rPr>
      <t>/s]</t>
    </r>
  </si>
  <si>
    <r>
      <t>Mean Discharge [m</t>
    </r>
    <r>
      <rPr>
        <b/>
        <vertAlign val="superscript"/>
        <sz val="11"/>
        <rFont val="Calibri"/>
        <family val="2"/>
      </rPr>
      <t>3</t>
    </r>
    <r>
      <rPr>
        <b/>
        <sz val="11"/>
        <rFont val="Calibri"/>
        <family val="2"/>
      </rPr>
      <t xml:space="preserve">/s] </t>
    </r>
  </si>
  <si>
    <t>Basel 1</t>
  </si>
  <si>
    <t>Basel 2</t>
  </si>
  <si>
    <t>Basel 3</t>
  </si>
  <si>
    <t>Strsb./Kehl 1</t>
  </si>
  <si>
    <t>Strsb./Kehl. 2</t>
  </si>
  <si>
    <t>Strsb./Kehl 3</t>
  </si>
  <si>
    <t>Seltz 1</t>
  </si>
  <si>
    <t>Seltz 2</t>
  </si>
  <si>
    <t>Seltz 3</t>
  </si>
  <si>
    <t>Mainz 1</t>
  </si>
  <si>
    <t>Mainz 2</t>
  </si>
  <si>
    <t>Mainz 3</t>
  </si>
  <si>
    <t>Bad Honnef 1</t>
  </si>
  <si>
    <t>Bad Honnef 2</t>
  </si>
  <si>
    <t>Bad Honnef 3</t>
  </si>
  <si>
    <t>Cologne-Porz 1</t>
  </si>
  <si>
    <t>Cologne-Porz 3</t>
  </si>
  <si>
    <t>Leverkusen 1</t>
  </si>
  <si>
    <t>Leverkusen 2</t>
  </si>
  <si>
    <t>Leverkusen 3</t>
  </si>
  <si>
    <t>Duisburg 1</t>
  </si>
  <si>
    <t>Duisburg 2</t>
  </si>
  <si>
    <t>Duisburg 3</t>
  </si>
  <si>
    <t>Rees 1</t>
  </si>
  <si>
    <t>Rees 2</t>
  </si>
  <si>
    <t>Rees 3</t>
  </si>
  <si>
    <t>Zuilichem 1</t>
  </si>
  <si>
    <t>Zuilichem 3</t>
  </si>
  <si>
    <t>Rotterdam 1</t>
  </si>
  <si>
    <t>Rotterdam 2</t>
  </si>
  <si>
    <t>Rotterdam 3</t>
  </si>
  <si>
    <t>Average mass per particle &gt;5mm [g]</t>
  </si>
  <si>
    <t>14.03.2014</t>
  </si>
  <si>
    <t>02.04.2014</t>
  </si>
  <si>
    <t>19.03.2014</t>
  </si>
  <si>
    <t>08.10.2013</t>
  </si>
  <si>
    <t>Vuachère</t>
  </si>
  <si>
    <t>17-22.05.2014</t>
  </si>
  <si>
    <t>23.05.2014</t>
  </si>
  <si>
    <t>26.03.2014</t>
  </si>
  <si>
    <r>
      <t>Load &lt; 1-4.75mm  [kg/24h</t>
    </r>
    <r>
      <rPr>
        <sz val="11"/>
        <rFont val="Calibri"/>
        <family val="2"/>
      </rPr>
      <t>]</t>
    </r>
  </si>
  <si>
    <r>
      <t>Load &gt;4.75mm  (items)  [n*10³/24h</t>
    </r>
    <r>
      <rPr>
        <sz val="11"/>
        <rFont val="Calibri"/>
        <family val="2"/>
      </rPr>
      <t>]</t>
    </r>
  </si>
  <si>
    <r>
      <t>Load &gt;4.75mm  [kg/24h</t>
    </r>
    <r>
      <rPr>
        <sz val="11"/>
        <rFont val="Calibri"/>
        <family val="2"/>
      </rPr>
      <t>]</t>
    </r>
  </si>
  <si>
    <t>Wang et al. 2017</t>
  </si>
  <si>
    <t>Mass per particle &lt;5mm[g]</t>
  </si>
  <si>
    <t>Mass per particle &gt; 5mm[g]</t>
  </si>
  <si>
    <t>Apr. 2016</t>
  </si>
  <si>
    <t>Yangtze (Wuhan)</t>
  </si>
  <si>
    <t>Hanjiang River (Wuhan)</t>
  </si>
  <si>
    <t>#</t>
  </si>
  <si>
    <t>McCormick et al.  2014</t>
  </si>
  <si>
    <t>McCormick et al.  2016</t>
  </si>
  <si>
    <t>Higgen's Cr.</t>
  </si>
  <si>
    <t>Springbrook Cr.</t>
  </si>
  <si>
    <t>L Kickapoo Cr.</t>
  </si>
  <si>
    <t>N. Shore Ch.</t>
  </si>
  <si>
    <t>Goose Cr.</t>
  </si>
  <si>
    <t>DuPage R.</t>
  </si>
  <si>
    <t>W Br DuPage R.</t>
  </si>
  <si>
    <t>Salt Cr.</t>
  </si>
  <si>
    <t>E Br DuPage R.</t>
  </si>
  <si>
    <t>North Shore Channel Downstream</t>
  </si>
  <si>
    <t>North Shore Channel Upstream</t>
  </si>
  <si>
    <t>BioBio</t>
  </si>
  <si>
    <t>Location ID</t>
  </si>
  <si>
    <t>Baldwin et al. 2017</t>
  </si>
  <si>
    <t>River/ Sampling point as in Reference</t>
  </si>
  <si>
    <t>Concentrations data</t>
  </si>
  <si>
    <t>Discharge data</t>
  </si>
  <si>
    <t>Catchment charateristics</t>
  </si>
  <si>
    <t>Load data</t>
  </si>
  <si>
    <t xml:space="preserve">Sampling Dates as in reference  </t>
  </si>
  <si>
    <r>
      <rPr>
        <b/>
        <vertAlign val="superscript"/>
        <sz val="11"/>
        <rFont val="Calibri"/>
        <family val="2"/>
      </rPr>
      <t>a</t>
    </r>
    <r>
      <rPr>
        <b/>
        <sz val="11"/>
        <rFont val="Calibri"/>
        <family val="2"/>
      </rPr>
      <t xml:space="preserve"> Particle Concentration (particles&lt;5mm)  [n/1000 m</t>
    </r>
    <r>
      <rPr>
        <b/>
        <vertAlign val="superscript"/>
        <sz val="11"/>
        <rFont val="Calibri"/>
        <family val="2"/>
      </rPr>
      <t>3</t>
    </r>
    <r>
      <rPr>
        <b/>
        <sz val="11"/>
        <rFont val="Calibri"/>
        <family val="2"/>
      </rPr>
      <t>]</t>
    </r>
  </si>
  <si>
    <t>Mass concentration (particles &lt; 5mm) [g/1000m³]</t>
  </si>
  <si>
    <r>
      <t>Particle Concentration (particles&gt;5mm)  [n/1000 m</t>
    </r>
    <r>
      <rPr>
        <b/>
        <vertAlign val="superscript"/>
        <sz val="11"/>
        <rFont val="Calibri"/>
        <family val="2"/>
      </rPr>
      <t>3</t>
    </r>
    <r>
      <rPr>
        <b/>
        <sz val="11"/>
        <rFont val="Calibri"/>
        <family val="2"/>
      </rPr>
      <t>]</t>
    </r>
  </si>
  <si>
    <t>Mass concentration (particles &gt; 5mm) [g/1000m³]</t>
  </si>
  <si>
    <r>
      <t>Total particle concentration   [n/1000 m</t>
    </r>
    <r>
      <rPr>
        <b/>
        <vertAlign val="superscript"/>
        <sz val="11"/>
        <rFont val="Calibri"/>
        <family val="2"/>
      </rPr>
      <t>3</t>
    </r>
    <r>
      <rPr>
        <b/>
        <sz val="11"/>
        <rFont val="Calibri"/>
        <family val="2"/>
      </rPr>
      <t>]</t>
    </r>
  </si>
  <si>
    <r>
      <t>Total mass concentration [g/1000 m</t>
    </r>
    <r>
      <rPr>
        <b/>
        <vertAlign val="superscript"/>
        <sz val="11"/>
        <rFont val="Calibri"/>
        <family val="2"/>
      </rPr>
      <t>3</t>
    </r>
    <r>
      <rPr>
        <b/>
        <sz val="11"/>
        <rFont val="Calibri"/>
        <family val="2"/>
      </rPr>
      <t>]</t>
    </r>
  </si>
  <si>
    <t>Inst. particle load (particles &lt; 5mm) [n/s]</t>
  </si>
  <si>
    <t>Average particle load (particle &lt;5mm) average [n/s]</t>
  </si>
  <si>
    <t>Inst. particle load (particles &gt;5mm) [n/s]</t>
  </si>
  <si>
    <t>Average particle load (particles &gt;5mm)  [n/s]</t>
  </si>
  <si>
    <t>Inst. mass load  (particles &lt; 5mm) [g/s]</t>
  </si>
  <si>
    <t>Inst. mass load  (particles &lt; 5mm) [t/y]</t>
  </si>
  <si>
    <t xml:space="preserve">Average mass load  (particles &lt; 5mm) [t/y] </t>
  </si>
  <si>
    <t>Inst. mass  load (particles &gt; 5mm)  [g/s]</t>
  </si>
  <si>
    <t>Inst. mass  load (particles &gt; 5mm) [t/y]</t>
  </si>
  <si>
    <t>Average mass  load (particles &gt; 5mm) [t/y]</t>
  </si>
  <si>
    <t>Inst. total load   [g/s]</t>
  </si>
  <si>
    <t>Inst. total load   [g/s] [t/y]</t>
  </si>
  <si>
    <t xml:space="preserve"> Average total load   [t/y] </t>
  </si>
  <si>
    <r>
      <t>Values marked</t>
    </r>
    <r>
      <rPr>
        <b/>
        <sz val="11"/>
        <color theme="1"/>
        <rFont val="Calibri"/>
        <family val="2"/>
        <scheme val="minor"/>
      </rPr>
      <t xml:space="preserve"> bold </t>
    </r>
    <r>
      <rPr>
        <sz val="11"/>
        <color theme="1"/>
        <rFont val="Calibri"/>
        <family val="2"/>
        <scheme val="minor"/>
      </rPr>
      <t>are original data</t>
    </r>
  </si>
  <si>
    <r>
      <t>Load &lt; 1-4.75mm  (particles)  [n*10³/24h</t>
    </r>
    <r>
      <rPr>
        <sz val="11"/>
        <rFont val="Calibri"/>
        <family val="2"/>
      </rPr>
      <t>]</t>
    </r>
  </si>
  <si>
    <t>Average mass per particle 5-25 surfacem [g]</t>
  </si>
  <si>
    <t>Average Mass [g] per particle (n=27)</t>
  </si>
  <si>
    <t>Average Mass [g] per particle (n=64)</t>
  </si>
  <si>
    <t>Catchment ID (Milliman and Farnsworth, 2003 )</t>
  </si>
  <si>
    <r>
      <rPr>
        <vertAlign val="superscript"/>
        <sz val="11"/>
        <color theme="1"/>
        <rFont val="Calibri"/>
        <family val="2"/>
        <scheme val="minor"/>
      </rPr>
      <t>a</t>
    </r>
    <r>
      <rPr>
        <sz val="11"/>
        <color theme="1"/>
        <rFont val="Calibri"/>
        <family val="2"/>
        <scheme val="minor"/>
      </rPr>
      <t xml:space="preserve"> In Dris et al. (Ref.12)  and Wang et al. (Ref. 15) the  particle fraction&lt;300µm was ommited from further analysis (Dris 21%), Wang (Yangtze 35%, Hanjiang 46%)</t>
    </r>
  </si>
  <si>
    <t>31.07.2014</t>
  </si>
  <si>
    <t>02.08.2014</t>
  </si>
  <si>
    <t>03.08.2014</t>
  </si>
  <si>
    <t>06.08.2014</t>
  </si>
  <si>
    <t>07.08.2014</t>
  </si>
  <si>
    <t>08.08.2014</t>
  </si>
  <si>
    <t>10.09.2014</t>
  </si>
  <si>
    <t>11.09.2014</t>
  </si>
  <si>
    <t>12.09.2014</t>
  </si>
  <si>
    <t>13.09.2014</t>
  </si>
  <si>
    <t>14.09.2014</t>
  </si>
  <si>
    <t>16.09.2014</t>
  </si>
  <si>
    <t>17.09.2014</t>
  </si>
  <si>
    <t>18.09.2014</t>
  </si>
  <si>
    <t>19.09.2014</t>
  </si>
  <si>
    <t>27.05.2014</t>
  </si>
  <si>
    <t>28.05.2014</t>
  </si>
  <si>
    <t>30.05.2014</t>
  </si>
  <si>
    <t>02.06.2014</t>
  </si>
  <si>
    <t>03.06.2014</t>
  </si>
  <si>
    <t>04.06.2014</t>
  </si>
  <si>
    <t>04.07.2014</t>
  </si>
  <si>
    <t>07.07.2014</t>
  </si>
  <si>
    <t>09.07.2014</t>
  </si>
  <si>
    <t>10.07.2014</t>
  </si>
  <si>
    <t>11.07.2014</t>
  </si>
  <si>
    <t>Rech et al. 2015</t>
  </si>
  <si>
    <t>Notes:</t>
  </si>
  <si>
    <t>16.07.2014</t>
  </si>
  <si>
    <t>13.10.2014</t>
  </si>
  <si>
    <t>28.04.2015</t>
  </si>
  <si>
    <t>30.04.2014</t>
  </si>
  <si>
    <t>10.06.2014</t>
  </si>
  <si>
    <t>29.10.2014</t>
  </si>
  <si>
    <t>12.11.2014</t>
  </si>
  <si>
    <t>28.04.2014</t>
  </si>
  <si>
    <t>30.07.2014</t>
  </si>
  <si>
    <t>23.10.2014</t>
  </si>
  <si>
    <t>24.11.2014</t>
  </si>
  <si>
    <t>01.07.2014</t>
  </si>
  <si>
    <t>22.10.2014</t>
  </si>
  <si>
    <t>25.11.2014</t>
  </si>
  <si>
    <t>01.05.2014</t>
  </si>
  <si>
    <t>09.10.2014</t>
  </si>
  <si>
    <t>28.10.2014</t>
  </si>
  <si>
    <t>04.11.2014</t>
  </si>
  <si>
    <t>27.10.2014</t>
  </si>
  <si>
    <t>03.11.2014</t>
  </si>
  <si>
    <t>16.06.2014</t>
  </si>
  <si>
    <t>05.11.2014</t>
  </si>
  <si>
    <t>06.11.2014</t>
  </si>
  <si>
    <t>19.06.2014</t>
  </si>
  <si>
    <t>13.11.2014</t>
  </si>
  <si>
    <t>02.12.2014</t>
  </si>
  <si>
    <t>18.06.2014</t>
  </si>
  <si>
    <t>01.12.2014</t>
  </si>
  <si>
    <t>26.06.2014</t>
  </si>
  <si>
    <t>21.10.2014</t>
  </si>
  <si>
    <t>25.06.2014</t>
  </si>
  <si>
    <t>16.10.2014</t>
  </si>
  <si>
    <t>30.10.2014</t>
  </si>
  <si>
    <t>23.06.2014</t>
  </si>
  <si>
    <t>20.10.2014</t>
  </si>
  <si>
    <t>24.06.2014</t>
  </si>
  <si>
    <t>12.03.2015</t>
  </si>
  <si>
    <t>15.10.2014</t>
  </si>
  <si>
    <t>13.04.2015</t>
  </si>
  <si>
    <t>22.04.2014</t>
  </si>
  <si>
    <t>11.06.2014</t>
  </si>
  <si>
    <t>06.10.2014</t>
  </si>
  <si>
    <t>17.11.2014</t>
  </si>
  <si>
    <t>23.04.2014</t>
  </si>
  <si>
    <t>09.06.2014</t>
  </si>
  <si>
    <t>07.10.2014</t>
  </si>
  <si>
    <t>05.06.2014</t>
  </si>
  <si>
    <t>24.04.2014</t>
  </si>
  <si>
    <t>08.10.2014</t>
  </si>
  <si>
    <t>16.05.2014</t>
  </si>
  <si>
    <t>21.04.2014</t>
  </si>
  <si>
    <t>09.04.2014</t>
  </si>
  <si>
    <t>08.04.2014</t>
  </si>
  <si>
    <t>13.09.2013</t>
  </si>
  <si>
    <t>04.08.2014</t>
  </si>
  <si>
    <t>27.05.2013</t>
  </si>
  <si>
    <t>04.06.2013</t>
  </si>
  <si>
    <t>05.06.2013</t>
  </si>
  <si>
    <t>06.06.2013</t>
  </si>
  <si>
    <t>07.05.2013</t>
  </si>
  <si>
    <t>14.06.2013</t>
  </si>
  <si>
    <t>13.05.2013</t>
  </si>
  <si>
    <t>11.05.2013</t>
  </si>
  <si>
    <t>01.07.2013</t>
  </si>
  <si>
    <t>25.06.2013</t>
  </si>
  <si>
    <r>
      <t>Microplastic load Model 1 [tons y</t>
    </r>
    <r>
      <rPr>
        <b/>
        <vertAlign val="superscript"/>
        <sz val="11"/>
        <rFont val="Calibri"/>
        <family val="2"/>
        <scheme val="minor"/>
      </rPr>
      <t>-1</t>
    </r>
    <r>
      <rPr>
        <b/>
        <sz val="11"/>
        <rFont val="Calibri"/>
        <family val="2"/>
        <scheme val="minor"/>
      </rPr>
      <t xml:space="preserve">] </t>
    </r>
  </si>
  <si>
    <r>
      <t>Microplastic load Model 2 [tons y</t>
    </r>
    <r>
      <rPr>
        <b/>
        <vertAlign val="superscript"/>
        <sz val="11"/>
        <rFont val="Calibri"/>
        <family val="2"/>
        <scheme val="minor"/>
      </rPr>
      <t>-1</t>
    </r>
    <r>
      <rPr>
        <b/>
        <sz val="11"/>
        <rFont val="Calibri"/>
        <family val="2"/>
        <scheme val="minor"/>
      </rPr>
      <t xml:space="preserve">] </t>
    </r>
  </si>
  <si>
    <r>
      <t>Macroplastic load  [tons y</t>
    </r>
    <r>
      <rPr>
        <b/>
        <vertAlign val="superscript"/>
        <sz val="11"/>
        <rFont val="Calibri"/>
        <family val="2"/>
        <scheme val="minor"/>
      </rPr>
      <t>-1</t>
    </r>
    <r>
      <rPr>
        <b/>
        <sz val="11"/>
        <rFont val="Calibri"/>
        <family val="2"/>
        <scheme val="minor"/>
      </rPr>
      <t xml:space="preserve">] </t>
    </r>
  </si>
  <si>
    <t>Notes on sampling</t>
  </si>
  <si>
    <t>Mesh Size and Net Geometry</t>
  </si>
  <si>
    <t>0.5 mm, conical driftnet 0.5 m diamater</t>
  </si>
  <si>
    <t xml:space="preserve">1 mm, rectangular driftnet 0.27*0.105 m </t>
  </si>
  <si>
    <t>0.333 mm, two driftnets 0.92 * 0.42 m and 0.36 * 0.41 m</t>
  </si>
  <si>
    <t>0.333 mm, driftnet 0.52 x 0.36 m</t>
  </si>
  <si>
    <t>0.05mm, Teflon pump</t>
  </si>
  <si>
    <t>0.3 mm, driftnet 0.6 x 0.18 m</t>
  </si>
  <si>
    <t>0.333 mm, driftnet 1 x 0.4 m</t>
  </si>
  <si>
    <t>0.3 mm, driftnet 0.6 x 0.6 m for microplastic, 3.2 mm large microplastic and macroplastic, floating sampler 1 x 0.5 m</t>
  </si>
  <si>
    <t>0.08 - 0.3 mm, driftnet, dimensions not reported</t>
  </si>
  <si>
    <t>0.5 mm, sampler consists of 5 driftnets with 0.6 * 0.3 m each</t>
  </si>
  <si>
    <t xml:space="preserve">0.333, 0.5 , 0.8 mm, 2 driftnets 0.43 x 0.22 m and 0.9 * 0.15 m  </t>
  </si>
  <si>
    <t>Carson et al. 2013</t>
  </si>
  <si>
    <t>Channel spanning retention booms</t>
  </si>
  <si>
    <t>a  Based on Worldbank Data, 2010</t>
  </si>
  <si>
    <r>
      <t>% Inadequately managed waste</t>
    </r>
    <r>
      <rPr>
        <b/>
        <vertAlign val="superscript"/>
        <sz val="11"/>
        <color rgb="FF000000"/>
        <rFont val="Calibri"/>
        <family val="2"/>
      </rPr>
      <t>b</t>
    </r>
  </si>
  <si>
    <r>
      <t>% Littered waste</t>
    </r>
    <r>
      <rPr>
        <b/>
        <vertAlign val="superscript"/>
        <sz val="11"/>
        <color rgb="FF000000"/>
        <rFont val="Calibri"/>
        <family val="2"/>
      </rPr>
      <t>c</t>
    </r>
  </si>
  <si>
    <t>b Highlighted values: Waste generation rate and %plastic in the waste stream from Hoornweg, D. &amp; Bhada-Tata, P. What a Waste : A Global Review of Solid Waste Management (2012). The values for mismanaged waste have been estimated from the mean of each class of economic status based on the data set of Jambeck et al. 2015 Remaining values taken from Jambeck et al. 2015</t>
  </si>
  <si>
    <t>c  According to Jambeck et the United Strates national litter study</t>
  </si>
  <si>
    <t>Libya</t>
  </si>
  <si>
    <t>Syria</t>
  </si>
  <si>
    <t>Bosnia and Herzegovina</t>
  </si>
  <si>
    <t>Serbia</t>
  </si>
  <si>
    <t>Montenegro</t>
  </si>
  <si>
    <t>Kosovo</t>
  </si>
  <si>
    <t>North Korea</t>
  </si>
  <si>
    <t>South Korea</t>
  </si>
  <si>
    <t>Sint Maarten</t>
  </si>
  <si>
    <t>Cabo Verde</t>
  </si>
  <si>
    <t>﻿Côte d'Ivoire</t>
  </si>
  <si>
    <t>Palestine</t>
  </si>
  <si>
    <t>﻿Kyrgyzstan</t>
  </si>
  <si>
    <t>Laos</t>
  </si>
  <si>
    <t>﻿Curaçao</t>
  </si>
  <si>
    <t>﻿Saint Vincent and the Grenadines</t>
  </si>
  <si>
    <t>Tanzania</t>
  </si>
  <si>
    <t>﻿Democratic Republic of the Congo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</si>
</sst>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
    <numFmt numFmtId="165" formatCode="0.0"/>
    <numFmt numFmtId="166" formatCode="0.00000"/>
    <numFmt numFmtId="167" formatCode="0.000"/>
    <numFmt numFmtId="168" formatCode="0.0000000000"/>
    <numFmt numFmtId="169" formatCode="0.000000"/>
    <numFmt numFmtId="170" formatCode="0.0000000000000000"/>
    <numFmt numFmtId="171" formatCode="0.000000000000"/>
  </numFmts>
  <fonts count="29" x14ac:knownFonts="1">
    <font>
      <sz val="11"/>
      <color theme="1"/>
      <name val="Calibri"/>
      <family val="2"/>
      <scheme val="minor"/>
    </font>
    <font>
      <sz val="11"/>
      <color rgb="FFFF0000"/>
      <name val="Calibri"/>
      <family val="2"/>
      <scheme val="minor"/>
    </font>
    <font>
      <b/>
      <sz val="11"/>
      <color theme="1"/>
      <name val="Calibri"/>
      <family val="2"/>
      <scheme val="minor"/>
    </font>
    <font>
      <b/>
      <vertAlign val="superscript"/>
      <sz val="11"/>
      <color theme="1"/>
      <name val="Calibri"/>
      <family val="2"/>
      <scheme val="minor"/>
    </font>
    <font>
      <sz val="11"/>
      <color rgb="FF000000"/>
      <name val="Calibri"/>
      <family val="2"/>
    </font>
    <font>
      <b/>
      <sz val="11"/>
      <color rgb="FF000000"/>
      <name val="Calibri"/>
      <family val="2"/>
    </font>
    <font>
      <b/>
      <sz val="11"/>
      <name val="Calibri"/>
      <family val="2"/>
    </font>
    <font>
      <b/>
      <sz val="11"/>
      <name val="Calibri"/>
      <family val="2"/>
      <scheme val="minor"/>
    </font>
    <font>
      <sz val="10"/>
      <color theme="1"/>
      <name val="Arial"/>
      <family val="2"/>
    </font>
    <font>
      <b/>
      <sz val="8"/>
      <color indexed="81"/>
      <name val="Tahoma"/>
      <family val="2"/>
    </font>
    <font>
      <sz val="8"/>
      <color indexed="81"/>
      <name val="Tahoma"/>
      <family val="2"/>
    </font>
    <font>
      <vertAlign val="superscript"/>
      <sz val="11"/>
      <name val="Calibri"/>
      <family val="2"/>
    </font>
    <font>
      <sz val="11"/>
      <name val="Calibri"/>
      <family val="2"/>
    </font>
    <font>
      <sz val="11"/>
      <name val="Calibri"/>
      <family val="2"/>
      <scheme val="minor"/>
    </font>
    <font>
      <b/>
      <sz val="11"/>
      <color rgb="FFFA7D00"/>
      <name val="Calibri"/>
      <family val="2"/>
      <scheme val="minor"/>
    </font>
    <font>
      <sz val="11"/>
      <color rgb="FFFA7D00"/>
      <name val="Calibri"/>
      <family val="2"/>
      <scheme val="minor"/>
    </font>
    <font>
      <sz val="12"/>
      <color theme="1"/>
      <name val="Calibri"/>
      <family val="2"/>
    </font>
    <font>
      <b/>
      <sz val="12"/>
      <color rgb="FF000000"/>
      <name val="Calibri"/>
      <family val="2"/>
    </font>
    <font>
      <b/>
      <vertAlign val="superscript"/>
      <sz val="11"/>
      <color rgb="FF000000"/>
      <name val="Calibri"/>
      <family val="2"/>
    </font>
    <font>
      <sz val="12"/>
      <color theme="1"/>
      <name val="Calibri"/>
      <family val="2"/>
      <scheme val="minor"/>
    </font>
    <font>
      <b/>
      <vertAlign val="superscript"/>
      <sz val="11"/>
      <name val="Calibri"/>
      <family val="2"/>
    </font>
    <font>
      <i/>
      <sz val="11"/>
      <name val="Calibri"/>
      <family val="2"/>
    </font>
    <font>
      <vertAlign val="superscript"/>
      <sz val="11"/>
      <color theme="1"/>
      <name val="Calibri"/>
      <family val="2"/>
      <scheme val="minor"/>
    </font>
    <font>
      <sz val="10"/>
      <color theme="1"/>
      <name val="Times New Roman"/>
      <family val="1"/>
    </font>
    <font>
      <b/>
      <sz val="11"/>
      <color rgb="FFFF0000"/>
      <name val="Calibri"/>
      <family val="2"/>
      <scheme val="minor"/>
    </font>
    <font>
      <b/>
      <sz val="11"/>
      <color rgb="FFFF0000"/>
      <name val="Calibri"/>
      <family val="2"/>
    </font>
    <font>
      <b/>
      <sz val="12"/>
      <color theme="1"/>
      <name val="Calibri"/>
      <family val="2"/>
    </font>
    <font>
      <b/>
      <vertAlign val="superscript"/>
      <sz val="11"/>
      <name val="Calibri"/>
      <family val="2"/>
      <scheme val="minor"/>
    </font>
    <font>
      <b/>
      <sz val="12"/>
      <color theme="1"/>
      <name val="Calibri"/>
      <family val="2"/>
      <scheme val="minor"/>
    </font>
  </fonts>
  <fills count="11">
    <fill>
      <patternFill patternType="none"/>
    </fill>
    <fill>
      <patternFill patternType="gray125"/>
    </fill>
    <fill>
      <patternFill patternType="solid">
        <fgColor rgb="FFF2F2F2"/>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4" tint="0.59999389629810485"/>
        <bgColor indexed="64"/>
      </patternFill>
    </fill>
  </fills>
  <borders count="17">
    <border>
      <left/>
      <right/>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right/>
      <top style="thin">
        <color indexed="64"/>
      </top>
      <bottom/>
      <diagonal/>
    </border>
    <border>
      <left/>
      <right/>
      <top/>
      <bottom style="medium">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0" fontId="4" fillId="0" borderId="0"/>
    <xf numFmtId="0" fontId="14" fillId="2" borderId="2" applyNumberFormat="0" applyAlignment="0" applyProtection="0"/>
  </cellStyleXfs>
  <cellXfs count="426">
    <xf numFmtId="0" fontId="0" fillId="0" borderId="0" xfId="0"/>
    <xf numFmtId="49" fontId="0" fillId="0" borderId="0" xfId="0" applyNumberFormat="1"/>
    <xf numFmtId="1" fontId="0" fillId="0" borderId="0" xfId="0" applyNumberFormat="1"/>
    <xf numFmtId="167" fontId="0" fillId="0" borderId="0" xfId="0" applyNumberFormat="1"/>
    <xf numFmtId="0" fontId="0" fillId="0" borderId="0" xfId="0" applyFill="1" applyBorder="1"/>
    <xf numFmtId="0" fontId="0" fillId="0" borderId="1" xfId="0" applyBorder="1"/>
    <xf numFmtId="0" fontId="0" fillId="0" borderId="0" xfId="0" applyBorder="1"/>
    <xf numFmtId="49" fontId="0" fillId="0" borderId="0" xfId="0" applyNumberFormat="1" applyFill="1" applyBorder="1"/>
    <xf numFmtId="0" fontId="6" fillId="0" borderId="1" xfId="0" applyFont="1" applyBorder="1" applyAlignment="1">
      <alignment horizontal="center" vertical="center" wrapText="1"/>
    </xf>
    <xf numFmtId="0" fontId="16" fillId="0" borderId="0" xfId="0" applyFont="1" applyFill="1"/>
    <xf numFmtId="0" fontId="16" fillId="0" borderId="0" xfId="0" applyFont="1" applyFill="1" applyAlignment="1">
      <alignment horizontal="center"/>
    </xf>
    <xf numFmtId="9" fontId="16" fillId="0" borderId="0" xfId="0" applyNumberFormat="1" applyFont="1" applyFill="1"/>
    <xf numFmtId="0" fontId="17" fillId="0" borderId="0" xfId="0" applyFont="1" applyFill="1" applyBorder="1" applyAlignment="1">
      <alignment horizontal="center" vertical="center" wrapText="1"/>
    </xf>
    <xf numFmtId="0" fontId="15" fillId="2" borderId="0" xfId="2" applyFont="1" applyFill="1" applyBorder="1"/>
    <xf numFmtId="0" fontId="15" fillId="2" borderId="0" xfId="2" applyFont="1" applyFill="1" applyBorder="1" applyAlignment="1">
      <alignment horizontal="center" vertical="center" wrapText="1"/>
    </xf>
    <xf numFmtId="2" fontId="15" fillId="2" borderId="0" xfId="2" applyNumberFormat="1" applyFont="1" applyFill="1" applyBorder="1"/>
    <xf numFmtId="165" fontId="15" fillId="2" borderId="0" xfId="2" applyNumberFormat="1" applyFont="1" applyFill="1" applyBorder="1" applyAlignment="1">
      <alignment horizontal="right" vertical="center" wrapText="1"/>
    </xf>
    <xf numFmtId="0" fontId="15" fillId="2" borderId="0" xfId="2" applyNumberFormat="1" applyFont="1" applyFill="1" applyBorder="1" applyAlignment="1">
      <alignment horizontal="right" vertical="center" wrapText="1"/>
    </xf>
    <xf numFmtId="164" fontId="15" fillId="2" borderId="0" xfId="2" applyNumberFormat="1" applyFont="1" applyFill="1" applyBorder="1" applyAlignment="1">
      <alignment horizontal="right" vertical="center" wrapText="1"/>
    </xf>
    <xf numFmtId="0" fontId="0" fillId="0" borderId="0" xfId="0" applyFont="1" applyBorder="1"/>
    <xf numFmtId="0" fontId="0" fillId="0" borderId="0" xfId="0" applyFont="1" applyBorder="1" applyAlignment="1">
      <alignment horizontal="center"/>
    </xf>
    <xf numFmtId="165" fontId="0" fillId="0" borderId="0" xfId="0" applyNumberFormat="1" applyFont="1" applyBorder="1"/>
    <xf numFmtId="164" fontId="0" fillId="0" borderId="0" xfId="0" applyNumberFormat="1" applyFont="1" applyBorder="1"/>
    <xf numFmtId="0" fontId="15" fillId="2" borderId="0" xfId="2" applyFont="1" applyFill="1" applyBorder="1" applyAlignment="1">
      <alignment horizontal="center"/>
    </xf>
    <xf numFmtId="1" fontId="15" fillId="2" borderId="0" xfId="2" applyNumberFormat="1" applyFont="1" applyFill="1" applyBorder="1"/>
    <xf numFmtId="165" fontId="15" fillId="2" borderId="0" xfId="2" applyNumberFormat="1" applyFont="1" applyFill="1" applyBorder="1"/>
    <xf numFmtId="164" fontId="15" fillId="2" borderId="0" xfId="2" applyNumberFormat="1" applyFont="1" applyFill="1" applyBorder="1"/>
    <xf numFmtId="0" fontId="15" fillId="2" borderId="0" xfId="2" applyNumberFormat="1" applyFont="1" applyFill="1" applyBorder="1"/>
    <xf numFmtId="0" fontId="15" fillId="2" borderId="1" xfId="2" applyFont="1" applyFill="1" applyBorder="1"/>
    <xf numFmtId="0" fontId="15" fillId="2" borderId="1" xfId="2" applyFont="1" applyFill="1" applyBorder="1" applyAlignment="1">
      <alignment horizontal="center"/>
    </xf>
    <xf numFmtId="165" fontId="15" fillId="2" borderId="1" xfId="2" applyNumberFormat="1" applyFont="1" applyFill="1" applyBorder="1"/>
    <xf numFmtId="0" fontId="15" fillId="2" borderId="1" xfId="2" applyNumberFormat="1" applyFont="1" applyFill="1" applyBorder="1"/>
    <xf numFmtId="164" fontId="15" fillId="2" borderId="1" xfId="2" applyNumberFormat="1" applyFont="1" applyFill="1" applyBorder="1" applyAlignment="1">
      <alignment horizontal="right" vertical="center" wrapText="1"/>
    </xf>
    <xf numFmtId="0" fontId="16" fillId="0" borderId="0" xfId="0" applyFont="1" applyFill="1" applyAlignment="1"/>
    <xf numFmtId="0" fontId="5" fillId="0" borderId="1" xfId="0" applyFont="1" applyFill="1" applyBorder="1" applyAlignment="1">
      <alignment horizontal="center" vertical="center" wrapText="1"/>
    </xf>
    <xf numFmtId="165" fontId="5" fillId="0" borderId="1" xfId="0" applyNumberFormat="1" applyFont="1" applyFill="1" applyBorder="1" applyAlignment="1">
      <alignment horizontal="center" vertical="center" wrapText="1"/>
    </xf>
    <xf numFmtId="9" fontId="5" fillId="0" borderId="1" xfId="0" applyNumberFormat="1" applyFont="1" applyFill="1" applyBorder="1" applyAlignment="1">
      <alignment horizontal="center" vertical="center" wrapText="1"/>
    </xf>
    <xf numFmtId="166" fontId="0" fillId="0" borderId="0" xfId="0" applyNumberFormat="1"/>
    <xf numFmtId="170" fontId="19" fillId="0" borderId="0" xfId="0" applyNumberFormat="1" applyFont="1"/>
    <xf numFmtId="0" fontId="19" fillId="0" borderId="0" xfId="0" applyFont="1"/>
    <xf numFmtId="0" fontId="2"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1" fontId="2" fillId="0" borderId="1" xfId="0" applyNumberFormat="1" applyFont="1" applyBorder="1" applyAlignment="1">
      <alignment horizontal="center" vertical="center" wrapText="1"/>
    </xf>
    <xf numFmtId="2" fontId="0" fillId="0" borderId="0" xfId="0" applyNumberFormat="1" applyFill="1" applyBorder="1"/>
    <xf numFmtId="169" fontId="0" fillId="0" borderId="0" xfId="0" applyNumberFormat="1" applyFill="1" applyBorder="1"/>
    <xf numFmtId="0" fontId="12" fillId="0" borderId="0" xfId="0" applyFont="1" applyFill="1" applyBorder="1"/>
    <xf numFmtId="167" fontId="0" fillId="0" borderId="0" xfId="0" applyNumberFormat="1" applyFill="1" applyBorder="1"/>
    <xf numFmtId="2" fontId="1" fillId="0" borderId="0" xfId="0" applyNumberFormat="1" applyFont="1" applyFill="1" applyBorder="1"/>
    <xf numFmtId="167" fontId="1" fillId="0" borderId="0" xfId="0" applyNumberFormat="1" applyFont="1" applyFill="1" applyBorder="1"/>
    <xf numFmtId="166" fontId="0" fillId="0" borderId="0" xfId="0" applyNumberFormat="1" applyFill="1" applyBorder="1"/>
    <xf numFmtId="168" fontId="0" fillId="0" borderId="0" xfId="0" applyNumberFormat="1" applyFill="1" applyBorder="1"/>
    <xf numFmtId="0" fontId="0" fillId="0" borderId="1" xfId="0" applyFill="1" applyBorder="1"/>
    <xf numFmtId="0" fontId="16" fillId="0" borderId="0" xfId="0" applyFont="1" applyFill="1" applyAlignment="1">
      <alignment vertical="top" wrapText="1"/>
    </xf>
    <xf numFmtId="0" fontId="12" fillId="0" borderId="1" xfId="0" applyFont="1" applyFill="1" applyBorder="1"/>
    <xf numFmtId="0" fontId="6" fillId="0" borderId="0" xfId="0" applyFont="1" applyFill="1" applyBorder="1" applyAlignment="1">
      <alignment horizontal="center" vertical="center" wrapText="1"/>
    </xf>
    <xf numFmtId="0" fontId="2" fillId="0" borderId="0" xfId="0" applyFont="1"/>
    <xf numFmtId="2" fontId="0" fillId="0" borderId="0" xfId="0" applyNumberFormat="1"/>
    <xf numFmtId="0" fontId="2" fillId="0" borderId="1" xfId="0" applyFont="1" applyBorder="1"/>
    <xf numFmtId="0" fontId="0" fillId="0" borderId="4" xfId="0" applyBorder="1"/>
    <xf numFmtId="171" fontId="0" fillId="0" borderId="0" xfId="0" applyNumberFormat="1"/>
    <xf numFmtId="14" fontId="0" fillId="0" borderId="0" xfId="0" applyNumberFormat="1" applyBorder="1"/>
    <xf numFmtId="0" fontId="6" fillId="0" borderId="6" xfId="0" applyFont="1" applyBorder="1" applyAlignment="1">
      <alignment horizontal="center" vertical="center" wrapText="1"/>
    </xf>
    <xf numFmtId="0" fontId="0" fillId="0" borderId="5" xfId="0" applyBorder="1"/>
    <xf numFmtId="0" fontId="0" fillId="0" borderId="6" xfId="0" applyBorder="1"/>
    <xf numFmtId="0" fontId="0" fillId="0" borderId="5" xfId="0" applyFill="1" applyBorder="1"/>
    <xf numFmtId="0" fontId="0" fillId="0" borderId="0" xfId="0" applyFill="1"/>
    <xf numFmtId="0" fontId="2" fillId="0" borderId="0" xfId="0" applyFont="1" applyFill="1" applyAlignment="1">
      <alignment horizontal="right" vertical="center"/>
    </xf>
    <xf numFmtId="0" fontId="2" fillId="0" borderId="5" xfId="0" applyFont="1" applyFill="1" applyBorder="1"/>
    <xf numFmtId="0" fontId="2" fillId="0" borderId="0" xfId="0" applyFont="1" applyFill="1"/>
    <xf numFmtId="0" fontId="2" fillId="0" borderId="5" xfId="0" applyFont="1" applyBorder="1"/>
    <xf numFmtId="0" fontId="23" fillId="0" borderId="0" xfId="0" applyFont="1" applyFill="1" applyBorder="1" applyAlignment="1">
      <alignment vertical="center" wrapText="1"/>
    </xf>
    <xf numFmtId="166" fontId="1" fillId="0" borderId="0" xfId="0" applyNumberFormat="1" applyFont="1"/>
    <xf numFmtId="0" fontId="2" fillId="0" borderId="1" xfId="0" applyFont="1" applyFill="1" applyBorder="1" applyAlignment="1">
      <alignment horizontal="right" vertical="center"/>
    </xf>
    <xf numFmtId="0" fontId="24" fillId="0" borderId="0" xfId="0" applyFont="1"/>
    <xf numFmtId="0" fontId="24" fillId="0" borderId="5" xfId="0" applyFont="1" applyBorder="1"/>
    <xf numFmtId="0" fontId="2" fillId="0" borderId="0" xfId="0" applyFont="1" applyBorder="1"/>
    <xf numFmtId="0" fontId="2" fillId="0" borderId="0" xfId="0" applyFont="1" applyFill="1" applyBorder="1" applyAlignment="1">
      <alignment horizontal="right" vertical="center"/>
    </xf>
    <xf numFmtId="0" fontId="2" fillId="0" borderId="5" xfId="0" applyFont="1" applyFill="1" applyBorder="1" applyAlignment="1">
      <alignment vertical="center"/>
    </xf>
    <xf numFmtId="0" fontId="2" fillId="0" borderId="0" xfId="0" applyFont="1" applyFill="1" applyBorder="1"/>
    <xf numFmtId="0" fontId="0" fillId="0" borderId="10" xfId="0" applyBorder="1"/>
    <xf numFmtId="0" fontId="6" fillId="0" borderId="10" xfId="0" applyFont="1" applyBorder="1" applyAlignment="1">
      <alignment horizontal="center" vertical="center" wrapText="1"/>
    </xf>
    <xf numFmtId="0" fontId="6" fillId="0" borderId="8" xfId="0" applyFont="1" applyBorder="1" applyAlignment="1">
      <alignment horizontal="center" vertical="center" wrapText="1"/>
    </xf>
    <xf numFmtId="171" fontId="0" fillId="0" borderId="0" xfId="0" applyNumberFormat="1" applyBorder="1"/>
    <xf numFmtId="164" fontId="0" fillId="0" borderId="0" xfId="0" applyNumberFormat="1" applyBorder="1"/>
    <xf numFmtId="167" fontId="2" fillId="0" borderId="0" xfId="0" applyNumberFormat="1" applyFont="1"/>
    <xf numFmtId="167" fontId="2" fillId="0" borderId="0" xfId="0" applyNumberFormat="1" applyFont="1" applyBorder="1"/>
    <xf numFmtId="167" fontId="0" fillId="0" borderId="0" xfId="0" applyNumberFormat="1" applyBorder="1"/>
    <xf numFmtId="167" fontId="0" fillId="0" borderId="4" xfId="0" applyNumberFormat="1" applyBorder="1"/>
    <xf numFmtId="166" fontId="0" fillId="3" borderId="0" xfId="0" applyNumberFormat="1" applyFill="1"/>
    <xf numFmtId="166" fontId="0" fillId="3" borderId="0" xfId="0" applyNumberFormat="1" applyFill="1" applyBorder="1"/>
    <xf numFmtId="166" fontId="0" fillId="3" borderId="1" xfId="0" applyNumberFormat="1" applyFill="1" applyBorder="1"/>
    <xf numFmtId="164" fontId="0" fillId="3" borderId="0" xfId="0" applyNumberFormat="1" applyFill="1"/>
    <xf numFmtId="164" fontId="0" fillId="3" borderId="0" xfId="0" applyNumberFormat="1" applyFill="1" applyBorder="1"/>
    <xf numFmtId="0" fontId="2" fillId="0" borderId="11" xfId="0" applyFont="1" applyBorder="1"/>
    <xf numFmtId="0" fontId="2" fillId="0" borderId="6" xfId="0" applyFont="1" applyBorder="1"/>
    <xf numFmtId="0" fontId="0" fillId="0" borderId="13" xfId="0" applyBorder="1"/>
    <xf numFmtId="0" fontId="2" fillId="0" borderId="6" xfId="0" applyFont="1" applyFill="1" applyBorder="1" applyAlignment="1">
      <alignment horizontal="right" vertical="center"/>
    </xf>
    <xf numFmtId="167" fontId="0" fillId="0" borderId="5" xfId="0" applyNumberFormat="1" applyBorder="1"/>
    <xf numFmtId="167" fontId="0" fillId="0" borderId="13" xfId="0" applyNumberFormat="1" applyBorder="1"/>
    <xf numFmtId="164" fontId="0" fillId="6" borderId="0" xfId="0" applyNumberFormat="1" applyFill="1"/>
    <xf numFmtId="166" fontId="0" fillId="6" borderId="0" xfId="0" applyNumberFormat="1" applyFill="1"/>
    <xf numFmtId="166" fontId="0" fillId="6" borderId="0" xfId="0" applyNumberFormat="1" applyFill="1" applyBorder="1"/>
    <xf numFmtId="2" fontId="0" fillId="6" borderId="0" xfId="0" applyNumberFormat="1" applyFill="1"/>
    <xf numFmtId="2" fontId="0" fillId="6" borderId="0" xfId="0" applyNumberFormat="1" applyFill="1" applyBorder="1"/>
    <xf numFmtId="2" fontId="0" fillId="6" borderId="1" xfId="0" applyNumberFormat="1" applyFill="1" applyBorder="1"/>
    <xf numFmtId="167" fontId="0" fillId="6" borderId="0" xfId="0" applyNumberFormat="1" applyFill="1"/>
    <xf numFmtId="167" fontId="0" fillId="6" borderId="0" xfId="0" applyNumberFormat="1" applyFill="1" applyBorder="1"/>
    <xf numFmtId="167" fontId="0" fillId="6" borderId="4" xfId="0" applyNumberFormat="1" applyFill="1" applyBorder="1"/>
    <xf numFmtId="2" fontId="0" fillId="0" borderId="1" xfId="0" applyNumberFormat="1" applyFill="1" applyBorder="1"/>
    <xf numFmtId="0" fontId="0" fillId="0" borderId="8" xfId="0" applyBorder="1"/>
    <xf numFmtId="0" fontId="0" fillId="0" borderId="1" xfId="0" applyFont="1" applyFill="1" applyBorder="1"/>
    <xf numFmtId="166" fontId="0" fillId="0" borderId="1" xfId="0" applyNumberFormat="1" applyFill="1" applyBorder="1"/>
    <xf numFmtId="167" fontId="0" fillId="0" borderId="1" xfId="0" applyNumberFormat="1" applyFill="1" applyBorder="1"/>
    <xf numFmtId="168" fontId="0" fillId="0" borderId="1" xfId="0" applyNumberFormat="1" applyFill="1" applyBorder="1"/>
    <xf numFmtId="169" fontId="0" fillId="0" borderId="1" xfId="0" applyNumberFormat="1" applyFill="1" applyBorder="1"/>
    <xf numFmtId="0" fontId="0" fillId="0" borderId="0" xfId="0" applyAlignment="1">
      <alignment wrapText="1"/>
    </xf>
    <xf numFmtId="0" fontId="0" fillId="0" borderId="1" xfId="0" applyFont="1" applyFill="1" applyBorder="1" applyAlignment="1">
      <alignment vertical="center" wrapText="1"/>
    </xf>
    <xf numFmtId="0" fontId="0" fillId="0" borderId="5" xfId="0" applyBorder="1" applyAlignment="1">
      <alignment wrapText="1"/>
    </xf>
    <xf numFmtId="0" fontId="6" fillId="0" borderId="1" xfId="0" applyFont="1" applyFill="1" applyBorder="1" applyAlignment="1">
      <alignment horizontal="center" vertical="center" wrapText="1"/>
    </xf>
    <xf numFmtId="0" fontId="0" fillId="0" borderId="0" xfId="0" applyFont="1" applyFill="1" applyBorder="1" applyAlignment="1">
      <alignment vertical="center" wrapText="1"/>
    </xf>
    <xf numFmtId="0" fontId="12" fillId="0" borderId="0" xfId="1" applyFont="1" applyFill="1" applyBorder="1"/>
    <xf numFmtId="0" fontId="12" fillId="0" borderId="1" xfId="1" applyFont="1" applyFill="1" applyBorder="1"/>
    <xf numFmtId="14" fontId="0" fillId="0" borderId="0" xfId="0" applyNumberFormat="1" applyFill="1" applyBorder="1"/>
    <xf numFmtId="0" fontId="7" fillId="0" borderId="0" xfId="0" applyFont="1" applyFill="1" applyBorder="1"/>
    <xf numFmtId="0" fontId="0" fillId="0" borderId="0" xfId="0" applyNumberFormat="1" applyFill="1" applyBorder="1"/>
    <xf numFmtId="0" fontId="0" fillId="0" borderId="0" xfId="0" applyBorder="1" applyAlignment="1">
      <alignment vertical="center"/>
    </xf>
    <xf numFmtId="0" fontId="0" fillId="9" borderId="0" xfId="0" applyFill="1" applyBorder="1" applyAlignment="1">
      <alignment vertical="center"/>
    </xf>
    <xf numFmtId="0" fontId="0" fillId="0" borderId="0" xfId="0" applyNumberFormat="1" applyBorder="1" applyAlignment="1">
      <alignment vertical="center"/>
    </xf>
    <xf numFmtId="0" fontId="0" fillId="0" borderId="0" xfId="0" applyFill="1" applyBorder="1" applyAlignment="1">
      <alignment vertical="center"/>
    </xf>
    <xf numFmtId="0" fontId="6" fillId="7" borderId="9" xfId="0" applyFont="1" applyFill="1" applyBorder="1" applyAlignment="1">
      <alignment horizontal="center" vertical="center" wrapText="1"/>
    </xf>
    <xf numFmtId="164" fontId="6" fillId="7" borderId="3" xfId="0" applyNumberFormat="1" applyFont="1" applyFill="1" applyBorder="1" applyAlignment="1">
      <alignment horizontal="center" vertical="center" wrapText="1"/>
    </xf>
    <xf numFmtId="0" fontId="6" fillId="8"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7" fillId="0" borderId="10" xfId="0" applyFont="1" applyBorder="1" applyAlignment="1">
      <alignment horizontal="center" vertical="center" wrapText="1"/>
    </xf>
    <xf numFmtId="0" fontId="7" fillId="0" borderId="10" xfId="0" applyFont="1" applyFill="1" applyBorder="1" applyAlignment="1">
      <alignment horizontal="center" vertical="center" wrapText="1"/>
    </xf>
    <xf numFmtId="49" fontId="2" fillId="0" borderId="10" xfId="0" applyNumberFormat="1" applyFont="1" applyBorder="1" applyAlignment="1">
      <alignment wrapText="1"/>
    </xf>
    <xf numFmtId="0" fontId="13" fillId="0" borderId="10" xfId="0" applyFont="1" applyBorder="1"/>
    <xf numFmtId="0" fontId="6" fillId="0" borderId="0" xfId="0" applyNumberFormat="1"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5" borderId="10" xfId="0" applyFont="1" applyFill="1" applyBorder="1" applyAlignment="1">
      <alignment horizontal="center" vertical="center" wrapText="1"/>
    </xf>
    <xf numFmtId="49" fontId="12" fillId="5" borderId="0" xfId="1" applyNumberFormat="1" applyFont="1" applyFill="1" applyBorder="1"/>
    <xf numFmtId="2" fontId="12" fillId="5" borderId="0" xfId="1" applyNumberFormat="1" applyFont="1" applyFill="1" applyBorder="1"/>
    <xf numFmtId="49" fontId="12" fillId="5" borderId="5" xfId="1" applyNumberFormat="1" applyFont="1" applyFill="1" applyBorder="1"/>
    <xf numFmtId="0" fontId="6" fillId="5" borderId="5" xfId="1" applyFont="1" applyFill="1" applyBorder="1"/>
    <xf numFmtId="49" fontId="12" fillId="5" borderId="1" xfId="1" applyNumberFormat="1" applyFont="1" applyFill="1" applyBorder="1"/>
    <xf numFmtId="2" fontId="12" fillId="5" borderId="1" xfId="1" applyNumberFormat="1" applyFont="1" applyFill="1" applyBorder="1"/>
    <xf numFmtId="49" fontId="12" fillId="5" borderId="6" xfId="1" applyNumberFormat="1" applyFont="1" applyFill="1" applyBorder="1"/>
    <xf numFmtId="0" fontId="6" fillId="5" borderId="6" xfId="1" applyFont="1" applyFill="1" applyBorder="1"/>
    <xf numFmtId="2" fontId="6" fillId="5" borderId="5" xfId="1" applyNumberFormat="1" applyFont="1" applyFill="1" applyBorder="1"/>
    <xf numFmtId="2" fontId="6" fillId="5" borderId="6" xfId="1" applyNumberFormat="1" applyFont="1" applyFill="1" applyBorder="1"/>
    <xf numFmtId="2" fontId="6" fillId="5" borderId="0" xfId="1" applyNumberFormat="1" applyFont="1" applyFill="1" applyBorder="1"/>
    <xf numFmtId="2" fontId="2" fillId="5" borderId="5" xfId="0" applyNumberFormat="1" applyFont="1" applyFill="1" applyBorder="1"/>
    <xf numFmtId="2" fontId="2" fillId="5" borderId="0" xfId="0" applyNumberFormat="1" applyFont="1" applyFill="1"/>
    <xf numFmtId="2" fontId="6" fillId="5" borderId="1" xfId="1" applyNumberFormat="1" applyFont="1" applyFill="1" applyBorder="1"/>
    <xf numFmtId="2" fontId="2" fillId="5" borderId="6" xfId="0" applyNumberFormat="1" applyFont="1" applyFill="1" applyBorder="1"/>
    <xf numFmtId="2" fontId="2" fillId="5" borderId="1" xfId="0" applyNumberFormat="1" applyFont="1" applyFill="1" applyBorder="1"/>
    <xf numFmtId="2" fontId="2" fillId="5" borderId="0" xfId="0" applyNumberFormat="1" applyFont="1" applyFill="1" applyBorder="1"/>
    <xf numFmtId="0" fontId="21" fillId="5" borderId="0" xfId="1" applyFont="1" applyFill="1" applyBorder="1" applyAlignment="1">
      <alignment horizontal="center"/>
    </xf>
    <xf numFmtId="167" fontId="21" fillId="5" borderId="0" xfId="1" applyNumberFormat="1" applyFont="1" applyFill="1" applyBorder="1" applyAlignment="1">
      <alignment horizontal="center"/>
    </xf>
    <xf numFmtId="0" fontId="21" fillId="5" borderId="5" xfId="1" applyFont="1" applyFill="1" applyBorder="1" applyAlignment="1">
      <alignment horizontal="center"/>
    </xf>
    <xf numFmtId="167" fontId="21" fillId="5" borderId="5" xfId="1" applyNumberFormat="1" applyFont="1" applyFill="1" applyBorder="1" applyAlignment="1">
      <alignment horizontal="center"/>
    </xf>
    <xf numFmtId="0" fontId="21" fillId="5" borderId="1" xfId="1" applyFont="1" applyFill="1" applyBorder="1" applyAlignment="1">
      <alignment horizontal="center"/>
    </xf>
    <xf numFmtId="0" fontId="21" fillId="5" borderId="6" xfId="1" applyFont="1" applyFill="1" applyBorder="1" applyAlignment="1">
      <alignment horizontal="center"/>
    </xf>
    <xf numFmtId="167" fontId="21" fillId="5" borderId="6" xfId="1" applyNumberFormat="1" applyFont="1" applyFill="1" applyBorder="1" applyAlignment="1">
      <alignment horizontal="center"/>
    </xf>
    <xf numFmtId="0" fontId="6" fillId="5" borderId="0" xfId="0" applyFont="1" applyFill="1" applyBorder="1"/>
    <xf numFmtId="2" fontId="12" fillId="5" borderId="0" xfId="0" applyNumberFormat="1" applyFont="1" applyFill="1" applyBorder="1"/>
    <xf numFmtId="0" fontId="6" fillId="5" borderId="1" xfId="0" applyFont="1" applyFill="1" applyBorder="1"/>
    <xf numFmtId="2" fontId="12" fillId="5" borderId="1" xfId="0" applyNumberFormat="1" applyFont="1" applyFill="1" applyBorder="1"/>
    <xf numFmtId="2" fontId="6" fillId="5" borderId="0" xfId="0" applyNumberFormat="1" applyFont="1" applyFill="1" applyBorder="1"/>
    <xf numFmtId="2" fontId="6" fillId="5" borderId="5" xfId="0" applyNumberFormat="1" applyFont="1" applyFill="1" applyBorder="1"/>
    <xf numFmtId="165" fontId="6" fillId="5" borderId="5" xfId="0" applyNumberFormat="1" applyFont="1" applyFill="1" applyBorder="1" applyAlignment="1">
      <alignment vertical="center"/>
    </xf>
    <xf numFmtId="0" fontId="6" fillId="5" borderId="5" xfId="0" applyNumberFormat="1" applyFont="1" applyFill="1" applyBorder="1"/>
    <xf numFmtId="0" fontId="6" fillId="5" borderId="0" xfId="0" applyNumberFormat="1" applyFont="1" applyFill="1" applyBorder="1"/>
    <xf numFmtId="2" fontId="6" fillId="5" borderId="1" xfId="0" applyNumberFormat="1" applyFont="1" applyFill="1" applyBorder="1"/>
    <xf numFmtId="2" fontId="6" fillId="5" borderId="6" xfId="0" applyNumberFormat="1" applyFont="1" applyFill="1" applyBorder="1"/>
    <xf numFmtId="165" fontId="6" fillId="5" borderId="6" xfId="0" applyNumberFormat="1" applyFont="1" applyFill="1" applyBorder="1" applyAlignment="1">
      <alignment vertical="center"/>
    </xf>
    <xf numFmtId="2" fontId="2" fillId="5" borderId="0" xfId="0" applyNumberFormat="1" applyFont="1" applyFill="1" applyBorder="1" applyAlignment="1">
      <alignment horizontal="center"/>
    </xf>
    <xf numFmtId="2" fontId="2" fillId="5" borderId="0" xfId="0" applyNumberFormat="1" applyFont="1" applyFill="1" applyAlignment="1">
      <alignment horizontal="center"/>
    </xf>
    <xf numFmtId="167" fontId="2" fillId="5" borderId="0" xfId="0" applyNumberFormat="1" applyFont="1" applyFill="1"/>
    <xf numFmtId="2" fontId="0" fillId="5" borderId="0" xfId="0" applyNumberFormat="1" applyFill="1" applyBorder="1"/>
    <xf numFmtId="2" fontId="0" fillId="5" borderId="5" xfId="0" applyNumberFormat="1" applyFill="1" applyBorder="1"/>
    <xf numFmtId="2" fontId="0" fillId="5" borderId="1" xfId="0" applyNumberFormat="1" applyFill="1" applyBorder="1"/>
    <xf numFmtId="2" fontId="0" fillId="5" borderId="6" xfId="0" applyNumberFormat="1" applyFill="1" applyBorder="1"/>
    <xf numFmtId="2" fontId="0" fillId="5" borderId="1" xfId="0" applyNumberFormat="1" applyFont="1" applyFill="1" applyBorder="1"/>
    <xf numFmtId="2" fontId="0" fillId="5" borderId="6" xfId="0" applyNumberFormat="1" applyFont="1" applyFill="1" applyBorder="1"/>
    <xf numFmtId="1" fontId="6" fillId="5" borderId="0" xfId="0" applyNumberFormat="1" applyFont="1" applyFill="1" applyBorder="1"/>
    <xf numFmtId="1" fontId="13" fillId="5" borderId="5" xfId="0" applyNumberFormat="1" applyFont="1" applyFill="1" applyBorder="1"/>
    <xf numFmtId="164" fontId="12" fillId="5" borderId="0" xfId="0" applyNumberFormat="1" applyFont="1" applyFill="1" applyBorder="1"/>
    <xf numFmtId="167" fontId="12" fillId="5" borderId="5" xfId="1" applyNumberFormat="1" applyFont="1" applyFill="1" applyBorder="1"/>
    <xf numFmtId="0" fontId="13" fillId="5" borderId="5" xfId="0" applyFont="1" applyFill="1" applyBorder="1"/>
    <xf numFmtId="1" fontId="6" fillId="5" borderId="1" xfId="0" applyNumberFormat="1" applyFont="1" applyFill="1" applyBorder="1"/>
    <xf numFmtId="0" fontId="13" fillId="5" borderId="6" xfId="0" applyFont="1" applyFill="1" applyBorder="1"/>
    <xf numFmtId="164" fontId="12" fillId="5" borderId="1" xfId="0" applyNumberFormat="1" applyFont="1" applyFill="1" applyBorder="1"/>
    <xf numFmtId="167" fontId="12" fillId="5" borderId="6" xfId="1" applyNumberFormat="1" applyFont="1" applyFill="1" applyBorder="1"/>
    <xf numFmtId="0" fontId="6" fillId="5" borderId="1" xfId="0" applyFont="1" applyFill="1" applyBorder="1" applyAlignment="1">
      <alignment horizontal="center" vertical="center" wrapText="1"/>
    </xf>
    <xf numFmtId="0" fontId="6" fillId="5" borderId="6" xfId="0" applyFont="1" applyFill="1" applyBorder="1" applyAlignment="1">
      <alignment horizontal="center" vertical="center" wrapText="1"/>
    </xf>
    <xf numFmtId="49" fontId="0" fillId="5" borderId="1" xfId="0" applyNumberFormat="1" applyFill="1" applyBorder="1" applyAlignment="1">
      <alignment vertical="center"/>
    </xf>
    <xf numFmtId="0" fontId="6" fillId="5" borderId="0" xfId="1" applyFont="1" applyFill="1" applyBorder="1"/>
    <xf numFmtId="0" fontId="6" fillId="5" borderId="1" xfId="1" applyFont="1" applyFill="1" applyBorder="1"/>
    <xf numFmtId="167" fontId="6" fillId="5" borderId="0" xfId="1" applyNumberFormat="1" applyFont="1" applyFill="1" applyBorder="1"/>
    <xf numFmtId="167" fontId="6" fillId="5" borderId="1" xfId="1" applyNumberFormat="1" applyFont="1" applyFill="1" applyBorder="1"/>
    <xf numFmtId="2" fontId="21" fillId="5" borderId="0" xfId="1" applyNumberFormat="1" applyFont="1" applyFill="1" applyBorder="1" applyAlignment="1">
      <alignment horizontal="center"/>
    </xf>
    <xf numFmtId="2" fontId="6" fillId="5" borderId="0" xfId="0" applyNumberFormat="1" applyFont="1" applyFill="1" applyBorder="1" applyAlignment="1">
      <alignment vertical="center"/>
    </xf>
    <xf numFmtId="2" fontId="6" fillId="5" borderId="1" xfId="0" applyNumberFormat="1" applyFont="1" applyFill="1" applyBorder="1" applyAlignment="1">
      <alignment vertical="center"/>
    </xf>
    <xf numFmtId="0" fontId="12" fillId="5" borderId="0" xfId="0" applyFont="1" applyFill="1" applyBorder="1" applyAlignment="1">
      <alignment wrapText="1"/>
    </xf>
    <xf numFmtId="49" fontId="6" fillId="10" borderId="5" xfId="1" applyNumberFormat="1" applyFont="1" applyFill="1" applyBorder="1"/>
    <xf numFmtId="165" fontId="6" fillId="10" borderId="0" xfId="1" applyNumberFormat="1" applyFont="1" applyFill="1" applyBorder="1"/>
    <xf numFmtId="49" fontId="6" fillId="10" borderId="6" xfId="1" applyNumberFormat="1" applyFont="1" applyFill="1" applyBorder="1"/>
    <xf numFmtId="165" fontId="6" fillId="10" borderId="1" xfId="1" applyNumberFormat="1" applyFont="1" applyFill="1" applyBorder="1"/>
    <xf numFmtId="165" fontId="6" fillId="10" borderId="5" xfId="1" applyNumberFormat="1" applyFont="1" applyFill="1" applyBorder="1"/>
    <xf numFmtId="165" fontId="6" fillId="10" borderId="6" xfId="1" applyNumberFormat="1" applyFont="1" applyFill="1" applyBorder="1"/>
    <xf numFmtId="165" fontId="7" fillId="10" borderId="5" xfId="0" applyNumberFormat="1" applyFont="1" applyFill="1" applyBorder="1"/>
    <xf numFmtId="165" fontId="7" fillId="10" borderId="0" xfId="0" applyNumberFormat="1" applyFont="1" applyFill="1" applyBorder="1"/>
    <xf numFmtId="165" fontId="7" fillId="10" borderId="6" xfId="0" applyNumberFormat="1" applyFont="1" applyFill="1" applyBorder="1"/>
    <xf numFmtId="165" fontId="7" fillId="10" borderId="1" xfId="0" applyNumberFormat="1" applyFont="1" applyFill="1" applyBorder="1"/>
    <xf numFmtId="0" fontId="0" fillId="5" borderId="14" xfId="0" applyFill="1" applyBorder="1" applyAlignment="1">
      <alignment vertical="center"/>
    </xf>
    <xf numFmtId="0" fontId="6" fillId="10" borderId="6"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2" fillId="10" borderId="1" xfId="0" applyFont="1" applyFill="1" applyBorder="1" applyAlignment="1">
      <alignment vertical="center"/>
    </xf>
    <xf numFmtId="2" fontId="2" fillId="5" borderId="7" xfId="0" applyNumberFormat="1" applyFont="1" applyFill="1" applyBorder="1"/>
    <xf numFmtId="2" fontId="2" fillId="5" borderId="14" xfId="0" applyNumberFormat="1" applyFont="1" applyFill="1" applyBorder="1"/>
    <xf numFmtId="2" fontId="6" fillId="5" borderId="3" xfId="1" applyNumberFormat="1" applyFont="1" applyFill="1" applyBorder="1"/>
    <xf numFmtId="2" fontId="2" fillId="5" borderId="15" xfId="0" applyNumberFormat="1" applyFont="1" applyFill="1" applyBorder="1"/>
    <xf numFmtId="2" fontId="6" fillId="5" borderId="7" xfId="1" applyNumberFormat="1" applyFont="1" applyFill="1" applyBorder="1"/>
    <xf numFmtId="2" fontId="6" fillId="10" borderId="1" xfId="1" applyNumberFormat="1" applyFont="1" applyFill="1" applyBorder="1"/>
    <xf numFmtId="2" fontId="6" fillId="10" borderId="5" xfId="1" applyNumberFormat="1" applyFont="1" applyFill="1" applyBorder="1"/>
    <xf numFmtId="2" fontId="6" fillId="10" borderId="6" xfId="1" applyNumberFormat="1" applyFont="1" applyFill="1" applyBorder="1"/>
    <xf numFmtId="2" fontId="6" fillId="10" borderId="0" xfId="1" applyNumberFormat="1" applyFont="1" applyFill="1" applyBorder="1"/>
    <xf numFmtId="165" fontId="6" fillId="10" borderId="5" xfId="0" applyNumberFormat="1" applyFont="1" applyFill="1" applyBorder="1"/>
    <xf numFmtId="165" fontId="6" fillId="10" borderId="6" xfId="0" applyNumberFormat="1" applyFont="1" applyFill="1" applyBorder="1"/>
    <xf numFmtId="165" fontId="6" fillId="10" borderId="5" xfId="0" applyNumberFormat="1" applyFont="1" applyFill="1" applyBorder="1" applyAlignment="1">
      <alignment vertical="center"/>
    </xf>
    <xf numFmtId="165" fontId="6" fillId="10" borderId="0" xfId="0" applyNumberFormat="1" applyFont="1" applyFill="1" applyBorder="1"/>
    <xf numFmtId="165" fontId="6" fillId="10" borderId="1" xfId="0" applyNumberFormat="1" applyFont="1" applyFill="1" applyBorder="1"/>
    <xf numFmtId="165" fontId="6" fillId="10" borderId="6" xfId="0" applyNumberFormat="1" applyFont="1" applyFill="1" applyBorder="1" applyAlignment="1">
      <alignment vertical="center"/>
    </xf>
    <xf numFmtId="0" fontId="7" fillId="10" borderId="5" xfId="0" applyFont="1" applyFill="1" applyBorder="1"/>
    <xf numFmtId="0" fontId="7" fillId="10" borderId="6" xfId="0" applyFont="1" applyFill="1" applyBorder="1"/>
    <xf numFmtId="165" fontId="2" fillId="10" borderId="0" xfId="0" applyNumberFormat="1" applyFont="1" applyFill="1"/>
    <xf numFmtId="165" fontId="2" fillId="10" borderId="1" xfId="0" applyNumberFormat="1" applyFont="1" applyFill="1" applyBorder="1"/>
    <xf numFmtId="2" fontId="2" fillId="0" borderId="0" xfId="0" applyNumberFormat="1" applyFont="1" applyFill="1" applyBorder="1"/>
    <xf numFmtId="2" fontId="21" fillId="5" borderId="1" xfId="1" applyNumberFormat="1" applyFont="1" applyFill="1" applyBorder="1" applyAlignment="1">
      <alignment horizontal="center"/>
    </xf>
    <xf numFmtId="0" fontId="6" fillId="5" borderId="6" xfId="0" applyNumberFormat="1" applyFont="1" applyFill="1" applyBorder="1"/>
    <xf numFmtId="0" fontId="6" fillId="5" borderId="1" xfId="0" applyNumberFormat="1" applyFont="1" applyFill="1" applyBorder="1"/>
    <xf numFmtId="165" fontId="25" fillId="10" borderId="6" xfId="0" applyNumberFormat="1" applyFont="1" applyFill="1" applyBorder="1" applyAlignment="1">
      <alignment vertical="center"/>
    </xf>
    <xf numFmtId="0" fontId="0" fillId="0" borderId="10" xfId="0" applyFill="1" applyBorder="1"/>
    <xf numFmtId="2" fontId="12" fillId="5" borderId="10" xfId="0" applyNumberFormat="1" applyFont="1" applyFill="1" applyBorder="1"/>
    <xf numFmtId="2" fontId="2" fillId="5" borderId="10" xfId="0" applyNumberFormat="1" applyFont="1" applyFill="1" applyBorder="1"/>
    <xf numFmtId="2" fontId="0" fillId="5" borderId="8" xfId="0" applyNumberFormat="1" applyFill="1" applyBorder="1"/>
    <xf numFmtId="2" fontId="0" fillId="5" borderId="10" xfId="0" applyNumberFormat="1" applyFill="1" applyBorder="1"/>
    <xf numFmtId="165" fontId="7" fillId="10" borderId="8" xfId="0" applyNumberFormat="1" applyFont="1" applyFill="1" applyBorder="1"/>
    <xf numFmtId="165" fontId="2" fillId="10" borderId="8" xfId="0" applyNumberFormat="1" applyFont="1" applyFill="1" applyBorder="1"/>
    <xf numFmtId="165" fontId="7" fillId="10" borderId="10" xfId="0" applyNumberFormat="1" applyFont="1" applyFill="1" applyBorder="1"/>
    <xf numFmtId="0" fontId="0" fillId="0" borderId="10" xfId="0" applyFont="1" applyFill="1" applyBorder="1" applyAlignment="1">
      <alignment vertical="center" wrapText="1"/>
    </xf>
    <xf numFmtId="1" fontId="0" fillId="5" borderId="10" xfId="0" applyNumberFormat="1" applyFont="1" applyFill="1" applyBorder="1"/>
    <xf numFmtId="0" fontId="7" fillId="10" borderId="8" xfId="0" applyFont="1" applyFill="1" applyBorder="1"/>
    <xf numFmtId="165" fontId="2" fillId="10" borderId="10" xfId="0" applyNumberFormat="1" applyFont="1" applyFill="1" applyBorder="1" applyAlignment="1">
      <alignment horizontal="right"/>
    </xf>
    <xf numFmtId="2" fontId="2" fillId="5" borderId="1" xfId="0" applyNumberFormat="1" applyFont="1" applyFill="1" applyBorder="1" applyAlignment="1">
      <alignment horizontal="center"/>
    </xf>
    <xf numFmtId="2" fontId="6" fillId="4" borderId="5" xfId="1" applyNumberFormat="1" applyFont="1" applyFill="1" applyBorder="1"/>
    <xf numFmtId="2" fontId="12" fillId="4" borderId="0" xfId="1" applyNumberFormat="1" applyFont="1" applyFill="1" applyBorder="1"/>
    <xf numFmtId="169" fontId="12" fillId="4" borderId="0" xfId="1" applyNumberFormat="1" applyFont="1" applyFill="1" applyBorder="1"/>
    <xf numFmtId="2" fontId="12" fillId="4" borderId="1" xfId="1" applyNumberFormat="1" applyFont="1" applyFill="1" applyBorder="1"/>
    <xf numFmtId="2" fontId="12" fillId="4" borderId="5" xfId="1" applyNumberFormat="1" applyFont="1" applyFill="1" applyBorder="1"/>
    <xf numFmtId="2" fontId="12" fillId="4" borderId="6" xfId="1" applyNumberFormat="1" applyFont="1" applyFill="1" applyBorder="1"/>
    <xf numFmtId="164" fontId="2" fillId="4" borderId="0" xfId="0" applyNumberFormat="1" applyFont="1" applyFill="1" applyBorder="1"/>
    <xf numFmtId="0" fontId="13" fillId="4" borderId="0" xfId="0" applyFont="1" applyFill="1" applyBorder="1"/>
    <xf numFmtId="0" fontId="0" fillId="4" borderId="0" xfId="0" applyFill="1" applyBorder="1"/>
    <xf numFmtId="2" fontId="13" fillId="4" borderId="1" xfId="0" applyNumberFormat="1" applyFont="1" applyFill="1" applyBorder="1"/>
    <xf numFmtId="164" fontId="2" fillId="4" borderId="10" xfId="0" applyNumberFormat="1" applyFont="1" applyFill="1" applyBorder="1"/>
    <xf numFmtId="164" fontId="2" fillId="4" borderId="1" xfId="0" applyNumberFormat="1" applyFont="1" applyFill="1" applyBorder="1"/>
    <xf numFmtId="0" fontId="0" fillId="9" borderId="5" xfId="0" applyFill="1" applyBorder="1" applyAlignment="1">
      <alignment vertical="center"/>
    </xf>
    <xf numFmtId="0" fontId="0" fillId="9" borderId="14" xfId="0" applyFill="1" applyBorder="1" applyAlignment="1">
      <alignment vertical="center"/>
    </xf>
    <xf numFmtId="0" fontId="6" fillId="9" borderId="10" xfId="0" applyFont="1" applyFill="1" applyBorder="1" applyAlignment="1">
      <alignment horizontal="center" vertical="center" wrapText="1"/>
    </xf>
    <xf numFmtId="49" fontId="6" fillId="9" borderId="10" xfId="0" applyNumberFormat="1" applyFont="1" applyFill="1" applyBorder="1" applyAlignment="1">
      <alignment horizontal="center" vertical="center" wrapText="1"/>
    </xf>
    <xf numFmtId="0" fontId="0" fillId="9" borderId="0" xfId="0" applyFill="1" applyBorder="1"/>
    <xf numFmtId="164" fontId="6" fillId="9" borderId="0" xfId="1" applyNumberFormat="1" applyFont="1" applyFill="1" applyBorder="1"/>
    <xf numFmtId="1" fontId="0" fillId="9" borderId="0" xfId="0" applyNumberFormat="1" applyFill="1" applyBorder="1"/>
    <xf numFmtId="2" fontId="6" fillId="5" borderId="15" xfId="1" applyNumberFormat="1" applyFont="1" applyFill="1" applyBorder="1"/>
    <xf numFmtId="167" fontId="6" fillId="5" borderId="15" xfId="1" applyNumberFormat="1" applyFont="1" applyFill="1" applyBorder="1"/>
    <xf numFmtId="2" fontId="6" fillId="5" borderId="14" xfId="1" applyNumberFormat="1" applyFont="1" applyFill="1" applyBorder="1"/>
    <xf numFmtId="0" fontId="2" fillId="5" borderId="10" xfId="0" applyFont="1" applyFill="1" applyBorder="1"/>
    <xf numFmtId="0" fontId="2" fillId="10" borderId="10" xfId="0" applyFont="1" applyFill="1" applyBorder="1"/>
    <xf numFmtId="0" fontId="7" fillId="10" borderId="0" xfId="0" applyFont="1" applyFill="1" applyBorder="1"/>
    <xf numFmtId="49" fontId="2" fillId="5" borderId="1" xfId="0" applyNumberFormat="1" applyFont="1" applyFill="1" applyBorder="1" applyAlignment="1">
      <alignment vertical="center"/>
    </xf>
    <xf numFmtId="0" fontId="0" fillId="0" borderId="7" xfId="0" applyBorder="1" applyAlignment="1">
      <alignment vertical="center"/>
    </xf>
    <xf numFmtId="0" fontId="6" fillId="0" borderId="16" xfId="0" applyFont="1" applyFill="1" applyBorder="1" applyAlignment="1">
      <alignment horizontal="center" vertical="center" wrapText="1"/>
    </xf>
    <xf numFmtId="49" fontId="12" fillId="0" borderId="7" xfId="1" applyNumberFormat="1" applyFont="1" applyFill="1" applyBorder="1"/>
    <xf numFmtId="49" fontId="12" fillId="0" borderId="14" xfId="1" applyNumberFormat="1" applyFont="1" applyFill="1" applyBorder="1"/>
    <xf numFmtId="49" fontId="12" fillId="0" borderId="7" xfId="0" applyNumberFormat="1" applyFont="1" applyFill="1" applyBorder="1"/>
    <xf numFmtId="49" fontId="12" fillId="0" borderId="14" xfId="0" applyNumberFormat="1" applyFont="1" applyFill="1" applyBorder="1"/>
    <xf numFmtId="49" fontId="0" fillId="0" borderId="7" xfId="0" applyNumberFormat="1" applyFill="1" applyBorder="1"/>
    <xf numFmtId="49" fontId="0" fillId="0" borderId="14" xfId="0" applyNumberFormat="1" applyFill="1" applyBorder="1"/>
    <xf numFmtId="49" fontId="0" fillId="0" borderId="14" xfId="0" applyNumberFormat="1" applyFont="1" applyFill="1" applyBorder="1"/>
    <xf numFmtId="49" fontId="0" fillId="0" borderId="16" xfId="0" applyNumberFormat="1" applyFill="1" applyBorder="1"/>
    <xf numFmtId="2" fontId="12" fillId="5" borderId="7" xfId="0" applyNumberFormat="1" applyFont="1" applyFill="1" applyBorder="1"/>
    <xf numFmtId="2" fontId="0" fillId="5" borderId="16" xfId="0" applyNumberFormat="1" applyFill="1" applyBorder="1"/>
    <xf numFmtId="0" fontId="2" fillId="9" borderId="7" xfId="0" applyFont="1" applyFill="1" applyBorder="1" applyAlignment="1">
      <alignment vertical="center"/>
    </xf>
    <xf numFmtId="0" fontId="6" fillId="4" borderId="6"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10" borderId="14" xfId="0" applyFont="1" applyFill="1" applyBorder="1" applyAlignment="1">
      <alignment vertical="center"/>
    </xf>
    <xf numFmtId="0" fontId="7" fillId="4" borderId="6" xfId="0" applyFont="1" applyFill="1" applyBorder="1" applyAlignment="1">
      <alignment vertical="center"/>
    </xf>
    <xf numFmtId="0" fontId="13" fillId="4" borderId="1" xfId="0" applyFont="1" applyFill="1" applyBorder="1" applyAlignment="1">
      <alignment vertical="center"/>
    </xf>
    <xf numFmtId="0" fontId="0" fillId="4" borderId="1" xfId="0" applyFill="1" applyBorder="1" applyAlignment="1">
      <alignment vertical="center"/>
    </xf>
    <xf numFmtId="0" fontId="6" fillId="4" borderId="5" xfId="0" applyFont="1" applyFill="1" applyBorder="1" applyAlignment="1">
      <alignment horizontal="center" vertical="center" wrapText="1"/>
    </xf>
    <xf numFmtId="0" fontId="6" fillId="4" borderId="16" xfId="0" applyFont="1" applyFill="1" applyBorder="1" applyAlignment="1">
      <alignment horizontal="center" vertical="center" wrapText="1"/>
    </xf>
    <xf numFmtId="164" fontId="6" fillId="4" borderId="7" xfId="1" applyNumberFormat="1" applyFont="1" applyFill="1" applyBorder="1"/>
    <xf numFmtId="164" fontId="6" fillId="4" borderId="14" xfId="1" applyNumberFormat="1" applyFont="1" applyFill="1" applyBorder="1"/>
    <xf numFmtId="164" fontId="2" fillId="4" borderId="7" xfId="0" applyNumberFormat="1" applyFont="1" applyFill="1" applyBorder="1"/>
    <xf numFmtId="49" fontId="6" fillId="9" borderId="16" xfId="0" applyNumberFormat="1" applyFont="1" applyFill="1" applyBorder="1" applyAlignment="1">
      <alignment horizontal="center" vertical="center" wrapText="1"/>
    </xf>
    <xf numFmtId="0" fontId="0" fillId="0" borderId="0" xfId="0" applyFill="1" applyBorder="1" applyAlignment="1">
      <alignment vertical="center" wrapText="1"/>
    </xf>
    <xf numFmtId="0" fontId="0" fillId="0" borderId="0" xfId="0" applyFill="1" applyBorder="1" applyAlignment="1"/>
    <xf numFmtId="0" fontId="0" fillId="0" borderId="0" xfId="0" applyFill="1" applyBorder="1" applyAlignment="1">
      <alignment horizontal="right" vertical="center" wrapText="1"/>
    </xf>
    <xf numFmtId="0" fontId="0" fillId="0" borderId="0" xfId="0" applyFill="1" applyBorder="1" applyAlignment="1">
      <alignment horizontal="right" vertical="center"/>
    </xf>
    <xf numFmtId="164" fontId="0" fillId="3" borderId="12" xfId="0" applyNumberFormat="1" applyFill="1" applyBorder="1"/>
    <xf numFmtId="167" fontId="6" fillId="8" borderId="9" xfId="0" applyNumberFormat="1" applyFont="1" applyFill="1" applyBorder="1" applyAlignment="1">
      <alignment horizontal="center" vertical="center" wrapText="1"/>
    </xf>
    <xf numFmtId="171" fontId="0" fillId="0" borderId="0" xfId="0" applyNumberFormat="1" applyFill="1" applyBorder="1"/>
    <xf numFmtId="2" fontId="23" fillId="0" borderId="0" xfId="0" applyNumberFormat="1" applyFont="1" applyFill="1" applyBorder="1" applyAlignment="1">
      <alignment vertical="center" wrapText="1"/>
    </xf>
    <xf numFmtId="164" fontId="2" fillId="0" borderId="0" xfId="0" applyNumberFormat="1" applyFont="1" applyBorder="1"/>
    <xf numFmtId="164" fontId="12" fillId="4" borderId="0" xfId="1" applyNumberFormat="1" applyFont="1" applyFill="1" applyBorder="1"/>
    <xf numFmtId="164" fontId="12" fillId="4" borderId="5" xfId="1" applyNumberFormat="1" applyFont="1" applyFill="1" applyBorder="1"/>
    <xf numFmtId="164" fontId="6" fillId="4" borderId="6" xfId="1" applyNumberFormat="1" applyFont="1" applyFill="1" applyBorder="1"/>
    <xf numFmtId="164" fontId="12" fillId="4" borderId="1" xfId="1" applyNumberFormat="1" applyFont="1" applyFill="1" applyBorder="1"/>
    <xf numFmtId="164" fontId="12" fillId="4" borderId="6" xfId="1" applyNumberFormat="1" applyFont="1" applyFill="1" applyBorder="1"/>
    <xf numFmtId="164" fontId="6" fillId="4" borderId="0" xfId="1" applyNumberFormat="1" applyFont="1" applyFill="1" applyBorder="1"/>
    <xf numFmtId="164" fontId="12" fillId="4" borderId="7" xfId="1" applyNumberFormat="1" applyFont="1" applyFill="1" applyBorder="1"/>
    <xf numFmtId="164" fontId="12" fillId="4" borderId="14" xfId="1" applyNumberFormat="1" applyFont="1" applyFill="1" applyBorder="1"/>
    <xf numFmtId="164" fontId="6" fillId="4" borderId="1" xfId="1" applyNumberFormat="1" applyFont="1" applyFill="1" applyBorder="1"/>
    <xf numFmtId="164" fontId="12" fillId="4" borderId="1" xfId="0" applyNumberFormat="1" applyFont="1" applyFill="1" applyBorder="1"/>
    <xf numFmtId="164" fontId="0" fillId="4" borderId="0" xfId="0" applyNumberFormat="1" applyFont="1" applyFill="1" applyBorder="1"/>
    <xf numFmtId="164" fontId="13" fillId="4" borderId="0" xfId="0" applyNumberFormat="1" applyFont="1" applyFill="1" applyBorder="1"/>
    <xf numFmtId="164" fontId="8" fillId="4" borderId="0" xfId="0" applyNumberFormat="1" applyFont="1" applyFill="1" applyBorder="1" applyAlignment="1">
      <alignment wrapText="1"/>
    </xf>
    <xf numFmtId="164" fontId="8" fillId="4" borderId="7" xfId="0" applyNumberFormat="1" applyFont="1" applyFill="1" applyBorder="1" applyAlignment="1">
      <alignment wrapText="1"/>
    </xf>
    <xf numFmtId="164" fontId="6" fillId="4" borderId="0" xfId="0" applyNumberFormat="1" applyFont="1" applyFill="1" applyBorder="1" applyAlignment="1">
      <alignment horizontal="center" vertical="center" wrapText="1"/>
    </xf>
    <xf numFmtId="164" fontId="6" fillId="4" borderId="7" xfId="0" applyNumberFormat="1" applyFont="1" applyFill="1" applyBorder="1" applyAlignment="1">
      <alignment horizontal="center" vertical="center" wrapText="1"/>
    </xf>
    <xf numFmtId="164" fontId="0" fillId="4" borderId="0" xfId="0" applyNumberFormat="1" applyFill="1" applyBorder="1"/>
    <xf numFmtId="164" fontId="0" fillId="4" borderId="7" xfId="0" applyNumberFormat="1" applyFill="1" applyBorder="1"/>
    <xf numFmtId="164" fontId="13" fillId="4" borderId="1" xfId="0" applyNumberFormat="1" applyFont="1" applyFill="1" applyBorder="1"/>
    <xf numFmtId="164" fontId="0" fillId="4" borderId="1" xfId="0" applyNumberFormat="1" applyFill="1" applyBorder="1"/>
    <xf numFmtId="164" fontId="0" fillId="4" borderId="14" xfId="0" applyNumberFormat="1" applyFill="1" applyBorder="1"/>
    <xf numFmtId="164" fontId="0" fillId="4" borderId="1" xfId="0" applyNumberFormat="1" applyFont="1" applyFill="1" applyBorder="1"/>
    <xf numFmtId="164" fontId="0" fillId="4" borderId="14" xfId="0" applyNumberFormat="1" applyFont="1" applyFill="1" applyBorder="1"/>
    <xf numFmtId="164" fontId="7" fillId="4" borderId="0" xfId="0" applyNumberFormat="1" applyFont="1" applyFill="1" applyBorder="1"/>
    <xf numFmtId="164" fontId="7" fillId="4" borderId="1" xfId="0" applyNumberFormat="1" applyFont="1" applyFill="1" applyBorder="1"/>
    <xf numFmtId="164" fontId="12" fillId="4" borderId="8" xfId="1" applyNumberFormat="1" applyFont="1" applyFill="1" applyBorder="1"/>
    <xf numFmtId="164" fontId="13" fillId="4" borderId="10" xfId="0" applyNumberFormat="1" applyFont="1" applyFill="1" applyBorder="1"/>
    <xf numFmtId="164" fontId="0" fillId="4" borderId="10" xfId="0" applyNumberFormat="1" applyFill="1" applyBorder="1"/>
    <xf numFmtId="164" fontId="0" fillId="4" borderId="8" xfId="0" applyNumberFormat="1" applyFill="1" applyBorder="1"/>
    <xf numFmtId="164" fontId="0" fillId="4" borderId="16" xfId="0" applyNumberFormat="1" applyFill="1" applyBorder="1"/>
    <xf numFmtId="164" fontId="13" fillId="4" borderId="8" xfId="0" applyNumberFormat="1" applyFont="1" applyFill="1" applyBorder="1"/>
    <xf numFmtId="164" fontId="12" fillId="4" borderId="10" xfId="1" applyNumberFormat="1" applyFont="1" applyFill="1" applyBorder="1"/>
    <xf numFmtId="164" fontId="13" fillId="4" borderId="6" xfId="0" applyNumberFormat="1" applyFont="1" applyFill="1" applyBorder="1"/>
    <xf numFmtId="164" fontId="0" fillId="4" borderId="6" xfId="0" applyNumberFormat="1" applyFill="1" applyBorder="1"/>
    <xf numFmtId="164" fontId="13" fillId="4" borderId="5" xfId="0" applyNumberFormat="1" applyFont="1" applyFill="1" applyBorder="1"/>
    <xf numFmtId="164" fontId="0" fillId="4" borderId="5" xfId="0" applyNumberFormat="1" applyFill="1" applyBorder="1"/>
    <xf numFmtId="2" fontId="12" fillId="4" borderId="15" xfId="1" applyNumberFormat="1" applyFont="1" applyFill="1" applyBorder="1"/>
    <xf numFmtId="2" fontId="6" fillId="4" borderId="7" xfId="1" applyNumberFormat="1" applyFont="1" applyFill="1" applyBorder="1"/>
    <xf numFmtId="2" fontId="12" fillId="9" borderId="0" xfId="1" applyNumberFormat="1" applyFont="1" applyFill="1" applyBorder="1"/>
    <xf numFmtId="2" fontId="12" fillId="9" borderId="7" xfId="1" applyNumberFormat="1" applyFont="1" applyFill="1" applyBorder="1"/>
    <xf numFmtId="2" fontId="12" fillId="9" borderId="1" xfId="1" applyNumberFormat="1" applyFont="1" applyFill="1" applyBorder="1"/>
    <xf numFmtId="2" fontId="12" fillId="9" borderId="14" xfId="1" applyNumberFormat="1" applyFont="1" applyFill="1" applyBorder="1"/>
    <xf numFmtId="2" fontId="13" fillId="9" borderId="0" xfId="0" applyNumberFormat="1" applyFont="1" applyFill="1"/>
    <xf numFmtId="2" fontId="13" fillId="9" borderId="1" xfId="0" applyNumberFormat="1" applyFont="1" applyFill="1" applyBorder="1"/>
    <xf numFmtId="2" fontId="12" fillId="9" borderId="0" xfId="0" applyNumberFormat="1" applyFont="1" applyFill="1" applyBorder="1"/>
    <xf numFmtId="2" fontId="12" fillId="9" borderId="1" xfId="0" applyNumberFormat="1" applyFont="1" applyFill="1" applyBorder="1"/>
    <xf numFmtId="2" fontId="13" fillId="9" borderId="0" xfId="0" applyNumberFormat="1" applyFont="1" applyFill="1" applyBorder="1"/>
    <xf numFmtId="2" fontId="0" fillId="4" borderId="1" xfId="0" applyNumberFormat="1" applyFill="1" applyBorder="1"/>
    <xf numFmtId="2" fontId="0" fillId="4" borderId="14" xfId="0" applyNumberFormat="1" applyFill="1" applyBorder="1"/>
    <xf numFmtId="2" fontId="0" fillId="9" borderId="0" xfId="0" applyNumberFormat="1" applyFill="1" applyBorder="1"/>
    <xf numFmtId="2" fontId="0" fillId="9" borderId="0" xfId="0" applyNumberFormat="1" applyFill="1"/>
    <xf numFmtId="2" fontId="0" fillId="9" borderId="1" xfId="0" applyNumberFormat="1" applyFill="1" applyBorder="1"/>
    <xf numFmtId="2" fontId="0" fillId="9" borderId="7" xfId="0" applyNumberFormat="1" applyFill="1" applyBorder="1"/>
    <xf numFmtId="2" fontId="0" fillId="9" borderId="14" xfId="0" applyNumberFormat="1" applyFill="1" applyBorder="1"/>
    <xf numFmtId="2" fontId="0" fillId="9" borderId="1" xfId="0" applyNumberFormat="1" applyFont="1" applyFill="1" applyBorder="1"/>
    <xf numFmtId="2" fontId="0" fillId="9" borderId="14" xfId="0" applyNumberFormat="1" applyFont="1" applyFill="1" applyBorder="1"/>
    <xf numFmtId="2" fontId="0" fillId="9" borderId="10" xfId="0" applyNumberFormat="1" applyFill="1" applyBorder="1"/>
    <xf numFmtId="2" fontId="12" fillId="9" borderId="16" xfId="1" applyNumberFormat="1" applyFont="1" applyFill="1" applyBorder="1"/>
    <xf numFmtId="2" fontId="13" fillId="4" borderId="6" xfId="0" applyNumberFormat="1" applyFont="1" applyFill="1" applyBorder="1"/>
    <xf numFmtId="2" fontId="0" fillId="4" borderId="6" xfId="0" applyNumberFormat="1" applyFill="1" applyBorder="1"/>
    <xf numFmtId="2" fontId="0" fillId="9" borderId="0" xfId="0" applyNumberFormat="1" applyFont="1" applyFill="1" applyBorder="1"/>
    <xf numFmtId="2" fontId="2" fillId="4" borderId="1" xfId="0" applyNumberFormat="1" applyFont="1" applyFill="1" applyBorder="1"/>
    <xf numFmtId="2" fontId="0" fillId="9" borderId="10" xfId="0" applyNumberFormat="1" applyFont="1" applyFill="1" applyBorder="1"/>
    <xf numFmtId="2" fontId="12" fillId="5" borderId="14" xfId="0" applyNumberFormat="1" applyFont="1" applyFill="1" applyBorder="1"/>
    <xf numFmtId="2" fontId="12" fillId="5" borderId="16" xfId="0" applyNumberFormat="1" applyFont="1" applyFill="1" applyBorder="1"/>
    <xf numFmtId="0" fontId="26" fillId="0" borderId="0" xfId="0" applyFont="1" applyFill="1" applyAlignment="1"/>
    <xf numFmtId="0" fontId="0" fillId="0" borderId="1" xfId="0" applyNumberFormat="1" applyFill="1" applyBorder="1"/>
    <xf numFmtId="0" fontId="12" fillId="0" borderId="0" xfId="0" applyNumberFormat="1" applyFont="1" applyFill="1" applyBorder="1"/>
    <xf numFmtId="0" fontId="0" fillId="0" borderId="0" xfId="0" applyNumberFormat="1" applyFill="1"/>
    <xf numFmtId="2" fontId="0" fillId="5" borderId="7" xfId="0" applyNumberFormat="1" applyFill="1" applyBorder="1"/>
    <xf numFmtId="49" fontId="0" fillId="0" borderId="16" xfId="0" applyNumberFormat="1" applyBorder="1"/>
    <xf numFmtId="49" fontId="0" fillId="0" borderId="1" xfId="0" applyNumberFormat="1" applyBorder="1"/>
    <xf numFmtId="1" fontId="0" fillId="0" borderId="1" xfId="0" applyNumberFormat="1" applyBorder="1"/>
    <xf numFmtId="167" fontId="0" fillId="0" borderId="1" xfId="0" applyNumberFormat="1" applyBorder="1"/>
    <xf numFmtId="0" fontId="7" fillId="0" borderId="1" xfId="0" applyFont="1" applyBorder="1" applyAlignment="1">
      <alignment horizontal="center" vertical="center" wrapText="1"/>
    </xf>
    <xf numFmtId="0" fontId="13" fillId="0" borderId="0" xfId="0" applyFont="1"/>
    <xf numFmtId="1" fontId="13" fillId="0" borderId="0" xfId="0" applyNumberFormat="1" applyFont="1"/>
    <xf numFmtId="1" fontId="13" fillId="0" borderId="1" xfId="0" applyNumberFormat="1" applyFont="1" applyBorder="1"/>
    <xf numFmtId="0" fontId="0" fillId="5" borderId="0" xfId="0" applyFill="1"/>
    <xf numFmtId="49" fontId="0" fillId="5" borderId="0" xfId="0" applyNumberFormat="1" applyFill="1"/>
    <xf numFmtId="1" fontId="0" fillId="5" borderId="0" xfId="0" applyNumberFormat="1" applyFill="1"/>
    <xf numFmtId="167" fontId="0" fillId="5" borderId="0" xfId="0" applyNumberFormat="1" applyFill="1"/>
    <xf numFmtId="1" fontId="13" fillId="5" borderId="0" xfId="0" applyNumberFormat="1" applyFont="1" applyFill="1"/>
    <xf numFmtId="170" fontId="28" fillId="0" borderId="0" xfId="0" applyNumberFormat="1" applyFont="1"/>
    <xf numFmtId="0" fontId="0" fillId="0" borderId="4" xfId="0" applyFill="1" applyBorder="1"/>
    <xf numFmtId="49" fontId="0" fillId="0" borderId="10" xfId="0" applyNumberFormat="1" applyBorder="1"/>
    <xf numFmtId="49" fontId="0" fillId="0" borderId="0" xfId="0" applyNumberFormat="1" applyFill="1"/>
    <xf numFmtId="49" fontId="0" fillId="0" borderId="10" xfId="0" applyNumberFormat="1" applyFill="1" applyBorder="1"/>
    <xf numFmtId="49" fontId="0" fillId="0" borderId="1" xfId="0" applyNumberFormat="1" applyFill="1" applyBorder="1"/>
    <xf numFmtId="49" fontId="0" fillId="0" borderId="0" xfId="0" applyNumberFormat="1" applyBorder="1"/>
    <xf numFmtId="49" fontId="0" fillId="0" borderId="4" xfId="0" applyNumberFormat="1" applyBorder="1"/>
    <xf numFmtId="49" fontId="0" fillId="0" borderId="0" xfId="0" applyNumberFormat="1" applyFill="1" applyBorder="1" applyAlignment="1">
      <alignment vertical="center"/>
    </xf>
    <xf numFmtId="49" fontId="0" fillId="0" borderId="0" xfId="0" applyNumberFormat="1" applyFill="1" applyBorder="1" applyAlignment="1">
      <alignment horizontal="right" vertical="center"/>
    </xf>
    <xf numFmtId="49" fontId="0" fillId="0" borderId="0" xfId="0" applyNumberFormat="1" applyFill="1" applyBorder="1" applyAlignment="1"/>
    <xf numFmtId="49" fontId="23" fillId="0" borderId="0" xfId="0" applyNumberFormat="1" applyFont="1" applyFill="1" applyBorder="1" applyAlignment="1">
      <alignment vertical="center" wrapText="1"/>
    </xf>
    <xf numFmtId="0" fontId="0" fillId="4" borderId="14" xfId="0" applyFill="1" applyBorder="1" applyAlignment="1">
      <alignment vertical="center"/>
    </xf>
    <xf numFmtId="0" fontId="0" fillId="0" borderId="16" xfId="0" applyFill="1" applyBorder="1"/>
    <xf numFmtId="0" fontId="0" fillId="0" borderId="9" xfId="0"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4" fillId="0" borderId="9" xfId="1" applyBorder="1" applyAlignment="1">
      <alignment horizontal="center" vertical="center" wrapText="1"/>
    </xf>
    <xf numFmtId="0" fontId="4" fillId="0" borderId="5" xfId="1" applyBorder="1" applyAlignment="1">
      <alignment horizontal="center" vertical="center" wrapText="1"/>
    </xf>
    <xf numFmtId="0" fontId="4" fillId="0" borderId="6" xfId="1" applyBorder="1" applyAlignment="1">
      <alignment horizontal="center" vertical="center" wrapText="1"/>
    </xf>
    <xf numFmtId="0" fontId="12" fillId="0" borderId="9" xfId="1" applyFont="1" applyBorder="1" applyAlignment="1">
      <alignment horizontal="center" vertical="center" wrapText="1"/>
    </xf>
    <xf numFmtId="0" fontId="12" fillId="0" borderId="5" xfId="1" applyFont="1" applyBorder="1" applyAlignment="1">
      <alignment horizontal="center" vertical="center" wrapText="1"/>
    </xf>
    <xf numFmtId="0" fontId="12" fillId="0" borderId="6" xfId="1" applyFont="1" applyBorder="1" applyAlignment="1">
      <alignment horizontal="center" vertical="center" wrapText="1"/>
    </xf>
    <xf numFmtId="0" fontId="12" fillId="5" borderId="0" xfId="0" applyFont="1" applyFill="1" applyBorder="1" applyAlignment="1">
      <alignment horizontal="left" vertical="center" wrapText="1"/>
    </xf>
    <xf numFmtId="0" fontId="4" fillId="0" borderId="9" xfId="1" applyBorder="1" applyAlignment="1">
      <alignment horizontal="center" wrapText="1"/>
    </xf>
    <xf numFmtId="0" fontId="4" fillId="0" borderId="6" xfId="1" applyBorder="1" applyAlignment="1">
      <alignment horizontal="center" wrapText="1"/>
    </xf>
    <xf numFmtId="0" fontId="16" fillId="0" borderId="0" xfId="0" applyFont="1" applyFill="1" applyAlignment="1">
      <alignment horizontal="left" vertical="top" wrapText="1"/>
    </xf>
  </cellXfs>
  <cellStyles count="3">
    <cellStyle name="Calculation" xfId="2" builtinId="2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world_basin_plastic_load_attributes.csv-2_1" connectionId="1" xr16:uid="{00000000-0016-0000-01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320"/>
  <sheetViews>
    <sheetView topLeftCell="D1" zoomScaleNormal="100" workbookViewId="0">
      <pane ySplit="2" topLeftCell="A3" activePane="bottomLeft" state="frozen"/>
      <selection pane="bottomLeft" activeCell="E25" sqref="E25"/>
    </sheetView>
  </sheetViews>
  <sheetFormatPr baseColWidth="10" defaultColWidth="11.5" defaultRowHeight="15" x14ac:dyDescent="0.2"/>
  <cols>
    <col min="1" max="1" width="18.5" style="4" customWidth="1"/>
    <col min="2" max="2" width="21.5" style="6" customWidth="1"/>
    <col min="3" max="3" width="20.5" style="6" customWidth="1"/>
    <col min="4" max="4" width="12.83203125" style="6" customWidth="1"/>
    <col min="5" max="5" width="45.6640625" style="6" customWidth="1"/>
    <col min="6" max="6" width="27" style="6" customWidth="1"/>
    <col min="7" max="7" width="22" style="7" customWidth="1"/>
    <col min="8" max="11" width="20.33203125" style="7" customWidth="1"/>
    <col min="12" max="12" width="17.1640625" style="4" customWidth="1"/>
    <col min="13" max="13" width="18.5" style="78" customWidth="1"/>
    <col min="14" max="14" width="18.5" style="123" customWidth="1"/>
    <col min="15" max="15" width="23" style="263" customWidth="1"/>
    <col min="16" max="16" width="21" style="263" customWidth="1"/>
    <col min="17" max="17" width="24.33203125" style="263" customWidth="1"/>
    <col min="18" max="18" width="23.5" style="263" customWidth="1"/>
    <col min="19" max="19" width="18.5" style="263" customWidth="1"/>
    <col min="20" max="20" width="18.5" style="264" customWidth="1"/>
    <col min="21" max="23" width="19.33203125" style="264" customWidth="1"/>
    <col min="24" max="24" width="20.33203125" style="264" customWidth="1"/>
    <col min="25" max="25" width="18.5" style="264" customWidth="1"/>
    <col min="26" max="26" width="19.33203125" style="264" customWidth="1"/>
    <col min="27" max="27" width="21.6640625" style="264" customWidth="1"/>
    <col min="28" max="28" width="19.33203125" style="272" customWidth="1"/>
    <col min="29" max="29" width="19.6640625" style="272" customWidth="1"/>
    <col min="30" max="30" width="15.5" style="272" customWidth="1"/>
    <col min="31" max="31" width="18.5" style="272" customWidth="1"/>
    <col min="32" max="32" width="37.33203125" style="124" customWidth="1"/>
    <col min="33" max="33" width="18.83203125" style="4" customWidth="1"/>
    <col min="34" max="34" width="18" style="4" customWidth="1"/>
    <col min="35" max="35" width="20.83203125" style="4" customWidth="1"/>
    <col min="36" max="36" width="13.83203125" style="6" customWidth="1"/>
    <col min="37" max="37" width="16.5" style="6" customWidth="1"/>
    <col min="38" max="16384" width="11.5" style="6"/>
  </cols>
  <sheetData>
    <row r="1" spans="1:36" s="125" customFormat="1" ht="32" x14ac:dyDescent="0.2">
      <c r="A1" s="129" t="s">
        <v>1965</v>
      </c>
      <c r="B1" s="130">
        <v>9.6283665502135151E-4</v>
      </c>
      <c r="C1" s="131" t="s">
        <v>1966</v>
      </c>
      <c r="D1" s="312">
        <v>0.24480495272650998</v>
      </c>
      <c r="E1" s="137"/>
      <c r="F1" s="282"/>
      <c r="G1" s="281" t="s">
        <v>1988</v>
      </c>
      <c r="H1" s="196"/>
      <c r="I1" s="196"/>
      <c r="J1" s="196"/>
      <c r="K1" s="196"/>
      <c r="L1" s="215"/>
      <c r="M1" s="218" t="s">
        <v>1989</v>
      </c>
      <c r="N1" s="297"/>
      <c r="O1" s="298" t="s">
        <v>1991</v>
      </c>
      <c r="P1" s="299"/>
      <c r="Q1" s="299"/>
      <c r="R1" s="299"/>
      <c r="S1" s="299"/>
      <c r="T1" s="300"/>
      <c r="U1" s="300"/>
      <c r="V1" s="300"/>
      <c r="W1" s="300"/>
      <c r="X1" s="300"/>
      <c r="Y1" s="300"/>
      <c r="Z1" s="300"/>
      <c r="AA1" s="411"/>
      <c r="AB1" s="294" t="s">
        <v>1990</v>
      </c>
      <c r="AC1" s="268"/>
      <c r="AD1" s="126"/>
      <c r="AE1" s="269"/>
      <c r="AF1" s="127" t="s">
        <v>2115</v>
      </c>
      <c r="AH1" s="128"/>
      <c r="AI1" s="128"/>
    </row>
    <row r="2" spans="1:36" s="136" customFormat="1" ht="52" x14ac:dyDescent="0.2">
      <c r="A2" s="132" t="s">
        <v>1970</v>
      </c>
      <c r="B2" s="132" t="s">
        <v>1832</v>
      </c>
      <c r="C2" s="132" t="s">
        <v>1584</v>
      </c>
      <c r="D2" s="132" t="s">
        <v>1985</v>
      </c>
      <c r="E2" s="132" t="s">
        <v>1987</v>
      </c>
      <c r="F2" s="283" t="s">
        <v>1992</v>
      </c>
      <c r="G2" s="194" t="s">
        <v>1993</v>
      </c>
      <c r="H2" s="194" t="s">
        <v>1994</v>
      </c>
      <c r="I2" s="195" t="s">
        <v>1995</v>
      </c>
      <c r="J2" s="194" t="s">
        <v>1996</v>
      </c>
      <c r="K2" s="195" t="s">
        <v>1997</v>
      </c>
      <c r="L2" s="139" t="s">
        <v>1998</v>
      </c>
      <c r="M2" s="216" t="s">
        <v>1919</v>
      </c>
      <c r="N2" s="217" t="s">
        <v>1920</v>
      </c>
      <c r="O2" s="295" t="s">
        <v>1999</v>
      </c>
      <c r="P2" s="296" t="s">
        <v>2000</v>
      </c>
      <c r="Q2" s="295" t="s">
        <v>2001</v>
      </c>
      <c r="R2" s="296" t="s">
        <v>2002</v>
      </c>
      <c r="S2" s="295" t="s">
        <v>2003</v>
      </c>
      <c r="T2" s="296" t="s">
        <v>2004</v>
      </c>
      <c r="U2" s="296" t="s">
        <v>2005</v>
      </c>
      <c r="V2" s="295" t="s">
        <v>2006</v>
      </c>
      <c r="W2" s="296" t="s">
        <v>2007</v>
      </c>
      <c r="X2" s="296" t="s">
        <v>2008</v>
      </c>
      <c r="Y2" s="301" t="s">
        <v>2009</v>
      </c>
      <c r="Z2" s="296" t="s">
        <v>2010</v>
      </c>
      <c r="AA2" s="302" t="s">
        <v>2011</v>
      </c>
      <c r="AB2" s="270" t="s">
        <v>1551</v>
      </c>
      <c r="AC2" s="270" t="s">
        <v>1557</v>
      </c>
      <c r="AD2" s="271" t="s">
        <v>1829</v>
      </c>
      <c r="AE2" s="306" t="s">
        <v>1830</v>
      </c>
      <c r="AF2" s="133" t="s">
        <v>2116</v>
      </c>
      <c r="AG2" s="134"/>
      <c r="AH2" s="134"/>
      <c r="AI2" s="133"/>
      <c r="AJ2" s="135"/>
    </row>
    <row r="3" spans="1:36" ht="19" customHeight="1" x14ac:dyDescent="0.2">
      <c r="A3" s="54">
        <v>1</v>
      </c>
      <c r="B3" s="120" t="s">
        <v>1588</v>
      </c>
      <c r="C3" s="120">
        <v>10</v>
      </c>
      <c r="D3" s="4">
        <v>1</v>
      </c>
      <c r="E3" s="120" t="s">
        <v>31</v>
      </c>
      <c r="F3" s="284" t="s">
        <v>1598</v>
      </c>
      <c r="G3" s="140"/>
      <c r="H3" s="141"/>
      <c r="I3" s="142"/>
      <c r="J3" s="140"/>
      <c r="K3" s="143">
        <v>937.6</v>
      </c>
      <c r="L3" s="197">
        <v>10.9</v>
      </c>
      <c r="M3" s="205"/>
      <c r="N3" s="206">
        <v>1930</v>
      </c>
      <c r="O3" s="256"/>
      <c r="P3" s="257"/>
      <c r="Q3" s="256"/>
      <c r="R3" s="257"/>
      <c r="S3" s="260"/>
      <c r="T3" s="257"/>
      <c r="U3" s="257"/>
      <c r="V3" s="260"/>
      <c r="W3" s="257"/>
      <c r="X3" s="352"/>
      <c r="Y3" s="257"/>
      <c r="Z3" s="257"/>
      <c r="AA3" s="353">
        <f>(L3+L4)/2*N3/1000*86400*365/1000000</f>
        <v>398.66234400000008</v>
      </c>
      <c r="AB3" s="354">
        <v>136607</v>
      </c>
      <c r="AC3" s="354">
        <v>17100000</v>
      </c>
      <c r="AD3" s="354">
        <v>7.6666849655285651E-3</v>
      </c>
      <c r="AE3" s="355">
        <f>AC3*AD3/1000*365</f>
        <v>47851.61421234654</v>
      </c>
      <c r="AF3" s="423" t="s">
        <v>2117</v>
      </c>
      <c r="AG3" s="43"/>
      <c r="AH3" s="46"/>
    </row>
    <row r="4" spans="1:36" s="5" customFormat="1" ht="19" customHeight="1" x14ac:dyDescent="0.2">
      <c r="A4" s="118">
        <v>2</v>
      </c>
      <c r="B4" s="121" t="s">
        <v>1588</v>
      </c>
      <c r="C4" s="121">
        <v>10</v>
      </c>
      <c r="D4" s="51">
        <v>1</v>
      </c>
      <c r="E4" s="121" t="s">
        <v>31</v>
      </c>
      <c r="F4" s="285" t="s">
        <v>1597</v>
      </c>
      <c r="G4" s="144"/>
      <c r="H4" s="145"/>
      <c r="I4" s="146"/>
      <c r="J4" s="144"/>
      <c r="K4" s="147">
        <v>55.1</v>
      </c>
      <c r="L4" s="198">
        <v>2.2000000000000002</v>
      </c>
      <c r="M4" s="207"/>
      <c r="N4" s="208">
        <v>1930</v>
      </c>
      <c r="O4" s="318"/>
      <c r="P4" s="319"/>
      <c r="Q4" s="318"/>
      <c r="R4" s="319"/>
      <c r="S4" s="320"/>
      <c r="T4" s="319"/>
      <c r="U4" s="319"/>
      <c r="V4" s="320"/>
      <c r="W4" s="319"/>
      <c r="X4" s="319"/>
      <c r="Y4" s="320"/>
      <c r="Z4" s="319"/>
      <c r="AA4" s="304"/>
      <c r="AB4" s="356">
        <v>136607</v>
      </c>
      <c r="AC4" s="356">
        <v>17100000</v>
      </c>
      <c r="AD4" s="356">
        <v>7.6666849655285651E-3</v>
      </c>
      <c r="AE4" s="357">
        <f t="shared" ref="AE4:AE49" si="0">AC4*AD4/1000*365</f>
        <v>47851.61421234654</v>
      </c>
      <c r="AF4" s="424"/>
      <c r="AG4" s="108"/>
      <c r="AH4" s="112"/>
      <c r="AI4" s="51"/>
    </row>
    <row r="5" spans="1:36" ht="19" customHeight="1" x14ac:dyDescent="0.2">
      <c r="A5" s="54">
        <v>3</v>
      </c>
      <c r="B5" s="120" t="s">
        <v>2128</v>
      </c>
      <c r="C5" s="120">
        <v>11</v>
      </c>
      <c r="D5" s="4">
        <v>2</v>
      </c>
      <c r="E5" s="120" t="s">
        <v>1558</v>
      </c>
      <c r="F5" s="284" t="s">
        <v>1599</v>
      </c>
      <c r="G5" s="140"/>
      <c r="H5" s="141"/>
      <c r="I5" s="142"/>
      <c r="J5" s="140"/>
      <c r="K5" s="148">
        <v>1.4055667055973208E-3</v>
      </c>
      <c r="L5" s="150">
        <v>5.6340782999999998E-2</v>
      </c>
      <c r="M5" s="205"/>
      <c r="N5" s="206">
        <v>4.78</v>
      </c>
      <c r="O5" s="317"/>
      <c r="P5" s="316"/>
      <c r="Q5" s="317"/>
      <c r="R5" s="316"/>
      <c r="S5" s="317"/>
      <c r="T5" s="316"/>
      <c r="U5" s="316"/>
      <c r="V5" s="317"/>
      <c r="W5" s="316"/>
      <c r="X5" s="316"/>
      <c r="Y5" s="317"/>
      <c r="Z5" s="316"/>
      <c r="AA5" s="303">
        <f>L5*N5/1000*86400*365/1000000</f>
        <v>8.4929268182486421E-3</v>
      </c>
      <c r="AB5" s="354">
        <v>255.4</v>
      </c>
      <c r="AC5" s="354">
        <v>2530.3465100519534</v>
      </c>
      <c r="AD5" s="354">
        <v>7.0000000000000001E-3</v>
      </c>
      <c r="AE5" s="355">
        <f t="shared" si="0"/>
        <v>6.4650353331827404</v>
      </c>
      <c r="AF5" s="416" t="s">
        <v>2129</v>
      </c>
      <c r="AG5" s="43"/>
      <c r="AH5" s="46"/>
    </row>
    <row r="6" spans="1:36" s="5" customFormat="1" ht="19" customHeight="1" x14ac:dyDescent="0.2">
      <c r="A6" s="118">
        <v>4</v>
      </c>
      <c r="B6" s="121" t="s">
        <v>2128</v>
      </c>
      <c r="C6" s="121">
        <v>11</v>
      </c>
      <c r="D6" s="51">
        <v>3</v>
      </c>
      <c r="E6" s="121" t="s">
        <v>1559</v>
      </c>
      <c r="F6" s="285" t="s">
        <v>1600</v>
      </c>
      <c r="G6" s="140"/>
      <c r="H6" s="145"/>
      <c r="I6" s="146"/>
      <c r="J6" s="144"/>
      <c r="K6" s="148">
        <v>1.672438020676503</v>
      </c>
      <c r="L6" s="153">
        <v>12.5087824952</v>
      </c>
      <c r="M6" s="207"/>
      <c r="N6" s="224">
        <v>4.4999999999999998E-2</v>
      </c>
      <c r="O6" s="320"/>
      <c r="P6" s="319"/>
      <c r="Q6" s="320"/>
      <c r="R6" s="319"/>
      <c r="S6" s="320"/>
      <c r="T6" s="319"/>
      <c r="U6" s="319"/>
      <c r="V6" s="320"/>
      <c r="W6" s="319"/>
      <c r="X6" s="319"/>
      <c r="Y6" s="320"/>
      <c r="Z6" s="319"/>
      <c r="AA6" s="304">
        <f>L6*N6/1000*86400*365/1000000</f>
        <v>1.7751463414588223E-2</v>
      </c>
      <c r="AB6" s="356">
        <v>187.3</v>
      </c>
      <c r="AC6" s="356">
        <v>1855.6534899480459</v>
      </c>
      <c r="AD6" s="356">
        <v>7.0000000000000001E-3</v>
      </c>
      <c r="AE6" s="357">
        <f t="shared" si="0"/>
        <v>4.7411946668172575</v>
      </c>
      <c r="AF6" s="418"/>
      <c r="AG6" s="108"/>
      <c r="AH6" s="112"/>
      <c r="AI6" s="51"/>
    </row>
    <row r="7" spans="1:36" ht="19" customHeight="1" x14ac:dyDescent="0.2">
      <c r="A7" s="54">
        <v>5</v>
      </c>
      <c r="B7" s="120" t="s">
        <v>1602</v>
      </c>
      <c r="C7" s="120">
        <v>19</v>
      </c>
      <c r="D7" s="4">
        <v>4</v>
      </c>
      <c r="E7" s="120" t="s">
        <v>1560</v>
      </c>
      <c r="F7" s="284" t="s">
        <v>1589</v>
      </c>
      <c r="G7" s="221">
        <v>24776.68366540581</v>
      </c>
      <c r="H7" s="219">
        <v>20.119834086686541</v>
      </c>
      <c r="I7" s="148">
        <v>3443.3163345941894</v>
      </c>
      <c r="J7" s="152">
        <v>1276.519227189553</v>
      </c>
      <c r="K7" s="221">
        <f>G7+I7</f>
        <v>28220</v>
      </c>
      <c r="L7" s="150">
        <f>H7+J7</f>
        <v>1296.6390612762395</v>
      </c>
      <c r="M7" s="225">
        <v>2.3355431530041737</v>
      </c>
      <c r="N7" s="206">
        <v>1.2</v>
      </c>
      <c r="O7" s="317">
        <f t="shared" ref="O7:O15" si="1">G7*M7/1000</f>
        <v>57.867013888888891</v>
      </c>
      <c r="P7" s="316">
        <f>SUM(O7:O9)/SUM($M7:$M9)*$N7</f>
        <v>10.786871101491114</v>
      </c>
      <c r="Q7" s="317">
        <f t="shared" ref="Q7:Q15" si="2">I7*M7/1000</f>
        <v>8.0420138888888886</v>
      </c>
      <c r="R7" s="316">
        <f>SUM(Q7:Q9)/SUM($M7:$M9)*$N7</f>
        <v>1.3752788454888969</v>
      </c>
      <c r="S7" s="317">
        <f t="shared" ref="S7:S38" si="3">H7*M7/1000</f>
        <v>4.6990740740740736E-2</v>
      </c>
      <c r="T7" s="316">
        <f t="shared" ref="T7:T52" si="4">S7/1000000*365*86400</f>
        <v>1.4818999999999998</v>
      </c>
      <c r="U7" s="321">
        <f>SUM(T7:T9)/SUM($M7:$M9)*$N7</f>
        <v>1.6716049581927295</v>
      </c>
      <c r="V7" s="317">
        <f t="shared" ref="V7:V25" si="5">J7*M7/1000</f>
        <v>2.9813657407407401</v>
      </c>
      <c r="W7" s="316">
        <f t="shared" ref="W7:W52" si="6">V7/1000000*365*86400</f>
        <v>94.020349999999993</v>
      </c>
      <c r="X7" s="321">
        <f>SUM(W7:W9)/SUM($M7:$M9)*$N7</f>
        <v>9.7914245007979588</v>
      </c>
      <c r="Y7" s="317">
        <f t="shared" ref="Y7:Y25" si="7">L7*M7/1000</f>
        <v>3.0283564814814805</v>
      </c>
      <c r="Z7" s="316">
        <f>Y7/1000000*365*86400</f>
        <v>95.502249999999961</v>
      </c>
      <c r="AA7" s="303">
        <f>SUM(Z7:Z9)/SUM($M7:$M9)*$N7</f>
        <v>11.46302945899069</v>
      </c>
      <c r="AB7" s="354">
        <v>107</v>
      </c>
      <c r="AC7" s="354">
        <v>913915</v>
      </c>
      <c r="AD7" s="354">
        <v>7.0000000000000001E-3</v>
      </c>
      <c r="AE7" s="355">
        <f t="shared" si="0"/>
        <v>2335.0528250000002</v>
      </c>
      <c r="AF7" s="419" t="s">
        <v>2127</v>
      </c>
      <c r="AG7" s="43"/>
      <c r="AH7" s="46"/>
    </row>
    <row r="8" spans="1:36" ht="19" customHeight="1" x14ac:dyDescent="0.2">
      <c r="A8" s="54">
        <v>6</v>
      </c>
      <c r="B8" s="120" t="s">
        <v>1602</v>
      </c>
      <c r="C8" s="120">
        <v>19</v>
      </c>
      <c r="D8" s="4">
        <v>4</v>
      </c>
      <c r="E8" s="120" t="s">
        <v>1560</v>
      </c>
      <c r="F8" s="284" t="s">
        <v>1590</v>
      </c>
      <c r="G8" s="150">
        <v>9000.0000461396339</v>
      </c>
      <c r="H8" s="219">
        <v>45.573712335062332</v>
      </c>
      <c r="I8" s="148">
        <v>1149.9999538603649</v>
      </c>
      <c r="J8" s="152">
        <v>254.42683557310502</v>
      </c>
      <c r="K8" s="150">
        <f t="shared" ref="K8:K15" si="8">G8+I8</f>
        <v>10149.999999999998</v>
      </c>
      <c r="L8" s="150">
        <f t="shared" ref="L8:L15" si="9">H8+J8</f>
        <v>300.00054790816733</v>
      </c>
      <c r="M8" s="225">
        <v>197.71337347199417</v>
      </c>
      <c r="N8" s="206">
        <v>1.2</v>
      </c>
      <c r="O8" s="317">
        <f t="shared" si="1"/>
        <v>1779.4203703703704</v>
      </c>
      <c r="P8" s="316"/>
      <c r="Q8" s="317">
        <f t="shared" si="2"/>
        <v>227.37037037037038</v>
      </c>
      <c r="R8" s="316"/>
      <c r="S8" s="317">
        <f t="shared" si="3"/>
        <v>9.0105324074074069</v>
      </c>
      <c r="T8" s="316">
        <f t="shared" si="4"/>
        <v>284.15614999999997</v>
      </c>
      <c r="U8" s="316"/>
      <c r="V8" s="317">
        <f t="shared" si="5"/>
        <v>50.303587962962965</v>
      </c>
      <c r="W8" s="316">
        <f t="shared" si="6"/>
        <v>1586.3739499999999</v>
      </c>
      <c r="X8" s="316"/>
      <c r="Y8" s="317">
        <f t="shared" si="7"/>
        <v>59.314120370370375</v>
      </c>
      <c r="Z8" s="316">
        <f t="shared" ref="Z8:Z52" si="10">Y8/1000000*365*86400</f>
        <v>1870.5301000000002</v>
      </c>
      <c r="AA8" s="322"/>
      <c r="AB8" s="354">
        <v>107</v>
      </c>
      <c r="AC8" s="354">
        <v>913915</v>
      </c>
      <c r="AD8" s="354">
        <v>7.0000000000000001E-3</v>
      </c>
      <c r="AE8" s="355">
        <f t="shared" si="0"/>
        <v>2335.0528250000002</v>
      </c>
      <c r="AF8" s="420"/>
      <c r="AG8" s="43"/>
      <c r="AH8" s="46"/>
    </row>
    <row r="9" spans="1:36" s="51" customFormat="1" ht="19" customHeight="1" x14ac:dyDescent="0.2">
      <c r="A9" s="118">
        <v>7</v>
      </c>
      <c r="B9" s="121" t="s">
        <v>1602</v>
      </c>
      <c r="C9" s="121">
        <v>19</v>
      </c>
      <c r="D9" s="51">
        <v>4</v>
      </c>
      <c r="E9" s="121" t="s">
        <v>1560</v>
      </c>
      <c r="F9" s="285" t="s">
        <v>1591</v>
      </c>
      <c r="G9" s="153">
        <v>2383.4745742714435</v>
      </c>
      <c r="H9" s="220">
        <v>6.7765760805443023</v>
      </c>
      <c r="I9" s="149">
        <v>106.52542572855624</v>
      </c>
      <c r="J9" s="155">
        <v>0.6854918000550595</v>
      </c>
      <c r="K9" s="153">
        <f t="shared" si="8"/>
        <v>2490</v>
      </c>
      <c r="L9" s="153">
        <f t="shared" si="9"/>
        <v>7.4620678805993617</v>
      </c>
      <c r="M9" s="226">
        <v>5.9095177004313557</v>
      </c>
      <c r="N9" s="208">
        <v>1.2</v>
      </c>
      <c r="O9" s="320">
        <f t="shared" si="1"/>
        <v>14.085185185185185</v>
      </c>
      <c r="P9" s="319"/>
      <c r="Q9" s="320">
        <f t="shared" si="2"/>
        <v>0.62951388888888893</v>
      </c>
      <c r="R9" s="319"/>
      <c r="S9" s="320">
        <f t="shared" si="3"/>
        <v>4.0046296296296295E-2</v>
      </c>
      <c r="T9" s="319">
        <f t="shared" si="4"/>
        <v>1.2628999999999999</v>
      </c>
      <c r="U9" s="319"/>
      <c r="V9" s="320">
        <f t="shared" si="5"/>
        <v>4.0509259259259257E-3</v>
      </c>
      <c r="W9" s="319">
        <f t="shared" si="6"/>
        <v>0.12774999999999997</v>
      </c>
      <c r="X9" s="319"/>
      <c r="Y9" s="320">
        <f t="shared" si="7"/>
        <v>4.4097222222222218E-2</v>
      </c>
      <c r="Z9" s="319">
        <f t="shared" si="10"/>
        <v>1.3906499999999997</v>
      </c>
      <c r="AA9" s="323"/>
      <c r="AB9" s="356">
        <v>107</v>
      </c>
      <c r="AC9" s="356">
        <v>913915</v>
      </c>
      <c r="AD9" s="356">
        <v>7.0000000000000001E-3</v>
      </c>
      <c r="AE9" s="357">
        <f t="shared" si="0"/>
        <v>2335.0528250000002</v>
      </c>
      <c r="AF9" s="420"/>
      <c r="AG9" s="108"/>
      <c r="AH9" s="112"/>
    </row>
    <row r="10" spans="1:36" s="4" customFormat="1" ht="19" customHeight="1" x14ac:dyDescent="0.2">
      <c r="A10" s="54">
        <v>8</v>
      </c>
      <c r="B10" s="120" t="s">
        <v>1602</v>
      </c>
      <c r="C10" s="120">
        <v>19</v>
      </c>
      <c r="D10" s="4">
        <v>5</v>
      </c>
      <c r="E10" s="120" t="s">
        <v>1561</v>
      </c>
      <c r="F10" s="284" t="s">
        <v>1589</v>
      </c>
      <c r="G10" s="150">
        <v>112261.26486422289</v>
      </c>
      <c r="H10" s="222">
        <v>232.47173155418983</v>
      </c>
      <c r="I10" s="150">
        <v>38308.735135777104</v>
      </c>
      <c r="J10" s="222">
        <v>40092.802304155914</v>
      </c>
      <c r="K10" s="150">
        <f t="shared" si="8"/>
        <v>150570</v>
      </c>
      <c r="L10" s="150">
        <f t="shared" si="9"/>
        <v>40325.274035710107</v>
      </c>
      <c r="M10" s="227">
        <v>5.3202406472687738</v>
      </c>
      <c r="N10" s="206">
        <v>5</v>
      </c>
      <c r="O10" s="316">
        <f t="shared" si="1"/>
        <v>597.25694444444434</v>
      </c>
      <c r="P10" s="316">
        <f>SUM(O10:O12)/SUM($M10:$M12)*$N10</f>
        <v>130.4754478247628</v>
      </c>
      <c r="Q10" s="316">
        <f t="shared" si="2"/>
        <v>203.8116898148148</v>
      </c>
      <c r="R10" s="316">
        <f>SUM(Q10:Q12)/SUM($M10:$M12)*$N10</f>
        <v>36.05834858627594</v>
      </c>
      <c r="S10" s="316">
        <f t="shared" si="3"/>
        <v>1.2368055555555555</v>
      </c>
      <c r="T10" s="316">
        <f t="shared" si="4"/>
        <v>39.003900000000002</v>
      </c>
      <c r="U10" s="321">
        <f>SUM(T10:T12)/SUM($M10:$M12)*$N10</f>
        <v>7.8545411437316357</v>
      </c>
      <c r="V10" s="316">
        <f t="shared" si="5"/>
        <v>213.30335648148144</v>
      </c>
      <c r="W10" s="316">
        <f t="shared" si="6"/>
        <v>6726.7346499999985</v>
      </c>
      <c r="X10" s="321">
        <f>SUM(W10:W12)/SUM($M10:$M12)*$N10</f>
        <v>1056.764325580576</v>
      </c>
      <c r="Y10" s="316">
        <f t="shared" si="7"/>
        <v>214.54016203703702</v>
      </c>
      <c r="Z10" s="316">
        <f>Y10/1000000*365*86400</f>
        <v>6765.73855</v>
      </c>
      <c r="AA10" s="303">
        <f>SUM(Z10:Z12)/SUM($M10:$M12)*$N10</f>
        <v>1064.618866724308</v>
      </c>
      <c r="AB10" s="354">
        <v>1743</v>
      </c>
      <c r="AC10" s="354">
        <v>3235285</v>
      </c>
      <c r="AD10" s="354">
        <v>7.0000000000000001E-3</v>
      </c>
      <c r="AE10" s="355">
        <f t="shared" si="0"/>
        <v>8266.1531749999995</v>
      </c>
      <c r="AF10" s="420"/>
      <c r="AG10" s="47"/>
      <c r="AH10" s="48"/>
    </row>
    <row r="11" spans="1:36" s="4" customFormat="1" ht="19" customHeight="1" x14ac:dyDescent="0.2">
      <c r="A11" s="54">
        <v>9</v>
      </c>
      <c r="B11" s="120" t="s">
        <v>1602</v>
      </c>
      <c r="C11" s="120">
        <v>19</v>
      </c>
      <c r="D11" s="4">
        <v>5</v>
      </c>
      <c r="E11" s="120" t="s">
        <v>1561</v>
      </c>
      <c r="F11" s="284" t="s">
        <v>1590</v>
      </c>
      <c r="G11" s="150">
        <v>16529.424322498606</v>
      </c>
      <c r="H11" s="219">
        <v>25.322889348062198</v>
      </c>
      <c r="I11" s="150">
        <v>2280.5756775013901</v>
      </c>
      <c r="J11" s="219">
        <v>690.95015762006926</v>
      </c>
      <c r="K11" s="150">
        <f t="shared" si="8"/>
        <v>18809.999999999996</v>
      </c>
      <c r="L11" s="150">
        <f t="shared" si="9"/>
        <v>716.27304696813144</v>
      </c>
      <c r="M11" s="227">
        <v>16.723817118553963</v>
      </c>
      <c r="N11" s="206">
        <v>5</v>
      </c>
      <c r="O11" s="316">
        <f t="shared" si="1"/>
        <v>276.43506944444442</v>
      </c>
      <c r="P11" s="316"/>
      <c r="Q11" s="316">
        <f t="shared" si="2"/>
        <v>38.139930555555551</v>
      </c>
      <c r="R11" s="316"/>
      <c r="S11" s="316">
        <f t="shared" si="3"/>
        <v>0.42349537037037038</v>
      </c>
      <c r="T11" s="316">
        <f t="shared" si="4"/>
        <v>13.355350000000001</v>
      </c>
      <c r="U11" s="316"/>
      <c r="V11" s="316">
        <f t="shared" si="5"/>
        <v>11.555324074074074</v>
      </c>
      <c r="W11" s="316">
        <f t="shared" si="6"/>
        <v>364.40869999999995</v>
      </c>
      <c r="X11" s="316"/>
      <c r="Y11" s="316">
        <f t="shared" si="7"/>
        <v>11.978819444444444</v>
      </c>
      <c r="Z11" s="316">
        <f t="shared" si="10"/>
        <v>377.76405</v>
      </c>
      <c r="AA11" s="322"/>
      <c r="AB11" s="354">
        <v>1743</v>
      </c>
      <c r="AC11" s="354">
        <v>3235285</v>
      </c>
      <c r="AD11" s="354">
        <v>7.0000000000000001E-3</v>
      </c>
      <c r="AE11" s="355">
        <f t="shared" si="0"/>
        <v>8266.1531749999995</v>
      </c>
      <c r="AF11" s="420"/>
      <c r="AG11" s="47"/>
      <c r="AH11" s="48"/>
    </row>
    <row r="12" spans="1:36" s="51" customFormat="1" ht="19" customHeight="1" x14ac:dyDescent="0.2">
      <c r="A12" s="118">
        <v>10</v>
      </c>
      <c r="B12" s="121" t="s">
        <v>1602</v>
      </c>
      <c r="C12" s="121">
        <v>19</v>
      </c>
      <c r="D12" s="51">
        <v>5</v>
      </c>
      <c r="E12" s="121" t="s">
        <v>1561</v>
      </c>
      <c r="F12" s="285" t="s">
        <v>1591</v>
      </c>
      <c r="G12" s="153">
        <v>159.19937639870253</v>
      </c>
      <c r="H12" s="220">
        <v>0.955518117126405</v>
      </c>
      <c r="I12" s="153">
        <v>0.80062360129749299</v>
      </c>
      <c r="J12" s="220">
        <v>5.0290427217179204E-2</v>
      </c>
      <c r="K12" s="153">
        <f t="shared" si="8"/>
        <v>160.00000000000003</v>
      </c>
      <c r="L12" s="153">
        <f t="shared" si="9"/>
        <v>1.0058085443435842</v>
      </c>
      <c r="M12" s="224">
        <v>11.507233796296296</v>
      </c>
      <c r="N12" s="208">
        <v>5</v>
      </c>
      <c r="O12" s="319">
        <f t="shared" si="1"/>
        <v>1.8319444444444446</v>
      </c>
      <c r="P12" s="319"/>
      <c r="Q12" s="319">
        <f t="shared" si="2"/>
        <v>9.2129629629629627E-3</v>
      </c>
      <c r="R12" s="319"/>
      <c r="S12" s="319">
        <f t="shared" si="3"/>
        <v>1.0995370370370371E-2</v>
      </c>
      <c r="T12" s="319">
        <f t="shared" si="4"/>
        <v>0.34675</v>
      </c>
      <c r="U12" s="319"/>
      <c r="V12" s="319">
        <f t="shared" si="5"/>
        <v>5.7870370370370356E-4</v>
      </c>
      <c r="W12" s="319">
        <f t="shared" si="6"/>
        <v>1.8249999999999995E-2</v>
      </c>
      <c r="X12" s="319"/>
      <c r="Y12" s="319">
        <f t="shared" si="7"/>
        <v>1.1574074074074075E-2</v>
      </c>
      <c r="Z12" s="319">
        <f t="shared" si="10"/>
        <v>0.36500000000000005</v>
      </c>
      <c r="AA12" s="323"/>
      <c r="AB12" s="356">
        <v>1743</v>
      </c>
      <c r="AC12" s="356">
        <v>3235285</v>
      </c>
      <c r="AD12" s="356">
        <v>7.0000000000000001E-3</v>
      </c>
      <c r="AE12" s="357">
        <f t="shared" si="0"/>
        <v>8266.1531749999995</v>
      </c>
      <c r="AF12" s="420"/>
      <c r="AG12" s="108"/>
      <c r="AH12" s="112"/>
    </row>
    <row r="13" spans="1:36" s="4" customFormat="1" ht="19" customHeight="1" x14ac:dyDescent="0.2">
      <c r="A13" s="54">
        <v>11</v>
      </c>
      <c r="B13" s="120" t="s">
        <v>1602</v>
      </c>
      <c r="C13" s="120">
        <v>19</v>
      </c>
      <c r="D13" s="4">
        <v>6</v>
      </c>
      <c r="E13" s="120" t="s">
        <v>282</v>
      </c>
      <c r="F13" s="284" t="s">
        <v>1589</v>
      </c>
      <c r="G13" s="150">
        <v>3233064.8579212818</v>
      </c>
      <c r="H13" s="219">
        <v>10862.658855524411</v>
      </c>
      <c r="I13" s="150">
        <v>204875.14207871747</v>
      </c>
      <c r="J13" s="222">
        <v>3314.8536589189252</v>
      </c>
      <c r="K13" s="150">
        <f t="shared" si="8"/>
        <v>3437939.9999999991</v>
      </c>
      <c r="L13" s="275">
        <f t="shared" si="9"/>
        <v>14177.512514443337</v>
      </c>
      <c r="M13" s="227">
        <v>4.1040720188489281</v>
      </c>
      <c r="N13" s="206">
        <v>6.4</v>
      </c>
      <c r="O13" s="316">
        <f t="shared" si="1"/>
        <v>13268.731018518518</v>
      </c>
      <c r="P13" s="316">
        <f>SUM(O13:O15)/SUM($M13:$M15)*$N13</f>
        <v>288.58350362031069</v>
      </c>
      <c r="Q13" s="316">
        <f t="shared" si="2"/>
        <v>840.82233796296305</v>
      </c>
      <c r="R13" s="316">
        <f>SUM(Q13:Q15)/SUM($M13:$M15)*$N13</f>
        <v>25.390570259346227</v>
      </c>
      <c r="S13" s="316">
        <f t="shared" si="3"/>
        <v>44.581134259259258</v>
      </c>
      <c r="T13" s="316">
        <f t="shared" si="4"/>
        <v>1405.91065</v>
      </c>
      <c r="U13" s="321">
        <f>SUM(T13:T15)/SUM($M13:$M15)*$N13</f>
        <v>34.721004054680115</v>
      </c>
      <c r="V13" s="316">
        <f t="shared" si="5"/>
        <v>13.60439814814815</v>
      </c>
      <c r="W13" s="316">
        <f t="shared" si="6"/>
        <v>429.02830000000006</v>
      </c>
      <c r="X13" s="321">
        <f>SUM(W13:W15)/SUM($M13:$M15)*$N13</f>
        <v>137.18591186351344</v>
      </c>
      <c r="Y13" s="316">
        <f t="shared" si="7"/>
        <v>58.185532407407408</v>
      </c>
      <c r="Z13" s="316">
        <f t="shared" si="10"/>
        <v>1834.9389499999997</v>
      </c>
      <c r="AA13" s="303">
        <f>SUM(Z13:Z15)/SUM($M13:$M15)*$N13</f>
        <v>171.90691591819356</v>
      </c>
      <c r="AB13" s="354">
        <v>2142</v>
      </c>
      <c r="AC13" s="354">
        <v>5044039</v>
      </c>
      <c r="AD13" s="354">
        <v>7.0000000000000001E-3</v>
      </c>
      <c r="AE13" s="355">
        <f t="shared" si="0"/>
        <v>12887.519645</v>
      </c>
      <c r="AF13" s="420"/>
      <c r="AG13" s="43"/>
      <c r="AH13" s="49"/>
    </row>
    <row r="14" spans="1:36" s="4" customFormat="1" ht="19" customHeight="1" x14ac:dyDescent="0.2">
      <c r="A14" s="54">
        <v>12</v>
      </c>
      <c r="B14" s="120" t="s">
        <v>1602</v>
      </c>
      <c r="C14" s="120">
        <v>19</v>
      </c>
      <c r="D14" s="4">
        <v>6</v>
      </c>
      <c r="E14" s="120" t="s">
        <v>282</v>
      </c>
      <c r="F14" s="284" t="s">
        <v>1590</v>
      </c>
      <c r="G14" s="150">
        <v>18004.456448376572</v>
      </c>
      <c r="H14" s="219">
        <v>81.640620621236081</v>
      </c>
      <c r="I14" s="150">
        <v>2198.9714124944326</v>
      </c>
      <c r="J14" s="219">
        <v>660.54750217806099</v>
      </c>
      <c r="K14" s="150">
        <f t="shared" si="8"/>
        <v>20203.427860871005</v>
      </c>
      <c r="L14" s="223">
        <f t="shared" si="9"/>
        <v>742.18812279929705</v>
      </c>
      <c r="M14" s="227">
        <v>476.38634488448849</v>
      </c>
      <c r="N14" s="206">
        <v>6.4</v>
      </c>
      <c r="O14" s="316">
        <f t="shared" si="1"/>
        <v>8577.0771990740741</v>
      </c>
      <c r="P14" s="316"/>
      <c r="Q14" s="316">
        <f t="shared" si="2"/>
        <v>1047.5599537037035</v>
      </c>
      <c r="R14" s="316"/>
      <c r="S14" s="316">
        <f t="shared" si="3"/>
        <v>38.892476851851853</v>
      </c>
      <c r="T14" s="316">
        <f t="shared" si="4"/>
        <v>1226.51315</v>
      </c>
      <c r="U14" s="316"/>
      <c r="V14" s="316">
        <f t="shared" si="5"/>
        <v>314.67581018518518</v>
      </c>
      <c r="W14" s="316">
        <f t="shared" si="6"/>
        <v>9923.6163500000002</v>
      </c>
      <c r="X14" s="316"/>
      <c r="Y14" s="316">
        <f t="shared" si="7"/>
        <v>353.56828703703701</v>
      </c>
      <c r="Z14" s="316">
        <f t="shared" si="10"/>
        <v>11150.129499999999</v>
      </c>
      <c r="AA14" s="322"/>
      <c r="AB14" s="354">
        <v>2142</v>
      </c>
      <c r="AC14" s="354">
        <v>5044039</v>
      </c>
      <c r="AD14" s="354">
        <v>7.0000000000000001E-3</v>
      </c>
      <c r="AE14" s="355">
        <f t="shared" si="0"/>
        <v>12887.519645</v>
      </c>
      <c r="AF14" s="420"/>
      <c r="AG14" s="43"/>
      <c r="AH14" s="49"/>
    </row>
    <row r="15" spans="1:36" s="51" customFormat="1" ht="19" customHeight="1" x14ac:dyDescent="0.2">
      <c r="A15" s="118">
        <v>13</v>
      </c>
      <c r="B15" s="121" t="s">
        <v>1602</v>
      </c>
      <c r="C15" s="121">
        <v>19</v>
      </c>
      <c r="D15" s="51">
        <v>6</v>
      </c>
      <c r="E15" s="121" t="s">
        <v>282</v>
      </c>
      <c r="F15" s="285" t="s">
        <v>1591</v>
      </c>
      <c r="G15" s="153">
        <v>7591.3103851102287</v>
      </c>
      <c r="H15" s="220">
        <v>2.2674380974181276</v>
      </c>
      <c r="I15" s="153">
        <v>7688.6896148897713</v>
      </c>
      <c r="J15" s="220">
        <v>328.19960376033026</v>
      </c>
      <c r="K15" s="153">
        <f t="shared" si="8"/>
        <v>15280</v>
      </c>
      <c r="L15" s="277">
        <f t="shared" si="9"/>
        <v>330.46704185774837</v>
      </c>
      <c r="M15" s="224">
        <v>4.7982035946286601</v>
      </c>
      <c r="N15" s="208">
        <v>6.4</v>
      </c>
      <c r="O15" s="319">
        <f t="shared" si="1"/>
        <v>36.424652777777773</v>
      </c>
      <c r="P15" s="319"/>
      <c r="Q15" s="319">
        <f t="shared" si="2"/>
        <v>36.891898148148144</v>
      </c>
      <c r="R15" s="319"/>
      <c r="S15" s="319">
        <f t="shared" si="3"/>
        <v>1.087962962962963E-2</v>
      </c>
      <c r="T15" s="319">
        <f t="shared" si="4"/>
        <v>0.34310000000000002</v>
      </c>
      <c r="U15" s="319"/>
      <c r="V15" s="319">
        <f t="shared" si="5"/>
        <v>1.5747685185185185</v>
      </c>
      <c r="W15" s="319">
        <f t="shared" si="6"/>
        <v>49.661900000000003</v>
      </c>
      <c r="X15" s="319"/>
      <c r="Y15" s="319">
        <f t="shared" si="7"/>
        <v>1.5856481481481481</v>
      </c>
      <c r="Z15" s="319">
        <f t="shared" si="10"/>
        <v>50.004999999999995</v>
      </c>
      <c r="AA15" s="323"/>
      <c r="AB15" s="356">
        <v>2142</v>
      </c>
      <c r="AC15" s="356">
        <v>5044039</v>
      </c>
      <c r="AD15" s="356">
        <v>7.0000000000000001E-3</v>
      </c>
      <c r="AE15" s="357">
        <f t="shared" si="0"/>
        <v>12887.519645</v>
      </c>
      <c r="AF15" s="421"/>
      <c r="AG15" s="108"/>
      <c r="AH15" s="111"/>
    </row>
    <row r="16" spans="1:36" ht="19" customHeight="1" x14ac:dyDescent="0.2">
      <c r="A16" s="54">
        <v>14</v>
      </c>
      <c r="B16" s="120" t="s">
        <v>1587</v>
      </c>
      <c r="C16" s="120">
        <v>20</v>
      </c>
      <c r="D16" s="4">
        <v>7</v>
      </c>
      <c r="E16" s="120" t="s">
        <v>1562</v>
      </c>
      <c r="F16" s="284" t="s">
        <v>1563</v>
      </c>
      <c r="G16" s="157"/>
      <c r="H16" s="223">
        <v>2.8996865203761754E-2</v>
      </c>
      <c r="I16" s="157"/>
      <c r="J16" s="275">
        <v>7.0532915360501575E-2</v>
      </c>
      <c r="K16" s="158"/>
      <c r="L16" s="276">
        <f>H16+J16</f>
        <v>9.9529780564263329E-2</v>
      </c>
      <c r="M16" s="206">
        <v>1276</v>
      </c>
      <c r="N16" s="206">
        <v>1930</v>
      </c>
      <c r="O16" s="316"/>
      <c r="P16" s="316"/>
      <c r="Q16" s="316"/>
      <c r="R16" s="316"/>
      <c r="S16" s="316">
        <f t="shared" si="3"/>
        <v>3.6999999999999998E-2</v>
      </c>
      <c r="T16" s="316">
        <f t="shared" si="4"/>
        <v>1.1668320000000001</v>
      </c>
      <c r="U16" s="321">
        <f>SUM(T16:T20)/SUM($M16:$M20)*$N16</f>
        <v>20.353420422027792</v>
      </c>
      <c r="V16" s="316">
        <f t="shared" si="5"/>
        <v>9.0000000000000011E-2</v>
      </c>
      <c r="W16" s="316">
        <f t="shared" si="6"/>
        <v>2.8382400000000003</v>
      </c>
      <c r="X16" s="321">
        <f>SUM(W16:W20)/SUM($M16:$M20)*$N16</f>
        <v>30.39699937210499</v>
      </c>
      <c r="Y16" s="316">
        <f t="shared" si="7"/>
        <v>0.127</v>
      </c>
      <c r="Z16" s="316">
        <f t="shared" si="10"/>
        <v>4.0050720000000002</v>
      </c>
      <c r="AA16" s="303">
        <f>SUM(Z16:Z20)/SUM($M16:$M20)*$N16</f>
        <v>50.750419794132775</v>
      </c>
      <c r="AB16" s="354">
        <v>136607</v>
      </c>
      <c r="AC16" s="354">
        <v>17100000</v>
      </c>
      <c r="AD16" s="354">
        <v>7.6666849655285651E-3</v>
      </c>
      <c r="AE16" s="355">
        <f t="shared" si="0"/>
        <v>47851.61421234654</v>
      </c>
      <c r="AF16" s="416" t="s">
        <v>2126</v>
      </c>
      <c r="AG16" s="43"/>
      <c r="AH16" s="49"/>
    </row>
    <row r="17" spans="1:35" ht="19" customHeight="1" x14ac:dyDescent="0.2">
      <c r="A17" s="54">
        <v>15</v>
      </c>
      <c r="B17" s="120" t="s">
        <v>1587</v>
      </c>
      <c r="C17" s="120">
        <v>20</v>
      </c>
      <c r="D17" s="4">
        <v>7</v>
      </c>
      <c r="E17" s="120" t="s">
        <v>1562</v>
      </c>
      <c r="F17" s="284" t="s">
        <v>1564</v>
      </c>
      <c r="G17" s="157"/>
      <c r="H17" s="150">
        <v>8.5298544907175117E-2</v>
      </c>
      <c r="I17" s="159"/>
      <c r="J17" s="150">
        <v>0.14751630707476168</v>
      </c>
      <c r="K17" s="160"/>
      <c r="L17" s="199">
        <f t="shared" ref="L17:L25" si="11">H17+J17</f>
        <v>0.2328148519819368</v>
      </c>
      <c r="M17" s="209">
        <v>1993</v>
      </c>
      <c r="N17" s="206">
        <v>1930</v>
      </c>
      <c r="O17" s="317"/>
      <c r="P17" s="316"/>
      <c r="Q17" s="317"/>
      <c r="R17" s="316"/>
      <c r="S17" s="317">
        <f t="shared" si="3"/>
        <v>0.17</v>
      </c>
      <c r="T17" s="316">
        <f t="shared" si="4"/>
        <v>5.3611200000000006</v>
      </c>
      <c r="U17" s="316"/>
      <c r="V17" s="317">
        <f t="shared" si="5"/>
        <v>0.29400000000000004</v>
      </c>
      <c r="W17" s="316">
        <f t="shared" si="6"/>
        <v>9.2715840000000025</v>
      </c>
      <c r="X17" s="316"/>
      <c r="Y17" s="317">
        <f t="shared" si="7"/>
        <v>0.46400000000000008</v>
      </c>
      <c r="Z17" s="316">
        <f t="shared" si="10"/>
        <v>14.632704000000002</v>
      </c>
      <c r="AA17" s="322"/>
      <c r="AB17" s="354">
        <v>136607</v>
      </c>
      <c r="AC17" s="354">
        <v>17100000</v>
      </c>
      <c r="AD17" s="354">
        <v>7.6666849655285651E-3</v>
      </c>
      <c r="AE17" s="355">
        <f t="shared" si="0"/>
        <v>47851.61421234654</v>
      </c>
      <c r="AF17" s="417"/>
      <c r="AG17" s="43"/>
      <c r="AH17" s="49"/>
    </row>
    <row r="18" spans="1:35" ht="19" customHeight="1" x14ac:dyDescent="0.2">
      <c r="A18" s="54">
        <v>16</v>
      </c>
      <c r="B18" s="120" t="s">
        <v>1587</v>
      </c>
      <c r="C18" s="120">
        <v>20</v>
      </c>
      <c r="D18" s="4">
        <v>7</v>
      </c>
      <c r="E18" s="120" t="s">
        <v>1562</v>
      </c>
      <c r="F18" s="284" t="s">
        <v>1565</v>
      </c>
      <c r="G18" s="157"/>
      <c r="H18" s="150">
        <v>0.18810946838628501</v>
      </c>
      <c r="I18" s="159"/>
      <c r="J18" s="150">
        <v>0.53004089336269267</v>
      </c>
      <c r="K18" s="160"/>
      <c r="L18" s="199">
        <f t="shared" si="11"/>
        <v>0.71815036174897773</v>
      </c>
      <c r="M18" s="209">
        <v>3179</v>
      </c>
      <c r="N18" s="206">
        <v>1930</v>
      </c>
      <c r="O18" s="317"/>
      <c r="P18" s="316"/>
      <c r="Q18" s="317"/>
      <c r="R18" s="316"/>
      <c r="S18" s="317">
        <f t="shared" si="3"/>
        <v>0.59799999999999998</v>
      </c>
      <c r="T18" s="316">
        <f t="shared" si="4"/>
        <v>18.858528</v>
      </c>
      <c r="U18" s="316"/>
      <c r="V18" s="317">
        <f t="shared" si="5"/>
        <v>1.6850000000000001</v>
      </c>
      <c r="W18" s="316">
        <f t="shared" si="6"/>
        <v>53.138159999999992</v>
      </c>
      <c r="X18" s="316"/>
      <c r="Y18" s="317">
        <f t="shared" si="7"/>
        <v>2.2829999999999999</v>
      </c>
      <c r="Z18" s="316">
        <f t="shared" si="10"/>
        <v>71.996687999999992</v>
      </c>
      <c r="AA18" s="322"/>
      <c r="AB18" s="354">
        <v>136607</v>
      </c>
      <c r="AC18" s="354">
        <v>17100000</v>
      </c>
      <c r="AD18" s="354">
        <v>7.6666849655285703E-3</v>
      </c>
      <c r="AE18" s="355">
        <f t="shared" si="0"/>
        <v>47851.614212346569</v>
      </c>
      <c r="AF18" s="417"/>
      <c r="AG18" s="43"/>
      <c r="AH18" s="49"/>
    </row>
    <row r="19" spans="1:35" ht="19" customHeight="1" x14ac:dyDescent="0.2">
      <c r="A19" s="54">
        <v>17</v>
      </c>
      <c r="B19" s="120" t="s">
        <v>1587</v>
      </c>
      <c r="C19" s="120">
        <v>20</v>
      </c>
      <c r="D19" s="4">
        <v>7</v>
      </c>
      <c r="E19" s="120" t="s">
        <v>1562</v>
      </c>
      <c r="F19" s="284" t="s">
        <v>1566</v>
      </c>
      <c r="G19" s="157"/>
      <c r="H19" s="150">
        <v>0.42806603773584906</v>
      </c>
      <c r="I19" s="159"/>
      <c r="J19" s="150">
        <v>0.33343160377358499</v>
      </c>
      <c r="K19" s="160"/>
      <c r="L19" s="199">
        <f t="shared" si="11"/>
        <v>0.76149764150943411</v>
      </c>
      <c r="M19" s="209">
        <v>3392</v>
      </c>
      <c r="N19" s="206">
        <v>1930</v>
      </c>
      <c r="O19" s="317"/>
      <c r="P19" s="316"/>
      <c r="Q19" s="317"/>
      <c r="R19" s="316"/>
      <c r="S19" s="317">
        <f t="shared" si="3"/>
        <v>1.452</v>
      </c>
      <c r="T19" s="316">
        <f t="shared" si="4"/>
        <v>45.790272000000002</v>
      </c>
      <c r="U19" s="316"/>
      <c r="V19" s="317">
        <f t="shared" si="5"/>
        <v>1.1310000000000002</v>
      </c>
      <c r="W19" s="316">
        <f t="shared" si="6"/>
        <v>35.667216000000003</v>
      </c>
      <c r="X19" s="316"/>
      <c r="Y19" s="317">
        <f t="shared" si="7"/>
        <v>2.5830000000000006</v>
      </c>
      <c r="Z19" s="316">
        <f t="shared" si="10"/>
        <v>81.457488000000012</v>
      </c>
      <c r="AA19" s="322"/>
      <c r="AB19" s="354">
        <v>136607</v>
      </c>
      <c r="AC19" s="354">
        <v>17100000</v>
      </c>
      <c r="AD19" s="354">
        <v>7.6666849655285703E-3</v>
      </c>
      <c r="AE19" s="355">
        <f t="shared" si="0"/>
        <v>47851.614212346569</v>
      </c>
      <c r="AF19" s="417"/>
      <c r="AG19" s="43"/>
      <c r="AH19" s="49"/>
    </row>
    <row r="20" spans="1:35" s="5" customFormat="1" ht="19" customHeight="1" x14ac:dyDescent="0.2">
      <c r="A20" s="118">
        <v>18</v>
      </c>
      <c r="B20" s="121" t="s">
        <v>1587</v>
      </c>
      <c r="C20" s="121">
        <v>20</v>
      </c>
      <c r="D20" s="51">
        <v>7</v>
      </c>
      <c r="E20" s="121" t="s">
        <v>1562</v>
      </c>
      <c r="F20" s="285" t="s">
        <v>1567</v>
      </c>
      <c r="G20" s="161"/>
      <c r="H20" s="153">
        <v>0.51560308555399714</v>
      </c>
      <c r="I20" s="162"/>
      <c r="J20" s="153">
        <v>0.79996493688639547</v>
      </c>
      <c r="K20" s="163"/>
      <c r="L20" s="200">
        <f t="shared" si="11"/>
        <v>1.3155680224403925</v>
      </c>
      <c r="M20" s="210">
        <v>5704</v>
      </c>
      <c r="N20" s="208">
        <v>1930</v>
      </c>
      <c r="O20" s="320"/>
      <c r="P20" s="319"/>
      <c r="Q20" s="320"/>
      <c r="R20" s="319"/>
      <c r="S20" s="320">
        <f t="shared" si="3"/>
        <v>2.9409999999999994</v>
      </c>
      <c r="T20" s="319">
        <f t="shared" si="4"/>
        <v>92.747375999999988</v>
      </c>
      <c r="U20" s="319"/>
      <c r="V20" s="320">
        <f t="shared" si="5"/>
        <v>4.5629999999999997</v>
      </c>
      <c r="W20" s="319">
        <f t="shared" si="6"/>
        <v>143.89876799999996</v>
      </c>
      <c r="X20" s="319"/>
      <c r="Y20" s="320">
        <f t="shared" si="7"/>
        <v>7.5039999999999987</v>
      </c>
      <c r="Z20" s="319">
        <f t="shared" si="10"/>
        <v>236.64614399999996</v>
      </c>
      <c r="AA20" s="323"/>
      <c r="AB20" s="356">
        <v>136607</v>
      </c>
      <c r="AC20" s="356">
        <v>17100000</v>
      </c>
      <c r="AD20" s="356">
        <v>7.6666849655285703E-3</v>
      </c>
      <c r="AE20" s="357">
        <f t="shared" si="0"/>
        <v>47851.614212346569</v>
      </c>
      <c r="AF20" s="417"/>
      <c r="AG20" s="108"/>
      <c r="AH20" s="111"/>
      <c r="AI20" s="51"/>
    </row>
    <row r="21" spans="1:35" ht="19" customHeight="1" x14ac:dyDescent="0.2">
      <c r="A21" s="54">
        <v>19</v>
      </c>
      <c r="B21" s="120" t="s">
        <v>1587</v>
      </c>
      <c r="C21" s="120">
        <v>20</v>
      </c>
      <c r="D21" s="4">
        <v>8</v>
      </c>
      <c r="E21" s="120" t="s">
        <v>1568</v>
      </c>
      <c r="F21" s="284" t="s">
        <v>1569</v>
      </c>
      <c r="G21" s="157"/>
      <c r="H21" s="150">
        <v>5.620915032679738E-2</v>
      </c>
      <c r="I21" s="159"/>
      <c r="J21" s="150">
        <v>4.4444444444444446E-2</v>
      </c>
      <c r="K21" s="160"/>
      <c r="L21" s="199">
        <f t="shared" si="11"/>
        <v>0.10065359477124183</v>
      </c>
      <c r="M21" s="209">
        <v>765</v>
      </c>
      <c r="N21" s="206">
        <v>1450</v>
      </c>
      <c r="O21" s="317"/>
      <c r="P21" s="316"/>
      <c r="Q21" s="317"/>
      <c r="R21" s="321"/>
      <c r="S21" s="317">
        <f t="shared" si="3"/>
        <v>4.299999999999999E-2</v>
      </c>
      <c r="T21" s="316">
        <f t="shared" si="4"/>
        <v>1.3560479999999995</v>
      </c>
      <c r="U21" s="321">
        <f>SUM(T21:T25)/SUM($M21:$M25)*$N21</f>
        <v>4.9932787297783108</v>
      </c>
      <c r="V21" s="317">
        <f t="shared" si="5"/>
        <v>3.4000000000000002E-2</v>
      </c>
      <c r="W21" s="316">
        <f t="shared" si="6"/>
        <v>1.0722240000000001</v>
      </c>
      <c r="X21" s="321">
        <f>SUM(W21:W25)/SUM(M21:M25)*N21</f>
        <v>6.1987890952666262</v>
      </c>
      <c r="Y21" s="317">
        <f t="shared" si="7"/>
        <v>7.6999999999999999E-2</v>
      </c>
      <c r="Z21" s="316">
        <f t="shared" si="10"/>
        <v>2.4282719999999998</v>
      </c>
      <c r="AA21" s="303">
        <f>SUM(Z21:Z25)/SUM($M21:$M25)*$N21</f>
        <v>11.192067825044935</v>
      </c>
      <c r="AB21" s="354">
        <v>56184</v>
      </c>
      <c r="AC21" s="358">
        <v>11310071</v>
      </c>
      <c r="AD21" s="354">
        <v>8.4607750000000002E-3</v>
      </c>
      <c r="AE21" s="355">
        <f t="shared" si="0"/>
        <v>34927.56757723412</v>
      </c>
      <c r="AF21" s="417"/>
      <c r="AG21" s="43"/>
      <c r="AH21" s="49"/>
    </row>
    <row r="22" spans="1:35" ht="19" customHeight="1" x14ac:dyDescent="0.2">
      <c r="A22" s="54">
        <v>20</v>
      </c>
      <c r="B22" s="120" t="s">
        <v>1587</v>
      </c>
      <c r="C22" s="120">
        <v>20</v>
      </c>
      <c r="D22" s="4">
        <v>8</v>
      </c>
      <c r="E22" s="120" t="s">
        <v>1568</v>
      </c>
      <c r="F22" s="284" t="s">
        <v>1570</v>
      </c>
      <c r="G22" s="157"/>
      <c r="H22" s="150">
        <v>4.8366013071895426E-2</v>
      </c>
      <c r="I22" s="159"/>
      <c r="J22" s="150">
        <v>0.18954248366013071</v>
      </c>
      <c r="K22" s="160"/>
      <c r="L22" s="199">
        <f t="shared" si="11"/>
        <v>0.23790849673202613</v>
      </c>
      <c r="M22" s="209">
        <v>765</v>
      </c>
      <c r="N22" s="206">
        <v>1450</v>
      </c>
      <c r="O22" s="317"/>
      <c r="P22" s="316"/>
      <c r="Q22" s="317"/>
      <c r="R22" s="321"/>
      <c r="S22" s="317">
        <f t="shared" si="3"/>
        <v>3.6999999999999998E-2</v>
      </c>
      <c r="T22" s="316">
        <f t="shared" si="4"/>
        <v>1.1668320000000001</v>
      </c>
      <c r="U22" s="316"/>
      <c r="V22" s="317">
        <f t="shared" si="5"/>
        <v>0.14499999999999999</v>
      </c>
      <c r="W22" s="316">
        <f t="shared" si="6"/>
        <v>4.5727200000000003</v>
      </c>
      <c r="X22" s="316"/>
      <c r="Y22" s="317">
        <f t="shared" si="7"/>
        <v>0.182</v>
      </c>
      <c r="Z22" s="316">
        <f t="shared" si="10"/>
        <v>5.7395519999999998</v>
      </c>
      <c r="AA22" s="322"/>
      <c r="AB22" s="354">
        <v>56184</v>
      </c>
      <c r="AC22" s="358">
        <v>11310071</v>
      </c>
      <c r="AD22" s="354">
        <v>8.4607759999999997E-3</v>
      </c>
      <c r="AE22" s="355">
        <f t="shared" si="0"/>
        <v>34927.571705410039</v>
      </c>
      <c r="AF22" s="417"/>
      <c r="AG22" s="43"/>
      <c r="AH22" s="49"/>
    </row>
    <row r="23" spans="1:35" ht="19" customHeight="1" x14ac:dyDescent="0.2">
      <c r="A23" s="54">
        <v>21</v>
      </c>
      <c r="B23" s="120" t="s">
        <v>1587</v>
      </c>
      <c r="C23" s="120">
        <v>20</v>
      </c>
      <c r="D23" s="4">
        <v>8</v>
      </c>
      <c r="E23" s="120" t="s">
        <v>1568</v>
      </c>
      <c r="F23" s="284" t="s">
        <v>1571</v>
      </c>
      <c r="G23" s="157"/>
      <c r="H23" s="150">
        <v>3.8235294117647055E-2</v>
      </c>
      <c r="I23" s="159"/>
      <c r="J23" s="150">
        <v>2.7450980392156869E-2</v>
      </c>
      <c r="K23" s="160"/>
      <c r="L23" s="199">
        <f t="shared" si="11"/>
        <v>6.5686274509803924E-2</v>
      </c>
      <c r="M23" s="209">
        <v>1020</v>
      </c>
      <c r="N23" s="206">
        <v>1450</v>
      </c>
      <c r="O23" s="317"/>
      <c r="P23" s="316"/>
      <c r="Q23" s="317"/>
      <c r="R23" s="321"/>
      <c r="S23" s="317">
        <f t="shared" si="3"/>
        <v>3.8999999999999993E-2</v>
      </c>
      <c r="T23" s="316">
        <f t="shared" si="4"/>
        <v>1.2299039999999997</v>
      </c>
      <c r="U23" s="316"/>
      <c r="V23" s="317">
        <f t="shared" si="5"/>
        <v>2.8000000000000008E-2</v>
      </c>
      <c r="W23" s="316">
        <f t="shared" si="6"/>
        <v>0.88300800000000013</v>
      </c>
      <c r="X23" s="316"/>
      <c r="Y23" s="317">
        <f t="shared" si="7"/>
        <v>6.7000000000000004E-2</v>
      </c>
      <c r="Z23" s="316">
        <f t="shared" si="10"/>
        <v>2.1129120000000001</v>
      </c>
      <c r="AA23" s="322"/>
      <c r="AB23" s="354">
        <v>56184</v>
      </c>
      <c r="AC23" s="358">
        <v>11310071</v>
      </c>
      <c r="AD23" s="354">
        <v>8.4607769999999992E-3</v>
      </c>
      <c r="AE23" s="355">
        <f t="shared" si="0"/>
        <v>34927.57583358595</v>
      </c>
      <c r="AF23" s="417"/>
      <c r="AG23" s="43"/>
      <c r="AH23" s="49"/>
    </row>
    <row r="24" spans="1:35" ht="19" customHeight="1" x14ac:dyDescent="0.2">
      <c r="A24" s="54">
        <v>22</v>
      </c>
      <c r="B24" s="120" t="s">
        <v>1587</v>
      </c>
      <c r="C24" s="120">
        <v>20</v>
      </c>
      <c r="D24" s="4">
        <v>8</v>
      </c>
      <c r="E24" s="120" t="s">
        <v>1568</v>
      </c>
      <c r="F24" s="284" t="s">
        <v>1572</v>
      </c>
      <c r="G24" s="157"/>
      <c r="H24" s="150">
        <v>5.3513862024500328E-2</v>
      </c>
      <c r="I24" s="159"/>
      <c r="J24" s="150">
        <v>5.9316569954867823E-2</v>
      </c>
      <c r="K24" s="160"/>
      <c r="L24" s="199">
        <f t="shared" si="11"/>
        <v>0.11283043197936815</v>
      </c>
      <c r="M24" s="209">
        <v>1551</v>
      </c>
      <c r="N24" s="206">
        <v>1450</v>
      </c>
      <c r="O24" s="317"/>
      <c r="P24" s="316"/>
      <c r="Q24" s="317"/>
      <c r="R24" s="321"/>
      <c r="S24" s="317">
        <f t="shared" si="3"/>
        <v>8.3000000000000018E-2</v>
      </c>
      <c r="T24" s="316">
        <f t="shared" si="4"/>
        <v>2.6174880000000007</v>
      </c>
      <c r="U24" s="316"/>
      <c r="V24" s="317">
        <f t="shared" si="5"/>
        <v>9.1999999999999998E-2</v>
      </c>
      <c r="W24" s="316">
        <f t="shared" si="6"/>
        <v>2.9013119999999999</v>
      </c>
      <c r="X24" s="316"/>
      <c r="Y24" s="317">
        <f t="shared" si="7"/>
        <v>0.17499999999999999</v>
      </c>
      <c r="Z24" s="316">
        <f t="shared" si="10"/>
        <v>5.5187999999999997</v>
      </c>
      <c r="AA24" s="322"/>
      <c r="AB24" s="354">
        <v>56184</v>
      </c>
      <c r="AC24" s="358">
        <v>11310071</v>
      </c>
      <c r="AD24" s="354">
        <v>8.4607780000000004E-3</v>
      </c>
      <c r="AE24" s="355">
        <f t="shared" si="0"/>
        <v>34927.579961761869</v>
      </c>
      <c r="AF24" s="417"/>
      <c r="AG24" s="43"/>
      <c r="AH24" s="49"/>
    </row>
    <row r="25" spans="1:35" s="5" customFormat="1" ht="19" customHeight="1" x14ac:dyDescent="0.2">
      <c r="A25" s="54">
        <v>23</v>
      </c>
      <c r="B25" s="121" t="s">
        <v>1587</v>
      </c>
      <c r="C25" s="121">
        <v>20</v>
      </c>
      <c r="D25" s="51">
        <v>8</v>
      </c>
      <c r="E25" s="121" t="s">
        <v>1568</v>
      </c>
      <c r="F25" s="285" t="s">
        <v>1573</v>
      </c>
      <c r="G25" s="161"/>
      <c r="H25" s="153">
        <v>0.20466019417475728</v>
      </c>
      <c r="I25" s="162"/>
      <c r="J25" s="153">
        <v>0.23533980582524269</v>
      </c>
      <c r="K25" s="163"/>
      <c r="L25" s="200">
        <f t="shared" si="11"/>
        <v>0.43999999999999995</v>
      </c>
      <c r="M25" s="210">
        <v>2575</v>
      </c>
      <c r="N25" s="208">
        <v>1450</v>
      </c>
      <c r="O25" s="320"/>
      <c r="P25" s="319"/>
      <c r="Q25" s="320"/>
      <c r="R25" s="324"/>
      <c r="S25" s="320">
        <f t="shared" si="3"/>
        <v>0.52700000000000002</v>
      </c>
      <c r="T25" s="319">
        <f t="shared" si="4"/>
        <v>16.619472000000002</v>
      </c>
      <c r="U25" s="319"/>
      <c r="V25" s="320">
        <f t="shared" si="5"/>
        <v>0.60599999999999987</v>
      </c>
      <c r="W25" s="319">
        <f t="shared" si="6"/>
        <v>19.110815999999996</v>
      </c>
      <c r="X25" s="319"/>
      <c r="Y25" s="320">
        <f t="shared" si="7"/>
        <v>1.1329999999999998</v>
      </c>
      <c r="Z25" s="319">
        <f t="shared" si="10"/>
        <v>35.730287999999994</v>
      </c>
      <c r="AA25" s="323"/>
      <c r="AB25" s="356">
        <v>56184</v>
      </c>
      <c r="AC25" s="359">
        <v>11310071</v>
      </c>
      <c r="AD25" s="356">
        <v>8.4607789999999999E-3</v>
      </c>
      <c r="AE25" s="357">
        <f t="shared" si="0"/>
        <v>34927.584089937787</v>
      </c>
      <c r="AF25" s="418"/>
      <c r="AG25" s="108"/>
      <c r="AH25" s="111"/>
      <c r="AI25" s="51"/>
    </row>
    <row r="26" spans="1:35" ht="19" customHeight="1" x14ac:dyDescent="0.2">
      <c r="A26" s="54">
        <v>24</v>
      </c>
      <c r="B26" s="45" t="s">
        <v>1574</v>
      </c>
      <c r="C26" s="45">
        <v>12</v>
      </c>
      <c r="D26" s="4">
        <v>9</v>
      </c>
      <c r="E26" s="45" t="s">
        <v>1575</v>
      </c>
      <c r="F26" s="286" t="s">
        <v>1592</v>
      </c>
      <c r="G26" s="164">
        <v>11060</v>
      </c>
      <c r="H26" s="165">
        <f t="shared" ref="H26:H45" si="12">G26*$B$1</f>
        <v>10.648973404536148</v>
      </c>
      <c r="I26" s="159"/>
      <c r="J26" s="157"/>
      <c r="K26" s="159"/>
      <c r="L26" s="201"/>
      <c r="M26" s="228">
        <v>158</v>
      </c>
      <c r="N26" s="206">
        <v>219</v>
      </c>
      <c r="O26" s="317">
        <f t="shared" ref="O26:O55" si="13">G26*M26/1000</f>
        <v>1747.48</v>
      </c>
      <c r="P26" s="316">
        <f>SUM(O26:O30)/SUM($M26:$M30)*$N26</f>
        <v>12905.244818785093</v>
      </c>
      <c r="Q26" s="317"/>
      <c r="R26" s="321"/>
      <c r="S26" s="317">
        <f t="shared" si="3"/>
        <v>1.6825377979167115</v>
      </c>
      <c r="T26" s="316">
        <f t="shared" si="4"/>
        <v>53.060511995101415</v>
      </c>
      <c r="U26" s="321">
        <f>SUM(T26:T30)/SUM($M26:$M30)*$N26</f>
        <v>391.85506987597381</v>
      </c>
      <c r="V26" s="317"/>
      <c r="W26" s="316"/>
      <c r="X26" s="321"/>
      <c r="Y26" s="317"/>
      <c r="Z26" s="316"/>
      <c r="AA26" s="303"/>
      <c r="AB26" s="360">
        <v>30684.5026</v>
      </c>
      <c r="AC26" s="358">
        <v>2940834</v>
      </c>
      <c r="AD26" s="360">
        <v>3.8E-3</v>
      </c>
      <c r="AE26" s="355">
        <f t="shared" si="0"/>
        <v>4078.9367580000003</v>
      </c>
      <c r="AF26" s="416" t="s">
        <v>2125</v>
      </c>
      <c r="AG26" s="43"/>
      <c r="AH26" s="50"/>
    </row>
    <row r="27" spans="1:35" ht="19" customHeight="1" x14ac:dyDescent="0.2">
      <c r="A27" s="54">
        <v>25</v>
      </c>
      <c r="B27" s="45" t="s">
        <v>1574</v>
      </c>
      <c r="C27" s="45">
        <v>12</v>
      </c>
      <c r="D27" s="4">
        <v>9</v>
      </c>
      <c r="E27" s="45" t="s">
        <v>1575</v>
      </c>
      <c r="F27" s="286" t="s">
        <v>1593</v>
      </c>
      <c r="G27" s="164">
        <v>1580</v>
      </c>
      <c r="H27" s="165">
        <f t="shared" si="12"/>
        <v>1.5212819149337353</v>
      </c>
      <c r="I27" s="159"/>
      <c r="J27" s="157"/>
      <c r="K27" s="159"/>
      <c r="L27" s="201"/>
      <c r="M27" s="228">
        <v>137</v>
      </c>
      <c r="N27" s="206">
        <v>219</v>
      </c>
      <c r="O27" s="317">
        <f t="shared" si="13"/>
        <v>216.46</v>
      </c>
      <c r="P27" s="316"/>
      <c r="Q27" s="317"/>
      <c r="R27" s="316"/>
      <c r="S27" s="317">
        <f t="shared" si="3"/>
        <v>0.20841562234592176</v>
      </c>
      <c r="T27" s="316">
        <f t="shared" si="4"/>
        <v>6.5725950663009884</v>
      </c>
      <c r="U27" s="316"/>
      <c r="V27" s="317"/>
      <c r="W27" s="316"/>
      <c r="X27" s="316"/>
      <c r="Y27" s="317"/>
      <c r="Z27" s="316"/>
      <c r="AA27" s="322"/>
      <c r="AB27" s="360">
        <v>30684.5026</v>
      </c>
      <c r="AC27" s="358">
        <v>2940834</v>
      </c>
      <c r="AD27" s="360">
        <v>3.8E-3</v>
      </c>
      <c r="AE27" s="355">
        <f t="shared" si="0"/>
        <v>4078.9367580000003</v>
      </c>
      <c r="AF27" s="417"/>
      <c r="AG27" s="43"/>
      <c r="AH27" s="50"/>
    </row>
    <row r="28" spans="1:35" ht="19" customHeight="1" x14ac:dyDescent="0.2">
      <c r="A28" s="54">
        <v>26</v>
      </c>
      <c r="B28" s="45" t="s">
        <v>1574</v>
      </c>
      <c r="C28" s="45">
        <v>12</v>
      </c>
      <c r="D28" s="4">
        <v>9</v>
      </c>
      <c r="E28" s="45" t="s">
        <v>1575</v>
      </c>
      <c r="F28" s="286" t="s">
        <v>1594</v>
      </c>
      <c r="G28" s="164">
        <v>347600</v>
      </c>
      <c r="H28" s="165">
        <f t="shared" si="12"/>
        <v>334.6820212854218</v>
      </c>
      <c r="I28" s="159"/>
      <c r="J28" s="157"/>
      <c r="K28" s="159"/>
      <c r="L28" s="201"/>
      <c r="M28" s="228">
        <v>80.7</v>
      </c>
      <c r="N28" s="206">
        <v>219</v>
      </c>
      <c r="O28" s="317">
        <f t="shared" si="13"/>
        <v>28051.32</v>
      </c>
      <c r="P28" s="316"/>
      <c r="Q28" s="317"/>
      <c r="R28" s="316"/>
      <c r="S28" s="317">
        <f t="shared" si="3"/>
        <v>27.00883911773354</v>
      </c>
      <c r="T28" s="316">
        <f t="shared" si="4"/>
        <v>851.75075041684488</v>
      </c>
      <c r="U28" s="316"/>
      <c r="V28" s="317"/>
      <c r="W28" s="316"/>
      <c r="X28" s="316"/>
      <c r="Y28" s="317"/>
      <c r="Z28" s="316"/>
      <c r="AA28" s="322"/>
      <c r="AB28" s="360">
        <v>30684.5026</v>
      </c>
      <c r="AC28" s="358">
        <v>2940834</v>
      </c>
      <c r="AD28" s="360">
        <v>3.8E-3</v>
      </c>
      <c r="AE28" s="355">
        <f t="shared" si="0"/>
        <v>4078.9367580000003</v>
      </c>
      <c r="AF28" s="417"/>
      <c r="AG28" s="43"/>
      <c r="AH28" s="50"/>
    </row>
    <row r="29" spans="1:35" ht="19" customHeight="1" x14ac:dyDescent="0.2">
      <c r="A29" s="54">
        <v>27</v>
      </c>
      <c r="B29" s="45" t="s">
        <v>1574</v>
      </c>
      <c r="C29" s="45">
        <v>12</v>
      </c>
      <c r="D29" s="4">
        <v>9</v>
      </c>
      <c r="E29" s="45" t="s">
        <v>1575</v>
      </c>
      <c r="F29" s="286" t="s">
        <v>1595</v>
      </c>
      <c r="G29" s="164">
        <v>40290</v>
      </c>
      <c r="H29" s="165">
        <f t="shared" si="12"/>
        <v>38.792688830810249</v>
      </c>
      <c r="I29" s="159"/>
      <c r="J29" s="157"/>
      <c r="K29" s="159"/>
      <c r="L29" s="201"/>
      <c r="M29" s="228">
        <v>104</v>
      </c>
      <c r="N29" s="206">
        <v>219</v>
      </c>
      <c r="O29" s="317">
        <f t="shared" si="13"/>
        <v>4190.16</v>
      </c>
      <c r="P29" s="316"/>
      <c r="Q29" s="317"/>
      <c r="R29" s="316"/>
      <c r="S29" s="317">
        <f t="shared" si="3"/>
        <v>4.0344396384042653</v>
      </c>
      <c r="T29" s="316">
        <f t="shared" si="4"/>
        <v>127.2300884367169</v>
      </c>
      <c r="U29" s="316"/>
      <c r="V29" s="317"/>
      <c r="W29" s="316"/>
      <c r="X29" s="316"/>
      <c r="Y29" s="317"/>
      <c r="Z29" s="316"/>
      <c r="AA29" s="322"/>
      <c r="AB29" s="360">
        <v>30684.5026</v>
      </c>
      <c r="AC29" s="358">
        <v>2940834</v>
      </c>
      <c r="AD29" s="360">
        <v>3.8E-3</v>
      </c>
      <c r="AE29" s="355">
        <f t="shared" si="0"/>
        <v>4078.9367580000003</v>
      </c>
      <c r="AF29" s="417"/>
      <c r="AG29" s="43"/>
      <c r="AH29" s="50"/>
    </row>
    <row r="30" spans="1:35" s="5" customFormat="1" ht="19" customHeight="1" x14ac:dyDescent="0.2">
      <c r="A30" s="118">
        <v>28</v>
      </c>
      <c r="B30" s="53" t="s">
        <v>1574</v>
      </c>
      <c r="C30" s="53">
        <v>12</v>
      </c>
      <c r="D30" s="51">
        <v>9</v>
      </c>
      <c r="E30" s="53" t="s">
        <v>1575</v>
      </c>
      <c r="F30" s="287" t="s">
        <v>1596</v>
      </c>
      <c r="G30" s="166">
        <v>3950</v>
      </c>
      <c r="H30" s="167">
        <f t="shared" si="12"/>
        <v>3.8032047873343386</v>
      </c>
      <c r="I30" s="162"/>
      <c r="J30" s="161"/>
      <c r="K30" s="162"/>
      <c r="L30" s="239"/>
      <c r="M30" s="229">
        <v>108</v>
      </c>
      <c r="N30" s="208">
        <v>219</v>
      </c>
      <c r="O30" s="320">
        <f t="shared" si="13"/>
        <v>426.6</v>
      </c>
      <c r="P30" s="319"/>
      <c r="Q30" s="320"/>
      <c r="R30" s="319"/>
      <c r="S30" s="320">
        <f t="shared" si="3"/>
        <v>0.41074611703210862</v>
      </c>
      <c r="T30" s="319">
        <f t="shared" si="4"/>
        <v>12.953289546724578</v>
      </c>
      <c r="U30" s="319"/>
      <c r="V30" s="320"/>
      <c r="W30" s="319"/>
      <c r="X30" s="319"/>
      <c r="Y30" s="320"/>
      <c r="Z30" s="319"/>
      <c r="AA30" s="323"/>
      <c r="AB30" s="361">
        <v>30684.5026</v>
      </c>
      <c r="AC30" s="359">
        <v>2940834</v>
      </c>
      <c r="AD30" s="361">
        <v>3.8E-3</v>
      </c>
      <c r="AE30" s="357">
        <f t="shared" si="0"/>
        <v>4078.9367580000003</v>
      </c>
      <c r="AF30" s="417"/>
      <c r="AG30" s="108"/>
      <c r="AH30" s="113"/>
      <c r="AI30" s="51"/>
    </row>
    <row r="31" spans="1:35" ht="19" customHeight="1" x14ac:dyDescent="0.2">
      <c r="A31" s="54">
        <v>29</v>
      </c>
      <c r="B31" s="45" t="s">
        <v>1574</v>
      </c>
      <c r="C31" s="45">
        <v>12</v>
      </c>
      <c r="D31" s="4">
        <v>10</v>
      </c>
      <c r="E31" s="45" t="s">
        <v>1576</v>
      </c>
      <c r="F31" s="286" t="s">
        <v>1592</v>
      </c>
      <c r="G31" s="164">
        <v>57670</v>
      </c>
      <c r="H31" s="165">
        <f t="shared" si="12"/>
        <v>55.526789895081343</v>
      </c>
      <c r="I31" s="159"/>
      <c r="J31" s="157"/>
      <c r="K31" s="159"/>
      <c r="L31" s="201"/>
      <c r="M31" s="228">
        <v>204</v>
      </c>
      <c r="N31" s="206">
        <v>314</v>
      </c>
      <c r="O31" s="317">
        <f t="shared" si="13"/>
        <v>11764.68</v>
      </c>
      <c r="P31" s="316">
        <f>SUM(O31:O35)/SUM($M31:$M35)*$N31</f>
        <v>11871.442857142858</v>
      </c>
      <c r="Q31" s="317"/>
      <c r="R31" s="321"/>
      <c r="S31" s="317">
        <f t="shared" si="3"/>
        <v>11.327465138596594</v>
      </c>
      <c r="T31" s="316">
        <f t="shared" si="4"/>
        <v>357.22294061078219</v>
      </c>
      <c r="U31" s="321">
        <f>SUM(T31:T35)/SUM($M31:$M35)*$N31</f>
        <v>360.46468979363971</v>
      </c>
      <c r="V31" s="317"/>
      <c r="W31" s="316"/>
      <c r="X31" s="316"/>
      <c r="Y31" s="317"/>
      <c r="Z31" s="316"/>
      <c r="AA31" s="322"/>
      <c r="AB31" s="360">
        <v>43926.578600000001</v>
      </c>
      <c r="AC31" s="360">
        <v>8066645</v>
      </c>
      <c r="AD31" s="360">
        <v>3.8E-3</v>
      </c>
      <c r="AE31" s="355">
        <f t="shared" si="0"/>
        <v>11188.436615000001</v>
      </c>
      <c r="AF31" s="417"/>
      <c r="AG31" s="43"/>
      <c r="AH31" s="50"/>
    </row>
    <row r="32" spans="1:35" ht="19" customHeight="1" x14ac:dyDescent="0.2">
      <c r="A32" s="54">
        <v>30</v>
      </c>
      <c r="B32" s="45" t="s">
        <v>1574</v>
      </c>
      <c r="C32" s="45">
        <v>12</v>
      </c>
      <c r="D32" s="4">
        <v>10</v>
      </c>
      <c r="E32" s="45" t="s">
        <v>1576</v>
      </c>
      <c r="F32" s="286" t="s">
        <v>1593</v>
      </c>
      <c r="G32" s="164">
        <v>30020</v>
      </c>
      <c r="H32" s="165">
        <f t="shared" si="12"/>
        <v>28.904356383740971</v>
      </c>
      <c r="I32" s="159"/>
      <c r="J32" s="157"/>
      <c r="K32" s="159"/>
      <c r="L32" s="201"/>
      <c r="M32" s="228">
        <v>171</v>
      </c>
      <c r="N32" s="206">
        <v>314</v>
      </c>
      <c r="O32" s="317">
        <f t="shared" si="13"/>
        <v>5133.42</v>
      </c>
      <c r="P32" s="316"/>
      <c r="Q32" s="317"/>
      <c r="R32" s="316"/>
      <c r="S32" s="317">
        <f t="shared" si="3"/>
        <v>4.9426449416197062</v>
      </c>
      <c r="T32" s="316">
        <f t="shared" si="4"/>
        <v>155.87125087891906</v>
      </c>
      <c r="U32" s="316"/>
      <c r="V32" s="317"/>
      <c r="W32" s="316"/>
      <c r="X32" s="316"/>
      <c r="Y32" s="317"/>
      <c r="Z32" s="316"/>
      <c r="AA32" s="322"/>
      <c r="AB32" s="360">
        <v>43926.578600000001</v>
      </c>
      <c r="AC32" s="360">
        <v>8066645</v>
      </c>
      <c r="AD32" s="360">
        <v>3.8E-3</v>
      </c>
      <c r="AE32" s="355">
        <f t="shared" si="0"/>
        <v>11188.436615000001</v>
      </c>
      <c r="AF32" s="417"/>
      <c r="AG32" s="43"/>
      <c r="AH32" s="50"/>
    </row>
    <row r="33" spans="1:35" ht="19" customHeight="1" x14ac:dyDescent="0.2">
      <c r="A33" s="54">
        <v>31</v>
      </c>
      <c r="B33" s="45" t="s">
        <v>1574</v>
      </c>
      <c r="C33" s="45">
        <v>12</v>
      </c>
      <c r="D33" s="4">
        <v>10</v>
      </c>
      <c r="E33" s="45" t="s">
        <v>1576</v>
      </c>
      <c r="F33" s="286" t="s">
        <v>1594</v>
      </c>
      <c r="G33" s="164">
        <v>72680</v>
      </c>
      <c r="H33" s="165">
        <f t="shared" si="12"/>
        <v>69.978968086951824</v>
      </c>
      <c r="I33" s="159"/>
      <c r="J33" s="157"/>
      <c r="K33" s="159"/>
      <c r="L33" s="201"/>
      <c r="M33" s="228">
        <v>103</v>
      </c>
      <c r="N33" s="206">
        <v>314</v>
      </c>
      <c r="O33" s="317">
        <f t="shared" si="13"/>
        <v>7486.04</v>
      </c>
      <c r="P33" s="316"/>
      <c r="Q33" s="317"/>
      <c r="R33" s="316"/>
      <c r="S33" s="317">
        <f t="shared" si="3"/>
        <v>7.2078337129560381</v>
      </c>
      <c r="T33" s="316">
        <f t="shared" si="4"/>
        <v>227.30624397178161</v>
      </c>
      <c r="U33" s="316"/>
      <c r="V33" s="317"/>
      <c r="W33" s="316"/>
      <c r="X33" s="316"/>
      <c r="Y33" s="317"/>
      <c r="Z33" s="316"/>
      <c r="AA33" s="322"/>
      <c r="AB33" s="360">
        <v>43926.578600000001</v>
      </c>
      <c r="AC33" s="360">
        <v>8066645</v>
      </c>
      <c r="AD33" s="360">
        <v>3.8E-3</v>
      </c>
      <c r="AE33" s="355">
        <f t="shared" si="0"/>
        <v>11188.436615000001</v>
      </c>
      <c r="AF33" s="417"/>
      <c r="AG33" s="43"/>
      <c r="AH33" s="50"/>
    </row>
    <row r="34" spans="1:35" ht="19" customHeight="1" x14ac:dyDescent="0.2">
      <c r="A34" s="54">
        <v>32</v>
      </c>
      <c r="B34" s="45" t="s">
        <v>1574</v>
      </c>
      <c r="C34" s="45">
        <v>12</v>
      </c>
      <c r="D34" s="4">
        <v>10</v>
      </c>
      <c r="E34" s="45" t="s">
        <v>1576</v>
      </c>
      <c r="F34" s="286" t="s">
        <v>1595</v>
      </c>
      <c r="G34" s="164">
        <v>30020</v>
      </c>
      <c r="H34" s="165">
        <f t="shared" si="12"/>
        <v>28.904356383740971</v>
      </c>
      <c r="I34" s="159"/>
      <c r="J34" s="157"/>
      <c r="K34" s="159"/>
      <c r="L34" s="201"/>
      <c r="M34" s="228">
        <v>128</v>
      </c>
      <c r="N34" s="206">
        <v>314</v>
      </c>
      <c r="O34" s="317">
        <f t="shared" si="13"/>
        <v>3842.56</v>
      </c>
      <c r="P34" s="316"/>
      <c r="Q34" s="317"/>
      <c r="R34" s="316"/>
      <c r="S34" s="317">
        <f t="shared" si="3"/>
        <v>3.6997576171188444</v>
      </c>
      <c r="T34" s="316">
        <f t="shared" si="4"/>
        <v>116.67555621345987</v>
      </c>
      <c r="U34" s="316"/>
      <c r="V34" s="317"/>
      <c r="W34" s="316"/>
      <c r="X34" s="316"/>
      <c r="Y34" s="317"/>
      <c r="Z34" s="316"/>
      <c r="AA34" s="322"/>
      <c r="AB34" s="360">
        <v>43926.578600000001</v>
      </c>
      <c r="AC34" s="360">
        <v>8066645</v>
      </c>
      <c r="AD34" s="360">
        <v>3.8E-3</v>
      </c>
      <c r="AE34" s="355">
        <f t="shared" si="0"/>
        <v>11188.436615000001</v>
      </c>
      <c r="AF34" s="417"/>
      <c r="AG34" s="43"/>
      <c r="AH34" s="50"/>
    </row>
    <row r="35" spans="1:35" s="5" customFormat="1" ht="19" customHeight="1" x14ac:dyDescent="0.2">
      <c r="A35" s="118">
        <v>33</v>
      </c>
      <c r="B35" s="53" t="s">
        <v>1574</v>
      </c>
      <c r="C35" s="53">
        <v>12</v>
      </c>
      <c r="D35" s="51">
        <v>10</v>
      </c>
      <c r="E35" s="53" t="s">
        <v>1576</v>
      </c>
      <c r="F35" s="287" t="s">
        <v>1596</v>
      </c>
      <c r="G35" s="166">
        <v>3950</v>
      </c>
      <c r="H35" s="167">
        <f t="shared" si="12"/>
        <v>3.8032047873343386</v>
      </c>
      <c r="I35" s="162"/>
      <c r="J35" s="161"/>
      <c r="K35" s="162"/>
      <c r="L35" s="239"/>
      <c r="M35" s="229">
        <v>157</v>
      </c>
      <c r="N35" s="208">
        <v>314</v>
      </c>
      <c r="O35" s="320">
        <f t="shared" si="13"/>
        <v>620.15</v>
      </c>
      <c r="P35" s="319"/>
      <c r="Q35" s="320"/>
      <c r="R35" s="319"/>
      <c r="S35" s="320">
        <f t="shared" si="3"/>
        <v>0.59710315161149119</v>
      </c>
      <c r="T35" s="319">
        <f t="shared" si="4"/>
        <v>18.830244989219985</v>
      </c>
      <c r="U35" s="319"/>
      <c r="V35" s="320"/>
      <c r="W35" s="319"/>
      <c r="X35" s="319"/>
      <c r="Y35" s="320"/>
      <c r="Z35" s="319"/>
      <c r="AA35" s="323"/>
      <c r="AB35" s="361">
        <v>43926.578600000001</v>
      </c>
      <c r="AC35" s="361">
        <v>8066645</v>
      </c>
      <c r="AD35" s="361">
        <v>3.8E-3</v>
      </c>
      <c r="AE35" s="357">
        <f t="shared" si="0"/>
        <v>11188.436615000001</v>
      </c>
      <c r="AF35" s="417"/>
      <c r="AG35" s="108"/>
      <c r="AH35" s="113"/>
      <c r="AI35" s="51"/>
    </row>
    <row r="36" spans="1:35" ht="19" customHeight="1" x14ac:dyDescent="0.2">
      <c r="A36" s="54">
        <v>34</v>
      </c>
      <c r="B36" s="45" t="s">
        <v>1574</v>
      </c>
      <c r="C36" s="45">
        <v>12</v>
      </c>
      <c r="D36" s="4">
        <v>11</v>
      </c>
      <c r="E36" s="45" t="s">
        <v>1577</v>
      </c>
      <c r="F36" s="286" t="s">
        <v>1592</v>
      </c>
      <c r="G36" s="164">
        <v>26860</v>
      </c>
      <c r="H36" s="165">
        <f t="shared" si="12"/>
        <v>25.861792553873503</v>
      </c>
      <c r="I36" s="159"/>
      <c r="J36" s="157"/>
      <c r="K36" s="159"/>
      <c r="L36" s="201"/>
      <c r="M36" s="228">
        <v>204</v>
      </c>
      <c r="N36" s="206">
        <v>314</v>
      </c>
      <c r="O36" s="317">
        <f t="shared" si="13"/>
        <v>5479.44</v>
      </c>
      <c r="P36" s="316">
        <f>SUM(O36:O40)/SUM($M36:$M40)*$N36</f>
        <v>9226.9867103538654</v>
      </c>
      <c r="Q36" s="317"/>
      <c r="R36" s="321"/>
      <c r="S36" s="317">
        <f t="shared" si="3"/>
        <v>5.275805680990195</v>
      </c>
      <c r="T36" s="316">
        <f t="shared" si="4"/>
        <v>166.3778079557068</v>
      </c>
      <c r="U36" s="321">
        <f>SUM(T36:T40)/SUM($M36:$M40)*$N36</f>
        <v>280.16837905061726</v>
      </c>
      <c r="V36" s="317"/>
      <c r="W36" s="316"/>
      <c r="X36" s="316"/>
      <c r="Y36" s="317"/>
      <c r="Z36" s="316"/>
      <c r="AA36" s="322"/>
      <c r="AB36" s="360">
        <v>44589.243900000001</v>
      </c>
      <c r="AC36" s="358">
        <v>11397142</v>
      </c>
      <c r="AD36" s="360">
        <v>3.8E-3</v>
      </c>
      <c r="AE36" s="355">
        <f t="shared" si="0"/>
        <v>15807.835954</v>
      </c>
      <c r="AF36" s="417"/>
      <c r="AG36" s="43"/>
      <c r="AH36" s="50"/>
    </row>
    <row r="37" spans="1:35" ht="19" customHeight="1" x14ac:dyDescent="0.2">
      <c r="A37" s="54">
        <v>35</v>
      </c>
      <c r="B37" s="45" t="s">
        <v>1574</v>
      </c>
      <c r="C37" s="45">
        <v>12</v>
      </c>
      <c r="D37" s="4">
        <v>11</v>
      </c>
      <c r="E37" s="45" t="s">
        <v>1577</v>
      </c>
      <c r="F37" s="286" t="s">
        <v>1593</v>
      </c>
      <c r="G37" s="164">
        <v>3950</v>
      </c>
      <c r="H37" s="165">
        <f t="shared" si="12"/>
        <v>3.8032047873343386</v>
      </c>
      <c r="I37" s="159"/>
      <c r="J37" s="157"/>
      <c r="K37" s="159"/>
      <c r="L37" s="201"/>
      <c r="M37" s="228">
        <v>171</v>
      </c>
      <c r="N37" s="206">
        <v>314</v>
      </c>
      <c r="O37" s="317">
        <f t="shared" si="13"/>
        <v>675.45</v>
      </c>
      <c r="P37" s="316"/>
      <c r="Q37" s="317"/>
      <c r="R37" s="316"/>
      <c r="S37" s="317">
        <f t="shared" si="3"/>
        <v>0.65034801863417191</v>
      </c>
      <c r="T37" s="316">
        <f t="shared" si="4"/>
        <v>20.509375115647245</v>
      </c>
      <c r="U37" s="316"/>
      <c r="V37" s="317"/>
      <c r="W37" s="316"/>
      <c r="X37" s="316"/>
      <c r="Y37" s="317"/>
      <c r="Z37" s="316"/>
      <c r="AA37" s="322"/>
      <c r="AB37" s="360">
        <v>44589.243900000001</v>
      </c>
      <c r="AC37" s="358">
        <v>11397142</v>
      </c>
      <c r="AD37" s="360">
        <v>3.8E-3</v>
      </c>
      <c r="AE37" s="355">
        <f t="shared" si="0"/>
        <v>15807.835954</v>
      </c>
      <c r="AF37" s="417"/>
      <c r="AG37" s="43"/>
      <c r="AH37" s="50"/>
    </row>
    <row r="38" spans="1:35" ht="19" customHeight="1" x14ac:dyDescent="0.2">
      <c r="A38" s="54">
        <v>36</v>
      </c>
      <c r="B38" s="45" t="s">
        <v>1574</v>
      </c>
      <c r="C38" s="45">
        <v>12</v>
      </c>
      <c r="D38" s="4">
        <v>11</v>
      </c>
      <c r="E38" s="45" t="s">
        <v>1577</v>
      </c>
      <c r="F38" s="286" t="s">
        <v>1594</v>
      </c>
      <c r="G38" s="164">
        <v>122450</v>
      </c>
      <c r="H38" s="165">
        <f t="shared" si="12"/>
        <v>117.8993484073645</v>
      </c>
      <c r="I38" s="159"/>
      <c r="J38" s="157"/>
      <c r="K38" s="159"/>
      <c r="L38" s="201"/>
      <c r="M38" s="228">
        <v>103</v>
      </c>
      <c r="N38" s="206">
        <v>314</v>
      </c>
      <c r="O38" s="317">
        <f t="shared" si="13"/>
        <v>12612.35</v>
      </c>
      <c r="P38" s="316"/>
      <c r="Q38" s="317"/>
      <c r="R38" s="316"/>
      <c r="S38" s="317">
        <f t="shared" si="3"/>
        <v>12.143632885958542</v>
      </c>
      <c r="T38" s="316">
        <f t="shared" si="4"/>
        <v>382.9616066915886</v>
      </c>
      <c r="U38" s="316"/>
      <c r="V38" s="317"/>
      <c r="W38" s="316"/>
      <c r="X38" s="316"/>
      <c r="Y38" s="317"/>
      <c r="Z38" s="316"/>
      <c r="AA38" s="322"/>
      <c r="AB38" s="360">
        <v>44589.243900000001</v>
      </c>
      <c r="AC38" s="358">
        <v>11397142</v>
      </c>
      <c r="AD38" s="360">
        <v>3.8E-3</v>
      </c>
      <c r="AE38" s="355">
        <f t="shared" si="0"/>
        <v>15807.835954</v>
      </c>
      <c r="AF38" s="417"/>
      <c r="AG38" s="43"/>
      <c r="AH38" s="50"/>
    </row>
    <row r="39" spans="1:35" ht="19" customHeight="1" x14ac:dyDescent="0.2">
      <c r="A39" s="54">
        <v>37</v>
      </c>
      <c r="B39" s="45" t="s">
        <v>1574</v>
      </c>
      <c r="C39" s="45">
        <v>12</v>
      </c>
      <c r="D39" s="4">
        <v>11</v>
      </c>
      <c r="E39" s="45" t="s">
        <v>1577</v>
      </c>
      <c r="F39" s="286" t="s">
        <v>1595</v>
      </c>
      <c r="G39" s="164">
        <v>23700</v>
      </c>
      <c r="H39" s="165">
        <f t="shared" si="12"/>
        <v>22.819228724006031</v>
      </c>
      <c r="I39" s="159"/>
      <c r="J39" s="157"/>
      <c r="K39" s="159"/>
      <c r="L39" s="201"/>
      <c r="M39" s="228">
        <v>128</v>
      </c>
      <c r="N39" s="206">
        <v>314</v>
      </c>
      <c r="O39" s="317">
        <f t="shared" si="13"/>
        <v>3033.6</v>
      </c>
      <c r="P39" s="316"/>
      <c r="Q39" s="317"/>
      <c r="R39" s="316"/>
      <c r="S39" s="317">
        <f t="shared" ref="S39:S62" si="14">H39*M39/1000</f>
        <v>2.9208612766727722</v>
      </c>
      <c r="T39" s="316">
        <f t="shared" si="4"/>
        <v>92.112281221152529</v>
      </c>
      <c r="U39" s="316"/>
      <c r="V39" s="317"/>
      <c r="W39" s="316"/>
      <c r="X39" s="316"/>
      <c r="Y39" s="317"/>
      <c r="Z39" s="316"/>
      <c r="AA39" s="322"/>
      <c r="AB39" s="360">
        <v>44589.243900000001</v>
      </c>
      <c r="AC39" s="358">
        <v>11397142</v>
      </c>
      <c r="AD39" s="360">
        <v>3.8E-3</v>
      </c>
      <c r="AE39" s="355">
        <f t="shared" si="0"/>
        <v>15807.835954</v>
      </c>
      <c r="AF39" s="417"/>
      <c r="AG39" s="43"/>
      <c r="AH39" s="50"/>
    </row>
    <row r="40" spans="1:35" s="5" customFormat="1" ht="19" customHeight="1" x14ac:dyDescent="0.2">
      <c r="A40" s="118">
        <v>38</v>
      </c>
      <c r="B40" s="53" t="s">
        <v>1574</v>
      </c>
      <c r="C40" s="53">
        <v>12</v>
      </c>
      <c r="D40" s="51">
        <v>11</v>
      </c>
      <c r="E40" s="53" t="s">
        <v>1577</v>
      </c>
      <c r="F40" s="287" t="s">
        <v>1596</v>
      </c>
      <c r="G40" s="166">
        <v>3950</v>
      </c>
      <c r="H40" s="167">
        <f t="shared" si="12"/>
        <v>3.8032047873343386</v>
      </c>
      <c r="I40" s="162"/>
      <c r="J40" s="161"/>
      <c r="K40" s="162"/>
      <c r="L40" s="239"/>
      <c r="M40" s="229">
        <v>157</v>
      </c>
      <c r="N40" s="208">
        <v>314</v>
      </c>
      <c r="O40" s="320">
        <f t="shared" si="13"/>
        <v>620.15</v>
      </c>
      <c r="P40" s="319"/>
      <c r="Q40" s="320"/>
      <c r="R40" s="319"/>
      <c r="S40" s="320">
        <f t="shared" si="14"/>
        <v>0.59710315161149119</v>
      </c>
      <c r="T40" s="319">
        <f t="shared" si="4"/>
        <v>18.830244989219985</v>
      </c>
      <c r="U40" s="319"/>
      <c r="V40" s="320"/>
      <c r="W40" s="319"/>
      <c r="X40" s="319"/>
      <c r="Y40" s="320"/>
      <c r="Z40" s="319"/>
      <c r="AA40" s="323"/>
      <c r="AB40" s="361">
        <v>44589.243900000001</v>
      </c>
      <c r="AC40" s="359">
        <v>11397142</v>
      </c>
      <c r="AD40" s="361">
        <v>3.8E-3</v>
      </c>
      <c r="AE40" s="357">
        <f t="shared" si="0"/>
        <v>15807.835954</v>
      </c>
      <c r="AF40" s="417"/>
      <c r="AG40" s="108"/>
      <c r="AH40" s="113"/>
      <c r="AI40" s="51"/>
    </row>
    <row r="41" spans="1:35" ht="19" customHeight="1" x14ac:dyDescent="0.2">
      <c r="A41" s="54">
        <v>39</v>
      </c>
      <c r="B41" s="45" t="s">
        <v>1574</v>
      </c>
      <c r="C41" s="45">
        <v>12</v>
      </c>
      <c r="D41" s="4">
        <v>12</v>
      </c>
      <c r="E41" s="45" t="s">
        <v>1578</v>
      </c>
      <c r="F41" s="286" t="s">
        <v>1592</v>
      </c>
      <c r="G41" s="164">
        <v>5530</v>
      </c>
      <c r="H41" s="165">
        <f t="shared" si="12"/>
        <v>5.3244867022680742</v>
      </c>
      <c r="I41" s="159"/>
      <c r="J41" s="157"/>
      <c r="K41" s="159"/>
      <c r="L41" s="201"/>
      <c r="M41" s="228">
        <v>357</v>
      </c>
      <c r="N41" s="206">
        <v>483</v>
      </c>
      <c r="O41" s="317">
        <f t="shared" si="13"/>
        <v>1974.21</v>
      </c>
      <c r="P41" s="316">
        <f>SUM(O41:O45)/SUM($M41:$M45)*$N41</f>
        <v>8139.5996916299564</v>
      </c>
      <c r="Q41" s="317"/>
      <c r="R41" s="321"/>
      <c r="S41" s="317">
        <f t="shared" si="14"/>
        <v>1.9008417527097023</v>
      </c>
      <c r="T41" s="316">
        <f t="shared" si="4"/>
        <v>59.944945513453177</v>
      </c>
      <c r="U41" s="321">
        <f>SUM(T41:T45)/SUM($M41:$M45)*$N41</f>
        <v>247.15094139735791</v>
      </c>
      <c r="V41" s="317"/>
      <c r="W41" s="316"/>
      <c r="X41" s="316"/>
      <c r="Y41" s="317"/>
      <c r="Z41" s="316"/>
      <c r="AA41" s="322"/>
      <c r="AB41" s="360">
        <v>61544.314599999998</v>
      </c>
      <c r="AC41" s="358">
        <v>13563092</v>
      </c>
      <c r="AD41" s="360">
        <v>3.8E-3</v>
      </c>
      <c r="AE41" s="355">
        <f t="shared" si="0"/>
        <v>18812.008603999999</v>
      </c>
      <c r="AF41" s="417"/>
      <c r="AG41" s="43"/>
      <c r="AH41" s="50"/>
    </row>
    <row r="42" spans="1:35" ht="19" customHeight="1" x14ac:dyDescent="0.2">
      <c r="A42" s="54">
        <v>40</v>
      </c>
      <c r="B42" s="45" t="s">
        <v>1574</v>
      </c>
      <c r="C42" s="45">
        <v>12</v>
      </c>
      <c r="D42" s="4">
        <v>12</v>
      </c>
      <c r="E42" s="45" t="s">
        <v>1578</v>
      </c>
      <c r="F42" s="286" t="s">
        <v>1593</v>
      </c>
      <c r="G42" s="164">
        <v>9480</v>
      </c>
      <c r="H42" s="165">
        <f t="shared" si="12"/>
        <v>9.1276914896024124</v>
      </c>
      <c r="I42" s="159"/>
      <c r="J42" s="157"/>
      <c r="K42" s="159"/>
      <c r="L42" s="201"/>
      <c r="M42" s="228">
        <v>322</v>
      </c>
      <c r="N42" s="206">
        <v>483</v>
      </c>
      <c r="O42" s="317">
        <f t="shared" si="13"/>
        <v>3052.56</v>
      </c>
      <c r="P42" s="316"/>
      <c r="Q42" s="317"/>
      <c r="R42" s="316"/>
      <c r="S42" s="317">
        <f t="shared" si="14"/>
        <v>2.9391166596519769</v>
      </c>
      <c r="T42" s="316">
        <f t="shared" si="4"/>
        <v>92.687982978784746</v>
      </c>
      <c r="U42" s="316"/>
      <c r="V42" s="317"/>
      <c r="W42" s="316"/>
      <c r="X42" s="316"/>
      <c r="Y42" s="317"/>
      <c r="Z42" s="316"/>
      <c r="AA42" s="322"/>
      <c r="AB42" s="360">
        <v>61544.314599999998</v>
      </c>
      <c r="AC42" s="358">
        <v>13563092</v>
      </c>
      <c r="AD42" s="360">
        <v>3.8E-3</v>
      </c>
      <c r="AE42" s="355">
        <f t="shared" si="0"/>
        <v>18812.008603999999</v>
      </c>
      <c r="AF42" s="417"/>
      <c r="AG42" s="43"/>
      <c r="AH42" s="50"/>
    </row>
    <row r="43" spans="1:35" ht="19" customHeight="1" x14ac:dyDescent="0.2">
      <c r="A43" s="54">
        <v>41</v>
      </c>
      <c r="B43" s="45" t="s">
        <v>1574</v>
      </c>
      <c r="C43" s="45">
        <v>12</v>
      </c>
      <c r="D43" s="4">
        <v>12</v>
      </c>
      <c r="E43" s="45" t="s">
        <v>1578</v>
      </c>
      <c r="F43" s="286" t="s">
        <v>1594</v>
      </c>
      <c r="G43" s="164">
        <v>67150</v>
      </c>
      <c r="H43" s="165">
        <f t="shared" si="12"/>
        <v>64.654481384683749</v>
      </c>
      <c r="I43" s="159"/>
      <c r="J43" s="157"/>
      <c r="K43" s="159"/>
      <c r="L43" s="201"/>
      <c r="M43" s="228">
        <v>224</v>
      </c>
      <c r="N43" s="206">
        <v>483</v>
      </c>
      <c r="O43" s="317">
        <f t="shared" si="13"/>
        <v>15041.6</v>
      </c>
      <c r="P43" s="316"/>
      <c r="Q43" s="317"/>
      <c r="R43" s="316"/>
      <c r="S43" s="317">
        <f t="shared" si="14"/>
        <v>14.482603830169159</v>
      </c>
      <c r="T43" s="316">
        <f t="shared" si="4"/>
        <v>456.72339438821461</v>
      </c>
      <c r="U43" s="316"/>
      <c r="V43" s="317"/>
      <c r="W43" s="316"/>
      <c r="X43" s="316"/>
      <c r="Y43" s="317"/>
      <c r="Z43" s="316"/>
      <c r="AA43" s="322"/>
      <c r="AB43" s="360">
        <v>61544.314599999998</v>
      </c>
      <c r="AC43" s="358">
        <v>13563092</v>
      </c>
      <c r="AD43" s="360">
        <v>3.8E-3</v>
      </c>
      <c r="AE43" s="355">
        <f t="shared" si="0"/>
        <v>18812.008603999999</v>
      </c>
      <c r="AF43" s="417"/>
      <c r="AG43" s="43"/>
      <c r="AH43" s="50"/>
    </row>
    <row r="44" spans="1:35" ht="19" customHeight="1" x14ac:dyDescent="0.2">
      <c r="A44" s="54">
        <v>42</v>
      </c>
      <c r="B44" s="45" t="s">
        <v>1574</v>
      </c>
      <c r="C44" s="45">
        <v>12</v>
      </c>
      <c r="D44" s="4">
        <v>12</v>
      </c>
      <c r="E44" s="45" t="s">
        <v>1578</v>
      </c>
      <c r="F44" s="286" t="s">
        <v>1595</v>
      </c>
      <c r="G44" s="164">
        <v>8690</v>
      </c>
      <c r="H44" s="165">
        <f t="shared" si="12"/>
        <v>8.3670505321355453</v>
      </c>
      <c r="I44" s="159"/>
      <c r="J44" s="157"/>
      <c r="K44" s="159"/>
      <c r="L44" s="201"/>
      <c r="M44" s="228">
        <v>226</v>
      </c>
      <c r="N44" s="206">
        <v>483</v>
      </c>
      <c r="O44" s="317">
        <f t="shared" si="13"/>
        <v>1963.94</v>
      </c>
      <c r="P44" s="316"/>
      <c r="Q44" s="317"/>
      <c r="R44" s="316"/>
      <c r="S44" s="317">
        <f t="shared" si="14"/>
        <v>1.8909534202626332</v>
      </c>
      <c r="T44" s="316">
        <f t="shared" si="4"/>
        <v>59.633107061402399</v>
      </c>
      <c r="U44" s="316"/>
      <c r="V44" s="317"/>
      <c r="W44" s="316"/>
      <c r="X44" s="316"/>
      <c r="Y44" s="317"/>
      <c r="Z44" s="316"/>
      <c r="AA44" s="322"/>
      <c r="AB44" s="360">
        <v>61544.314599999998</v>
      </c>
      <c r="AC44" s="358">
        <v>13563092</v>
      </c>
      <c r="AD44" s="360">
        <v>3.8E-3</v>
      </c>
      <c r="AE44" s="355">
        <f t="shared" si="0"/>
        <v>18812.008603999999</v>
      </c>
      <c r="AF44" s="417"/>
      <c r="AG44" s="43"/>
      <c r="AH44" s="50"/>
    </row>
    <row r="45" spans="1:35" s="5" customFormat="1" ht="19" customHeight="1" x14ac:dyDescent="0.2">
      <c r="A45" s="118">
        <v>43</v>
      </c>
      <c r="B45" s="53" t="s">
        <v>1574</v>
      </c>
      <c r="C45" s="53">
        <v>12</v>
      </c>
      <c r="D45" s="51">
        <v>12</v>
      </c>
      <c r="E45" s="53" t="s">
        <v>1578</v>
      </c>
      <c r="F45" s="287" t="s">
        <v>1596</v>
      </c>
      <c r="G45" s="166">
        <v>3950</v>
      </c>
      <c r="H45" s="167">
        <f t="shared" si="12"/>
        <v>3.8032047873343386</v>
      </c>
      <c r="I45" s="162"/>
      <c r="J45" s="161"/>
      <c r="K45" s="162"/>
      <c r="L45" s="239"/>
      <c r="M45" s="229">
        <v>233</v>
      </c>
      <c r="N45" s="208">
        <v>483</v>
      </c>
      <c r="O45" s="320">
        <f t="shared" si="13"/>
        <v>920.35</v>
      </c>
      <c r="P45" s="319"/>
      <c r="Q45" s="320"/>
      <c r="R45" s="319"/>
      <c r="S45" s="320">
        <f t="shared" si="14"/>
        <v>0.88614671544890089</v>
      </c>
      <c r="T45" s="319">
        <f t="shared" si="4"/>
        <v>27.94552281839654</v>
      </c>
      <c r="U45" s="319"/>
      <c r="V45" s="320"/>
      <c r="W45" s="319"/>
      <c r="X45" s="319"/>
      <c r="Y45" s="320"/>
      <c r="Z45" s="319"/>
      <c r="AA45" s="323"/>
      <c r="AB45" s="361">
        <v>61544.314599999998</v>
      </c>
      <c r="AC45" s="359">
        <v>13563092</v>
      </c>
      <c r="AD45" s="361">
        <v>3.8E-3</v>
      </c>
      <c r="AE45" s="357">
        <f t="shared" si="0"/>
        <v>18812.008603999999</v>
      </c>
      <c r="AF45" s="418"/>
      <c r="AG45" s="108"/>
      <c r="AH45" s="113"/>
      <c r="AI45" s="51"/>
    </row>
    <row r="46" spans="1:35" s="5" customFormat="1" ht="19" customHeight="1" x14ac:dyDescent="0.2">
      <c r="A46" s="118">
        <v>44</v>
      </c>
      <c r="B46" s="53" t="s">
        <v>1585</v>
      </c>
      <c r="C46" s="53">
        <v>13</v>
      </c>
      <c r="D46" s="51">
        <v>14</v>
      </c>
      <c r="E46" s="53" t="s">
        <v>1579</v>
      </c>
      <c r="F46" s="287" t="s">
        <v>1953</v>
      </c>
      <c r="G46" s="173">
        <v>2300</v>
      </c>
      <c r="H46" s="173">
        <v>0.26</v>
      </c>
      <c r="I46" s="174">
        <v>4.5</v>
      </c>
      <c r="J46" s="173">
        <v>0.43</v>
      </c>
      <c r="K46" s="175">
        <f t="shared" ref="K46:K52" si="15">SUM(G46,I46)</f>
        <v>2304.5</v>
      </c>
      <c r="L46" s="203">
        <f t="shared" ref="L46:L52" si="16">H46+J46</f>
        <v>0.69</v>
      </c>
      <c r="M46" s="233">
        <v>124</v>
      </c>
      <c r="N46" s="232">
        <v>182</v>
      </c>
      <c r="O46" s="320">
        <f t="shared" si="13"/>
        <v>285.2</v>
      </c>
      <c r="P46" s="319">
        <f>O46/$M46*$N46</f>
        <v>418.59999999999997</v>
      </c>
      <c r="Q46" s="320">
        <f>I46*M46/1000</f>
        <v>0.55800000000000005</v>
      </c>
      <c r="R46" s="319">
        <f>Q46/$M46*$N46</f>
        <v>0.81900000000000006</v>
      </c>
      <c r="S46" s="320">
        <f t="shared" si="14"/>
        <v>3.2240000000000005E-2</v>
      </c>
      <c r="T46" s="319">
        <f t="shared" si="4"/>
        <v>1.01672064</v>
      </c>
      <c r="U46" s="324">
        <f>T46/$M46*$N46</f>
        <v>1.49228352</v>
      </c>
      <c r="V46" s="320">
        <f t="shared" ref="V46:V69" si="17">J46*M46/1000</f>
        <v>5.3319999999999999E-2</v>
      </c>
      <c r="W46" s="319">
        <f t="shared" si="6"/>
        <v>1.68149952</v>
      </c>
      <c r="X46" s="324">
        <f>W46/$M46*$N46</f>
        <v>2.4680073600000001</v>
      </c>
      <c r="Y46" s="320">
        <f t="shared" ref="Y46:Y55" si="18">L46*M46/1000</f>
        <v>8.5559999999999983E-2</v>
      </c>
      <c r="Z46" s="319">
        <f t="shared" si="10"/>
        <v>2.6982201599999991</v>
      </c>
      <c r="AA46" s="304">
        <f>Z46/$M46*$N46</f>
        <v>3.9602908799999987</v>
      </c>
      <c r="AB46" s="361">
        <v>5320.4896669999998</v>
      </c>
      <c r="AC46" s="359">
        <v>300646</v>
      </c>
      <c r="AD46" s="361">
        <v>7.6493450000000001E-3</v>
      </c>
      <c r="AE46" s="357">
        <f t="shared" si="0"/>
        <v>839.40691655754995</v>
      </c>
      <c r="AF46" s="413" t="s">
        <v>2122</v>
      </c>
      <c r="AG46" s="108"/>
      <c r="AH46" s="114"/>
      <c r="AI46" s="51"/>
    </row>
    <row r="47" spans="1:35" s="5" customFormat="1" ht="19" customHeight="1" x14ac:dyDescent="0.2">
      <c r="A47" s="118">
        <v>45</v>
      </c>
      <c r="B47" s="53" t="s">
        <v>1585</v>
      </c>
      <c r="C47" s="53">
        <v>13</v>
      </c>
      <c r="D47" s="51">
        <v>15</v>
      </c>
      <c r="E47" s="53" t="s">
        <v>1581</v>
      </c>
      <c r="F47" s="287" t="s">
        <v>1954</v>
      </c>
      <c r="G47" s="173">
        <v>100</v>
      </c>
      <c r="H47" s="173">
        <v>0.02</v>
      </c>
      <c r="I47" s="240">
        <v>0</v>
      </c>
      <c r="J47" s="241">
        <v>0</v>
      </c>
      <c r="K47" s="175">
        <f t="shared" si="15"/>
        <v>100</v>
      </c>
      <c r="L47" s="203">
        <f t="shared" si="16"/>
        <v>0.02</v>
      </c>
      <c r="M47" s="233">
        <v>9.42</v>
      </c>
      <c r="N47" s="232">
        <v>5.53</v>
      </c>
      <c r="O47" s="320">
        <f t="shared" si="13"/>
        <v>0.94199999999999995</v>
      </c>
      <c r="P47" s="319">
        <f t="shared" ref="P47:R50" si="19">O47/$M47*$N47</f>
        <v>0.55299999999999994</v>
      </c>
      <c r="Q47" s="320">
        <v>0</v>
      </c>
      <c r="R47" s="319">
        <f t="shared" si="19"/>
        <v>0</v>
      </c>
      <c r="S47" s="320">
        <f t="shared" si="14"/>
        <v>1.884E-4</v>
      </c>
      <c r="T47" s="319">
        <f t="shared" si="4"/>
        <v>5.9413823999999995E-3</v>
      </c>
      <c r="U47" s="324">
        <f>T47/$M47*$N47</f>
        <v>3.4878816000000002E-3</v>
      </c>
      <c r="V47" s="320">
        <f t="shared" si="17"/>
        <v>0</v>
      </c>
      <c r="W47" s="319">
        <f t="shared" si="6"/>
        <v>0</v>
      </c>
      <c r="X47" s="324">
        <f>W47/M47*N47</f>
        <v>0</v>
      </c>
      <c r="Y47" s="320">
        <f t="shared" si="18"/>
        <v>1.884E-4</v>
      </c>
      <c r="Z47" s="319">
        <f t="shared" si="10"/>
        <v>5.9413823999999995E-3</v>
      </c>
      <c r="AA47" s="304">
        <f>Z47/$M47*$N47</f>
        <v>3.4878816000000002E-3</v>
      </c>
      <c r="AB47" s="361">
        <v>95.659295999999998</v>
      </c>
      <c r="AC47" s="359">
        <v>10345</v>
      </c>
      <c r="AD47" s="361">
        <v>7.8300000000000002E-3</v>
      </c>
      <c r="AE47" s="357">
        <f t="shared" si="0"/>
        <v>29.565492750000001</v>
      </c>
      <c r="AF47" s="415"/>
      <c r="AG47" s="108"/>
      <c r="AH47" s="114"/>
      <c r="AI47" s="51"/>
    </row>
    <row r="48" spans="1:35" s="5" customFormat="1" ht="19" customHeight="1" x14ac:dyDescent="0.2">
      <c r="A48" s="118">
        <v>46</v>
      </c>
      <c r="B48" s="53" t="s">
        <v>1585</v>
      </c>
      <c r="C48" s="53">
        <v>13</v>
      </c>
      <c r="D48" s="51">
        <v>16</v>
      </c>
      <c r="E48" s="53" t="s">
        <v>1582</v>
      </c>
      <c r="F48" s="287" t="s">
        <v>1960</v>
      </c>
      <c r="G48" s="173">
        <v>130</v>
      </c>
      <c r="H48" s="173">
        <v>8.4000000000000012E-3</v>
      </c>
      <c r="I48" s="240">
        <v>0</v>
      </c>
      <c r="J48" s="241">
        <v>0</v>
      </c>
      <c r="K48" s="175">
        <f t="shared" si="15"/>
        <v>130</v>
      </c>
      <c r="L48" s="203">
        <f t="shared" si="16"/>
        <v>8.4000000000000012E-3</v>
      </c>
      <c r="M48" s="233">
        <v>304</v>
      </c>
      <c r="N48" s="232">
        <v>249</v>
      </c>
      <c r="O48" s="320">
        <f t="shared" si="13"/>
        <v>39.520000000000003</v>
      </c>
      <c r="P48" s="319">
        <f t="shared" si="19"/>
        <v>32.370000000000005</v>
      </c>
      <c r="Q48" s="320">
        <f t="shared" ref="Q48:Q69" si="20">I48*M48/1000</f>
        <v>0</v>
      </c>
      <c r="R48" s="319">
        <f t="shared" si="19"/>
        <v>0</v>
      </c>
      <c r="S48" s="320">
        <f t="shared" si="14"/>
        <v>2.5536000000000005E-3</v>
      </c>
      <c r="T48" s="319">
        <f t="shared" si="4"/>
        <v>8.0530329600000006E-2</v>
      </c>
      <c r="U48" s="324">
        <f>T48/$M48*$N48</f>
        <v>6.5960697599999993E-2</v>
      </c>
      <c r="V48" s="320">
        <f t="shared" si="17"/>
        <v>0</v>
      </c>
      <c r="W48" s="319">
        <f t="shared" si="6"/>
        <v>0</v>
      </c>
      <c r="X48" s="324">
        <f>W48/M48*N48</f>
        <v>0</v>
      </c>
      <c r="Y48" s="320">
        <f t="shared" si="18"/>
        <v>2.5536000000000005E-3</v>
      </c>
      <c r="Z48" s="319">
        <f t="shared" si="10"/>
        <v>8.0530329600000006E-2</v>
      </c>
      <c r="AA48" s="304">
        <f>Z48/$M48*$N48</f>
        <v>6.5960697599999993E-2</v>
      </c>
      <c r="AB48" s="361">
        <v>7990.6473770000002</v>
      </c>
      <c r="AC48" s="359">
        <v>1306410</v>
      </c>
      <c r="AD48" s="361">
        <v>7.174265E-3</v>
      </c>
      <c r="AE48" s="357">
        <f t="shared" si="0"/>
        <v>3420.9740116072503</v>
      </c>
      <c r="AF48" s="415"/>
      <c r="AG48" s="108"/>
      <c r="AH48" s="114"/>
      <c r="AI48" s="51"/>
    </row>
    <row r="49" spans="1:35" ht="19" customHeight="1" x14ac:dyDescent="0.2">
      <c r="A49" s="54">
        <v>47</v>
      </c>
      <c r="B49" s="45" t="s">
        <v>1585</v>
      </c>
      <c r="C49" s="45">
        <v>13</v>
      </c>
      <c r="D49" s="4">
        <v>17</v>
      </c>
      <c r="E49" s="45" t="s">
        <v>1583</v>
      </c>
      <c r="F49" s="286" t="s">
        <v>1956</v>
      </c>
      <c r="G49" s="168">
        <v>290</v>
      </c>
      <c r="H49" s="168">
        <v>0.35</v>
      </c>
      <c r="I49" s="169">
        <v>4.7</v>
      </c>
      <c r="J49" s="168">
        <v>0.11</v>
      </c>
      <c r="K49" s="170">
        <f t="shared" si="15"/>
        <v>294.7</v>
      </c>
      <c r="L49" s="202">
        <f t="shared" si="16"/>
        <v>0.45999999999999996</v>
      </c>
      <c r="M49" s="230">
        <v>311</v>
      </c>
      <c r="N49" s="231">
        <v>339</v>
      </c>
      <c r="O49" s="317">
        <f t="shared" si="13"/>
        <v>90.19</v>
      </c>
      <c r="P49" s="316">
        <f t="shared" si="19"/>
        <v>98.309999999999988</v>
      </c>
      <c r="Q49" s="317">
        <f t="shared" si="20"/>
        <v>1.4617</v>
      </c>
      <c r="R49" s="316">
        <f t="shared" si="19"/>
        <v>1.5933000000000002</v>
      </c>
      <c r="S49" s="317">
        <f t="shared" si="14"/>
        <v>0.10884999999999999</v>
      </c>
      <c r="T49" s="316">
        <f t="shared" si="4"/>
        <v>3.4326935999999999</v>
      </c>
      <c r="U49" s="321">
        <f>T49/$M49*$N49</f>
        <v>3.7417463999999998</v>
      </c>
      <c r="V49" s="317">
        <f t="shared" si="17"/>
        <v>3.4210000000000004E-2</v>
      </c>
      <c r="W49" s="316">
        <f t="shared" si="6"/>
        <v>1.0788465600000001</v>
      </c>
      <c r="X49" s="321">
        <f>W49/M49*N49</f>
        <v>1.1759774400000003</v>
      </c>
      <c r="Y49" s="317">
        <f t="shared" si="18"/>
        <v>0.14305999999999999</v>
      </c>
      <c r="Z49" s="316">
        <f t="shared" si="10"/>
        <v>4.5115401599999991</v>
      </c>
      <c r="AA49" s="303">
        <f>Z49/$M49*$N49</f>
        <v>4.917723839999999</v>
      </c>
      <c r="AB49" s="360">
        <v>10303.886210999999</v>
      </c>
      <c r="AC49" s="358">
        <v>1959207</v>
      </c>
      <c r="AD49" s="360">
        <v>6.4836219999999996E-3</v>
      </c>
      <c r="AE49" s="355">
        <f t="shared" si="0"/>
        <v>4636.5065268302096</v>
      </c>
      <c r="AF49" s="415"/>
      <c r="AG49" s="43"/>
      <c r="AH49" s="44"/>
    </row>
    <row r="50" spans="1:35" s="5" customFormat="1" ht="19" customHeight="1" x14ac:dyDescent="0.2">
      <c r="A50" s="118">
        <v>48</v>
      </c>
      <c r="B50" s="53" t="s">
        <v>1585</v>
      </c>
      <c r="C50" s="53">
        <v>13</v>
      </c>
      <c r="D50" s="51">
        <v>18</v>
      </c>
      <c r="E50" s="53" t="s">
        <v>1957</v>
      </c>
      <c r="F50" s="287" t="s">
        <v>1958</v>
      </c>
      <c r="G50" s="173">
        <v>4400</v>
      </c>
      <c r="H50" s="173">
        <v>0.67</v>
      </c>
      <c r="I50" s="240">
        <v>0</v>
      </c>
      <c r="J50" s="241">
        <v>0</v>
      </c>
      <c r="K50" s="175">
        <f t="shared" si="15"/>
        <v>4400</v>
      </c>
      <c r="L50" s="203">
        <f t="shared" si="16"/>
        <v>0.67</v>
      </c>
      <c r="M50" s="242">
        <v>0.5</v>
      </c>
      <c r="N50" s="232">
        <v>0.5</v>
      </c>
      <c r="O50" s="320">
        <f t="shared" si="13"/>
        <v>2.2000000000000002</v>
      </c>
      <c r="P50" s="319">
        <f t="shared" si="19"/>
        <v>2.2000000000000002</v>
      </c>
      <c r="Q50" s="320">
        <f t="shared" si="20"/>
        <v>0</v>
      </c>
      <c r="R50" s="319">
        <f t="shared" si="19"/>
        <v>0</v>
      </c>
      <c r="S50" s="320">
        <f t="shared" si="14"/>
        <v>3.3500000000000001E-4</v>
      </c>
      <c r="T50" s="319">
        <f t="shared" si="4"/>
        <v>1.0564560000000001E-2</v>
      </c>
      <c r="U50" s="324">
        <f>T50/$M50*$N50</f>
        <v>1.0564560000000001E-2</v>
      </c>
      <c r="V50" s="320">
        <f t="shared" si="17"/>
        <v>0</v>
      </c>
      <c r="W50" s="319">
        <f t="shared" si="6"/>
        <v>0</v>
      </c>
      <c r="X50" s="324">
        <f>W50/M50*N50</f>
        <v>0</v>
      </c>
      <c r="Y50" s="320">
        <f t="shared" si="18"/>
        <v>3.3500000000000001E-4</v>
      </c>
      <c r="Z50" s="319">
        <f t="shared" si="10"/>
        <v>1.0564560000000001E-2</v>
      </c>
      <c r="AA50" s="323">
        <f>Z50/$M50*$N50</f>
        <v>1.0564560000000001E-2</v>
      </c>
      <c r="AB50" s="361">
        <v>15</v>
      </c>
      <c r="AC50" s="359">
        <f>9202/5*AB50</f>
        <v>27606</v>
      </c>
      <c r="AD50" s="361">
        <v>7.8300000000000002E-3</v>
      </c>
      <c r="AE50" s="357">
        <f>AC50*AD50/1000*365</f>
        <v>78.896567700000006</v>
      </c>
      <c r="AF50" s="415"/>
      <c r="AG50" s="108"/>
      <c r="AH50" s="114"/>
      <c r="AI50" s="51"/>
    </row>
    <row r="51" spans="1:35" ht="19" customHeight="1" x14ac:dyDescent="0.2">
      <c r="A51" s="54">
        <v>49</v>
      </c>
      <c r="B51" s="45" t="s">
        <v>1585</v>
      </c>
      <c r="C51" s="45">
        <v>13</v>
      </c>
      <c r="D51" s="4">
        <v>19</v>
      </c>
      <c r="E51" s="45" t="s">
        <v>1871</v>
      </c>
      <c r="F51" s="286" t="s">
        <v>1955</v>
      </c>
      <c r="G51" s="168">
        <v>6500</v>
      </c>
      <c r="H51" s="168">
        <v>1.6</v>
      </c>
      <c r="I51" s="171">
        <v>0</v>
      </c>
      <c r="J51" s="172">
        <v>0</v>
      </c>
      <c r="K51" s="170">
        <f t="shared" si="15"/>
        <v>6500</v>
      </c>
      <c r="L51" s="202">
        <f t="shared" si="16"/>
        <v>1.6</v>
      </c>
      <c r="M51" s="230">
        <v>5.47</v>
      </c>
      <c r="N51" s="232">
        <v>4.1500000000000004</v>
      </c>
      <c r="O51" s="317">
        <f t="shared" si="13"/>
        <v>35.555</v>
      </c>
      <c r="P51" s="316">
        <f>SUM(O51:O52)/SUM($M51:$M52)*$N51</f>
        <v>157.99251854905197</v>
      </c>
      <c r="Q51" s="317">
        <f t="shared" si="20"/>
        <v>0</v>
      </c>
      <c r="R51" s="316">
        <f>SUM(Q51:Q52)/SUM($M51:$M52)*$N51</f>
        <v>0.15266389117889534</v>
      </c>
      <c r="S51" s="317">
        <f t="shared" si="14"/>
        <v>8.7520000000000011E-3</v>
      </c>
      <c r="T51" s="316">
        <f t="shared" si="4"/>
        <v>0.27600307200000002</v>
      </c>
      <c r="U51" s="321">
        <f>SUM(T51:T52)/SUM($M51:$M52)*$N51</f>
        <v>0.95671020583676858</v>
      </c>
      <c r="V51" s="317">
        <f t="shared" si="17"/>
        <v>0</v>
      </c>
      <c r="W51" s="316">
        <f t="shared" si="6"/>
        <v>0</v>
      </c>
      <c r="X51" s="321">
        <f>SUM(W51:W52)/SUM($M51:$M52)*$N51</f>
        <v>0.15089937002473211</v>
      </c>
      <c r="Y51" s="317">
        <f t="shared" si="18"/>
        <v>8.7520000000000011E-3</v>
      </c>
      <c r="Z51" s="316">
        <f t="shared" si="10"/>
        <v>0.27600307200000002</v>
      </c>
      <c r="AA51" s="303">
        <f>SUM(Z51:Z52)/SUM($M51:$M52)*$N51</f>
        <v>1.1076095758615008</v>
      </c>
      <c r="AB51" s="361">
        <v>235.400701</v>
      </c>
      <c r="AC51" s="359">
        <v>40197</v>
      </c>
      <c r="AD51" s="361">
        <v>7.8300000000000002E-3</v>
      </c>
      <c r="AE51" s="357">
        <f>AC51*AD51/1000*365</f>
        <v>114.88101614999999</v>
      </c>
      <c r="AF51" s="415"/>
      <c r="AG51" s="43"/>
      <c r="AH51" s="44"/>
    </row>
    <row r="52" spans="1:35" s="5" customFormat="1" ht="19" customHeight="1" x14ac:dyDescent="0.2">
      <c r="A52" s="118">
        <v>50</v>
      </c>
      <c r="B52" s="53" t="s">
        <v>1585</v>
      </c>
      <c r="C52" s="53">
        <v>13</v>
      </c>
      <c r="D52" s="51">
        <v>19</v>
      </c>
      <c r="E52" s="53" t="s">
        <v>1918</v>
      </c>
      <c r="F52" s="287" t="s">
        <v>1959</v>
      </c>
      <c r="G52" s="173">
        <v>64000</v>
      </c>
      <c r="H52" s="173">
        <v>12</v>
      </c>
      <c r="I52" s="174">
        <v>67</v>
      </c>
      <c r="J52" s="173">
        <v>2.1</v>
      </c>
      <c r="K52" s="175">
        <f t="shared" si="15"/>
        <v>64067</v>
      </c>
      <c r="L52" s="203">
        <f t="shared" si="16"/>
        <v>14.1</v>
      </c>
      <c r="M52" s="233">
        <v>6.66</v>
      </c>
      <c r="N52" s="232">
        <v>4.1500000000000004</v>
      </c>
      <c r="O52" s="320">
        <f t="shared" si="13"/>
        <v>426.24</v>
      </c>
      <c r="P52" s="325"/>
      <c r="Q52" s="320">
        <f t="shared" si="20"/>
        <v>0.44622000000000001</v>
      </c>
      <c r="R52" s="325"/>
      <c r="S52" s="320">
        <f t="shared" si="14"/>
        <v>7.9920000000000005E-2</v>
      </c>
      <c r="T52" s="319">
        <f t="shared" si="4"/>
        <v>2.5203571200000003</v>
      </c>
      <c r="U52" s="319"/>
      <c r="V52" s="320">
        <f t="shared" si="17"/>
        <v>1.3986E-2</v>
      </c>
      <c r="W52" s="319">
        <f t="shared" si="6"/>
        <v>0.44106249600000003</v>
      </c>
      <c r="X52" s="319"/>
      <c r="Y52" s="320">
        <f t="shared" si="18"/>
        <v>9.3906000000000003E-2</v>
      </c>
      <c r="Z52" s="319">
        <f t="shared" si="10"/>
        <v>2.9614196160000001</v>
      </c>
      <c r="AA52" s="323"/>
      <c r="AB52" s="361">
        <v>235.400701</v>
      </c>
      <c r="AC52" s="359">
        <v>40197</v>
      </c>
      <c r="AD52" s="361">
        <v>7.8300000000000002E-3</v>
      </c>
      <c r="AE52" s="357">
        <f t="shared" ref="AE52" si="21">AC52*AD52/1000*365</f>
        <v>114.88101614999999</v>
      </c>
      <c r="AF52" s="414"/>
      <c r="AG52" s="108"/>
      <c r="AH52" s="114"/>
      <c r="AI52" s="51"/>
    </row>
    <row r="53" spans="1:35" s="4" customFormat="1" ht="19" customHeight="1" x14ac:dyDescent="0.2">
      <c r="A53" s="54">
        <v>51</v>
      </c>
      <c r="B53" s="65" t="s">
        <v>1886</v>
      </c>
      <c r="C53" s="45">
        <v>21</v>
      </c>
      <c r="D53" s="4">
        <v>20</v>
      </c>
      <c r="E53" s="65" t="s">
        <v>1835</v>
      </c>
      <c r="F53" s="288" t="s">
        <v>2019</v>
      </c>
      <c r="G53" s="156">
        <v>5701.0349999999989</v>
      </c>
      <c r="H53" s="152">
        <v>1.4632149999999999</v>
      </c>
      <c r="I53" s="151">
        <v>20.206767105263157</v>
      </c>
      <c r="J53" s="152">
        <v>0.21543092105263162</v>
      </c>
      <c r="K53" s="151">
        <f>SUM(G53+I53)</f>
        <v>5721.2417671052617</v>
      </c>
      <c r="L53" s="156">
        <f>SUM(H53+J53)</f>
        <v>1.6786459210526314</v>
      </c>
      <c r="M53" s="211">
        <v>2750</v>
      </c>
      <c r="N53" s="212">
        <v>1700</v>
      </c>
      <c r="O53" s="317">
        <f t="shared" si="13"/>
        <v>15677.846249999997</v>
      </c>
      <c r="P53" s="326">
        <f>SUM(O53:O55,O60:O62)/SUM($M53:$M55,$M60:$M62)*$N53</f>
        <v>11543.803375476189</v>
      </c>
      <c r="Q53" s="317">
        <f t="shared" si="20"/>
        <v>55.568609539473684</v>
      </c>
      <c r="R53" s="326">
        <f>SUM(Q53:Q69)/SUM($M53:$M69)*$N53</f>
        <v>9.0714502996088182</v>
      </c>
      <c r="S53" s="317">
        <f t="shared" si="14"/>
        <v>4.0238412500000003</v>
      </c>
      <c r="T53" s="316">
        <f t="shared" ref="T53:T100" si="22">S53/1000000*365*86400</f>
        <v>126.89585766000002</v>
      </c>
      <c r="U53" s="262">
        <f>SUM(T53:T55,T60:T62)/SUM($M53:$M55,$M60:$M62)*$N53</f>
        <v>382.16640526971429</v>
      </c>
      <c r="V53" s="317">
        <f t="shared" si="17"/>
        <v>0.59243503289473698</v>
      </c>
      <c r="W53" s="316">
        <f>V53/1000000*365*86400</f>
        <v>18.683031197368425</v>
      </c>
      <c r="X53" s="321">
        <f>SUM(W53:W69)/SUM(M53:M69)*N53</f>
        <v>74.932874700170714</v>
      </c>
      <c r="Y53" s="317">
        <f t="shared" si="18"/>
        <v>4.6162762828947361</v>
      </c>
      <c r="Z53" s="316">
        <f>Y53/1000000*365*86400</f>
        <v>145.57888885736841</v>
      </c>
      <c r="AA53" s="305">
        <f>SUM(Z53:Z55,Z60:Z62)/SUM($M53:$M55,$M60:$M62)*$N53</f>
        <v>392.73334578324813</v>
      </c>
      <c r="AB53" s="360">
        <v>159586.83004760498</v>
      </c>
      <c r="AC53" s="358">
        <v>46490807</v>
      </c>
      <c r="AD53" s="360">
        <v>8.3898167490791299E-3</v>
      </c>
      <c r="AE53" s="355">
        <f t="shared" ref="AE53:AE60" si="23">AC53*AD53/1000*365</f>
        <v>142368.01320508393</v>
      </c>
      <c r="AF53" s="413" t="s">
        <v>2124</v>
      </c>
    </row>
    <row r="54" spans="1:35" s="4" customFormat="1" ht="19" customHeight="1" x14ac:dyDescent="0.2">
      <c r="A54" s="54">
        <v>52</v>
      </c>
      <c r="B54" s="65" t="s">
        <v>1886</v>
      </c>
      <c r="C54" s="45">
        <v>21</v>
      </c>
      <c r="D54" s="4">
        <v>20</v>
      </c>
      <c r="E54" s="65" t="s">
        <v>1836</v>
      </c>
      <c r="F54" s="288" t="s">
        <v>2020</v>
      </c>
      <c r="G54" s="156">
        <v>13624.744999999999</v>
      </c>
      <c r="H54" s="152">
        <v>33.246804999999995</v>
      </c>
      <c r="I54" s="151">
        <v>10.249147368421053</v>
      </c>
      <c r="J54" s="152">
        <v>0.4119184210526316</v>
      </c>
      <c r="K54" s="151">
        <f t="shared" ref="K54:K78" si="24">SUM(G54+I54)</f>
        <v>13634.994147368419</v>
      </c>
      <c r="L54" s="156">
        <f t="shared" ref="L54:L78" si="25">SUM(H54+J54)</f>
        <v>33.658723421052628</v>
      </c>
      <c r="M54" s="211">
        <v>2200</v>
      </c>
      <c r="N54" s="212">
        <v>1700</v>
      </c>
      <c r="O54" s="317">
        <f t="shared" si="13"/>
        <v>29974.438999999995</v>
      </c>
      <c r="P54" s="327"/>
      <c r="Q54" s="317">
        <f t="shared" si="20"/>
        <v>22.548124210526314</v>
      </c>
      <c r="R54" s="327"/>
      <c r="S54" s="317">
        <f t="shared" si="14"/>
        <v>73.142970999999989</v>
      </c>
      <c r="T54" s="316">
        <f t="shared" si="22"/>
        <v>2306.636733456</v>
      </c>
      <c r="U54" s="328"/>
      <c r="V54" s="317">
        <f t="shared" si="17"/>
        <v>0.90622052631578942</v>
      </c>
      <c r="W54" s="316">
        <f t="shared" ref="W54:W100" si="26">V54/1000000*365*86400</f>
        <v>28.578570517894736</v>
      </c>
      <c r="X54" s="328"/>
      <c r="Y54" s="317">
        <f t="shared" si="18"/>
        <v>74.049191526315781</v>
      </c>
      <c r="Z54" s="316">
        <f t="shared" ref="Z54:Z100" si="27">Y54/1000000*365*86400</f>
        <v>2335.2153039738946</v>
      </c>
      <c r="AA54" s="329"/>
      <c r="AB54" s="360">
        <v>159586.83004760498</v>
      </c>
      <c r="AC54" s="358">
        <v>46490807</v>
      </c>
      <c r="AD54" s="360">
        <v>8.3898167490791299E-3</v>
      </c>
      <c r="AE54" s="355">
        <f t="shared" si="23"/>
        <v>142368.01320508393</v>
      </c>
      <c r="AF54" s="415"/>
    </row>
    <row r="55" spans="1:35" s="4" customFormat="1" ht="19" customHeight="1" x14ac:dyDescent="0.2">
      <c r="A55" s="54">
        <v>53</v>
      </c>
      <c r="B55" s="65" t="s">
        <v>1886</v>
      </c>
      <c r="C55" s="45">
        <v>21</v>
      </c>
      <c r="D55" s="4">
        <v>20</v>
      </c>
      <c r="E55" s="65" t="s">
        <v>1837</v>
      </c>
      <c r="F55" s="288" t="s">
        <v>2021</v>
      </c>
      <c r="G55" s="156">
        <v>11706.99</v>
      </c>
      <c r="H55" s="152">
        <v>1.9717750000000003</v>
      </c>
      <c r="I55" s="151">
        <v>4.1148881578947369</v>
      </c>
      <c r="J55" s="152">
        <v>0.1312059210526316</v>
      </c>
      <c r="K55" s="151">
        <f t="shared" si="24"/>
        <v>11711.104888157895</v>
      </c>
      <c r="L55" s="156">
        <f t="shared" si="25"/>
        <v>2.102980921052632</v>
      </c>
      <c r="M55" s="211">
        <v>2200</v>
      </c>
      <c r="N55" s="212">
        <v>1700</v>
      </c>
      <c r="O55" s="317">
        <f t="shared" si="13"/>
        <v>25755.378000000001</v>
      </c>
      <c r="P55" s="327"/>
      <c r="Q55" s="317">
        <f t="shared" si="20"/>
        <v>9.0527539473684211</v>
      </c>
      <c r="R55" s="327"/>
      <c r="S55" s="317">
        <f t="shared" si="14"/>
        <v>4.337905000000001</v>
      </c>
      <c r="T55" s="316">
        <f t="shared" si="22"/>
        <v>136.80017208000004</v>
      </c>
      <c r="U55" s="330"/>
      <c r="V55" s="317">
        <f t="shared" si="17"/>
        <v>0.28865302631578954</v>
      </c>
      <c r="W55" s="316">
        <f t="shared" si="26"/>
        <v>9.102961837894739</v>
      </c>
      <c r="X55" s="330"/>
      <c r="Y55" s="317">
        <f t="shared" si="18"/>
        <v>4.6265580263157906</v>
      </c>
      <c r="Z55" s="316">
        <f t="shared" si="27"/>
        <v>145.90313391789476</v>
      </c>
      <c r="AA55" s="331"/>
      <c r="AB55" s="360">
        <v>159586.83004760498</v>
      </c>
      <c r="AC55" s="358">
        <v>46490807</v>
      </c>
      <c r="AD55" s="360">
        <v>8.3898167490791299E-3</v>
      </c>
      <c r="AE55" s="355">
        <f t="shared" si="23"/>
        <v>142368.01320508393</v>
      </c>
      <c r="AF55" s="415"/>
    </row>
    <row r="56" spans="1:35" s="4" customFormat="1" ht="19" customHeight="1" x14ac:dyDescent="0.2">
      <c r="A56" s="54">
        <v>54</v>
      </c>
      <c r="B56" s="65" t="s">
        <v>1886</v>
      </c>
      <c r="C56" s="45">
        <v>21</v>
      </c>
      <c r="D56" s="4">
        <v>20</v>
      </c>
      <c r="E56" s="65" t="s">
        <v>1838</v>
      </c>
      <c r="F56" s="288" t="s">
        <v>1596</v>
      </c>
      <c r="G56" s="176"/>
      <c r="H56" s="177"/>
      <c r="I56" s="151">
        <v>3.3814019736842109</v>
      </c>
      <c r="J56" s="152">
        <v>1.4582236842105262E-2</v>
      </c>
      <c r="K56" s="151"/>
      <c r="L56" s="156"/>
      <c r="M56" s="211">
        <v>1650</v>
      </c>
      <c r="N56" s="212">
        <v>1700</v>
      </c>
      <c r="O56" s="317"/>
      <c r="P56" s="327"/>
      <c r="Q56" s="317">
        <f t="shared" si="20"/>
        <v>5.5793132565789483</v>
      </c>
      <c r="R56" s="327"/>
      <c r="S56" s="317">
        <f t="shared" si="14"/>
        <v>0</v>
      </c>
      <c r="T56" s="316"/>
      <c r="U56" s="332"/>
      <c r="V56" s="317">
        <f t="shared" si="17"/>
        <v>2.4060690789473684E-2</v>
      </c>
      <c r="W56" s="316">
        <f t="shared" si="26"/>
        <v>0.75877794473684212</v>
      </c>
      <c r="X56" s="332"/>
      <c r="Y56" s="317"/>
      <c r="Z56" s="316"/>
      <c r="AA56" s="333"/>
      <c r="AB56" s="360">
        <v>159586.83004760498</v>
      </c>
      <c r="AC56" s="358">
        <v>46490807</v>
      </c>
      <c r="AD56" s="360">
        <v>8.3898167490791299E-3</v>
      </c>
      <c r="AE56" s="355">
        <f>AC56*AD56/1000*365</f>
        <v>142368.01320508393</v>
      </c>
      <c r="AF56" s="415"/>
    </row>
    <row r="57" spans="1:35" s="4" customFormat="1" ht="19" customHeight="1" x14ac:dyDescent="0.2">
      <c r="A57" s="54">
        <v>55</v>
      </c>
      <c r="B57" s="65" t="s">
        <v>1886</v>
      </c>
      <c r="C57" s="45">
        <v>21</v>
      </c>
      <c r="D57" s="4">
        <v>20</v>
      </c>
      <c r="E57" s="65" t="s">
        <v>1839</v>
      </c>
      <c r="F57" s="288" t="s">
        <v>2022</v>
      </c>
      <c r="G57" s="176"/>
      <c r="H57" s="177"/>
      <c r="I57" s="151">
        <v>6.1549710526315788</v>
      </c>
      <c r="J57" s="152">
        <v>0.10919605263157894</v>
      </c>
      <c r="K57" s="151"/>
      <c r="L57" s="156"/>
      <c r="M57" s="211">
        <v>2750</v>
      </c>
      <c r="N57" s="212">
        <v>1700</v>
      </c>
      <c r="O57" s="317"/>
      <c r="P57" s="327"/>
      <c r="Q57" s="317">
        <f t="shared" si="20"/>
        <v>16.92617039473684</v>
      </c>
      <c r="R57" s="327"/>
      <c r="S57" s="317">
        <f t="shared" si="14"/>
        <v>0</v>
      </c>
      <c r="T57" s="316"/>
      <c r="U57" s="332"/>
      <c r="V57" s="317">
        <f t="shared" si="17"/>
        <v>0.3002891447368421</v>
      </c>
      <c r="W57" s="316">
        <f t="shared" si="26"/>
        <v>9.4699184684210511</v>
      </c>
      <c r="X57" s="332"/>
      <c r="Y57" s="317"/>
      <c r="Z57" s="316"/>
      <c r="AA57" s="333"/>
      <c r="AB57" s="360">
        <v>159586.83004760498</v>
      </c>
      <c r="AC57" s="358">
        <v>46490807</v>
      </c>
      <c r="AD57" s="360">
        <v>8.3898167490791299E-3</v>
      </c>
      <c r="AE57" s="355">
        <f t="shared" si="23"/>
        <v>142368.01320508393</v>
      </c>
      <c r="AF57" s="415"/>
    </row>
    <row r="58" spans="1:35" s="4" customFormat="1" ht="19" customHeight="1" x14ac:dyDescent="0.2">
      <c r="A58" s="54">
        <v>56</v>
      </c>
      <c r="B58" s="65" t="s">
        <v>1886</v>
      </c>
      <c r="C58" s="45">
        <v>21</v>
      </c>
      <c r="D58" s="4">
        <v>20</v>
      </c>
      <c r="E58" s="65" t="s">
        <v>1840</v>
      </c>
      <c r="F58" s="288" t="s">
        <v>2023</v>
      </c>
      <c r="G58" s="176"/>
      <c r="H58" s="177"/>
      <c r="I58" s="151">
        <v>11.287767763157893</v>
      </c>
      <c r="J58" s="152">
        <v>8.0832559210526327</v>
      </c>
      <c r="K58" s="151"/>
      <c r="L58" s="156"/>
      <c r="M58" s="211">
        <v>3300</v>
      </c>
      <c r="N58" s="212">
        <v>1700</v>
      </c>
      <c r="O58" s="317"/>
      <c r="P58" s="327"/>
      <c r="Q58" s="317">
        <f t="shared" si="20"/>
        <v>37.249633618421043</v>
      </c>
      <c r="R58" s="327"/>
      <c r="S58" s="317">
        <f t="shared" si="14"/>
        <v>0</v>
      </c>
      <c r="T58" s="316"/>
      <c r="U58" s="332"/>
      <c r="V58" s="317">
        <f t="shared" si="17"/>
        <v>26.674744539473689</v>
      </c>
      <c r="W58" s="316">
        <f t="shared" si="26"/>
        <v>841.2147437968423</v>
      </c>
      <c r="X58" s="332"/>
      <c r="Y58" s="317"/>
      <c r="Z58" s="316"/>
      <c r="AA58" s="333"/>
      <c r="AB58" s="360">
        <v>159586.83004760498</v>
      </c>
      <c r="AC58" s="358">
        <v>46490807</v>
      </c>
      <c r="AD58" s="360">
        <v>8.3898167490791299E-3</v>
      </c>
      <c r="AE58" s="355">
        <f t="shared" si="23"/>
        <v>142368.01320508393</v>
      </c>
      <c r="AF58" s="415"/>
      <c r="AG58" s="65"/>
      <c r="AH58" s="65"/>
    </row>
    <row r="59" spans="1:35" s="4" customFormat="1" ht="19" customHeight="1" x14ac:dyDescent="0.2">
      <c r="A59" s="54">
        <v>57</v>
      </c>
      <c r="B59" s="65" t="s">
        <v>1886</v>
      </c>
      <c r="C59" s="45">
        <v>21</v>
      </c>
      <c r="D59" s="4">
        <v>20</v>
      </c>
      <c r="E59" s="65" t="s">
        <v>1841</v>
      </c>
      <c r="F59" s="288" t="s">
        <v>2024</v>
      </c>
      <c r="G59" s="176"/>
      <c r="H59" s="177"/>
      <c r="I59" s="151">
        <v>2.4419776315789479</v>
      </c>
      <c r="J59" s="152">
        <v>1.5631578947368423E-2</v>
      </c>
      <c r="K59" s="151"/>
      <c r="L59" s="156"/>
      <c r="M59" s="211">
        <v>4400</v>
      </c>
      <c r="N59" s="212">
        <v>1700</v>
      </c>
      <c r="O59" s="317"/>
      <c r="P59" s="327"/>
      <c r="Q59" s="317">
        <f t="shared" si="20"/>
        <v>10.744701578947369</v>
      </c>
      <c r="R59" s="327"/>
      <c r="S59" s="317">
        <f t="shared" si="14"/>
        <v>0</v>
      </c>
      <c r="T59" s="316"/>
      <c r="U59" s="332"/>
      <c r="V59" s="317">
        <f t="shared" si="17"/>
        <v>6.8778947368421064E-2</v>
      </c>
      <c r="W59" s="316">
        <f t="shared" si="26"/>
        <v>2.1690128842105265</v>
      </c>
      <c r="X59" s="332"/>
      <c r="Y59" s="317"/>
      <c r="Z59" s="316"/>
      <c r="AA59" s="333"/>
      <c r="AB59" s="360">
        <v>159586.83004760498</v>
      </c>
      <c r="AC59" s="358">
        <v>46490807</v>
      </c>
      <c r="AD59" s="360">
        <v>8.3898167490791299E-3</v>
      </c>
      <c r="AE59" s="355">
        <f t="shared" si="23"/>
        <v>142368.01320508393</v>
      </c>
      <c r="AF59" s="415"/>
      <c r="AG59" s="65"/>
      <c r="AH59" s="65"/>
    </row>
    <row r="60" spans="1:35" s="4" customFormat="1" ht="19" customHeight="1" x14ac:dyDescent="0.2">
      <c r="A60" s="54">
        <v>58</v>
      </c>
      <c r="B60" s="4" t="s">
        <v>1886</v>
      </c>
      <c r="C60" s="45">
        <v>21</v>
      </c>
      <c r="D60" s="4">
        <v>20</v>
      </c>
      <c r="E60" s="4" t="s">
        <v>1842</v>
      </c>
      <c r="F60" s="288" t="s">
        <v>2025</v>
      </c>
      <c r="G60" s="156">
        <v>1783.1541</v>
      </c>
      <c r="H60" s="219">
        <v>0.13799999999999998</v>
      </c>
      <c r="I60" s="156">
        <v>3.3503901315789477</v>
      </c>
      <c r="J60" s="156">
        <v>0.16549736842105264</v>
      </c>
      <c r="K60" s="156">
        <f t="shared" si="24"/>
        <v>1786.5044901315789</v>
      </c>
      <c r="L60" s="156">
        <f t="shared" si="25"/>
        <v>0.30349736842105263</v>
      </c>
      <c r="M60" s="212">
        <v>1650</v>
      </c>
      <c r="N60" s="212">
        <v>1700</v>
      </c>
      <c r="O60" s="316">
        <f>G60*M60/1000</f>
        <v>2942.2042650000003</v>
      </c>
      <c r="P60" s="327"/>
      <c r="Q60" s="316">
        <f t="shared" si="20"/>
        <v>5.5281437171052641</v>
      </c>
      <c r="R60" s="327"/>
      <c r="S60" s="316">
        <f t="shared" si="14"/>
        <v>0.22769999999999996</v>
      </c>
      <c r="T60" s="316">
        <f t="shared" si="22"/>
        <v>7.180747199999999</v>
      </c>
      <c r="U60" s="332"/>
      <c r="V60" s="316">
        <f t="shared" si="17"/>
        <v>0.27307065789473689</v>
      </c>
      <c r="W60" s="316">
        <f t="shared" si="26"/>
        <v>8.6115562673684227</v>
      </c>
      <c r="X60" s="332"/>
      <c r="Y60" s="316">
        <f>L60*M60/1000</f>
        <v>0.50077065789473685</v>
      </c>
      <c r="Z60" s="316">
        <f t="shared" si="27"/>
        <v>15.792303467368423</v>
      </c>
      <c r="AA60" s="333"/>
      <c r="AB60" s="360">
        <v>159586.83004760498</v>
      </c>
      <c r="AC60" s="362">
        <v>46490807</v>
      </c>
      <c r="AD60" s="360">
        <v>8.3898167490791299E-3</v>
      </c>
      <c r="AE60" s="355">
        <f t="shared" si="23"/>
        <v>142368.01320508393</v>
      </c>
      <c r="AF60" s="415"/>
    </row>
    <row r="61" spans="1:35" s="4" customFormat="1" ht="19" customHeight="1" x14ac:dyDescent="0.2">
      <c r="A61" s="54">
        <v>59</v>
      </c>
      <c r="B61" s="65" t="s">
        <v>1886</v>
      </c>
      <c r="C61" s="45">
        <v>21</v>
      </c>
      <c r="D61" s="4">
        <v>20</v>
      </c>
      <c r="E61" s="65" t="s">
        <v>1843</v>
      </c>
      <c r="F61" s="288" t="s">
        <v>2026</v>
      </c>
      <c r="G61" s="156">
        <v>1634.8448499999997</v>
      </c>
      <c r="H61" s="152">
        <v>0.19329999999999997</v>
      </c>
      <c r="I61" s="151">
        <v>1.4759006578947369</v>
      </c>
      <c r="J61" s="152">
        <v>5.6451315789473676E-2</v>
      </c>
      <c r="K61" s="151">
        <f t="shared" si="24"/>
        <v>1636.3207506578945</v>
      </c>
      <c r="L61" s="156">
        <f t="shared" si="25"/>
        <v>0.24975131578947365</v>
      </c>
      <c r="M61" s="211">
        <v>1650</v>
      </c>
      <c r="N61" s="212">
        <v>1700</v>
      </c>
      <c r="O61" s="317">
        <f>G61*M61/1000</f>
        <v>2697.4940024999996</v>
      </c>
      <c r="P61" s="327"/>
      <c r="Q61" s="317">
        <f t="shared" si="20"/>
        <v>2.435236085526316</v>
      </c>
      <c r="R61" s="327"/>
      <c r="S61" s="317">
        <f t="shared" si="14"/>
        <v>0.31894499999999992</v>
      </c>
      <c r="T61" s="316">
        <f t="shared" si="22"/>
        <v>10.058249519999999</v>
      </c>
      <c r="U61" s="332"/>
      <c r="V61" s="317">
        <f t="shared" si="17"/>
        <v>9.3144671052631564E-2</v>
      </c>
      <c r="W61" s="316">
        <f t="shared" si="26"/>
        <v>2.9374103463157888</v>
      </c>
      <c r="X61" s="332"/>
      <c r="Y61" s="317">
        <f>L61*M61/1000</f>
        <v>0.4120896710526315</v>
      </c>
      <c r="Z61" s="316">
        <f t="shared" si="27"/>
        <v>12.995659866315789</v>
      </c>
      <c r="AA61" s="333"/>
      <c r="AB61" s="360">
        <v>159586.83004760498</v>
      </c>
      <c r="AC61" s="358">
        <v>46490807</v>
      </c>
      <c r="AD61" s="360">
        <v>8.3898167490791299E-3</v>
      </c>
      <c r="AE61" s="355">
        <f>AC61*AD61/1000*365</f>
        <v>142368.01320508393</v>
      </c>
      <c r="AF61" s="415"/>
      <c r="AG61" s="65"/>
      <c r="AH61" s="65"/>
    </row>
    <row r="62" spans="1:35" s="4" customFormat="1" ht="19" customHeight="1" x14ac:dyDescent="0.2">
      <c r="A62" s="54">
        <v>60</v>
      </c>
      <c r="B62" s="65" t="s">
        <v>1886</v>
      </c>
      <c r="C62" s="45">
        <v>21</v>
      </c>
      <c r="D62" s="4">
        <v>20</v>
      </c>
      <c r="E62" s="65" t="s">
        <v>1844</v>
      </c>
      <c r="F62" s="288" t="s">
        <v>2027</v>
      </c>
      <c r="G62" s="156">
        <v>1256.9060999999999</v>
      </c>
      <c r="H62" s="152">
        <v>0.25689999999999996</v>
      </c>
      <c r="I62" s="151">
        <v>0.95029210526315799</v>
      </c>
      <c r="J62" s="152">
        <v>0.11183486842105264</v>
      </c>
      <c r="K62" s="151">
        <f t="shared" si="24"/>
        <v>1257.856392105263</v>
      </c>
      <c r="L62" s="156">
        <f t="shared" si="25"/>
        <v>0.36873486842105263</v>
      </c>
      <c r="M62" s="211">
        <v>1100</v>
      </c>
      <c r="N62" s="212">
        <v>1700</v>
      </c>
      <c r="O62" s="317">
        <f>G62*M62/1000</f>
        <v>1382.59671</v>
      </c>
      <c r="P62" s="327"/>
      <c r="Q62" s="317">
        <f t="shared" si="20"/>
        <v>1.0453213157894738</v>
      </c>
      <c r="R62" s="327"/>
      <c r="S62" s="317">
        <f t="shared" si="14"/>
        <v>0.28258999999999995</v>
      </c>
      <c r="T62" s="316">
        <f t="shared" si="22"/>
        <v>8.9117582399999975</v>
      </c>
      <c r="U62" s="332"/>
      <c r="V62" s="317">
        <f t="shared" si="17"/>
        <v>0.12301835526315789</v>
      </c>
      <c r="W62" s="316">
        <f t="shared" si="26"/>
        <v>3.8795068515789479</v>
      </c>
      <c r="X62" s="332"/>
      <c r="Y62" s="317">
        <f>L62*M62/1000</f>
        <v>0.40560835526315786</v>
      </c>
      <c r="Z62" s="316">
        <f t="shared" si="27"/>
        <v>12.791265091578946</v>
      </c>
      <c r="AA62" s="333"/>
      <c r="AB62" s="360">
        <v>159586.83004760498</v>
      </c>
      <c r="AC62" s="358">
        <v>46490807</v>
      </c>
      <c r="AD62" s="360">
        <v>8.3898167490791299E-3</v>
      </c>
      <c r="AE62" s="355">
        <f t="shared" ref="AE62:AE101" si="28">AC62*AD62/1000*365</f>
        <v>142368.01320508393</v>
      </c>
      <c r="AF62" s="415"/>
    </row>
    <row r="63" spans="1:35" s="4" customFormat="1" ht="19" customHeight="1" x14ac:dyDescent="0.2">
      <c r="A63" s="54">
        <v>61</v>
      </c>
      <c r="B63" s="65" t="s">
        <v>1886</v>
      </c>
      <c r="C63" s="45">
        <v>21</v>
      </c>
      <c r="D63" s="4">
        <v>20</v>
      </c>
      <c r="E63" s="65" t="s">
        <v>1845</v>
      </c>
      <c r="F63" s="288" t="s">
        <v>2028</v>
      </c>
      <c r="G63" s="176"/>
      <c r="H63" s="177"/>
      <c r="I63" s="151">
        <v>0.36549736842105268</v>
      </c>
      <c r="J63" s="152">
        <v>5.1355263157894749E-3</v>
      </c>
      <c r="K63" s="151"/>
      <c r="L63" s="156"/>
      <c r="M63" s="211">
        <v>1100</v>
      </c>
      <c r="N63" s="212">
        <v>1700</v>
      </c>
      <c r="O63" s="317"/>
      <c r="P63" s="327"/>
      <c r="Q63" s="317">
        <f t="shared" si="20"/>
        <v>0.40204710526315796</v>
      </c>
      <c r="R63" s="327"/>
      <c r="S63" s="317"/>
      <c r="T63" s="316"/>
      <c r="U63" s="332"/>
      <c r="V63" s="317">
        <f t="shared" si="17"/>
        <v>5.6490789473684225E-3</v>
      </c>
      <c r="W63" s="316">
        <f t="shared" si="26"/>
        <v>0.17814935368421059</v>
      </c>
      <c r="X63" s="332"/>
      <c r="Y63" s="317"/>
      <c r="Z63" s="316"/>
      <c r="AA63" s="333"/>
      <c r="AB63" s="360">
        <v>159586.83004760498</v>
      </c>
      <c r="AC63" s="358">
        <v>46490807</v>
      </c>
      <c r="AD63" s="360">
        <v>8.3898167490791299E-3</v>
      </c>
      <c r="AE63" s="355">
        <f t="shared" si="28"/>
        <v>142368.01320508393</v>
      </c>
      <c r="AF63" s="415"/>
    </row>
    <row r="64" spans="1:35" s="4" customFormat="1" ht="19" customHeight="1" x14ac:dyDescent="0.2">
      <c r="A64" s="54">
        <v>62</v>
      </c>
      <c r="B64" s="65" t="s">
        <v>1886</v>
      </c>
      <c r="C64" s="45">
        <v>21</v>
      </c>
      <c r="D64" s="4">
        <v>20</v>
      </c>
      <c r="E64" s="65" t="s">
        <v>1846</v>
      </c>
      <c r="F64" s="288" t="s">
        <v>2029</v>
      </c>
      <c r="G64" s="176"/>
      <c r="H64" s="177"/>
      <c r="I64" s="151">
        <v>4.8732894736842114E-2</v>
      </c>
      <c r="J64" s="152">
        <v>8.7960526315789466E-4</v>
      </c>
      <c r="K64" s="151"/>
      <c r="L64" s="156"/>
      <c r="M64" s="211">
        <v>1650</v>
      </c>
      <c r="N64" s="212">
        <v>1700</v>
      </c>
      <c r="O64" s="317"/>
      <c r="P64" s="327"/>
      <c r="Q64" s="317">
        <f t="shared" si="20"/>
        <v>8.040927631578948E-2</v>
      </c>
      <c r="R64" s="327"/>
      <c r="S64" s="317"/>
      <c r="T64" s="316"/>
      <c r="U64" s="332"/>
      <c r="V64" s="317">
        <f t="shared" si="17"/>
        <v>1.451348684210526E-3</v>
      </c>
      <c r="W64" s="316">
        <f t="shared" si="26"/>
        <v>4.5769732105263153E-2</v>
      </c>
      <c r="X64" s="332"/>
      <c r="Y64" s="317"/>
      <c r="Z64" s="316"/>
      <c r="AA64" s="333"/>
      <c r="AB64" s="360">
        <v>159586.83004760498</v>
      </c>
      <c r="AC64" s="358">
        <v>46490807</v>
      </c>
      <c r="AD64" s="360">
        <v>8.3898167490791299E-3</v>
      </c>
      <c r="AE64" s="355">
        <f t="shared" si="28"/>
        <v>142368.01320508393</v>
      </c>
      <c r="AF64" s="415"/>
    </row>
    <row r="65" spans="1:32" s="4" customFormat="1" ht="19" customHeight="1" x14ac:dyDescent="0.2">
      <c r="A65" s="54">
        <v>63</v>
      </c>
      <c r="B65" s="65" t="s">
        <v>1886</v>
      </c>
      <c r="C65" s="45">
        <v>21</v>
      </c>
      <c r="D65" s="4">
        <v>20</v>
      </c>
      <c r="E65" s="65" t="s">
        <v>1847</v>
      </c>
      <c r="F65" s="288" t="s">
        <v>1565</v>
      </c>
      <c r="G65" s="176"/>
      <c r="H65" s="177"/>
      <c r="I65" s="151">
        <v>6.1330407894736858</v>
      </c>
      <c r="J65" s="152">
        <v>0.24183092105263157</v>
      </c>
      <c r="K65" s="151"/>
      <c r="L65" s="156"/>
      <c r="M65" s="211">
        <v>1100</v>
      </c>
      <c r="N65" s="212">
        <v>1700</v>
      </c>
      <c r="O65" s="317"/>
      <c r="P65" s="327"/>
      <c r="Q65" s="317">
        <f t="shared" si="20"/>
        <v>6.7463448684210547</v>
      </c>
      <c r="R65" s="327"/>
      <c r="S65" s="317"/>
      <c r="T65" s="316"/>
      <c r="U65" s="332"/>
      <c r="V65" s="317">
        <f t="shared" si="17"/>
        <v>0.26601401315789475</v>
      </c>
      <c r="W65" s="316">
        <f t="shared" si="26"/>
        <v>8.3890179189473688</v>
      </c>
      <c r="X65" s="332"/>
      <c r="Y65" s="317"/>
      <c r="Z65" s="316"/>
      <c r="AA65" s="333"/>
      <c r="AB65" s="360">
        <v>159586.83004760498</v>
      </c>
      <c r="AC65" s="358">
        <v>46490807</v>
      </c>
      <c r="AD65" s="360">
        <v>8.3898167490791299E-3</v>
      </c>
      <c r="AE65" s="355">
        <f t="shared" si="28"/>
        <v>142368.01320508393</v>
      </c>
      <c r="AF65" s="415"/>
    </row>
    <row r="66" spans="1:32" s="4" customFormat="1" ht="19" customHeight="1" x14ac:dyDescent="0.2">
      <c r="A66" s="54">
        <v>64</v>
      </c>
      <c r="B66" s="65" t="s">
        <v>1886</v>
      </c>
      <c r="C66" s="45">
        <v>21</v>
      </c>
      <c r="D66" s="4">
        <v>20</v>
      </c>
      <c r="E66" s="65" t="s">
        <v>1848</v>
      </c>
      <c r="F66" s="288" t="s">
        <v>2030</v>
      </c>
      <c r="G66" s="176"/>
      <c r="H66" s="177"/>
      <c r="I66" s="151">
        <v>1.7604776315789474</v>
      </c>
      <c r="J66" s="152">
        <v>7.3248394736842117</v>
      </c>
      <c r="K66" s="151"/>
      <c r="L66" s="156"/>
      <c r="M66" s="211">
        <v>3300</v>
      </c>
      <c r="N66" s="212">
        <v>1700</v>
      </c>
      <c r="O66" s="317"/>
      <c r="P66" s="327"/>
      <c r="Q66" s="317">
        <f t="shared" si="20"/>
        <v>5.8095761842105267</v>
      </c>
      <c r="R66" s="327"/>
      <c r="S66" s="317"/>
      <c r="T66" s="316"/>
      <c r="U66" s="332"/>
      <c r="V66" s="317">
        <f t="shared" si="17"/>
        <v>24.171970263157899</v>
      </c>
      <c r="W66" s="316">
        <f t="shared" si="26"/>
        <v>762.28725421894751</v>
      </c>
      <c r="X66" s="332"/>
      <c r="Y66" s="317"/>
      <c r="Z66" s="316"/>
      <c r="AA66" s="333"/>
      <c r="AB66" s="360">
        <v>159586.83004760498</v>
      </c>
      <c r="AC66" s="358">
        <v>46490807</v>
      </c>
      <c r="AD66" s="360">
        <v>8.3898167490791299E-3</v>
      </c>
      <c r="AE66" s="355">
        <f t="shared" si="28"/>
        <v>142368.01320508393</v>
      </c>
      <c r="AF66" s="415"/>
    </row>
    <row r="67" spans="1:32" s="4" customFormat="1" ht="19" customHeight="1" x14ac:dyDescent="0.2">
      <c r="A67" s="54">
        <v>65</v>
      </c>
      <c r="B67" s="65" t="s">
        <v>1886</v>
      </c>
      <c r="C67" s="45">
        <v>21</v>
      </c>
      <c r="D67" s="4">
        <v>20</v>
      </c>
      <c r="E67" s="65" t="s">
        <v>1849</v>
      </c>
      <c r="F67" s="288" t="s">
        <v>2031</v>
      </c>
      <c r="G67" s="176"/>
      <c r="H67" s="177"/>
      <c r="I67" s="151">
        <v>4.997911184210527</v>
      </c>
      <c r="J67" s="152">
        <v>0.40521118421052632</v>
      </c>
      <c r="K67" s="151"/>
      <c r="L67" s="156"/>
      <c r="M67" s="211">
        <v>3849.9999999999995</v>
      </c>
      <c r="N67" s="212">
        <v>1700</v>
      </c>
      <c r="O67" s="317"/>
      <c r="P67" s="327"/>
      <c r="Q67" s="317">
        <f t="shared" si="20"/>
        <v>19.241958059210528</v>
      </c>
      <c r="R67" s="327"/>
      <c r="S67" s="317"/>
      <c r="T67" s="316"/>
      <c r="U67" s="332"/>
      <c r="V67" s="317">
        <f t="shared" si="17"/>
        <v>1.5600630592105262</v>
      </c>
      <c r="W67" s="316">
        <f t="shared" si="26"/>
        <v>49.198148635263159</v>
      </c>
      <c r="X67" s="332"/>
      <c r="Y67" s="317"/>
      <c r="Z67" s="316"/>
      <c r="AA67" s="333"/>
      <c r="AB67" s="360">
        <v>159586.83004760498</v>
      </c>
      <c r="AC67" s="358">
        <v>46490807</v>
      </c>
      <c r="AD67" s="360">
        <v>8.3898167490791299E-3</v>
      </c>
      <c r="AE67" s="355">
        <f t="shared" si="28"/>
        <v>142368.01320508393</v>
      </c>
      <c r="AF67" s="415"/>
    </row>
    <row r="68" spans="1:32" s="4" customFormat="1" ht="19" customHeight="1" x14ac:dyDescent="0.2">
      <c r="A68" s="54">
        <v>66</v>
      </c>
      <c r="B68" s="65" t="s">
        <v>1886</v>
      </c>
      <c r="C68" s="45">
        <v>21</v>
      </c>
      <c r="D68" s="4">
        <v>20</v>
      </c>
      <c r="E68" s="65" t="s">
        <v>1850</v>
      </c>
      <c r="F68" s="288" t="s">
        <v>2032</v>
      </c>
      <c r="G68" s="176"/>
      <c r="H68" s="177"/>
      <c r="I68" s="151">
        <v>3.7889861842105264</v>
      </c>
      <c r="J68" s="152">
        <v>0.29975657894736846</v>
      </c>
      <c r="K68" s="151"/>
      <c r="L68" s="156"/>
      <c r="M68" s="211">
        <v>3300</v>
      </c>
      <c r="N68" s="212">
        <v>1700</v>
      </c>
      <c r="O68" s="317"/>
      <c r="P68" s="327"/>
      <c r="Q68" s="317">
        <f t="shared" si="20"/>
        <v>12.503654407894738</v>
      </c>
      <c r="R68" s="327"/>
      <c r="S68" s="317"/>
      <c r="T68" s="316"/>
      <c r="U68" s="332"/>
      <c r="V68" s="317">
        <f t="shared" si="17"/>
        <v>0.98919671052631586</v>
      </c>
      <c r="W68" s="316">
        <f t="shared" si="26"/>
        <v>31.195307463157899</v>
      </c>
      <c r="X68" s="332"/>
      <c r="Y68" s="317"/>
      <c r="Z68" s="316"/>
      <c r="AA68" s="333"/>
      <c r="AB68" s="360">
        <v>159586.83004760498</v>
      </c>
      <c r="AC68" s="358">
        <v>46490807</v>
      </c>
      <c r="AD68" s="360">
        <v>8.3898167490791299E-3</v>
      </c>
      <c r="AE68" s="355">
        <f t="shared" si="28"/>
        <v>142368.01320508393</v>
      </c>
      <c r="AF68" s="415"/>
    </row>
    <row r="69" spans="1:32" s="51" customFormat="1" ht="19" customHeight="1" x14ac:dyDescent="0.2">
      <c r="A69" s="118">
        <v>67</v>
      </c>
      <c r="B69" s="51" t="s">
        <v>1886</v>
      </c>
      <c r="C69" s="382">
        <v>21</v>
      </c>
      <c r="D69" s="51">
        <v>20</v>
      </c>
      <c r="E69" s="51" t="s">
        <v>1851</v>
      </c>
      <c r="F69" s="289" t="s">
        <v>2033</v>
      </c>
      <c r="G69" s="255"/>
      <c r="H69" s="255"/>
      <c r="I69" s="154">
        <v>2.0797072368421055</v>
      </c>
      <c r="J69" s="155">
        <v>0.19927631578947369</v>
      </c>
      <c r="K69" s="154"/>
      <c r="L69" s="155"/>
      <c r="M69" s="213">
        <v>2750</v>
      </c>
      <c r="N69" s="214">
        <v>1700</v>
      </c>
      <c r="O69" s="320"/>
      <c r="P69" s="334"/>
      <c r="Q69" s="320">
        <f t="shared" si="20"/>
        <v>5.7191949013157899</v>
      </c>
      <c r="R69" s="334"/>
      <c r="S69" s="320"/>
      <c r="T69" s="319"/>
      <c r="U69" s="335"/>
      <c r="V69" s="320">
        <f t="shared" si="17"/>
        <v>0.54800986842105259</v>
      </c>
      <c r="W69" s="319">
        <f t="shared" si="26"/>
        <v>17.282039210526314</v>
      </c>
      <c r="X69" s="335"/>
      <c r="Y69" s="320"/>
      <c r="Z69" s="319"/>
      <c r="AA69" s="336"/>
      <c r="AB69" s="361">
        <v>159586.83004760498</v>
      </c>
      <c r="AC69" s="359">
        <v>46490807</v>
      </c>
      <c r="AD69" s="361">
        <v>8.3898167490791299E-3</v>
      </c>
      <c r="AE69" s="357">
        <f t="shared" si="28"/>
        <v>142368.01320508393</v>
      </c>
      <c r="AF69" s="415"/>
    </row>
    <row r="70" spans="1:32" s="4" customFormat="1" ht="19" customHeight="1" x14ac:dyDescent="0.2">
      <c r="A70" s="54">
        <v>68</v>
      </c>
      <c r="B70" s="65" t="s">
        <v>1886</v>
      </c>
      <c r="C70" s="45">
        <v>21</v>
      </c>
      <c r="D70" s="4">
        <v>21</v>
      </c>
      <c r="E70" s="4" t="s">
        <v>1865</v>
      </c>
      <c r="F70" s="288" t="s">
        <v>2034</v>
      </c>
      <c r="G70" s="156">
        <v>13070.97</v>
      </c>
      <c r="H70" s="152">
        <v>4.4056499999999996</v>
      </c>
      <c r="I70" s="151"/>
      <c r="J70" s="152"/>
      <c r="K70" s="151"/>
      <c r="L70" s="156"/>
      <c r="M70" s="211">
        <v>1012.5000000000001</v>
      </c>
      <c r="N70" s="212">
        <v>1470</v>
      </c>
      <c r="O70" s="317">
        <f>G70*M70/1000</f>
        <v>13234.357125</v>
      </c>
      <c r="P70" s="326">
        <f>SUM(O70:O72)/SUM($M70:$M72)*$N70</f>
        <v>15984.090391631798</v>
      </c>
      <c r="Q70" s="317"/>
      <c r="R70" s="262">
        <f>SUM(Q71:Q75)/SUM($M71:$M75)*$N70</f>
        <v>45.948467861073361</v>
      </c>
      <c r="S70" s="317">
        <f>H70*M70/1000</f>
        <v>4.4607206249999996</v>
      </c>
      <c r="T70" s="316">
        <f>S70/1000000*365*86400</f>
        <v>140.67328562999998</v>
      </c>
      <c r="U70" s="262">
        <f>SUM(T70:T72)/SUM(M70:M72)*$N70</f>
        <v>181.04810224006695</v>
      </c>
      <c r="V70" s="317"/>
      <c r="W70" s="316"/>
      <c r="X70" s="321">
        <f>SUM(W71:W75)/SUM(M71:M75)*$N70</f>
        <v>118.48503775739674</v>
      </c>
      <c r="Y70" s="317"/>
      <c r="Z70" s="316"/>
      <c r="AA70" s="305">
        <f>SUM(Z70:Z81)/SUM(M70:M81)*N70</f>
        <v>175.73595554734575</v>
      </c>
      <c r="AB70" s="365">
        <v>74000</v>
      </c>
      <c r="AC70" s="366">
        <v>16169668</v>
      </c>
      <c r="AD70" s="365">
        <v>2.6537000210969156E-3</v>
      </c>
      <c r="AE70" s="357">
        <f t="shared" si="28"/>
        <v>15661.948634146494</v>
      </c>
      <c r="AF70" s="415"/>
    </row>
    <row r="71" spans="1:32" s="4" customFormat="1" ht="19" customHeight="1" x14ac:dyDescent="0.2">
      <c r="A71" s="54">
        <v>69</v>
      </c>
      <c r="B71" s="65" t="s">
        <v>1886</v>
      </c>
      <c r="C71" s="45">
        <v>21</v>
      </c>
      <c r="D71" s="4">
        <v>21</v>
      </c>
      <c r="E71" s="65" t="s">
        <v>1858</v>
      </c>
      <c r="F71" s="288" t="s">
        <v>2035</v>
      </c>
      <c r="G71" s="156">
        <v>9238.0499999999993</v>
      </c>
      <c r="H71" s="152">
        <v>3.1207499999999997</v>
      </c>
      <c r="I71" s="151">
        <v>43.453986956521739</v>
      </c>
      <c r="J71" s="152">
        <v>1.3092608695652173</v>
      </c>
      <c r="K71" s="151">
        <f t="shared" si="24"/>
        <v>9281.5039869565207</v>
      </c>
      <c r="L71" s="156">
        <f t="shared" si="25"/>
        <v>4.4300108695652174</v>
      </c>
      <c r="M71" s="211">
        <v>1012.5000000000001</v>
      </c>
      <c r="N71" s="212">
        <v>1470</v>
      </c>
      <c r="O71" s="317">
        <f>G71*M71/1000</f>
        <v>9353.5256250000002</v>
      </c>
      <c r="P71" s="327"/>
      <c r="Q71" s="317">
        <f t="shared" ref="Q71:Q102" si="29">I71*M71/1000</f>
        <v>43.997161793478263</v>
      </c>
      <c r="R71" s="327"/>
      <c r="S71" s="317">
        <f>H71*M71/1000</f>
        <v>3.1597593750000001</v>
      </c>
      <c r="T71" s="316">
        <f t="shared" si="22"/>
        <v>99.646171650000014</v>
      </c>
      <c r="U71" s="332"/>
      <c r="V71" s="317">
        <f t="shared" ref="V71:V101" si="30">J71*M71/1000</f>
        <v>1.3256266304347826</v>
      </c>
      <c r="W71" s="316">
        <f t="shared" si="26"/>
        <v>41.804961417391304</v>
      </c>
      <c r="X71" s="332"/>
      <c r="Y71" s="317">
        <f>L71*M71/1000</f>
        <v>4.4853860054347834</v>
      </c>
      <c r="Z71" s="316">
        <f>Y71/1000000*365*86400</f>
        <v>141.45113306739131</v>
      </c>
      <c r="AA71" s="333"/>
      <c r="AB71" s="365">
        <v>74000</v>
      </c>
      <c r="AC71" s="366">
        <v>16169668</v>
      </c>
      <c r="AD71" s="365">
        <v>2.6537000210969156E-3</v>
      </c>
      <c r="AE71" s="357">
        <f t="shared" si="28"/>
        <v>15661.948634146494</v>
      </c>
      <c r="AF71" s="415"/>
    </row>
    <row r="72" spans="1:32" s="4" customFormat="1" ht="19" customHeight="1" x14ac:dyDescent="0.2">
      <c r="A72" s="54">
        <v>70</v>
      </c>
      <c r="B72" s="65" t="s">
        <v>1886</v>
      </c>
      <c r="C72" s="383">
        <v>21</v>
      </c>
      <c r="D72" s="4">
        <v>21</v>
      </c>
      <c r="E72" s="65" t="s">
        <v>1859</v>
      </c>
      <c r="F72" s="288" t="s">
        <v>2036</v>
      </c>
      <c r="G72" s="156">
        <v>10282.379999999999</v>
      </c>
      <c r="H72" s="152">
        <v>4.2047000000000008</v>
      </c>
      <c r="I72" s="151">
        <v>36.093591304347825</v>
      </c>
      <c r="J72" s="152">
        <v>1.6349086956521739</v>
      </c>
      <c r="K72" s="151">
        <f t="shared" si="24"/>
        <v>10318.473591304348</v>
      </c>
      <c r="L72" s="156">
        <f t="shared" si="25"/>
        <v>5.8396086956521742</v>
      </c>
      <c r="M72" s="211">
        <v>962.5</v>
      </c>
      <c r="N72" s="212">
        <v>1470</v>
      </c>
      <c r="O72" s="317">
        <f>G72*M72/1000</f>
        <v>9896.7907500000001</v>
      </c>
      <c r="P72" s="327"/>
      <c r="Q72" s="317">
        <f t="shared" si="29"/>
        <v>34.74008163043478</v>
      </c>
      <c r="R72" s="327"/>
      <c r="S72" s="317">
        <f>H72*M72/1000</f>
        <v>4.047023750000001</v>
      </c>
      <c r="T72" s="316">
        <f t="shared" si="22"/>
        <v>127.62694098000003</v>
      </c>
      <c r="U72" s="332"/>
      <c r="V72" s="317">
        <f t="shared" si="30"/>
        <v>1.5735996195652173</v>
      </c>
      <c r="W72" s="316">
        <f t="shared" si="26"/>
        <v>49.6250376026087</v>
      </c>
      <c r="X72" s="332"/>
      <c r="Y72" s="317">
        <f>L72*M72/1000</f>
        <v>5.6206233695652177</v>
      </c>
      <c r="Z72" s="316">
        <f t="shared" si="27"/>
        <v>177.2519785826087</v>
      </c>
      <c r="AA72" s="333"/>
      <c r="AB72" s="365">
        <v>74000</v>
      </c>
      <c r="AC72" s="366">
        <v>16169668</v>
      </c>
      <c r="AD72" s="365">
        <v>2.6537000210969156E-3</v>
      </c>
      <c r="AE72" s="357">
        <f t="shared" si="28"/>
        <v>15661.948634146494</v>
      </c>
      <c r="AF72" s="415"/>
    </row>
    <row r="73" spans="1:32" s="4" customFormat="1" ht="19" customHeight="1" x14ac:dyDescent="0.2">
      <c r="A73" s="54">
        <v>71</v>
      </c>
      <c r="B73" s="65" t="s">
        <v>1886</v>
      </c>
      <c r="C73" s="383">
        <v>21</v>
      </c>
      <c r="D73" s="4">
        <v>21</v>
      </c>
      <c r="E73" s="65" t="s">
        <v>1860</v>
      </c>
      <c r="F73" s="288" t="s">
        <v>2037</v>
      </c>
      <c r="G73" s="156"/>
      <c r="H73" s="152"/>
      <c r="I73" s="151">
        <v>20.73506956521739</v>
      </c>
      <c r="J73" s="152">
        <v>1.9297478260869563</v>
      </c>
      <c r="K73" s="151"/>
      <c r="L73" s="156"/>
      <c r="M73" s="211">
        <v>975</v>
      </c>
      <c r="N73" s="212">
        <v>1470</v>
      </c>
      <c r="O73" s="317"/>
      <c r="P73" s="327"/>
      <c r="Q73" s="317">
        <f t="shared" si="29"/>
        <v>20.216692826086959</v>
      </c>
      <c r="R73" s="327"/>
      <c r="S73" s="317"/>
      <c r="T73" s="316"/>
      <c r="U73" s="332"/>
      <c r="V73" s="317">
        <f t="shared" si="30"/>
        <v>1.8815041304347824</v>
      </c>
      <c r="W73" s="316">
        <f t="shared" si="26"/>
        <v>59.335114257391297</v>
      </c>
      <c r="X73" s="332"/>
      <c r="Y73" s="317"/>
      <c r="Z73" s="316"/>
      <c r="AA73" s="333"/>
      <c r="AB73" s="365">
        <v>74000</v>
      </c>
      <c r="AC73" s="366">
        <v>16169668</v>
      </c>
      <c r="AD73" s="365">
        <v>2.6537000210969156E-3</v>
      </c>
      <c r="AE73" s="357">
        <f t="shared" si="28"/>
        <v>15661.948634146494</v>
      </c>
      <c r="AF73" s="415"/>
    </row>
    <row r="74" spans="1:32" s="4" customFormat="1" ht="19" customHeight="1" x14ac:dyDescent="0.2">
      <c r="A74" s="54">
        <v>72</v>
      </c>
      <c r="B74" s="65" t="s">
        <v>1886</v>
      </c>
      <c r="C74" s="384">
        <v>21</v>
      </c>
      <c r="D74" s="4">
        <v>21</v>
      </c>
      <c r="E74" s="65" t="s">
        <v>1861</v>
      </c>
      <c r="F74" s="288" t="s">
        <v>2038</v>
      </c>
      <c r="G74" s="156"/>
      <c r="H74" s="156"/>
      <c r="I74" s="151">
        <v>26.364560869565214</v>
      </c>
      <c r="J74" s="156">
        <v>0.96676956521739121</v>
      </c>
      <c r="K74" s="151"/>
      <c r="L74" s="156"/>
      <c r="M74" s="211">
        <v>950</v>
      </c>
      <c r="N74" s="212">
        <v>1470</v>
      </c>
      <c r="O74" s="317"/>
      <c r="P74" s="327"/>
      <c r="Q74" s="317">
        <f t="shared" si="29"/>
        <v>25.046332826086953</v>
      </c>
      <c r="R74" s="327"/>
      <c r="S74" s="317"/>
      <c r="T74" s="316"/>
      <c r="U74" s="332"/>
      <c r="V74" s="317">
        <f t="shared" si="30"/>
        <v>0.91843108695652165</v>
      </c>
      <c r="W74" s="316">
        <f t="shared" si="26"/>
        <v>28.963642758260868</v>
      </c>
      <c r="X74" s="332"/>
      <c r="Y74" s="317"/>
      <c r="Z74" s="316"/>
      <c r="AA74" s="333"/>
      <c r="AB74" s="365">
        <v>74000</v>
      </c>
      <c r="AC74" s="366">
        <v>16169668</v>
      </c>
      <c r="AD74" s="365">
        <v>2.6537000210969156E-3</v>
      </c>
      <c r="AE74" s="357">
        <f t="shared" si="28"/>
        <v>15661.948634146494</v>
      </c>
      <c r="AF74" s="415"/>
    </row>
    <row r="75" spans="1:32" s="51" customFormat="1" ht="19" customHeight="1" x14ac:dyDescent="0.2">
      <c r="A75" s="118">
        <v>73</v>
      </c>
      <c r="B75" s="51" t="s">
        <v>1886</v>
      </c>
      <c r="C75" s="382">
        <v>21</v>
      </c>
      <c r="D75" s="51">
        <v>21</v>
      </c>
      <c r="E75" s="51" t="s">
        <v>1862</v>
      </c>
      <c r="F75" s="289" t="s">
        <v>2039</v>
      </c>
      <c r="G75" s="155"/>
      <c r="H75" s="155"/>
      <c r="I75" s="154">
        <v>28.928382608695649</v>
      </c>
      <c r="J75" s="155">
        <v>7.2989304347826076</v>
      </c>
      <c r="K75" s="154"/>
      <c r="L75" s="155"/>
      <c r="M75" s="213">
        <v>900</v>
      </c>
      <c r="N75" s="214">
        <v>1470</v>
      </c>
      <c r="O75" s="320"/>
      <c r="P75" s="334"/>
      <c r="Q75" s="320">
        <f t="shared" si="29"/>
        <v>26.035544347826086</v>
      </c>
      <c r="R75" s="334"/>
      <c r="S75" s="320"/>
      <c r="T75" s="319"/>
      <c r="U75" s="335"/>
      <c r="V75" s="320">
        <f t="shared" si="30"/>
        <v>6.5690373913043469</v>
      </c>
      <c r="W75" s="319">
        <f t="shared" si="26"/>
        <v>207.1611631721739</v>
      </c>
      <c r="X75" s="335"/>
      <c r="Y75" s="320"/>
      <c r="Z75" s="319"/>
      <c r="AA75" s="336"/>
      <c r="AB75" s="367">
        <v>74000</v>
      </c>
      <c r="AC75" s="367">
        <v>16169668</v>
      </c>
      <c r="AD75" s="367">
        <v>2.6537000210969156E-3</v>
      </c>
      <c r="AE75" s="357">
        <f t="shared" si="28"/>
        <v>15661.948634146494</v>
      </c>
      <c r="AF75" s="415"/>
    </row>
    <row r="76" spans="1:32" s="4" customFormat="1" ht="19" customHeight="1" x14ac:dyDescent="0.2">
      <c r="A76" s="54">
        <v>74</v>
      </c>
      <c r="B76" s="65" t="s">
        <v>1886</v>
      </c>
      <c r="C76" s="384">
        <v>21</v>
      </c>
      <c r="D76" s="4">
        <v>22</v>
      </c>
      <c r="E76" s="65" t="s">
        <v>1852</v>
      </c>
      <c r="F76" s="288" t="s">
        <v>2040</v>
      </c>
      <c r="G76" s="156">
        <v>9426.6299999999992</v>
      </c>
      <c r="H76" s="178">
        <v>0.27424999999999999</v>
      </c>
      <c r="I76" s="151">
        <v>22.968053731343279</v>
      </c>
      <c r="J76" s="152">
        <v>0.33170223432835827</v>
      </c>
      <c r="K76" s="151">
        <f t="shared" si="24"/>
        <v>9449.5980537313426</v>
      </c>
      <c r="L76" s="156">
        <f>SUM(H76+J76)</f>
        <v>0.60595223432835832</v>
      </c>
      <c r="M76" s="211">
        <v>2952</v>
      </c>
      <c r="N76" s="212">
        <v>6500</v>
      </c>
      <c r="O76" s="317">
        <f>G76*M76/1000</f>
        <v>27827.411759999999</v>
      </c>
      <c r="P76" s="326">
        <f>SUM(O76:O78)/SUM($M76:$M78)*$N76</f>
        <v>43819.731653225797</v>
      </c>
      <c r="Q76" s="317">
        <f t="shared" si="29"/>
        <v>67.801694614925367</v>
      </c>
      <c r="R76" s="262">
        <f>SUM(Q76:Q81)/SUM($M76:$M81)*$N76</f>
        <v>1619.1364939185121</v>
      </c>
      <c r="S76" s="317">
        <f>H76*M76/1000</f>
        <v>0.80958600000000003</v>
      </c>
      <c r="T76" s="316">
        <f t="shared" si="22"/>
        <v>25.531104096</v>
      </c>
      <c r="U76" s="262">
        <f>SUM(T76:T78)/SUM(M76:M78)*$N76</f>
        <v>132.4819030935484</v>
      </c>
      <c r="V76" s="317">
        <f t="shared" si="30"/>
        <v>0.97918499573731355</v>
      </c>
      <c r="W76" s="316">
        <f t="shared" si="26"/>
        <v>30.879578025571924</v>
      </c>
      <c r="X76" s="321">
        <f>SUM(W76:W81)/SUM(M76:M81)*$N76</f>
        <v>1414.7518155325904</v>
      </c>
      <c r="Y76" s="317">
        <f>L76*M76/1000</f>
        <v>1.7887709957373139</v>
      </c>
      <c r="Z76" s="316">
        <f t="shared" si="27"/>
        <v>56.410682121571931</v>
      </c>
      <c r="AA76" s="303">
        <f>SUM(Z76:Z78)/SUM(M76:M78)*$N76</f>
        <v>1827.997661058273</v>
      </c>
      <c r="AB76" s="365">
        <v>817000</v>
      </c>
      <c r="AC76" s="366">
        <v>75777473</v>
      </c>
      <c r="AD76" s="365">
        <v>0.02</v>
      </c>
      <c r="AE76" s="357">
        <f t="shared" si="28"/>
        <v>553175.55290000001</v>
      </c>
      <c r="AF76" s="415"/>
    </row>
    <row r="77" spans="1:32" s="4" customFormat="1" ht="19" customHeight="1" x14ac:dyDescent="0.2">
      <c r="A77" s="54">
        <v>75</v>
      </c>
      <c r="B77" s="65" t="s">
        <v>1886</v>
      </c>
      <c r="C77" s="384">
        <v>21</v>
      </c>
      <c r="D77" s="4">
        <v>22</v>
      </c>
      <c r="E77" s="65" t="s">
        <v>1853</v>
      </c>
      <c r="F77" s="288" t="s">
        <v>2041</v>
      </c>
      <c r="G77" s="156">
        <v>5662.0649999999996</v>
      </c>
      <c r="H77" s="178">
        <v>1.3465499999999997</v>
      </c>
      <c r="I77" s="151">
        <v>135.22458805970146</v>
      </c>
      <c r="J77" s="152">
        <v>19.782153208955219</v>
      </c>
      <c r="K77" s="151">
        <f t="shared" si="24"/>
        <v>5797.2895880597007</v>
      </c>
      <c r="L77" s="156">
        <f t="shared" si="25"/>
        <v>21.128703208955219</v>
      </c>
      <c r="M77" s="211">
        <v>3456</v>
      </c>
      <c r="N77" s="212">
        <v>6500</v>
      </c>
      <c r="O77" s="317">
        <f>G77*M77/1000</f>
        <v>19568.096639999996</v>
      </c>
      <c r="P77" s="327"/>
      <c r="Q77" s="317">
        <f t="shared" si="29"/>
        <v>467.33617633432823</v>
      </c>
      <c r="R77" s="327"/>
      <c r="S77" s="317">
        <f>H77*M77/1000</f>
        <v>4.6536767999999995</v>
      </c>
      <c r="T77" s="316">
        <f t="shared" si="22"/>
        <v>146.75835156479999</v>
      </c>
      <c r="U77" s="332"/>
      <c r="V77" s="317">
        <f t="shared" si="30"/>
        <v>68.367121490149231</v>
      </c>
      <c r="W77" s="316">
        <f t="shared" si="26"/>
        <v>2156.0255433133461</v>
      </c>
      <c r="X77" s="332"/>
      <c r="Y77" s="317">
        <f>L77*M77/1000</f>
        <v>73.02079829014923</v>
      </c>
      <c r="Z77" s="316">
        <f t="shared" si="27"/>
        <v>2302.7838948781459</v>
      </c>
      <c r="AA77" s="333"/>
      <c r="AB77" s="365">
        <v>817000</v>
      </c>
      <c r="AC77" s="366">
        <v>75777473</v>
      </c>
      <c r="AD77" s="365">
        <v>0.02</v>
      </c>
      <c r="AE77" s="357">
        <f t="shared" si="28"/>
        <v>553175.55290000001</v>
      </c>
      <c r="AF77" s="415"/>
    </row>
    <row r="78" spans="1:32" s="4" customFormat="1" ht="19" customHeight="1" x14ac:dyDescent="0.2">
      <c r="A78" s="54">
        <v>76</v>
      </c>
      <c r="B78" s="65" t="s">
        <v>1886</v>
      </c>
      <c r="C78" s="124">
        <v>21</v>
      </c>
      <c r="D78" s="4">
        <v>22</v>
      </c>
      <c r="E78" s="65" t="s">
        <v>1854</v>
      </c>
      <c r="F78" s="288" t="s">
        <v>1595</v>
      </c>
      <c r="G78" s="156">
        <v>5076.42</v>
      </c>
      <c r="H78" s="178">
        <v>0.12179999999999999</v>
      </c>
      <c r="I78" s="151">
        <v>217.12637761194031</v>
      </c>
      <c r="J78" s="152">
        <v>1.7862048358208953</v>
      </c>
      <c r="K78" s="151">
        <f t="shared" si="24"/>
        <v>5293.5463776119404</v>
      </c>
      <c r="L78" s="156">
        <f t="shared" si="25"/>
        <v>1.9080048358208952</v>
      </c>
      <c r="M78" s="211">
        <v>2520</v>
      </c>
      <c r="N78" s="212">
        <v>6500</v>
      </c>
      <c r="O78" s="317">
        <f>G78*M78/1000</f>
        <v>12792.5784</v>
      </c>
      <c r="P78" s="327"/>
      <c r="Q78" s="317">
        <f t="shared" si="29"/>
        <v>547.15847158208953</v>
      </c>
      <c r="R78" s="327"/>
      <c r="S78" s="317">
        <f>H78*M78/1000</f>
        <v>0.30693599999999999</v>
      </c>
      <c r="T78" s="316">
        <f t="shared" si="22"/>
        <v>9.6795336959999982</v>
      </c>
      <c r="U78" s="332"/>
      <c r="V78" s="317">
        <f t="shared" si="30"/>
        <v>4.5012361862686561</v>
      </c>
      <c r="W78" s="316">
        <f t="shared" si="26"/>
        <v>141.95098437016833</v>
      </c>
      <c r="X78" s="332"/>
      <c r="Y78" s="317">
        <f>L78*M78/1000</f>
        <v>4.8081721862686564</v>
      </c>
      <c r="Z78" s="316">
        <f t="shared" si="27"/>
        <v>151.63051806616835</v>
      </c>
      <c r="AA78" s="333"/>
      <c r="AB78" s="365">
        <v>817000</v>
      </c>
      <c r="AC78" s="366">
        <v>75777473</v>
      </c>
      <c r="AD78" s="365">
        <v>0.02</v>
      </c>
      <c r="AE78" s="357">
        <f t="shared" si="28"/>
        <v>553175.55290000001</v>
      </c>
      <c r="AF78" s="415"/>
    </row>
    <row r="79" spans="1:32" s="4" customFormat="1" ht="19" customHeight="1" x14ac:dyDescent="0.2">
      <c r="A79" s="54">
        <v>77</v>
      </c>
      <c r="B79" s="65" t="s">
        <v>1886</v>
      </c>
      <c r="C79" s="124">
        <v>21</v>
      </c>
      <c r="D79" s="4">
        <v>22</v>
      </c>
      <c r="E79" s="65" t="s">
        <v>1855</v>
      </c>
      <c r="F79" s="288" t="s">
        <v>2042</v>
      </c>
      <c r="G79" s="156"/>
      <c r="H79" s="152"/>
      <c r="I79" s="151">
        <v>132.73108507462686</v>
      </c>
      <c r="J79" s="152">
        <v>1.7281135223880597</v>
      </c>
      <c r="K79" s="151"/>
      <c r="L79" s="156"/>
      <c r="M79" s="211">
        <v>3024</v>
      </c>
      <c r="N79" s="212">
        <v>6500</v>
      </c>
      <c r="O79" s="317"/>
      <c r="P79" s="327"/>
      <c r="Q79" s="317">
        <f t="shared" si="29"/>
        <v>401.3788012656716</v>
      </c>
      <c r="R79" s="327"/>
      <c r="S79" s="317"/>
      <c r="T79" s="316"/>
      <c r="U79" s="332"/>
      <c r="V79" s="317">
        <f t="shared" si="30"/>
        <v>5.2258152917014922</v>
      </c>
      <c r="W79" s="316">
        <f t="shared" si="26"/>
        <v>164.80131103909827</v>
      </c>
      <c r="X79" s="332"/>
      <c r="Y79" s="317"/>
      <c r="Z79" s="316"/>
      <c r="AA79" s="333"/>
      <c r="AB79" s="365">
        <v>817000</v>
      </c>
      <c r="AC79" s="366">
        <v>75777473</v>
      </c>
      <c r="AD79" s="365">
        <v>0.02</v>
      </c>
      <c r="AE79" s="357">
        <f t="shared" si="28"/>
        <v>553175.55290000001</v>
      </c>
      <c r="AF79" s="415"/>
    </row>
    <row r="80" spans="1:32" s="4" customFormat="1" ht="19" customHeight="1" x14ac:dyDescent="0.2">
      <c r="A80" s="54">
        <v>78</v>
      </c>
      <c r="B80" s="65" t="s">
        <v>1886</v>
      </c>
      <c r="C80" s="124">
        <v>21</v>
      </c>
      <c r="D80" s="4">
        <v>22</v>
      </c>
      <c r="E80" s="65" t="s">
        <v>1856</v>
      </c>
      <c r="F80" s="288" t="s">
        <v>2043</v>
      </c>
      <c r="G80" s="156"/>
      <c r="H80" s="156"/>
      <c r="I80" s="151">
        <v>153.59403134328355</v>
      </c>
      <c r="J80" s="156">
        <v>1.7615654029850745</v>
      </c>
      <c r="K80" s="151"/>
      <c r="L80" s="156"/>
      <c r="M80" s="211">
        <v>2736</v>
      </c>
      <c r="N80" s="212">
        <v>6500</v>
      </c>
      <c r="O80" s="317"/>
      <c r="P80" s="327"/>
      <c r="Q80" s="317">
        <f t="shared" si="29"/>
        <v>420.23326975522377</v>
      </c>
      <c r="R80" s="327"/>
      <c r="S80" s="317"/>
      <c r="T80" s="316"/>
      <c r="U80" s="332"/>
      <c r="V80" s="317">
        <f t="shared" si="30"/>
        <v>4.8196429425671639</v>
      </c>
      <c r="W80" s="316">
        <f t="shared" si="26"/>
        <v>151.99225983679807</v>
      </c>
      <c r="X80" s="332"/>
      <c r="Y80" s="317"/>
      <c r="Z80" s="316"/>
      <c r="AA80" s="333"/>
      <c r="AB80" s="365">
        <v>817000</v>
      </c>
      <c r="AC80" s="366">
        <v>75777473</v>
      </c>
      <c r="AD80" s="365">
        <v>0.02</v>
      </c>
      <c r="AE80" s="357">
        <f t="shared" si="28"/>
        <v>553175.55290000001</v>
      </c>
      <c r="AF80" s="415"/>
    </row>
    <row r="81" spans="1:32" s="51" customFormat="1" ht="19" customHeight="1" x14ac:dyDescent="0.2">
      <c r="A81" s="118">
        <v>79</v>
      </c>
      <c r="B81" s="51" t="s">
        <v>1886</v>
      </c>
      <c r="C81" s="382">
        <v>21</v>
      </c>
      <c r="D81" s="51">
        <v>22</v>
      </c>
      <c r="E81" s="51" t="s">
        <v>1857</v>
      </c>
      <c r="F81" s="289" t="s">
        <v>2044</v>
      </c>
      <c r="G81" s="155"/>
      <c r="H81" s="155"/>
      <c r="I81" s="154">
        <v>803.02527910447748</v>
      </c>
      <c r="J81" s="155">
        <v>12.419492238805969</v>
      </c>
      <c r="K81" s="154"/>
      <c r="L81" s="155"/>
      <c r="M81" s="213">
        <v>3168</v>
      </c>
      <c r="N81" s="214">
        <v>6500</v>
      </c>
      <c r="O81" s="320"/>
      <c r="P81" s="334"/>
      <c r="Q81" s="320">
        <f t="shared" si="29"/>
        <v>2543.9840842029848</v>
      </c>
      <c r="R81" s="334"/>
      <c r="S81" s="320"/>
      <c r="T81" s="319"/>
      <c r="U81" s="335"/>
      <c r="V81" s="320">
        <f t="shared" si="30"/>
        <v>39.344951412537313</v>
      </c>
      <c r="W81" s="319">
        <f t="shared" si="26"/>
        <v>1240.7823877457765</v>
      </c>
      <c r="X81" s="335"/>
      <c r="Y81" s="320"/>
      <c r="Z81" s="319"/>
      <c r="AA81" s="336"/>
      <c r="AB81" s="367">
        <v>817000</v>
      </c>
      <c r="AC81" s="367">
        <v>75777473</v>
      </c>
      <c r="AD81" s="367">
        <v>0.02</v>
      </c>
      <c r="AE81" s="357">
        <f t="shared" si="28"/>
        <v>553175.55290000001</v>
      </c>
      <c r="AF81" s="414"/>
    </row>
    <row r="82" spans="1:32" s="4" customFormat="1" ht="19" customHeight="1" x14ac:dyDescent="0.2">
      <c r="A82" s="54">
        <v>80</v>
      </c>
      <c r="B82" s="120" t="s">
        <v>1986</v>
      </c>
      <c r="C82" s="120">
        <v>9</v>
      </c>
      <c r="D82" s="4">
        <v>23</v>
      </c>
      <c r="E82" s="4" t="s">
        <v>1887</v>
      </c>
      <c r="F82" s="288" t="s">
        <v>2076</v>
      </c>
      <c r="G82" s="156">
        <v>1.17</v>
      </c>
      <c r="H82" s="165">
        <f t="shared" ref="H82:H113" si="31">G82*$B$1</f>
        <v>1.1265188863749812E-3</v>
      </c>
      <c r="I82" s="151">
        <v>0.04</v>
      </c>
      <c r="J82" s="179">
        <f t="shared" ref="J82:J113" si="32">I82*$D$1</f>
        <v>9.7921981090603998E-3</v>
      </c>
      <c r="K82" s="180">
        <v>1.21</v>
      </c>
      <c r="L82" s="179">
        <f t="shared" ref="L82:L145" si="33">SUM(H82+J82)</f>
        <v>1.0918716995435382E-2</v>
      </c>
      <c r="M82" s="211">
        <v>311.17235409994515</v>
      </c>
      <c r="N82" s="212">
        <v>84.648480000000006</v>
      </c>
      <c r="O82" s="317">
        <f>G82*M82/1000</f>
        <v>0.36407165429693583</v>
      </c>
      <c r="P82" s="326">
        <f>SUM(O82:O85)/SUM($M82:$M85)*$N82</f>
        <v>8.5619577153009663E-2</v>
      </c>
      <c r="Q82" s="317">
        <f t="shared" si="29"/>
        <v>1.2446894163997807E-2</v>
      </c>
      <c r="R82" s="262">
        <f>SUM(Q82:Q85)/SUM($M82:$M85)*$N82</f>
        <v>2.5646446541807665E-3</v>
      </c>
      <c r="S82" s="317">
        <f>H82*M82/1000</f>
        <v>3.5054153381135152E-4</v>
      </c>
      <c r="T82" s="316">
        <f t="shared" si="22"/>
        <v>1.105467781027478E-2</v>
      </c>
      <c r="U82" s="262">
        <f>SUM(T82:T85)/SUM($M82:$M85)*$N82</f>
        <v>2.5997542750376417E-3</v>
      </c>
      <c r="V82" s="317">
        <f t="shared" si="30"/>
        <v>3.0470613374093563E-3</v>
      </c>
      <c r="W82" s="316">
        <f t="shared" si="26"/>
        <v>9.6092126336541461E-2</v>
      </c>
      <c r="X82" s="262">
        <f>SUM(W82:W85)/SUM($M82:$M85)*$N82</f>
        <v>1.9799490127480876E-2</v>
      </c>
      <c r="Y82" s="317">
        <f t="shared" ref="Y82:Y101" si="34">L82*M82/1000</f>
        <v>3.397602871220708E-3</v>
      </c>
      <c r="Z82" s="316">
        <f t="shared" si="27"/>
        <v>0.10714680414681624</v>
      </c>
      <c r="AA82" s="305">
        <f>SUM(Z82:Z85)/SUM($M82:$M85)*$N82</f>
        <v>2.2399244402518517E-2</v>
      </c>
      <c r="AB82" s="365">
        <v>8880.27</v>
      </c>
      <c r="AC82" s="365">
        <v>81419.403902200007</v>
      </c>
      <c r="AD82" s="365">
        <v>6.6822000027998421E-3</v>
      </c>
      <c r="AE82" s="357">
        <f t="shared" si="28"/>
        <v>198.58217045888344</v>
      </c>
      <c r="AF82" s="413" t="s">
        <v>2123</v>
      </c>
    </row>
    <row r="83" spans="1:32" s="4" customFormat="1" ht="19" customHeight="1" x14ac:dyDescent="0.2">
      <c r="A83" s="54">
        <v>81</v>
      </c>
      <c r="B83" s="120" t="s">
        <v>1986</v>
      </c>
      <c r="C83" s="120">
        <v>9</v>
      </c>
      <c r="D83" s="4">
        <v>23</v>
      </c>
      <c r="E83" s="4" t="s">
        <v>1887</v>
      </c>
      <c r="F83" s="288" t="s">
        <v>2049</v>
      </c>
      <c r="G83" s="156">
        <v>0.22</v>
      </c>
      <c r="H83" s="165">
        <f t="shared" si="31"/>
        <v>2.1182406410469732E-4</v>
      </c>
      <c r="I83" s="151">
        <v>0</v>
      </c>
      <c r="J83" s="179">
        <f t="shared" si="32"/>
        <v>0</v>
      </c>
      <c r="K83" s="180">
        <v>0.22</v>
      </c>
      <c r="L83" s="179">
        <f t="shared" si="33"/>
        <v>2.1182406410469732E-4</v>
      </c>
      <c r="M83" s="211">
        <v>41.091835222537163</v>
      </c>
      <c r="N83" s="212">
        <v>84.648480000000006</v>
      </c>
      <c r="O83" s="317">
        <f>G83*M83/1000</f>
        <v>9.0402037489581751E-3</v>
      </c>
      <c r="P83" s="327"/>
      <c r="Q83" s="317">
        <f t="shared" si="29"/>
        <v>0</v>
      </c>
      <c r="R83" s="327"/>
      <c r="S83" s="317">
        <f>H83*M83/1000</f>
        <v>8.70423953835837E-6</v>
      </c>
      <c r="T83" s="316">
        <f t="shared" si="22"/>
        <v>2.7449689808166952E-4</v>
      </c>
      <c r="U83" s="332"/>
      <c r="V83" s="317">
        <f t="shared" si="30"/>
        <v>0</v>
      </c>
      <c r="W83" s="316">
        <f t="shared" si="26"/>
        <v>0</v>
      </c>
      <c r="X83" s="332"/>
      <c r="Y83" s="317">
        <f t="shared" si="34"/>
        <v>8.70423953835837E-6</v>
      </c>
      <c r="Z83" s="316">
        <f t="shared" si="27"/>
        <v>2.7449689808166952E-4</v>
      </c>
      <c r="AA83" s="333"/>
      <c r="AB83" s="365">
        <v>8880.27</v>
      </c>
      <c r="AC83" s="365">
        <v>81419.403902200007</v>
      </c>
      <c r="AD83" s="365">
        <v>6.6822000027998421E-3</v>
      </c>
      <c r="AE83" s="357">
        <f t="shared" si="28"/>
        <v>198.58217045888344</v>
      </c>
      <c r="AF83" s="415"/>
    </row>
    <row r="84" spans="1:32" s="4" customFormat="1" ht="19" customHeight="1" x14ac:dyDescent="0.2">
      <c r="A84" s="54">
        <v>82</v>
      </c>
      <c r="B84" s="120" t="s">
        <v>1986</v>
      </c>
      <c r="C84" s="4">
        <v>9</v>
      </c>
      <c r="D84" s="4">
        <v>23</v>
      </c>
      <c r="E84" s="4" t="s">
        <v>1887</v>
      </c>
      <c r="F84" s="288" t="s">
        <v>2050</v>
      </c>
      <c r="G84" s="156">
        <v>1.03</v>
      </c>
      <c r="H84" s="165">
        <f t="shared" si="31"/>
        <v>9.9172175467199209E-4</v>
      </c>
      <c r="I84" s="151">
        <v>0</v>
      </c>
      <c r="J84" s="179">
        <f t="shared" si="32"/>
        <v>0</v>
      </c>
      <c r="K84" s="180">
        <v>1.03</v>
      </c>
      <c r="L84" s="179">
        <f t="shared" si="33"/>
        <v>9.9172175467199209E-4</v>
      </c>
      <c r="M84" s="211">
        <v>19.662786790392289</v>
      </c>
      <c r="N84" s="212">
        <v>84.648480000000006</v>
      </c>
      <c r="O84" s="317">
        <f>G84*M84/1000</f>
        <v>2.0252670394104059E-2</v>
      </c>
      <c r="P84" s="327"/>
      <c r="Q84" s="317">
        <f t="shared" si="29"/>
        <v>0</v>
      </c>
      <c r="R84" s="327"/>
      <c r="S84" s="317">
        <f>H84*M84/1000</f>
        <v>1.9500013417509108E-5</v>
      </c>
      <c r="T84" s="316">
        <f t="shared" si="22"/>
        <v>6.149524231345673E-4</v>
      </c>
      <c r="U84" s="332"/>
      <c r="V84" s="317">
        <f t="shared" si="30"/>
        <v>0</v>
      </c>
      <c r="W84" s="316">
        <f t="shared" si="26"/>
        <v>0</v>
      </c>
      <c r="X84" s="332"/>
      <c r="Y84" s="317">
        <f t="shared" si="34"/>
        <v>1.9500013417509108E-5</v>
      </c>
      <c r="Z84" s="316">
        <f t="shared" si="27"/>
        <v>6.149524231345673E-4</v>
      </c>
      <c r="AA84" s="333"/>
      <c r="AB84" s="365">
        <v>8880.27</v>
      </c>
      <c r="AC84" s="365">
        <v>81419.403902200007</v>
      </c>
      <c r="AD84" s="365">
        <v>6.6822000027998421E-3</v>
      </c>
      <c r="AE84" s="357">
        <f t="shared" si="28"/>
        <v>198.58217045888344</v>
      </c>
      <c r="AF84" s="415"/>
    </row>
    <row r="85" spans="1:32" s="51" customFormat="1" ht="19" customHeight="1" x14ac:dyDescent="0.2">
      <c r="A85" s="118">
        <v>83</v>
      </c>
      <c r="B85" s="121" t="s">
        <v>1986</v>
      </c>
      <c r="C85" s="51">
        <v>9</v>
      </c>
      <c r="D85" s="51">
        <v>23</v>
      </c>
      <c r="E85" s="51" t="s">
        <v>1887</v>
      </c>
      <c r="F85" s="289" t="s">
        <v>2051</v>
      </c>
      <c r="G85" s="155">
        <v>0.56999999999999995</v>
      </c>
      <c r="H85" s="167">
        <f t="shared" si="31"/>
        <v>5.488168933621703E-4</v>
      </c>
      <c r="I85" s="154">
        <v>0</v>
      </c>
      <c r="J85" s="181">
        <f t="shared" si="32"/>
        <v>0</v>
      </c>
      <c r="K85" s="182">
        <v>0.56999999999999995</v>
      </c>
      <c r="L85" s="181">
        <f t="shared" si="33"/>
        <v>5.488168933621703E-4</v>
      </c>
      <c r="M85" s="213">
        <v>38.894332010937845</v>
      </c>
      <c r="N85" s="214">
        <v>84.648480000000006</v>
      </c>
      <c r="O85" s="320">
        <f>G85*M85/1000</f>
        <v>2.216976924623457E-2</v>
      </c>
      <c r="P85" s="334"/>
      <c r="Q85" s="320">
        <f t="shared" si="29"/>
        <v>0</v>
      </c>
      <c r="R85" s="334"/>
      <c r="S85" s="320">
        <f>H85*M85/1000</f>
        <v>2.1345866463639722E-5</v>
      </c>
      <c r="T85" s="319">
        <f t="shared" si="22"/>
        <v>6.7316324479734229E-4</v>
      </c>
      <c r="U85" s="335"/>
      <c r="V85" s="320">
        <f t="shared" si="30"/>
        <v>0</v>
      </c>
      <c r="W85" s="319">
        <f t="shared" si="26"/>
        <v>0</v>
      </c>
      <c r="X85" s="335"/>
      <c r="Y85" s="320">
        <f t="shared" si="34"/>
        <v>2.1345866463639722E-5</v>
      </c>
      <c r="Z85" s="319">
        <f t="shared" si="27"/>
        <v>6.7316324479734229E-4</v>
      </c>
      <c r="AA85" s="336"/>
      <c r="AB85" s="367">
        <v>8880.27</v>
      </c>
      <c r="AC85" s="367">
        <v>81419.403902200007</v>
      </c>
      <c r="AD85" s="367">
        <v>6.6822000027998421E-3</v>
      </c>
      <c r="AE85" s="357">
        <f t="shared" si="28"/>
        <v>198.58217045888344</v>
      </c>
      <c r="AF85" s="415"/>
    </row>
    <row r="86" spans="1:32" s="4" customFormat="1" ht="19" customHeight="1" x14ac:dyDescent="0.2">
      <c r="A86" s="54">
        <v>84</v>
      </c>
      <c r="B86" s="120" t="s">
        <v>1986</v>
      </c>
      <c r="C86" s="120">
        <v>9</v>
      </c>
      <c r="D86" s="4">
        <v>24</v>
      </c>
      <c r="E86" s="4" t="s">
        <v>1888</v>
      </c>
      <c r="F86" s="288" t="s">
        <v>2052</v>
      </c>
      <c r="G86" s="156">
        <v>1.1500000000000001</v>
      </c>
      <c r="H86" s="165">
        <f t="shared" si="31"/>
        <v>1.1072621532745544E-3</v>
      </c>
      <c r="I86" s="151">
        <v>0.03</v>
      </c>
      <c r="J86" s="179">
        <f t="shared" si="32"/>
        <v>7.3441485817952994E-3</v>
      </c>
      <c r="K86" s="180">
        <v>1.1800000000000002</v>
      </c>
      <c r="L86" s="179">
        <f t="shared" si="33"/>
        <v>8.4514107350698534E-3</v>
      </c>
      <c r="M86" s="211">
        <v>141.16819624688867</v>
      </c>
      <c r="N86" s="212">
        <v>13.763520000000002</v>
      </c>
      <c r="O86" s="317">
        <f>G86*M86/1000</f>
        <v>0.16234342568392199</v>
      </c>
      <c r="P86" s="326">
        <f>SUM(O86:O89)/SUM($M86:$M89)*$N86</f>
        <v>1.7004587562705103E-2</v>
      </c>
      <c r="Q86" s="317">
        <f t="shared" si="29"/>
        <v>4.2350458874066601E-3</v>
      </c>
      <c r="R86" s="262">
        <f>SUM(Q86:Q89)/SUM($M86:$M89)*$N86</f>
        <v>4.1011759155757088E-4</v>
      </c>
      <c r="S86" s="317">
        <f>H86*M86/1000</f>
        <v>1.5631020095021483E-4</v>
      </c>
      <c r="T86" s="316">
        <f t="shared" si="22"/>
        <v>4.9293984971659748E-3</v>
      </c>
      <c r="U86" s="262">
        <f>SUM(T86:T89)/SUM($M86:$M89)*$N86</f>
        <v>5.1632758162763887E-4</v>
      </c>
      <c r="V86" s="317">
        <f t="shared" si="30"/>
        <v>1.0367602082611879E-3</v>
      </c>
      <c r="W86" s="316">
        <f t="shared" si="26"/>
        <v>3.269526992772482E-2</v>
      </c>
      <c r="X86" s="262">
        <f>SUM(W86:W89)/SUM($M86:$M89)*$N86</f>
        <v>3.166177112261268E-3</v>
      </c>
      <c r="Y86" s="317">
        <f t="shared" si="34"/>
        <v>1.1930704092114027E-3</v>
      </c>
      <c r="Z86" s="316">
        <f t="shared" si="27"/>
        <v>3.7624668424890796E-2</v>
      </c>
      <c r="AA86" s="305">
        <f>SUM(Z86:Z89)/SUM($M86:$M89)*$N86</f>
        <v>3.6825046938889069E-3</v>
      </c>
      <c r="AB86" s="365">
        <v>1087.3799999999999</v>
      </c>
      <c r="AC86" s="365">
        <v>6144.0397368000004</v>
      </c>
      <c r="AD86" s="365">
        <v>6.6822000027998421E-3</v>
      </c>
      <c r="AE86" s="357">
        <f>AC86*AD86/1000*365</f>
        <v>14.985331356453267</v>
      </c>
      <c r="AF86" s="415"/>
    </row>
    <row r="87" spans="1:32" s="4" customFormat="1" ht="19" customHeight="1" x14ac:dyDescent="0.2">
      <c r="A87" s="54">
        <v>85</v>
      </c>
      <c r="B87" s="120" t="s">
        <v>1986</v>
      </c>
      <c r="C87" s="120">
        <v>9</v>
      </c>
      <c r="D87" s="4">
        <v>24</v>
      </c>
      <c r="E87" s="4" t="s">
        <v>1888</v>
      </c>
      <c r="F87" s="288" t="s">
        <v>2053</v>
      </c>
      <c r="G87" s="156">
        <v>0.29000000000000004</v>
      </c>
      <c r="H87" s="165">
        <f t="shared" si="31"/>
        <v>2.7922262995619195E-4</v>
      </c>
      <c r="I87" s="151">
        <v>0.01</v>
      </c>
      <c r="J87" s="179">
        <f t="shared" si="32"/>
        <v>2.4480495272651E-3</v>
      </c>
      <c r="K87" s="180">
        <v>0.30000000000000004</v>
      </c>
      <c r="L87" s="179">
        <f t="shared" si="33"/>
        <v>2.7272721572212917E-3</v>
      </c>
      <c r="M87" s="211"/>
      <c r="N87" s="212">
        <v>13.763520000000002</v>
      </c>
      <c r="O87" s="317"/>
      <c r="P87" s="327"/>
      <c r="Q87" s="317">
        <f t="shared" si="29"/>
        <v>0</v>
      </c>
      <c r="R87" s="327"/>
      <c r="S87" s="317"/>
      <c r="T87" s="316"/>
      <c r="U87" s="332"/>
      <c r="V87" s="317">
        <f t="shared" si="30"/>
        <v>0</v>
      </c>
      <c r="W87" s="316">
        <f t="shared" si="26"/>
        <v>0</v>
      </c>
      <c r="X87" s="332"/>
      <c r="Y87" s="317">
        <f t="shared" si="34"/>
        <v>0</v>
      </c>
      <c r="Z87" s="316">
        <f t="shared" si="27"/>
        <v>0</v>
      </c>
      <c r="AA87" s="333"/>
      <c r="AB87" s="365">
        <v>1087.3799999999999</v>
      </c>
      <c r="AC87" s="365">
        <v>6144.0397368000004</v>
      </c>
      <c r="AD87" s="365">
        <v>6.6822000027998421E-3</v>
      </c>
      <c r="AE87" s="357">
        <f t="shared" si="28"/>
        <v>14.985331356453267</v>
      </c>
      <c r="AF87" s="415"/>
    </row>
    <row r="88" spans="1:32" s="4" customFormat="1" ht="19" customHeight="1" x14ac:dyDescent="0.2">
      <c r="A88" s="54">
        <v>86</v>
      </c>
      <c r="B88" s="120" t="s">
        <v>1986</v>
      </c>
      <c r="C88" s="4">
        <v>9</v>
      </c>
      <c r="D88" s="4">
        <v>24</v>
      </c>
      <c r="E88" s="4" t="s">
        <v>1888</v>
      </c>
      <c r="F88" s="288" t="s">
        <v>2054</v>
      </c>
      <c r="G88" s="156">
        <v>5.37</v>
      </c>
      <c r="H88" s="165">
        <f t="shared" si="31"/>
        <v>5.1704328374646575E-3</v>
      </c>
      <c r="I88" s="151">
        <v>0.02</v>
      </c>
      <c r="J88" s="179">
        <f t="shared" si="32"/>
        <v>4.8960990545301999E-3</v>
      </c>
      <c r="K88" s="180">
        <v>5.39</v>
      </c>
      <c r="L88" s="179">
        <f t="shared" si="33"/>
        <v>1.0066531891994857E-2</v>
      </c>
      <c r="M88" s="211">
        <v>2.918697218627559</v>
      </c>
      <c r="N88" s="212">
        <v>13.763520000000002</v>
      </c>
      <c r="O88" s="317">
        <f t="shared" ref="O88:O101" si="35">G88*M88/1000</f>
        <v>1.5673404064029992E-2</v>
      </c>
      <c r="P88" s="327"/>
      <c r="Q88" s="317">
        <f t="shared" si="29"/>
        <v>5.8373944372551179E-5</v>
      </c>
      <c r="R88" s="327"/>
      <c r="S88" s="317">
        <f>H88*M88/1000</f>
        <v>1.5090927941808694E-5</v>
      </c>
      <c r="T88" s="316">
        <f t="shared" si="22"/>
        <v>4.7590750357287895E-4</v>
      </c>
      <c r="U88" s="332"/>
      <c r="V88" s="317">
        <f t="shared" si="30"/>
        <v>1.4290230692582315E-5</v>
      </c>
      <c r="W88" s="316">
        <f t="shared" si="26"/>
        <v>4.5065671512127591E-4</v>
      </c>
      <c r="X88" s="332"/>
      <c r="Y88" s="317">
        <f t="shared" si="34"/>
        <v>2.9381158634391005E-5</v>
      </c>
      <c r="Z88" s="316">
        <f t="shared" si="27"/>
        <v>9.2656421869415475E-4</v>
      </c>
      <c r="AA88" s="333"/>
      <c r="AB88" s="365">
        <v>1087.3799999999999</v>
      </c>
      <c r="AC88" s="365">
        <v>6144.0397368000004</v>
      </c>
      <c r="AD88" s="365">
        <v>6.6822000027998421E-3</v>
      </c>
      <c r="AE88" s="357">
        <f t="shared" si="28"/>
        <v>14.985331356453267</v>
      </c>
      <c r="AF88" s="415"/>
    </row>
    <row r="89" spans="1:32" s="51" customFormat="1" ht="19" customHeight="1" x14ac:dyDescent="0.2">
      <c r="A89" s="118">
        <v>87</v>
      </c>
      <c r="B89" s="121" t="s">
        <v>1986</v>
      </c>
      <c r="C89" s="51">
        <v>9</v>
      </c>
      <c r="D89" s="51">
        <v>24</v>
      </c>
      <c r="E89" s="51" t="s">
        <v>1888</v>
      </c>
      <c r="F89" s="289" t="s">
        <v>2055</v>
      </c>
      <c r="G89" s="155">
        <v>0.55000000000000004</v>
      </c>
      <c r="H89" s="167">
        <f t="shared" si="31"/>
        <v>5.2956016026174332E-4</v>
      </c>
      <c r="I89" s="154">
        <v>0</v>
      </c>
      <c r="J89" s="181">
        <f t="shared" si="32"/>
        <v>0</v>
      </c>
      <c r="K89" s="182">
        <v>0.55000000000000004</v>
      </c>
      <c r="L89" s="181">
        <f t="shared" si="33"/>
        <v>5.2956016026174332E-4</v>
      </c>
      <c r="M89" s="213"/>
      <c r="N89" s="214">
        <v>13.763520000000002</v>
      </c>
      <c r="O89" s="320">
        <f t="shared" si="35"/>
        <v>0</v>
      </c>
      <c r="P89" s="334"/>
      <c r="Q89" s="320">
        <f t="shared" si="29"/>
        <v>0</v>
      </c>
      <c r="R89" s="334"/>
      <c r="S89" s="320"/>
      <c r="T89" s="319"/>
      <c r="U89" s="335"/>
      <c r="V89" s="320">
        <f t="shared" si="30"/>
        <v>0</v>
      </c>
      <c r="W89" s="319">
        <f t="shared" si="26"/>
        <v>0</v>
      </c>
      <c r="X89" s="335"/>
      <c r="Y89" s="320">
        <f t="shared" si="34"/>
        <v>0</v>
      </c>
      <c r="Z89" s="319">
        <f t="shared" si="27"/>
        <v>0</v>
      </c>
      <c r="AA89" s="336"/>
      <c r="AB89" s="367">
        <v>1087.3799999999999</v>
      </c>
      <c r="AC89" s="367">
        <v>6144.0397368000004</v>
      </c>
      <c r="AD89" s="367">
        <v>6.6822000027998421E-3</v>
      </c>
      <c r="AE89" s="357">
        <f t="shared" si="28"/>
        <v>14.985331356453267</v>
      </c>
      <c r="AF89" s="415"/>
    </row>
    <row r="90" spans="1:32" s="4" customFormat="1" ht="19" customHeight="1" x14ac:dyDescent="0.2">
      <c r="A90" s="54">
        <v>88</v>
      </c>
      <c r="B90" s="120" t="s">
        <v>1986</v>
      </c>
      <c r="C90" s="120">
        <v>9</v>
      </c>
      <c r="D90" s="4">
        <v>25</v>
      </c>
      <c r="E90" s="4" t="s">
        <v>1889</v>
      </c>
      <c r="F90" s="288" t="s">
        <v>2056</v>
      </c>
      <c r="G90" s="156">
        <v>0.23</v>
      </c>
      <c r="H90" s="165">
        <f t="shared" si="31"/>
        <v>2.2145243065491087E-4</v>
      </c>
      <c r="I90" s="151">
        <v>0.01</v>
      </c>
      <c r="J90" s="179">
        <f t="shared" si="32"/>
        <v>2.4480495272651E-3</v>
      </c>
      <c r="K90" s="180">
        <v>0.24000000000000002</v>
      </c>
      <c r="L90" s="179">
        <f t="shared" si="33"/>
        <v>2.669501957920011E-3</v>
      </c>
      <c r="M90" s="211">
        <v>40.88437518779557</v>
      </c>
      <c r="N90" s="212">
        <v>13.423680000000001</v>
      </c>
      <c r="O90" s="317">
        <f t="shared" si="35"/>
        <v>9.4034062931929816E-3</v>
      </c>
      <c r="P90" s="326">
        <f>SUM(O90:O93)/SUM($M90:$M93)*$N90</f>
        <v>8.3475869600601518E-3</v>
      </c>
      <c r="Q90" s="317">
        <f t="shared" si="29"/>
        <v>4.0884375187795566E-4</v>
      </c>
      <c r="R90" s="262">
        <f>SUM(Q90:Q93)/SUM($M90:$M93)*$N90</f>
        <v>5.3104385721713716E-5</v>
      </c>
      <c r="S90" s="317">
        <f t="shared" ref="S90:S96" si="36">H90*M90/1000</f>
        <v>9.0539442611446573E-6</v>
      </c>
      <c r="T90" s="316">
        <f t="shared" si="22"/>
        <v>2.8552518621945789E-4</v>
      </c>
      <c r="U90" s="262">
        <f>SUM(T90:T93)/SUM($M90:$M93)*$N90</f>
        <v>2.5346627030033175E-4</v>
      </c>
      <c r="V90" s="317">
        <f t="shared" si="30"/>
        <v>1.0008697535101193E-4</v>
      </c>
      <c r="W90" s="316">
        <f t="shared" si="26"/>
        <v>3.1563428546695122E-3</v>
      </c>
      <c r="X90" s="262">
        <f>SUM(W90:W93)/SUM($M90:$M93)*$N90</f>
        <v>4.0997483183839836E-4</v>
      </c>
      <c r="Y90" s="317">
        <f t="shared" si="34"/>
        <v>1.091409196121566E-4</v>
      </c>
      <c r="Z90" s="316">
        <f t="shared" si="27"/>
        <v>3.44186804088897E-3</v>
      </c>
      <c r="AA90" s="305">
        <f>SUM(Z90:Z93)/SUM($M90:$M93)*$N90</f>
        <v>6.6344110213873016E-4</v>
      </c>
      <c r="AB90" s="365">
        <v>1361.8140000000001</v>
      </c>
      <c r="AC90" s="365">
        <v>33387.713071680002</v>
      </c>
      <c r="AD90" s="365">
        <v>6.6822000027998421E-3</v>
      </c>
      <c r="AE90" s="357">
        <f t="shared" si="28"/>
        <v>81.432732379087057</v>
      </c>
      <c r="AF90" s="415"/>
    </row>
    <row r="91" spans="1:32" s="4" customFormat="1" ht="19" customHeight="1" x14ac:dyDescent="0.2">
      <c r="A91" s="54">
        <v>89</v>
      </c>
      <c r="B91" s="120" t="s">
        <v>1986</v>
      </c>
      <c r="C91" s="120">
        <v>9</v>
      </c>
      <c r="D91" s="4">
        <v>25</v>
      </c>
      <c r="E91" s="4" t="s">
        <v>1889</v>
      </c>
      <c r="F91" s="288" t="s">
        <v>2057</v>
      </c>
      <c r="G91" s="156">
        <v>0.81</v>
      </c>
      <c r="H91" s="165">
        <f t="shared" si="31"/>
        <v>7.7989769056729474E-4</v>
      </c>
      <c r="I91" s="151">
        <v>0</v>
      </c>
      <c r="J91" s="179">
        <f t="shared" si="32"/>
        <v>0</v>
      </c>
      <c r="K91" s="180">
        <v>0.81</v>
      </c>
      <c r="L91" s="179">
        <f t="shared" si="33"/>
        <v>7.7989769056729474E-4</v>
      </c>
      <c r="M91" s="211">
        <v>18.32176633698997</v>
      </c>
      <c r="N91" s="212">
        <v>13.423680000000001</v>
      </c>
      <c r="O91" s="317">
        <f t="shared" si="35"/>
        <v>1.4840630732961877E-2</v>
      </c>
      <c r="P91" s="327"/>
      <c r="Q91" s="317">
        <f t="shared" si="29"/>
        <v>0</v>
      </c>
      <c r="R91" s="327"/>
      <c r="S91" s="317">
        <f t="shared" si="36"/>
        <v>1.4289103253332083E-5</v>
      </c>
      <c r="T91" s="316">
        <f t="shared" si="22"/>
        <v>4.506211601970806E-4</v>
      </c>
      <c r="U91" s="332"/>
      <c r="V91" s="317">
        <f t="shared" si="30"/>
        <v>0</v>
      </c>
      <c r="W91" s="316">
        <f t="shared" si="26"/>
        <v>0</v>
      </c>
      <c r="X91" s="332"/>
      <c r="Y91" s="317">
        <f t="shared" si="34"/>
        <v>1.4289103253332083E-5</v>
      </c>
      <c r="Z91" s="316">
        <f t="shared" si="27"/>
        <v>4.506211601970806E-4</v>
      </c>
      <c r="AA91" s="333"/>
      <c r="AB91" s="365">
        <v>1361.8140000000001</v>
      </c>
      <c r="AC91" s="365">
        <v>33387.713071680002</v>
      </c>
      <c r="AD91" s="365">
        <v>6.6822000027998421E-3</v>
      </c>
      <c r="AE91" s="357">
        <f t="shared" si="28"/>
        <v>81.432732379087057</v>
      </c>
      <c r="AF91" s="415"/>
    </row>
    <row r="92" spans="1:32" s="4" customFormat="1" ht="19" customHeight="1" x14ac:dyDescent="0.2">
      <c r="A92" s="54">
        <v>90</v>
      </c>
      <c r="B92" s="120" t="s">
        <v>1986</v>
      </c>
      <c r="C92" s="4">
        <v>9</v>
      </c>
      <c r="D92" s="4">
        <v>25</v>
      </c>
      <c r="E92" s="4" t="s">
        <v>1889</v>
      </c>
      <c r="F92" s="288" t="s">
        <v>2054</v>
      </c>
      <c r="G92" s="156">
        <v>0.64</v>
      </c>
      <c r="H92" s="165">
        <f t="shared" si="31"/>
        <v>6.1621545921366496E-4</v>
      </c>
      <c r="I92" s="151">
        <v>0</v>
      </c>
      <c r="J92" s="179">
        <f t="shared" si="32"/>
        <v>0</v>
      </c>
      <c r="K92" s="180">
        <v>0.64</v>
      </c>
      <c r="L92" s="179">
        <f t="shared" si="33"/>
        <v>6.1621545921366496E-4</v>
      </c>
      <c r="M92" s="211">
        <v>20.595636370213633</v>
      </c>
      <c r="N92" s="212">
        <v>13.423680000000001</v>
      </c>
      <c r="O92" s="317">
        <f t="shared" si="35"/>
        <v>1.3181207276936726E-2</v>
      </c>
      <c r="P92" s="327"/>
      <c r="Q92" s="317">
        <f t="shared" si="29"/>
        <v>0</v>
      </c>
      <c r="R92" s="327"/>
      <c r="S92" s="317">
        <f t="shared" si="36"/>
        <v>1.2691349523668854E-5</v>
      </c>
      <c r="T92" s="316">
        <f t="shared" si="22"/>
        <v>4.0023439857842099E-4</v>
      </c>
      <c r="U92" s="332"/>
      <c r="V92" s="317">
        <f t="shared" si="30"/>
        <v>0</v>
      </c>
      <c r="W92" s="316">
        <f t="shared" si="26"/>
        <v>0</v>
      </c>
      <c r="X92" s="332"/>
      <c r="Y92" s="317">
        <f t="shared" si="34"/>
        <v>1.2691349523668854E-5</v>
      </c>
      <c r="Z92" s="316">
        <f t="shared" si="27"/>
        <v>4.0023439857842099E-4</v>
      </c>
      <c r="AA92" s="333"/>
      <c r="AB92" s="365">
        <v>1361.8140000000001</v>
      </c>
      <c r="AC92" s="365">
        <v>33387.713071680002</v>
      </c>
      <c r="AD92" s="365">
        <v>6.6822000027998421E-3</v>
      </c>
      <c r="AE92" s="357">
        <f t="shared" si="28"/>
        <v>81.432732379087057</v>
      </c>
      <c r="AF92" s="415"/>
    </row>
    <row r="93" spans="1:32" s="51" customFormat="1" ht="19" customHeight="1" x14ac:dyDescent="0.2">
      <c r="A93" s="118">
        <v>91</v>
      </c>
      <c r="B93" s="121" t="s">
        <v>1986</v>
      </c>
      <c r="C93" s="51">
        <v>9</v>
      </c>
      <c r="D93" s="51">
        <v>25</v>
      </c>
      <c r="E93" s="51" t="s">
        <v>1889</v>
      </c>
      <c r="F93" s="289" t="s">
        <v>2058</v>
      </c>
      <c r="G93" s="155">
        <v>1.1400000000000001</v>
      </c>
      <c r="H93" s="167">
        <f t="shared" si="31"/>
        <v>1.0976337867243408E-3</v>
      </c>
      <c r="I93" s="154">
        <v>0</v>
      </c>
      <c r="J93" s="181">
        <f t="shared" si="32"/>
        <v>0</v>
      </c>
      <c r="K93" s="182">
        <v>1.1400000000000001</v>
      </c>
      <c r="L93" s="181">
        <f t="shared" si="33"/>
        <v>1.0976337867243408E-3</v>
      </c>
      <c r="M93" s="213">
        <v>23.545386762345245</v>
      </c>
      <c r="N93" s="214">
        <v>13.423680000000001</v>
      </c>
      <c r="O93" s="320">
        <f t="shared" si="35"/>
        <v>2.6841740909073583E-2</v>
      </c>
      <c r="P93" s="334"/>
      <c r="Q93" s="320">
        <f t="shared" si="29"/>
        <v>0</v>
      </c>
      <c r="R93" s="334"/>
      <c r="S93" s="320">
        <f t="shared" si="36"/>
        <v>2.5844212031842179E-5</v>
      </c>
      <c r="T93" s="319">
        <f t="shared" si="22"/>
        <v>8.1502307063617498E-4</v>
      </c>
      <c r="U93" s="335"/>
      <c r="V93" s="320">
        <f t="shared" si="30"/>
        <v>0</v>
      </c>
      <c r="W93" s="319">
        <f t="shared" si="26"/>
        <v>0</v>
      </c>
      <c r="X93" s="335"/>
      <c r="Y93" s="320">
        <f t="shared" si="34"/>
        <v>2.5844212031842179E-5</v>
      </c>
      <c r="Z93" s="319">
        <f t="shared" si="27"/>
        <v>8.1502307063617498E-4</v>
      </c>
      <c r="AA93" s="336"/>
      <c r="AB93" s="367">
        <v>1361.8140000000001</v>
      </c>
      <c r="AC93" s="367">
        <v>33387.713071680002</v>
      </c>
      <c r="AD93" s="367">
        <v>6.6822000027998421E-3</v>
      </c>
      <c r="AE93" s="357">
        <f t="shared" si="28"/>
        <v>81.432732379087057</v>
      </c>
      <c r="AF93" s="415"/>
    </row>
    <row r="94" spans="1:32" s="4" customFormat="1" ht="19" customHeight="1" x14ac:dyDescent="0.2">
      <c r="A94" s="54">
        <v>92</v>
      </c>
      <c r="B94" s="120" t="s">
        <v>1986</v>
      </c>
      <c r="C94" s="120">
        <v>9</v>
      </c>
      <c r="D94" s="4">
        <v>26</v>
      </c>
      <c r="E94" s="4" t="s">
        <v>1891</v>
      </c>
      <c r="F94" s="288" t="s">
        <v>2059</v>
      </c>
      <c r="G94" s="156">
        <v>0.23</v>
      </c>
      <c r="H94" s="165">
        <f t="shared" si="31"/>
        <v>2.2145243065491087E-4</v>
      </c>
      <c r="I94" s="151">
        <v>0</v>
      </c>
      <c r="J94" s="179">
        <f t="shared" si="32"/>
        <v>0</v>
      </c>
      <c r="K94" s="180">
        <v>0.23</v>
      </c>
      <c r="L94" s="179">
        <f t="shared" si="33"/>
        <v>2.2145243065491087E-4</v>
      </c>
      <c r="M94" s="211">
        <v>17.714862120372366</v>
      </c>
      <c r="N94" s="212">
        <v>10.733280000000001</v>
      </c>
      <c r="O94" s="317">
        <f t="shared" si="35"/>
        <v>4.0744182876856451E-3</v>
      </c>
      <c r="P94" s="326">
        <f>SUM(O94:O97)/SUM($M94:$M97)*$N94</f>
        <v>3.2053908695221702E-3</v>
      </c>
      <c r="Q94" s="317">
        <f t="shared" si="29"/>
        <v>0</v>
      </c>
      <c r="R94" s="262">
        <f>SUM(Q94:Q97)/SUM($M94:$M97)*$N94</f>
        <v>0</v>
      </c>
      <c r="S94" s="317">
        <f t="shared" si="36"/>
        <v>3.9229992752730694E-6</v>
      </c>
      <c r="T94" s="316">
        <f t="shared" si="22"/>
        <v>1.2371570514501152E-4</v>
      </c>
      <c r="U94" s="262">
        <f>SUM(T94:T97)/SUM($M94:$M97)*$N94</f>
        <v>9.7328542061293787E-5</v>
      </c>
      <c r="V94" s="317">
        <f t="shared" si="30"/>
        <v>0</v>
      </c>
      <c r="W94" s="316">
        <f t="shared" si="26"/>
        <v>0</v>
      </c>
      <c r="X94" s="262">
        <f>SUM(W94:W97)/SUM($M94:$M97)*$N94</f>
        <v>0</v>
      </c>
      <c r="Y94" s="317">
        <f t="shared" si="34"/>
        <v>3.9229992752730694E-6</v>
      </c>
      <c r="Z94" s="316">
        <f t="shared" si="27"/>
        <v>1.2371570514501152E-4</v>
      </c>
      <c r="AA94" s="305">
        <f>SUM(Z94:Z97)/SUM($M94:$M97)*$N94</f>
        <v>9.7328542061293787E-5</v>
      </c>
      <c r="AB94" s="365">
        <v>1082.202</v>
      </c>
      <c r="AC94" s="365">
        <v>44506.149890400004</v>
      </c>
      <c r="AD94" s="365">
        <v>6.6822000027998421E-3</v>
      </c>
      <c r="AE94" s="357">
        <f t="shared" si="28"/>
        <v>108.550633146618</v>
      </c>
      <c r="AF94" s="415"/>
    </row>
    <row r="95" spans="1:32" s="4" customFormat="1" ht="19" customHeight="1" x14ac:dyDescent="0.2">
      <c r="A95" s="54">
        <v>93</v>
      </c>
      <c r="B95" s="120" t="s">
        <v>1986</v>
      </c>
      <c r="C95" s="120">
        <v>9</v>
      </c>
      <c r="D95" s="4">
        <v>26</v>
      </c>
      <c r="E95" s="4" t="s">
        <v>1891</v>
      </c>
      <c r="F95" s="288" t="s">
        <v>2057</v>
      </c>
      <c r="G95" s="156">
        <v>0.23</v>
      </c>
      <c r="H95" s="165">
        <f t="shared" si="31"/>
        <v>2.2145243065491087E-4</v>
      </c>
      <c r="I95" s="151">
        <v>0</v>
      </c>
      <c r="J95" s="179">
        <f t="shared" si="32"/>
        <v>0</v>
      </c>
      <c r="K95" s="180">
        <v>0.23</v>
      </c>
      <c r="L95" s="179">
        <f t="shared" si="33"/>
        <v>2.2145243065491087E-4</v>
      </c>
      <c r="M95" s="211">
        <v>63.584397362168524</v>
      </c>
      <c r="N95" s="212">
        <v>10.733280000000001</v>
      </c>
      <c r="O95" s="317">
        <f t="shared" si="35"/>
        <v>1.462441139329876E-2</v>
      </c>
      <c r="P95" s="327"/>
      <c r="Q95" s="317">
        <f t="shared" si="29"/>
        <v>0</v>
      </c>
      <c r="R95" s="327"/>
      <c r="S95" s="317">
        <f t="shared" si="36"/>
        <v>1.4080919347579922E-5</v>
      </c>
      <c r="T95" s="316">
        <f t="shared" si="22"/>
        <v>4.4405587254528044E-4</v>
      </c>
      <c r="U95" s="332"/>
      <c r="V95" s="317">
        <f t="shared" si="30"/>
        <v>0</v>
      </c>
      <c r="W95" s="316">
        <f t="shared" si="26"/>
        <v>0</v>
      </c>
      <c r="X95" s="332"/>
      <c r="Y95" s="317">
        <f t="shared" si="34"/>
        <v>1.4080919347579922E-5</v>
      </c>
      <c r="Z95" s="316">
        <f t="shared" si="27"/>
        <v>4.4405587254528044E-4</v>
      </c>
      <c r="AA95" s="333"/>
      <c r="AB95" s="365">
        <v>1082.202</v>
      </c>
      <c r="AC95" s="365">
        <v>44506.149890400004</v>
      </c>
      <c r="AD95" s="365">
        <v>6.6822000027998421E-3</v>
      </c>
      <c r="AE95" s="357">
        <f t="shared" si="28"/>
        <v>108.550633146618</v>
      </c>
      <c r="AF95" s="415"/>
    </row>
    <row r="96" spans="1:32" s="4" customFormat="1" ht="19" customHeight="1" x14ac:dyDescent="0.2">
      <c r="A96" s="54">
        <v>94</v>
      </c>
      <c r="B96" s="120" t="s">
        <v>1986</v>
      </c>
      <c r="C96" s="4">
        <v>9</v>
      </c>
      <c r="D96" s="4">
        <v>26</v>
      </c>
      <c r="E96" s="4" t="s">
        <v>1891</v>
      </c>
      <c r="F96" s="288" t="s">
        <v>2035</v>
      </c>
      <c r="G96" s="156">
        <v>0.89</v>
      </c>
      <c r="H96" s="165">
        <f t="shared" si="31"/>
        <v>8.5692462296900289E-4</v>
      </c>
      <c r="I96" s="151">
        <v>0</v>
      </c>
      <c r="J96" s="179">
        <f t="shared" si="32"/>
        <v>0</v>
      </c>
      <c r="K96" s="180">
        <v>0.89</v>
      </c>
      <c r="L96" s="179">
        <f t="shared" si="33"/>
        <v>8.5692462296900289E-4</v>
      </c>
      <c r="M96" s="211">
        <v>9.436580234293368</v>
      </c>
      <c r="N96" s="212">
        <v>10.733280000000001</v>
      </c>
      <c r="O96" s="317">
        <f t="shared" si="35"/>
        <v>8.3985564085210969E-3</v>
      </c>
      <c r="P96" s="327"/>
      <c r="Q96" s="317">
        <f t="shared" si="29"/>
        <v>0</v>
      </c>
      <c r="R96" s="327"/>
      <c r="S96" s="317">
        <f t="shared" si="36"/>
        <v>8.0864379593885903E-6</v>
      </c>
      <c r="T96" s="316">
        <f t="shared" si="22"/>
        <v>2.5501390748727858E-4</v>
      </c>
      <c r="U96" s="332"/>
      <c r="V96" s="317">
        <f t="shared" si="30"/>
        <v>0</v>
      </c>
      <c r="W96" s="316">
        <f t="shared" si="26"/>
        <v>0</v>
      </c>
      <c r="X96" s="332"/>
      <c r="Y96" s="317">
        <f t="shared" si="34"/>
        <v>8.0864379593885903E-6</v>
      </c>
      <c r="Z96" s="316">
        <f t="shared" si="27"/>
        <v>2.5501390748727858E-4</v>
      </c>
      <c r="AA96" s="333"/>
      <c r="AB96" s="365">
        <v>1082.202</v>
      </c>
      <c r="AC96" s="365">
        <v>44506.149890400004</v>
      </c>
      <c r="AD96" s="365">
        <v>6.6822000027998421E-3</v>
      </c>
      <c r="AE96" s="357">
        <f t="shared" si="28"/>
        <v>108.550633146618</v>
      </c>
      <c r="AF96" s="415"/>
    </row>
    <row r="97" spans="1:32" s="51" customFormat="1" ht="19" customHeight="1" x14ac:dyDescent="0.2">
      <c r="A97" s="118">
        <v>95</v>
      </c>
      <c r="B97" s="121" t="s">
        <v>1986</v>
      </c>
      <c r="C97" s="51">
        <v>9</v>
      </c>
      <c r="D97" s="51">
        <v>26</v>
      </c>
      <c r="E97" s="51" t="s">
        <v>1891</v>
      </c>
      <c r="F97" s="289" t="s">
        <v>2019</v>
      </c>
      <c r="G97" s="155">
        <v>2.6</v>
      </c>
      <c r="H97" s="167">
        <f t="shared" si="31"/>
        <v>2.5033753030555138E-3</v>
      </c>
      <c r="I97" s="154">
        <v>0</v>
      </c>
      <c r="J97" s="181">
        <f t="shared" si="32"/>
        <v>0</v>
      </c>
      <c r="K97" s="182">
        <v>2.6</v>
      </c>
      <c r="L97" s="181">
        <f t="shared" si="33"/>
        <v>2.5033753030555138E-3</v>
      </c>
      <c r="M97" s="213"/>
      <c r="N97" s="214">
        <v>10.733280000000001</v>
      </c>
      <c r="O97" s="320">
        <f t="shared" si="35"/>
        <v>0</v>
      </c>
      <c r="P97" s="334"/>
      <c r="Q97" s="320">
        <f t="shared" si="29"/>
        <v>0</v>
      </c>
      <c r="R97" s="334"/>
      <c r="S97" s="320"/>
      <c r="T97" s="319"/>
      <c r="U97" s="335"/>
      <c r="V97" s="320">
        <f t="shared" si="30"/>
        <v>0</v>
      </c>
      <c r="W97" s="319">
        <f t="shared" si="26"/>
        <v>0</v>
      </c>
      <c r="X97" s="335"/>
      <c r="Y97" s="320">
        <f t="shared" si="34"/>
        <v>0</v>
      </c>
      <c r="Z97" s="319">
        <f t="shared" si="27"/>
        <v>0</v>
      </c>
      <c r="AA97" s="336"/>
      <c r="AB97" s="367">
        <v>1082.202</v>
      </c>
      <c r="AC97" s="367">
        <v>44506.149890400004</v>
      </c>
      <c r="AD97" s="367">
        <v>6.6822000027998421E-3</v>
      </c>
      <c r="AE97" s="357">
        <f t="shared" si="28"/>
        <v>108.550633146618</v>
      </c>
      <c r="AF97" s="415"/>
    </row>
    <row r="98" spans="1:32" s="4" customFormat="1" ht="19" customHeight="1" x14ac:dyDescent="0.2">
      <c r="A98" s="54">
        <v>96</v>
      </c>
      <c r="B98" s="120" t="s">
        <v>1986</v>
      </c>
      <c r="C98" s="120">
        <v>9</v>
      </c>
      <c r="D98" s="4">
        <v>27</v>
      </c>
      <c r="E98" s="4" t="s">
        <v>1892</v>
      </c>
      <c r="F98" s="288" t="s">
        <v>2059</v>
      </c>
      <c r="G98" s="156">
        <v>3.87</v>
      </c>
      <c r="H98" s="165">
        <f t="shared" si="31"/>
        <v>3.7261778549326306E-3</v>
      </c>
      <c r="I98" s="151">
        <v>0.14000000000000001</v>
      </c>
      <c r="J98" s="179">
        <f t="shared" si="32"/>
        <v>3.4272693381711399E-2</v>
      </c>
      <c r="K98" s="180">
        <v>4.01</v>
      </c>
      <c r="L98" s="179">
        <f t="shared" si="33"/>
        <v>3.7998871236644027E-2</v>
      </c>
      <c r="M98" s="211">
        <v>22.287893647058528</v>
      </c>
      <c r="N98" s="212">
        <v>23.250720000000001</v>
      </c>
      <c r="O98" s="317">
        <f t="shared" si="35"/>
        <v>8.6254148414116494E-2</v>
      </c>
      <c r="P98" s="326">
        <f>SUM(O98:O101)/SUM($M98:$M101)*$N98</f>
        <v>0.15750345970809893</v>
      </c>
      <c r="Q98" s="317">
        <f t="shared" si="29"/>
        <v>3.1203051105881943E-3</v>
      </c>
      <c r="R98" s="262">
        <f>SUM(Q98:Q101)/SUM($M98:$M101)*$N98</f>
        <v>7.8179160076128334E-3</v>
      </c>
      <c r="S98" s="317">
        <f>H98*M98/1000</f>
        <v>8.3048655740763144E-5</v>
      </c>
      <c r="T98" s="316">
        <f>S98/1000000*365*86400</f>
        <v>2.6190224074407061E-3</v>
      </c>
      <c r="U98" s="262">
        <f>SUM(T98:T101)/SUM($M98:$M101)*$N98</f>
        <v>4.782437689193327E-3</v>
      </c>
      <c r="V98" s="317">
        <f t="shared" si="30"/>
        <v>7.6386614508983032E-4</v>
      </c>
      <c r="W98" s="316">
        <f t="shared" si="26"/>
        <v>2.4089282751552889E-2</v>
      </c>
      <c r="X98" s="262">
        <f>SUM(W98:W101)/SUM($M98:$M101)*$N98</f>
        <v>6.0355632722011672E-2</v>
      </c>
      <c r="Y98" s="317">
        <f t="shared" si="34"/>
        <v>8.469148008305934E-4</v>
      </c>
      <c r="Z98" s="316">
        <f t="shared" si="27"/>
        <v>2.6708305158993591E-2</v>
      </c>
      <c r="AA98" s="305">
        <f>SUM(Z98:Z101)/SUM($M98:$M101)*$N98</f>
        <v>6.5138070411204993E-2</v>
      </c>
      <c r="AB98" s="365">
        <v>2257.6080000000002</v>
      </c>
      <c r="AC98" s="365">
        <v>979283.12704799999</v>
      </c>
      <c r="AD98" s="365">
        <v>6.6822000027998421E-3</v>
      </c>
      <c r="AE98" s="357">
        <f t="shared" si="28"/>
        <v>2388.474485720224</v>
      </c>
      <c r="AF98" s="415"/>
    </row>
    <row r="99" spans="1:32" s="4" customFormat="1" ht="19" customHeight="1" x14ac:dyDescent="0.2">
      <c r="A99" s="54">
        <v>97</v>
      </c>
      <c r="B99" s="120" t="s">
        <v>1986</v>
      </c>
      <c r="C99" s="120">
        <v>9</v>
      </c>
      <c r="D99" s="4">
        <v>27</v>
      </c>
      <c r="E99" s="4" t="s">
        <v>1892</v>
      </c>
      <c r="F99" s="288" t="s">
        <v>2060</v>
      </c>
      <c r="G99" s="156">
        <v>0.12</v>
      </c>
      <c r="H99" s="165">
        <f t="shared" si="31"/>
        <v>1.1554039860256218E-4</v>
      </c>
      <c r="I99" s="151">
        <v>0.02</v>
      </c>
      <c r="J99" s="179">
        <f t="shared" si="32"/>
        <v>4.8960990545301999E-3</v>
      </c>
      <c r="K99" s="180">
        <v>0.13999999999999999</v>
      </c>
      <c r="L99" s="179">
        <f t="shared" si="33"/>
        <v>5.0116394531327622E-3</v>
      </c>
      <c r="M99" s="211">
        <v>17.726919196066603</v>
      </c>
      <c r="N99" s="212">
        <v>23.250720000000001</v>
      </c>
      <c r="O99" s="317">
        <f t="shared" si="35"/>
        <v>2.1272303035279926E-3</v>
      </c>
      <c r="P99" s="327"/>
      <c r="Q99" s="317">
        <f t="shared" si="29"/>
        <v>3.5453838392133206E-4</v>
      </c>
      <c r="R99" s="327"/>
      <c r="S99" s="317">
        <f>H99*M99/1000</f>
        <v>2.0481753099089462E-6</v>
      </c>
      <c r="T99" s="316">
        <f t="shared" si="22"/>
        <v>6.459125657328854E-5</v>
      </c>
      <c r="U99" s="332"/>
      <c r="V99" s="317">
        <f t="shared" si="30"/>
        <v>8.6792752315594958E-5</v>
      </c>
      <c r="W99" s="316">
        <f t="shared" si="26"/>
        <v>2.7370962370246027E-3</v>
      </c>
      <c r="X99" s="332"/>
      <c r="Y99" s="317">
        <f t="shared" si="34"/>
        <v>8.88409276255039E-5</v>
      </c>
      <c r="Z99" s="316">
        <f t="shared" si="27"/>
        <v>2.801687493597891E-3</v>
      </c>
      <c r="AA99" s="333"/>
      <c r="AB99" s="365">
        <v>2257.6080000000002</v>
      </c>
      <c r="AC99" s="365">
        <v>979283.12704799999</v>
      </c>
      <c r="AD99" s="365">
        <v>6.6822000027998421E-3</v>
      </c>
      <c r="AE99" s="357">
        <f t="shared" si="28"/>
        <v>2388.474485720224</v>
      </c>
      <c r="AF99" s="415"/>
    </row>
    <row r="100" spans="1:32" s="4" customFormat="1" ht="19" customHeight="1" x14ac:dyDescent="0.2">
      <c r="A100" s="54">
        <v>98</v>
      </c>
      <c r="B100" s="120" t="s">
        <v>1986</v>
      </c>
      <c r="C100" s="4">
        <v>9</v>
      </c>
      <c r="D100" s="4">
        <v>27</v>
      </c>
      <c r="E100" s="4" t="s">
        <v>1892</v>
      </c>
      <c r="F100" s="288" t="s">
        <v>2061</v>
      </c>
      <c r="G100" s="156">
        <v>16.23</v>
      </c>
      <c r="H100" s="165">
        <f t="shared" si="31"/>
        <v>1.5626838910996536E-2</v>
      </c>
      <c r="I100" s="151">
        <v>1.05</v>
      </c>
      <c r="J100" s="179">
        <f t="shared" si="32"/>
        <v>0.25704520036283551</v>
      </c>
      <c r="K100" s="180">
        <v>17.28</v>
      </c>
      <c r="L100" s="179">
        <f t="shared" si="33"/>
        <v>0.27267203927383205</v>
      </c>
      <c r="M100" s="211">
        <v>19.120047742158363</v>
      </c>
      <c r="N100" s="212">
        <v>23.250720000000001</v>
      </c>
      <c r="O100" s="317">
        <f t="shared" si="35"/>
        <v>0.31031837485523023</v>
      </c>
      <c r="P100" s="327"/>
      <c r="Q100" s="317">
        <f t="shared" si="29"/>
        <v>2.0076050129266283E-2</v>
      </c>
      <c r="R100" s="327"/>
      <c r="S100" s="317">
        <f>H100*M100/1000</f>
        <v>2.9878590603727177E-4</v>
      </c>
      <c r="T100" s="316">
        <f t="shared" si="22"/>
        <v>9.422512332791403E-3</v>
      </c>
      <c r="U100" s="332"/>
      <c r="V100" s="317">
        <f t="shared" si="30"/>
        <v>4.9147165028300775E-3</v>
      </c>
      <c r="W100" s="316">
        <f t="shared" si="26"/>
        <v>0.15499049963324932</v>
      </c>
      <c r="X100" s="332"/>
      <c r="Y100" s="317">
        <f t="shared" si="34"/>
        <v>5.2135024088673489E-3</v>
      </c>
      <c r="Z100" s="316">
        <f t="shared" si="27"/>
        <v>0.16441301196604069</v>
      </c>
      <c r="AA100" s="333"/>
      <c r="AB100" s="365">
        <v>2257.6080000000002</v>
      </c>
      <c r="AC100" s="365">
        <v>979283.12704799999</v>
      </c>
      <c r="AD100" s="365">
        <v>6.6822000027998421E-3</v>
      </c>
      <c r="AE100" s="357">
        <f t="shared" si="28"/>
        <v>2388.474485720224</v>
      </c>
      <c r="AF100" s="415"/>
    </row>
    <row r="101" spans="1:32" s="51" customFormat="1" ht="19" customHeight="1" x14ac:dyDescent="0.2">
      <c r="A101" s="118">
        <v>99</v>
      </c>
      <c r="B101" s="121" t="s">
        <v>1986</v>
      </c>
      <c r="C101" s="51">
        <v>9</v>
      </c>
      <c r="D101" s="51">
        <v>27</v>
      </c>
      <c r="E101" s="51" t="s">
        <v>1892</v>
      </c>
      <c r="F101" s="289" t="s">
        <v>2062</v>
      </c>
      <c r="G101" s="155">
        <v>6.87</v>
      </c>
      <c r="H101" s="167">
        <f t="shared" si="31"/>
        <v>6.6146878199966853E-3</v>
      </c>
      <c r="I101" s="154">
        <v>0.15</v>
      </c>
      <c r="J101" s="181">
        <f t="shared" si="32"/>
        <v>3.6720742908976499E-2</v>
      </c>
      <c r="K101" s="182">
        <v>7.0200000000000005</v>
      </c>
      <c r="L101" s="181">
        <f t="shared" si="33"/>
        <v>4.3335430728973182E-2</v>
      </c>
      <c r="M101" s="213">
        <v>19.690022065095331</v>
      </c>
      <c r="N101" s="214">
        <v>23.250720000000001</v>
      </c>
      <c r="O101" s="320">
        <f t="shared" si="35"/>
        <v>0.13527045158720491</v>
      </c>
      <c r="P101" s="334"/>
      <c r="Q101" s="320">
        <f t="shared" si="29"/>
        <v>2.9535033097642994E-3</v>
      </c>
      <c r="R101" s="334"/>
      <c r="S101" s="320">
        <f>H101*M101/1000</f>
        <v>1.3024334912945207E-4</v>
      </c>
      <c r="T101" s="319">
        <f t="shared" ref="T101:T164" si="37">S101/1000000*365*86400</f>
        <v>4.1073542581463998E-3</v>
      </c>
      <c r="U101" s="335"/>
      <c r="V101" s="320">
        <f t="shared" si="30"/>
        <v>7.2303223812444017E-4</v>
      </c>
      <c r="W101" s="319">
        <f t="shared" ref="W101:W164" si="38">V101/1000000*365*86400</f>
        <v>2.2801544661492344E-2</v>
      </c>
      <c r="X101" s="335"/>
      <c r="Y101" s="320">
        <f t="shared" si="34"/>
        <v>8.5327558725389223E-4</v>
      </c>
      <c r="Z101" s="319">
        <f t="shared" ref="Z101:Z164" si="39">Y101/1000000*365*86400</f>
        <v>2.6908898919638748E-2</v>
      </c>
      <c r="AA101" s="336"/>
      <c r="AB101" s="367">
        <v>2257.6080000000002</v>
      </c>
      <c r="AC101" s="367">
        <v>979283.12704799999</v>
      </c>
      <c r="AD101" s="367">
        <v>6.6822000027998421E-3</v>
      </c>
      <c r="AE101" s="357">
        <f t="shared" si="28"/>
        <v>2388.474485720224</v>
      </c>
      <c r="AF101" s="415"/>
    </row>
    <row r="102" spans="1:32" s="4" customFormat="1" ht="19" customHeight="1" x14ac:dyDescent="0.2">
      <c r="A102" s="54">
        <v>100</v>
      </c>
      <c r="B102" s="120" t="s">
        <v>1986</v>
      </c>
      <c r="C102" s="120">
        <v>9</v>
      </c>
      <c r="D102" s="4">
        <v>28</v>
      </c>
      <c r="E102" s="4" t="s">
        <v>1893</v>
      </c>
      <c r="F102" s="288" t="s">
        <v>2063</v>
      </c>
      <c r="G102" s="156">
        <v>13.45</v>
      </c>
      <c r="H102" s="165">
        <f t="shared" si="31"/>
        <v>1.2950153010037177E-2</v>
      </c>
      <c r="I102" s="151">
        <v>0.04</v>
      </c>
      <c r="J102" s="179">
        <f t="shared" si="32"/>
        <v>9.7921981090603998E-3</v>
      </c>
      <c r="K102" s="180">
        <v>13.489999999999998</v>
      </c>
      <c r="L102" s="179">
        <f t="shared" si="33"/>
        <v>2.2742351119097576E-2</v>
      </c>
      <c r="M102" s="211"/>
      <c r="N102" s="212">
        <v>15.12288</v>
      </c>
      <c r="O102" s="317">
        <f>P102</f>
        <v>0.10646507520000001</v>
      </c>
      <c r="P102" s="326">
        <f>AVERAGE(G102:G105)/1000*$N102</f>
        <v>0.10646507520000001</v>
      </c>
      <c r="Q102" s="317">
        <f t="shared" si="29"/>
        <v>0</v>
      </c>
      <c r="R102" s="262">
        <f>AVERAGE(I102:I105)/1000*$N102</f>
        <v>2.6843111999999996E-3</v>
      </c>
      <c r="S102" s="317">
        <f>AVERAGE(H102:H105)/1000*N102</f>
        <v>1.0250847688216465E-4</v>
      </c>
      <c r="T102" s="316">
        <f>S102/1000000*365*86400</f>
        <v>3.2327073269559441E-3</v>
      </c>
      <c r="U102" s="262">
        <f>T102</f>
        <v>3.2327073269559441E-3</v>
      </c>
      <c r="V102" s="317"/>
      <c r="W102" s="316"/>
      <c r="X102" s="262">
        <f>AVERAGE(J102:J105)*$N102</f>
        <v>0.65713267641924133</v>
      </c>
      <c r="Y102" s="317"/>
      <c r="Z102" s="316"/>
      <c r="AA102" s="305">
        <f>AVERAGE(L102:L105)*$N102</f>
        <v>0.75964115330140591</v>
      </c>
      <c r="AB102" s="365">
        <v>101</v>
      </c>
      <c r="AC102" s="365">
        <v>92200.187590189264</v>
      </c>
      <c r="AD102" s="365">
        <v>6.6822000027998421E-3</v>
      </c>
      <c r="AE102" s="368">
        <v>224.87653422725765</v>
      </c>
      <c r="AF102" s="415"/>
    </row>
    <row r="103" spans="1:32" s="4" customFormat="1" ht="19" customHeight="1" x14ac:dyDescent="0.2">
      <c r="A103" s="54">
        <v>101</v>
      </c>
      <c r="B103" s="120" t="s">
        <v>1986</v>
      </c>
      <c r="C103" s="120">
        <v>9</v>
      </c>
      <c r="D103" s="4">
        <v>28</v>
      </c>
      <c r="E103" s="4" t="s">
        <v>1893</v>
      </c>
      <c r="F103" s="288" t="s">
        <v>2064</v>
      </c>
      <c r="G103" s="156">
        <v>1.25</v>
      </c>
      <c r="H103" s="165">
        <f t="shared" si="31"/>
        <v>1.2035458187766893E-3</v>
      </c>
      <c r="I103" s="151">
        <v>0.02</v>
      </c>
      <c r="J103" s="179">
        <f t="shared" si="32"/>
        <v>4.8960990545301999E-3</v>
      </c>
      <c r="K103" s="180">
        <v>1.27</v>
      </c>
      <c r="L103" s="179">
        <f t="shared" si="33"/>
        <v>6.099644873306889E-3</v>
      </c>
      <c r="M103" s="211"/>
      <c r="N103" s="212">
        <v>15.12288</v>
      </c>
      <c r="O103" s="317"/>
      <c r="P103" s="327"/>
      <c r="Q103" s="317">
        <f t="shared" ref="Q103:Q134" si="40">I103*M103/1000</f>
        <v>0</v>
      </c>
      <c r="R103" s="327"/>
      <c r="S103" s="317"/>
      <c r="T103" s="316"/>
      <c r="U103" s="332"/>
      <c r="V103" s="317"/>
      <c r="W103" s="316"/>
      <c r="X103" s="332"/>
      <c r="Y103" s="317"/>
      <c r="Z103" s="316"/>
      <c r="AA103" s="333"/>
      <c r="AB103" s="365">
        <v>101</v>
      </c>
      <c r="AC103" s="365">
        <v>92200.187590189264</v>
      </c>
      <c r="AD103" s="365">
        <v>6.6822000027998421E-3</v>
      </c>
      <c r="AE103" s="368">
        <v>224.87653422725765</v>
      </c>
      <c r="AF103" s="415"/>
    </row>
    <row r="104" spans="1:32" s="4" customFormat="1" ht="19" customHeight="1" x14ac:dyDescent="0.2">
      <c r="A104" s="54">
        <v>102</v>
      </c>
      <c r="B104" s="120" t="s">
        <v>1986</v>
      </c>
      <c r="C104" s="4">
        <v>9</v>
      </c>
      <c r="D104" s="4">
        <v>28</v>
      </c>
      <c r="E104" s="4" t="s">
        <v>1893</v>
      </c>
      <c r="F104" s="288" t="s">
        <v>1565</v>
      </c>
      <c r="G104" s="156">
        <v>10.23</v>
      </c>
      <c r="H104" s="165">
        <f t="shared" si="31"/>
        <v>9.8498189808684262E-3</v>
      </c>
      <c r="I104" s="151">
        <v>0.37</v>
      </c>
      <c r="J104" s="179">
        <f t="shared" si="32"/>
        <v>9.0577832508808687E-2</v>
      </c>
      <c r="K104" s="180">
        <v>10.6</v>
      </c>
      <c r="L104" s="179">
        <f t="shared" si="33"/>
        <v>0.10042765148967711</v>
      </c>
      <c r="M104" s="211"/>
      <c r="N104" s="212">
        <v>15.12288</v>
      </c>
      <c r="O104" s="317"/>
      <c r="P104" s="327"/>
      <c r="Q104" s="317">
        <f t="shared" si="40"/>
        <v>0</v>
      </c>
      <c r="R104" s="327"/>
      <c r="S104" s="317"/>
      <c r="T104" s="316"/>
      <c r="U104" s="332"/>
      <c r="V104" s="317"/>
      <c r="W104" s="316"/>
      <c r="X104" s="332"/>
      <c r="Y104" s="317"/>
      <c r="Z104" s="316"/>
      <c r="AA104" s="333"/>
      <c r="AB104" s="365">
        <v>101</v>
      </c>
      <c r="AC104" s="365">
        <v>92200.187590189264</v>
      </c>
      <c r="AD104" s="365">
        <v>6.6822000027998421E-3</v>
      </c>
      <c r="AE104" s="368">
        <v>224.87653422725765</v>
      </c>
      <c r="AF104" s="415"/>
    </row>
    <row r="105" spans="1:32" s="51" customFormat="1" ht="19" customHeight="1" x14ac:dyDescent="0.2">
      <c r="A105" s="118">
        <v>103</v>
      </c>
      <c r="B105" s="121" t="s">
        <v>1986</v>
      </c>
      <c r="C105" s="51">
        <v>9</v>
      </c>
      <c r="D105" s="51">
        <v>28</v>
      </c>
      <c r="E105" s="51" t="s">
        <v>1893</v>
      </c>
      <c r="F105" s="289" t="s">
        <v>2065</v>
      </c>
      <c r="G105" s="155">
        <v>3.23</v>
      </c>
      <c r="H105" s="167">
        <f t="shared" si="31"/>
        <v>3.1099623957189654E-3</v>
      </c>
      <c r="I105" s="154">
        <v>0.28000000000000003</v>
      </c>
      <c r="J105" s="181">
        <f t="shared" si="32"/>
        <v>6.8545386763422797E-2</v>
      </c>
      <c r="K105" s="182">
        <v>3.51</v>
      </c>
      <c r="L105" s="181">
        <f t="shared" si="33"/>
        <v>7.1655349159141762E-2</v>
      </c>
      <c r="M105" s="213"/>
      <c r="N105" s="214">
        <v>15.12288</v>
      </c>
      <c r="O105" s="320"/>
      <c r="P105" s="334"/>
      <c r="Q105" s="320">
        <f t="shared" si="40"/>
        <v>0</v>
      </c>
      <c r="R105" s="334"/>
      <c r="S105" s="320"/>
      <c r="T105" s="319"/>
      <c r="U105" s="335"/>
      <c r="V105" s="320"/>
      <c r="W105" s="319"/>
      <c r="X105" s="335"/>
      <c r="Y105" s="320"/>
      <c r="Z105" s="319"/>
      <c r="AA105" s="336"/>
      <c r="AB105" s="367">
        <v>101</v>
      </c>
      <c r="AC105" s="367">
        <v>92200.187590189264</v>
      </c>
      <c r="AD105" s="367">
        <v>6.6822000027998421E-3</v>
      </c>
      <c r="AE105" s="369">
        <v>224.87653422725765</v>
      </c>
      <c r="AF105" s="415"/>
    </row>
    <row r="106" spans="1:32" s="4" customFormat="1" ht="19" customHeight="1" x14ac:dyDescent="0.2">
      <c r="A106" s="54">
        <v>104</v>
      </c>
      <c r="B106" s="120" t="s">
        <v>1986</v>
      </c>
      <c r="C106" s="120">
        <v>9</v>
      </c>
      <c r="D106" s="4">
        <v>29</v>
      </c>
      <c r="E106" s="4" t="s">
        <v>1894</v>
      </c>
      <c r="F106" s="288" t="s">
        <v>2066</v>
      </c>
      <c r="G106" s="156">
        <v>0.3</v>
      </c>
      <c r="H106" s="165">
        <f t="shared" si="31"/>
        <v>2.8885099650640544E-4</v>
      </c>
      <c r="I106" s="151">
        <v>0.01</v>
      </c>
      <c r="J106" s="179">
        <f t="shared" si="32"/>
        <v>2.4480495272651E-3</v>
      </c>
      <c r="K106" s="180">
        <v>0.31</v>
      </c>
      <c r="L106" s="179">
        <f t="shared" si="33"/>
        <v>2.7369005237715053E-3</v>
      </c>
      <c r="M106" s="211">
        <v>18.780692994102814</v>
      </c>
      <c r="N106" s="212">
        <v>19.342560000000002</v>
      </c>
      <c r="O106" s="317">
        <f t="shared" ref="O106:O137" si="41">G106*M106/1000</f>
        <v>5.6342078982308443E-3</v>
      </c>
      <c r="P106" s="326">
        <f>SUM(O106:O108)/SUM($M106:$M108)*$N106</f>
        <v>6.0559932690543022E-3</v>
      </c>
      <c r="Q106" s="317">
        <f t="shared" si="40"/>
        <v>1.8780692994102815E-4</v>
      </c>
      <c r="R106" s="262">
        <f>SUM(Q106:Q108)/SUM($M106:$M108)*$N106</f>
        <v>1.349734938412369E-4</v>
      </c>
      <c r="S106" s="317">
        <f t="shared" ref="S106:S152" si="42">H106*M106/1000</f>
        <v>5.4248218864274655E-6</v>
      </c>
      <c r="T106" s="316">
        <f t="shared" si="37"/>
        <v>1.7107718301037655E-4</v>
      </c>
      <c r="U106" s="262">
        <f>SUM(T106:T108)/SUM($M106:$M108)*$N106</f>
        <v>1.8388428107612629E-4</v>
      </c>
      <c r="V106" s="317">
        <f t="shared" ref="V106:V137" si="43">J106*M106/1000</f>
        <v>4.597606660592437E-5</v>
      </c>
      <c r="W106" s="316">
        <f t="shared" si="38"/>
        <v>1.449901236484431E-3</v>
      </c>
      <c r="X106" s="262">
        <f>SUM(W106:W108)/SUM($M106:$M108)*$N106</f>
        <v>1.0420181815148292E-3</v>
      </c>
      <c r="Y106" s="317">
        <f t="shared" ref="Y106:Y137" si="44">L106*M106/1000</f>
        <v>5.1400888492351831E-5</v>
      </c>
      <c r="Z106" s="316">
        <f t="shared" si="39"/>
        <v>1.6209784194948075E-3</v>
      </c>
      <c r="AA106" s="305">
        <f>SUM(Z106:Z108)/SUM($M106:$M108)*$N106</f>
        <v>1.2259024625909556E-3</v>
      </c>
      <c r="AB106" s="365">
        <v>856.95899999999995</v>
      </c>
      <c r="AC106" s="365">
        <v>296105.0000083</v>
      </c>
      <c r="AD106" s="365">
        <v>6.6822000027998421E-3</v>
      </c>
      <c r="AE106" s="368">
        <v>722.20098363784598</v>
      </c>
      <c r="AF106" s="415"/>
    </row>
    <row r="107" spans="1:32" s="4" customFormat="1" ht="19" customHeight="1" x14ac:dyDescent="0.2">
      <c r="A107" s="54">
        <v>105</v>
      </c>
      <c r="B107" s="120" t="s">
        <v>1986</v>
      </c>
      <c r="C107" s="120">
        <v>9</v>
      </c>
      <c r="D107" s="4">
        <v>29</v>
      </c>
      <c r="E107" s="4" t="s">
        <v>1894</v>
      </c>
      <c r="F107" s="288" t="s">
        <v>2067</v>
      </c>
      <c r="G107" s="156">
        <v>0.52</v>
      </c>
      <c r="H107" s="165">
        <f t="shared" si="31"/>
        <v>5.0067506061110285E-4</v>
      </c>
      <c r="I107" s="151">
        <v>0.01</v>
      </c>
      <c r="J107" s="179">
        <f t="shared" si="32"/>
        <v>2.4480495272651E-3</v>
      </c>
      <c r="K107" s="180">
        <v>0.53</v>
      </c>
      <c r="L107" s="179">
        <f t="shared" si="33"/>
        <v>2.9487245878762028E-3</v>
      </c>
      <c r="M107" s="211">
        <v>15.952523049524752</v>
      </c>
      <c r="N107" s="212">
        <v>19.342560000000002</v>
      </c>
      <c r="O107" s="317">
        <f t="shared" si="41"/>
        <v>8.2953119857528713E-3</v>
      </c>
      <c r="P107" s="327"/>
      <c r="Q107" s="317">
        <f t="shared" si="40"/>
        <v>1.5952523049524752E-4</v>
      </c>
      <c r="R107" s="327"/>
      <c r="S107" s="317">
        <f t="shared" si="42"/>
        <v>7.9870304447208206E-6</v>
      </c>
      <c r="T107" s="316">
        <f t="shared" si="37"/>
        <v>2.5187899210471579E-4</v>
      </c>
      <c r="U107" s="332"/>
      <c r="V107" s="317">
        <f t="shared" si="43"/>
        <v>3.9052566510074682E-5</v>
      </c>
      <c r="W107" s="316">
        <f t="shared" si="38"/>
        <v>1.2315617374617151E-3</v>
      </c>
      <c r="X107" s="332"/>
      <c r="Y107" s="317">
        <f t="shared" si="44"/>
        <v>4.7039596954795499E-5</v>
      </c>
      <c r="Z107" s="316">
        <f t="shared" si="39"/>
        <v>1.4834407295664309E-3</v>
      </c>
      <c r="AA107" s="333"/>
      <c r="AB107" s="365">
        <v>856.95899999999995</v>
      </c>
      <c r="AC107" s="365">
        <v>296105.0000083</v>
      </c>
      <c r="AD107" s="365">
        <v>6.6822000027998421E-3</v>
      </c>
      <c r="AE107" s="368">
        <v>722.20098363784598</v>
      </c>
      <c r="AF107" s="415"/>
    </row>
    <row r="108" spans="1:32" s="51" customFormat="1" ht="19" customHeight="1" x14ac:dyDescent="0.2">
      <c r="A108" s="118">
        <v>106</v>
      </c>
      <c r="B108" s="121" t="s">
        <v>1986</v>
      </c>
      <c r="C108" s="51">
        <v>9</v>
      </c>
      <c r="D108" s="51">
        <v>29</v>
      </c>
      <c r="E108" s="51" t="s">
        <v>1894</v>
      </c>
      <c r="F108" s="289" t="s">
        <v>2065</v>
      </c>
      <c r="G108" s="155">
        <v>0.11</v>
      </c>
      <c r="H108" s="167">
        <f t="shared" si="31"/>
        <v>1.0591203205234866E-4</v>
      </c>
      <c r="I108" s="154">
        <v>0</v>
      </c>
      <c r="J108" s="181">
        <f t="shared" si="32"/>
        <v>0</v>
      </c>
      <c r="K108" s="182">
        <v>0.11</v>
      </c>
      <c r="L108" s="181">
        <f t="shared" si="33"/>
        <v>1.0591203205234866E-4</v>
      </c>
      <c r="M108" s="213">
        <v>15.041691325005184</v>
      </c>
      <c r="N108" s="214">
        <v>19.342560000000002</v>
      </c>
      <c r="O108" s="320">
        <f t="shared" si="41"/>
        <v>1.6545860457505704E-3</v>
      </c>
      <c r="P108" s="334"/>
      <c r="Q108" s="320">
        <f t="shared" si="40"/>
        <v>0</v>
      </c>
      <c r="R108" s="334"/>
      <c r="S108" s="320">
        <f t="shared" si="42"/>
        <v>1.5930960937354837E-6</v>
      </c>
      <c r="T108" s="319">
        <f t="shared" si="37"/>
        <v>5.0239878412042213E-5</v>
      </c>
      <c r="U108" s="335"/>
      <c r="V108" s="320">
        <f t="shared" si="43"/>
        <v>0</v>
      </c>
      <c r="W108" s="319">
        <f t="shared" si="38"/>
        <v>0</v>
      </c>
      <c r="X108" s="335"/>
      <c r="Y108" s="320">
        <f t="shared" si="44"/>
        <v>1.5930960937354837E-6</v>
      </c>
      <c r="Z108" s="319">
        <f t="shared" si="39"/>
        <v>5.0239878412042213E-5</v>
      </c>
      <c r="AA108" s="336"/>
      <c r="AB108" s="367">
        <v>856.95899999999995</v>
      </c>
      <c r="AC108" s="367">
        <v>296105.0000083</v>
      </c>
      <c r="AD108" s="367">
        <v>6.6822000027998421E-3</v>
      </c>
      <c r="AE108" s="369">
        <v>722.20098363784598</v>
      </c>
      <c r="AF108" s="415"/>
    </row>
    <row r="109" spans="1:32" s="4" customFormat="1" ht="19" customHeight="1" x14ac:dyDescent="0.2">
      <c r="A109" s="54">
        <v>107</v>
      </c>
      <c r="B109" s="120" t="s">
        <v>1986</v>
      </c>
      <c r="C109" s="4">
        <v>9</v>
      </c>
      <c r="D109" s="4">
        <v>30</v>
      </c>
      <c r="E109" s="4" t="s">
        <v>1895</v>
      </c>
      <c r="F109" s="288" t="s">
        <v>2068</v>
      </c>
      <c r="G109" s="156">
        <v>7.32</v>
      </c>
      <c r="H109" s="165">
        <f t="shared" si="31"/>
        <v>7.0479643147562934E-3</v>
      </c>
      <c r="I109" s="151">
        <v>0.03</v>
      </c>
      <c r="J109" s="179">
        <f t="shared" si="32"/>
        <v>7.3441485817952994E-3</v>
      </c>
      <c r="K109" s="180">
        <v>7.3500000000000005</v>
      </c>
      <c r="L109" s="179">
        <f t="shared" si="33"/>
        <v>1.4392112896551592E-2</v>
      </c>
      <c r="M109" s="211">
        <v>85.460752415660707</v>
      </c>
      <c r="N109" s="212">
        <v>102.06528</v>
      </c>
      <c r="O109" s="317">
        <f t="shared" si="41"/>
        <v>0.6255727076826364</v>
      </c>
      <c r="P109" s="326">
        <f>SUM(O109:O111)/SUM($M109:$M111)*$N109</f>
        <v>0.39331481839993487</v>
      </c>
      <c r="Q109" s="317">
        <f t="shared" si="40"/>
        <v>2.563822572469821E-3</v>
      </c>
      <c r="R109" s="262">
        <f>SUM(Q109:Q111)/SUM($M109:$M111)*$N109</f>
        <v>1.2033602007975907E-3</v>
      </c>
      <c r="S109" s="317">
        <f t="shared" si="42"/>
        <v>6.0232433333779931E-4</v>
      </c>
      <c r="T109" s="316">
        <f t="shared" si="37"/>
        <v>1.899490017614084E-2</v>
      </c>
      <c r="U109" s="262">
        <f>SUM(T109:T111)/SUM($M109:$M111)*$N109</f>
        <v>1.1942617735001762E-2</v>
      </c>
      <c r="V109" s="317">
        <f t="shared" si="43"/>
        <v>6.2763646365263386E-4</v>
      </c>
      <c r="W109" s="316">
        <f t="shared" si="38"/>
        <v>1.9793143517749461E-2</v>
      </c>
      <c r="X109" s="262">
        <f>SUM(W109:W111)/SUM($M109:$M111)*$N109</f>
        <v>9.2901441050148529E-3</v>
      </c>
      <c r="Y109" s="317">
        <f t="shared" si="44"/>
        <v>1.2299607969904331E-3</v>
      </c>
      <c r="Z109" s="316">
        <f t="shared" si="39"/>
        <v>3.8788043693890294E-2</v>
      </c>
      <c r="AA109" s="305">
        <f>SUM(Z109:Z111)/SUM($M109:$M111)*$N109</f>
        <v>2.1232761840016611E-2</v>
      </c>
      <c r="AB109" s="365">
        <v>9491.2739999999994</v>
      </c>
      <c r="AC109" s="365">
        <v>759944.74870079989</v>
      </c>
      <c r="AD109" s="365">
        <v>6.6822000027998421E-3</v>
      </c>
      <c r="AE109" s="368">
        <v>1853.5075226921167</v>
      </c>
      <c r="AF109" s="415"/>
    </row>
    <row r="110" spans="1:32" s="4" customFormat="1" ht="19" customHeight="1" x14ac:dyDescent="0.2">
      <c r="A110" s="54">
        <v>108</v>
      </c>
      <c r="B110" s="120" t="s">
        <v>1986</v>
      </c>
      <c r="C110" s="120">
        <v>9</v>
      </c>
      <c r="D110" s="4">
        <v>30</v>
      </c>
      <c r="E110" s="4" t="s">
        <v>1895</v>
      </c>
      <c r="F110" s="288" t="s">
        <v>1594</v>
      </c>
      <c r="G110" s="156">
        <v>1.45</v>
      </c>
      <c r="H110" s="165">
        <f t="shared" si="31"/>
        <v>1.3961131497809596E-3</v>
      </c>
      <c r="I110" s="151">
        <v>0</v>
      </c>
      <c r="J110" s="179">
        <f t="shared" si="32"/>
        <v>0</v>
      </c>
      <c r="K110" s="180">
        <v>1.45</v>
      </c>
      <c r="L110" s="179">
        <f t="shared" si="33"/>
        <v>1.3961131497809596E-3</v>
      </c>
      <c r="M110" s="211">
        <v>66.329200965414785</v>
      </c>
      <c r="N110" s="212">
        <v>102.06528</v>
      </c>
      <c r="O110" s="317">
        <f t="shared" si="41"/>
        <v>9.6177341399851429E-2</v>
      </c>
      <c r="P110" s="327"/>
      <c r="Q110" s="317">
        <f t="shared" si="40"/>
        <v>0</v>
      </c>
      <c r="R110" s="327"/>
      <c r="S110" s="317">
        <f t="shared" si="42"/>
        <v>9.2603069682279513E-5</v>
      </c>
      <c r="T110" s="316">
        <f t="shared" si="37"/>
        <v>2.9203304055003664E-3</v>
      </c>
      <c r="U110" s="332"/>
      <c r="V110" s="317">
        <f t="shared" si="43"/>
        <v>0</v>
      </c>
      <c r="W110" s="316">
        <f t="shared" si="38"/>
        <v>0</v>
      </c>
      <c r="X110" s="332"/>
      <c r="Y110" s="317">
        <f t="shared" si="44"/>
        <v>9.2603069682279513E-5</v>
      </c>
      <c r="Z110" s="316">
        <f t="shared" si="39"/>
        <v>2.9203304055003664E-3</v>
      </c>
      <c r="AA110" s="333"/>
      <c r="AB110" s="365">
        <v>9491.2739999999994</v>
      </c>
      <c r="AC110" s="365">
        <v>759944.74870079989</v>
      </c>
      <c r="AD110" s="365">
        <v>6.6822000027998421E-3</v>
      </c>
      <c r="AE110" s="368">
        <v>1853.5075226921167</v>
      </c>
      <c r="AF110" s="415"/>
    </row>
    <row r="111" spans="1:32" s="51" customFormat="1" ht="19" customHeight="1" x14ac:dyDescent="0.2">
      <c r="A111" s="118">
        <v>109</v>
      </c>
      <c r="B111" s="121" t="s">
        <v>1986</v>
      </c>
      <c r="C111" s="121">
        <v>9</v>
      </c>
      <c r="D111" s="51">
        <v>30</v>
      </c>
      <c r="E111" s="51" t="s">
        <v>1895</v>
      </c>
      <c r="F111" s="289" t="s">
        <v>2063</v>
      </c>
      <c r="G111" s="155">
        <v>1.77</v>
      </c>
      <c r="H111" s="167">
        <f t="shared" si="31"/>
        <v>1.7042208793877922E-3</v>
      </c>
      <c r="I111" s="154">
        <v>0</v>
      </c>
      <c r="J111" s="181">
        <f t="shared" si="32"/>
        <v>0</v>
      </c>
      <c r="K111" s="182">
        <v>1.77</v>
      </c>
      <c r="L111" s="181">
        <f t="shared" si="33"/>
        <v>1.7042208793877922E-3</v>
      </c>
      <c r="M111" s="213">
        <v>65.66552549882438</v>
      </c>
      <c r="N111" s="214">
        <v>102.06528</v>
      </c>
      <c r="O111" s="320">
        <f t="shared" si="41"/>
        <v>0.11622798013291916</v>
      </c>
      <c r="P111" s="334"/>
      <c r="Q111" s="320">
        <f t="shared" si="40"/>
        <v>0</v>
      </c>
      <c r="R111" s="334"/>
      <c r="S111" s="320">
        <f t="shared" si="42"/>
        <v>1.1190855961106797E-4</v>
      </c>
      <c r="T111" s="319">
        <f t="shared" si="37"/>
        <v>3.52914833589464E-3</v>
      </c>
      <c r="U111" s="335"/>
      <c r="V111" s="320">
        <f t="shared" si="43"/>
        <v>0</v>
      </c>
      <c r="W111" s="319">
        <f t="shared" si="38"/>
        <v>0</v>
      </c>
      <c r="X111" s="335"/>
      <c r="Y111" s="320">
        <f t="shared" si="44"/>
        <v>1.1190855961106797E-4</v>
      </c>
      <c r="Z111" s="319">
        <f t="shared" si="39"/>
        <v>3.52914833589464E-3</v>
      </c>
      <c r="AA111" s="336"/>
      <c r="AB111" s="367">
        <v>9491.2739999999994</v>
      </c>
      <c r="AC111" s="367">
        <v>759944.74870079989</v>
      </c>
      <c r="AD111" s="367">
        <v>6.6822000027998421E-3</v>
      </c>
      <c r="AE111" s="369">
        <v>1853.5075226921167</v>
      </c>
      <c r="AF111" s="415"/>
    </row>
    <row r="112" spans="1:32" s="4" customFormat="1" ht="19" customHeight="1" x14ac:dyDescent="0.2">
      <c r="A112" s="54">
        <v>110</v>
      </c>
      <c r="B112" s="120" t="s">
        <v>1986</v>
      </c>
      <c r="C112" s="4">
        <v>9</v>
      </c>
      <c r="D112" s="4">
        <v>31</v>
      </c>
      <c r="E112" s="4" t="s">
        <v>1896</v>
      </c>
      <c r="F112" s="288" t="s">
        <v>2069</v>
      </c>
      <c r="G112" s="156">
        <v>7.01</v>
      </c>
      <c r="H112" s="165">
        <f t="shared" si="31"/>
        <v>6.749484951699674E-3</v>
      </c>
      <c r="I112" s="151">
        <v>0</v>
      </c>
      <c r="J112" s="179">
        <f t="shared" si="32"/>
        <v>0</v>
      </c>
      <c r="K112" s="180">
        <v>7.01</v>
      </c>
      <c r="L112" s="179">
        <f t="shared" si="33"/>
        <v>6.749484951699674E-3</v>
      </c>
      <c r="M112" s="211">
        <v>11.937899326154074</v>
      </c>
      <c r="N112" s="212">
        <v>14.584800000000001</v>
      </c>
      <c r="O112" s="317">
        <f t="shared" si="41"/>
        <v>8.3684674276340063E-2</v>
      </c>
      <c r="P112" s="326">
        <f>SUM(O112:O114)/SUM($M112:$M114)*$N112</f>
        <v>8.0007706844148499E-2</v>
      </c>
      <c r="Q112" s="317">
        <f t="shared" si="40"/>
        <v>0</v>
      </c>
      <c r="R112" s="262">
        <f>SUM(Q112:Q114)/SUM($M112:$M114)*$N112</f>
        <v>0</v>
      </c>
      <c r="S112" s="317">
        <f t="shared" si="42"/>
        <v>8.0574671856782602E-5</v>
      </c>
      <c r="T112" s="316">
        <f t="shared" si="37"/>
        <v>2.5410028516754963E-3</v>
      </c>
      <c r="U112" s="262">
        <f>SUM(T112:T114)/SUM($M112:$M114)*$N112</f>
        <v>2.4293553509651036E-3</v>
      </c>
      <c r="V112" s="317">
        <f t="shared" si="43"/>
        <v>0</v>
      </c>
      <c r="W112" s="316">
        <f t="shared" si="38"/>
        <v>0</v>
      </c>
      <c r="X112" s="262">
        <f>SUM(W112:W114)/SUM($M112:$M114)*$N112</f>
        <v>0</v>
      </c>
      <c r="Y112" s="317">
        <f t="shared" si="44"/>
        <v>8.0574671856782602E-5</v>
      </c>
      <c r="Z112" s="316">
        <f t="shared" si="39"/>
        <v>2.5410028516754963E-3</v>
      </c>
      <c r="AA112" s="305">
        <f>SUM(Z112:Z114)/SUM($M112:$M114)*$N112</f>
        <v>2.4293553509651036E-3</v>
      </c>
      <c r="AB112" s="365">
        <v>1009.71</v>
      </c>
      <c r="AC112" s="365">
        <v>61161.999989999997</v>
      </c>
      <c r="AD112" s="365">
        <v>6.6822000027998421E-3</v>
      </c>
      <c r="AE112" s="368">
        <v>149.17430152411401</v>
      </c>
      <c r="AF112" s="415"/>
    </row>
    <row r="113" spans="1:32" s="4" customFormat="1" ht="19" customHeight="1" x14ac:dyDescent="0.2">
      <c r="A113" s="54">
        <v>111</v>
      </c>
      <c r="B113" s="120" t="s">
        <v>1986</v>
      </c>
      <c r="C113" s="4">
        <v>9</v>
      </c>
      <c r="D113" s="4">
        <v>31</v>
      </c>
      <c r="E113" s="4" t="s">
        <v>1896</v>
      </c>
      <c r="F113" s="288" t="s">
        <v>2070</v>
      </c>
      <c r="G113" s="156">
        <v>1.9</v>
      </c>
      <c r="H113" s="165">
        <f t="shared" si="31"/>
        <v>1.8293896445405679E-3</v>
      </c>
      <c r="I113" s="151">
        <v>0</v>
      </c>
      <c r="J113" s="179">
        <f t="shared" si="32"/>
        <v>0</v>
      </c>
      <c r="K113" s="180">
        <v>1.9</v>
      </c>
      <c r="L113" s="179">
        <f t="shared" si="33"/>
        <v>1.8293896445405679E-3</v>
      </c>
      <c r="M113" s="211">
        <v>10.932357252551109</v>
      </c>
      <c r="N113" s="212">
        <v>14.584800000000001</v>
      </c>
      <c r="O113" s="317">
        <f t="shared" si="41"/>
        <v>2.0771478779847103E-2</v>
      </c>
      <c r="P113" s="327"/>
      <c r="Q113" s="317">
        <f t="shared" si="40"/>
        <v>0</v>
      </c>
      <c r="R113" s="327"/>
      <c r="S113" s="317">
        <f t="shared" si="42"/>
        <v>1.9999541148234973E-5</v>
      </c>
      <c r="T113" s="316">
        <f t="shared" si="37"/>
        <v>6.3070552965073816E-4</v>
      </c>
      <c r="U113" s="332"/>
      <c r="V113" s="317">
        <f t="shared" si="43"/>
        <v>0</v>
      </c>
      <c r="W113" s="316">
        <f t="shared" si="38"/>
        <v>0</v>
      </c>
      <c r="X113" s="332"/>
      <c r="Y113" s="317">
        <f t="shared" si="44"/>
        <v>1.9999541148234973E-5</v>
      </c>
      <c r="Z113" s="316">
        <f t="shared" si="39"/>
        <v>6.3070552965073816E-4</v>
      </c>
      <c r="AA113" s="333"/>
      <c r="AB113" s="365">
        <v>1009.71</v>
      </c>
      <c r="AC113" s="365">
        <v>61161.999989999997</v>
      </c>
      <c r="AD113" s="365">
        <v>6.6822000027998421E-3</v>
      </c>
      <c r="AE113" s="368">
        <v>149.17430152411401</v>
      </c>
      <c r="AF113" s="415"/>
    </row>
    <row r="114" spans="1:32" s="51" customFormat="1" ht="19" customHeight="1" x14ac:dyDescent="0.2">
      <c r="A114" s="118">
        <v>112</v>
      </c>
      <c r="B114" s="121" t="s">
        <v>1986</v>
      </c>
      <c r="C114" s="51">
        <v>9</v>
      </c>
      <c r="D114" s="51">
        <v>31</v>
      </c>
      <c r="E114" s="51" t="s">
        <v>1896</v>
      </c>
      <c r="F114" s="289" t="s">
        <v>2056</v>
      </c>
      <c r="G114" s="155">
        <v>7.4</v>
      </c>
      <c r="H114" s="167">
        <f t="shared" ref="H114:H145" si="45">G114*$B$1</f>
        <v>7.1249912471580013E-3</v>
      </c>
      <c r="I114" s="154">
        <v>0</v>
      </c>
      <c r="J114" s="181">
        <f t="shared" ref="J114:J145" si="46">I114*$D$1</f>
        <v>0</v>
      </c>
      <c r="K114" s="182">
        <v>7.4</v>
      </c>
      <c r="L114" s="181">
        <f t="shared" si="33"/>
        <v>7.1249912471580013E-3</v>
      </c>
      <c r="M114" s="213">
        <v>10.971587846798451</v>
      </c>
      <c r="N114" s="214">
        <v>14.584800000000001</v>
      </c>
      <c r="O114" s="320">
        <f t="shared" si="41"/>
        <v>8.1189750066308547E-2</v>
      </c>
      <c r="P114" s="334"/>
      <c r="Q114" s="320">
        <f t="shared" si="40"/>
        <v>0</v>
      </c>
      <c r="R114" s="334"/>
      <c r="S114" s="320">
        <f t="shared" si="42"/>
        <v>7.8172467375864067E-5</v>
      </c>
      <c r="T114" s="319">
        <f t="shared" si="37"/>
        <v>2.4652469311652494E-3</v>
      </c>
      <c r="U114" s="335"/>
      <c r="V114" s="320">
        <f t="shared" si="43"/>
        <v>0</v>
      </c>
      <c r="W114" s="319">
        <f t="shared" si="38"/>
        <v>0</v>
      </c>
      <c r="X114" s="335"/>
      <c r="Y114" s="320">
        <f t="shared" si="44"/>
        <v>7.8172467375864067E-5</v>
      </c>
      <c r="Z114" s="319">
        <f t="shared" si="39"/>
        <v>2.4652469311652494E-3</v>
      </c>
      <c r="AA114" s="336"/>
      <c r="AB114" s="367">
        <v>1009.71</v>
      </c>
      <c r="AC114" s="367">
        <v>61161.999989999997</v>
      </c>
      <c r="AD114" s="367">
        <v>6.6822000027998421E-3</v>
      </c>
      <c r="AE114" s="369">
        <v>149.17430152411401</v>
      </c>
      <c r="AF114" s="415"/>
    </row>
    <row r="115" spans="1:32" s="4" customFormat="1" ht="19" customHeight="1" x14ac:dyDescent="0.2">
      <c r="A115" s="54">
        <v>113</v>
      </c>
      <c r="B115" s="120" t="s">
        <v>1986</v>
      </c>
      <c r="C115" s="120">
        <v>9</v>
      </c>
      <c r="D115" s="4">
        <v>32</v>
      </c>
      <c r="E115" s="4" t="s">
        <v>1897</v>
      </c>
      <c r="F115" s="288" t="s">
        <v>2071</v>
      </c>
      <c r="G115" s="156">
        <v>3.75</v>
      </c>
      <c r="H115" s="165">
        <f t="shared" si="45"/>
        <v>3.6106374563300682E-3</v>
      </c>
      <c r="I115" s="151">
        <v>0.01</v>
      </c>
      <c r="J115" s="179">
        <f t="shared" si="46"/>
        <v>2.4480495272651E-3</v>
      </c>
      <c r="K115" s="180">
        <v>3.76</v>
      </c>
      <c r="L115" s="179">
        <f t="shared" si="33"/>
        <v>6.0586869835951677E-3</v>
      </c>
      <c r="M115" s="211">
        <v>50.495379166938037</v>
      </c>
      <c r="N115" s="212">
        <v>61.879200000000004</v>
      </c>
      <c r="O115" s="317">
        <f t="shared" si="41"/>
        <v>0.18935767187601762</v>
      </c>
      <c r="P115" s="326">
        <f>SUM(O115:O118)/SUM($M115:$M118)*$N115</f>
        <v>0.11233750729579561</v>
      </c>
      <c r="Q115" s="317">
        <f t="shared" si="40"/>
        <v>5.0495379166938038E-4</v>
      </c>
      <c r="R115" s="262">
        <f>SUM(Q115:Q118)/SUM($M115:$M118)*$N115</f>
        <v>1.3010574656517875E-3</v>
      </c>
      <c r="S115" s="317">
        <f t="shared" si="42"/>
        <v>1.8232050739173548E-4</v>
      </c>
      <c r="T115" s="316">
        <f t="shared" si="37"/>
        <v>5.7496595211057704E-3</v>
      </c>
      <c r="U115" s="262">
        <f>SUM(T115:T118)/SUM($M115:$M118)*$N115</f>
        <v>3.4110179534920892E-3</v>
      </c>
      <c r="V115" s="317">
        <f t="shared" si="43"/>
        <v>1.2361518909869464E-4</v>
      </c>
      <c r="W115" s="316">
        <f t="shared" si="38"/>
        <v>3.898328603416434E-3</v>
      </c>
      <c r="X115" s="262">
        <f>SUM(W115:W118)/SUM($M115:$M118)*$N115</f>
        <v>1.0044383499470242E-2</v>
      </c>
      <c r="Y115" s="317">
        <f t="shared" si="44"/>
        <v>3.0593569649043007E-4</v>
      </c>
      <c r="Z115" s="316">
        <f t="shared" si="39"/>
        <v>9.647988124522203E-3</v>
      </c>
      <c r="AA115" s="305">
        <f>SUM(Z115:Z118)/SUM($M115:$M118)*$N115</f>
        <v>1.3455401452962328E-2</v>
      </c>
      <c r="AB115" s="365">
        <v>5048.55</v>
      </c>
      <c r="AC115" s="365">
        <v>460119.72786000004</v>
      </c>
      <c r="AD115" s="365">
        <v>6.6822000027998421E-3</v>
      </c>
      <c r="AE115" s="368">
        <v>1122.2333970799396</v>
      </c>
      <c r="AF115" s="415"/>
    </row>
    <row r="116" spans="1:32" s="4" customFormat="1" ht="19" customHeight="1" x14ac:dyDescent="0.2">
      <c r="A116" s="54">
        <v>114</v>
      </c>
      <c r="B116" s="120" t="s">
        <v>1986</v>
      </c>
      <c r="C116" s="120">
        <v>9</v>
      </c>
      <c r="D116" s="4">
        <v>32</v>
      </c>
      <c r="E116" s="4" t="s">
        <v>1897</v>
      </c>
      <c r="F116" s="288" t="s">
        <v>2072</v>
      </c>
      <c r="G116" s="156">
        <v>1.4100000000000001</v>
      </c>
      <c r="H116" s="165">
        <f t="shared" si="45"/>
        <v>1.3575996835801058E-3</v>
      </c>
      <c r="I116" s="151">
        <v>0</v>
      </c>
      <c r="J116" s="179">
        <f t="shared" si="46"/>
        <v>0</v>
      </c>
      <c r="K116" s="180">
        <v>1.4100000000000001</v>
      </c>
      <c r="L116" s="179">
        <f t="shared" si="33"/>
        <v>1.3575996835801058E-3</v>
      </c>
      <c r="M116" s="211">
        <v>53.094037327232002</v>
      </c>
      <c r="N116" s="212">
        <v>61.879200000000004</v>
      </c>
      <c r="O116" s="317">
        <f t="shared" si="41"/>
        <v>7.4862592631397135E-2</v>
      </c>
      <c r="P116" s="327"/>
      <c r="Q116" s="317">
        <f t="shared" si="40"/>
        <v>0</v>
      </c>
      <c r="R116" s="327"/>
      <c r="S116" s="317">
        <f t="shared" si="42"/>
        <v>7.2080448275440491E-5</v>
      </c>
      <c r="T116" s="316">
        <f t="shared" si="37"/>
        <v>2.2731290168142913E-3</v>
      </c>
      <c r="U116" s="332"/>
      <c r="V116" s="317">
        <f t="shared" si="43"/>
        <v>0</v>
      </c>
      <c r="W116" s="316">
        <f t="shared" si="38"/>
        <v>0</v>
      </c>
      <c r="X116" s="332"/>
      <c r="Y116" s="317">
        <f t="shared" si="44"/>
        <v>7.2080448275440491E-5</v>
      </c>
      <c r="Z116" s="316">
        <f t="shared" si="39"/>
        <v>2.2731290168142913E-3</v>
      </c>
      <c r="AA116" s="333"/>
      <c r="AB116" s="365">
        <v>5048.55</v>
      </c>
      <c r="AC116" s="365">
        <v>460119.72786000004</v>
      </c>
      <c r="AD116" s="365">
        <v>6.6822000027998421E-3</v>
      </c>
      <c r="AE116" s="368">
        <v>1122.2333970799396</v>
      </c>
      <c r="AF116" s="415"/>
    </row>
    <row r="117" spans="1:32" s="4" customFormat="1" ht="19" customHeight="1" x14ac:dyDescent="0.2">
      <c r="A117" s="54">
        <v>115</v>
      </c>
      <c r="B117" s="120" t="s">
        <v>1986</v>
      </c>
      <c r="C117" s="4">
        <v>9</v>
      </c>
      <c r="D117" s="4">
        <v>32</v>
      </c>
      <c r="E117" s="4" t="s">
        <v>1897</v>
      </c>
      <c r="F117" s="288" t="s">
        <v>2073</v>
      </c>
      <c r="G117" s="156">
        <v>0.86</v>
      </c>
      <c r="H117" s="165">
        <f t="shared" si="45"/>
        <v>8.2803952331836231E-4</v>
      </c>
      <c r="I117" s="151">
        <v>0.09</v>
      </c>
      <c r="J117" s="179">
        <f t="shared" si="46"/>
        <v>2.2032445745385897E-2</v>
      </c>
      <c r="K117" s="180">
        <v>0.95</v>
      </c>
      <c r="L117" s="179">
        <f t="shared" si="33"/>
        <v>2.286048526870426E-2</v>
      </c>
      <c r="M117" s="211">
        <v>51.787334075234014</v>
      </c>
      <c r="N117" s="212">
        <v>61.879200000000004</v>
      </c>
      <c r="O117" s="317">
        <f t="shared" si="41"/>
        <v>4.453710730470125E-2</v>
      </c>
      <c r="P117" s="327"/>
      <c r="Q117" s="317">
        <f t="shared" si="40"/>
        <v>4.6608600667710611E-3</v>
      </c>
      <c r="R117" s="327"/>
      <c r="S117" s="317">
        <f t="shared" si="42"/>
        <v>4.2881959421585559E-5</v>
      </c>
      <c r="T117" s="316">
        <f t="shared" si="37"/>
        <v>1.3523254723191221E-3</v>
      </c>
      <c r="U117" s="332"/>
      <c r="V117" s="317">
        <f t="shared" si="43"/>
        <v>1.1410016283107678E-3</v>
      </c>
      <c r="W117" s="316">
        <f t="shared" si="38"/>
        <v>3.5982627350408372E-2</v>
      </c>
      <c r="X117" s="332"/>
      <c r="Y117" s="317">
        <f t="shared" si="44"/>
        <v>1.1838835877323532E-3</v>
      </c>
      <c r="Z117" s="316">
        <f t="shared" si="39"/>
        <v>3.7334952822727488E-2</v>
      </c>
      <c r="AA117" s="333"/>
      <c r="AB117" s="365">
        <v>5048.55</v>
      </c>
      <c r="AC117" s="365">
        <v>460119.72786000004</v>
      </c>
      <c r="AD117" s="365">
        <v>6.6822000027998421E-3</v>
      </c>
      <c r="AE117" s="368">
        <v>1122.2333970799396</v>
      </c>
      <c r="AF117" s="415"/>
    </row>
    <row r="118" spans="1:32" s="51" customFormat="1" ht="19" customHeight="1" x14ac:dyDescent="0.2">
      <c r="A118" s="118">
        <v>116</v>
      </c>
      <c r="B118" s="121" t="s">
        <v>1986</v>
      </c>
      <c r="C118" s="51">
        <v>9</v>
      </c>
      <c r="D118" s="51">
        <v>32</v>
      </c>
      <c r="E118" s="51" t="s">
        <v>1897</v>
      </c>
      <c r="F118" s="289" t="s">
        <v>2059</v>
      </c>
      <c r="G118" s="155">
        <v>1.52</v>
      </c>
      <c r="H118" s="167">
        <f t="shared" si="45"/>
        <v>1.4635117156324544E-3</v>
      </c>
      <c r="I118" s="154">
        <v>0</v>
      </c>
      <c r="J118" s="181">
        <f t="shared" si="46"/>
        <v>0</v>
      </c>
      <c r="K118" s="182">
        <v>1.52</v>
      </c>
      <c r="L118" s="181">
        <f t="shared" si="33"/>
        <v>1.4635117156324544E-3</v>
      </c>
      <c r="M118" s="213">
        <v>90.312957493621624</v>
      </c>
      <c r="N118" s="214">
        <v>61.879200000000004</v>
      </c>
      <c r="O118" s="320">
        <f t="shared" si="41"/>
        <v>0.13727569539030487</v>
      </c>
      <c r="P118" s="334"/>
      <c r="Q118" s="320">
        <f t="shared" si="40"/>
        <v>0</v>
      </c>
      <c r="R118" s="334"/>
      <c r="S118" s="320">
        <f t="shared" si="42"/>
        <v>1.3217407136533111E-4</v>
      </c>
      <c r="T118" s="319">
        <f t="shared" si="37"/>
        <v>4.1682415145770819E-3</v>
      </c>
      <c r="U118" s="335"/>
      <c r="V118" s="320">
        <f t="shared" si="43"/>
        <v>0</v>
      </c>
      <c r="W118" s="319">
        <f t="shared" si="38"/>
        <v>0</v>
      </c>
      <c r="X118" s="335"/>
      <c r="Y118" s="320">
        <f t="shared" si="44"/>
        <v>1.3217407136533111E-4</v>
      </c>
      <c r="Z118" s="319">
        <f t="shared" si="39"/>
        <v>4.1682415145770819E-3</v>
      </c>
      <c r="AA118" s="336"/>
      <c r="AB118" s="367">
        <v>5048.55</v>
      </c>
      <c r="AC118" s="367">
        <v>460119.72786000004</v>
      </c>
      <c r="AD118" s="367">
        <v>6.6822000027998421E-3</v>
      </c>
      <c r="AE118" s="369">
        <v>1122.2333970799396</v>
      </c>
      <c r="AF118" s="415"/>
    </row>
    <row r="119" spans="1:32" s="4" customFormat="1" ht="19" customHeight="1" x14ac:dyDescent="0.2">
      <c r="A119" s="54">
        <v>117</v>
      </c>
      <c r="B119" s="120" t="s">
        <v>1986</v>
      </c>
      <c r="C119" s="120">
        <v>9</v>
      </c>
      <c r="D119" s="4">
        <v>33</v>
      </c>
      <c r="E119" s="4" t="s">
        <v>1898</v>
      </c>
      <c r="F119" s="288" t="s">
        <v>2053</v>
      </c>
      <c r="G119" s="156">
        <v>1.3900000000000001</v>
      </c>
      <c r="H119" s="165">
        <f t="shared" si="45"/>
        <v>1.3383429504796786E-3</v>
      </c>
      <c r="I119" s="151">
        <v>0.01</v>
      </c>
      <c r="J119" s="179">
        <f t="shared" si="46"/>
        <v>2.4480495272651E-3</v>
      </c>
      <c r="K119" s="180">
        <v>0.4</v>
      </c>
      <c r="L119" s="179">
        <f t="shared" si="33"/>
        <v>3.7863924777447786E-3</v>
      </c>
      <c r="M119" s="211">
        <v>157.43260540296853</v>
      </c>
      <c r="N119" s="212">
        <v>143.18592000000001</v>
      </c>
      <c r="O119" s="317">
        <f t="shared" si="41"/>
        <v>0.2188313215101263</v>
      </c>
      <c r="P119" s="326">
        <f>SUM(O119:O122)/SUM($M119:$M122)*$N119</f>
        <v>0.57672592697184333</v>
      </c>
      <c r="Q119" s="317">
        <f t="shared" si="40"/>
        <v>1.5743260540296853E-3</v>
      </c>
      <c r="R119" s="262">
        <f>SUM(Q119:Q122)/SUM($M119:$M122)*$N119</f>
        <v>9.3571036903899508E-4</v>
      </c>
      <c r="S119" s="317">
        <f t="shared" si="42"/>
        <v>2.106988176167119E-4</v>
      </c>
      <c r="T119" s="316">
        <f t="shared" si="37"/>
        <v>6.6445979123606266E-3</v>
      </c>
      <c r="U119" s="262">
        <f>SUM(T119:T122)/SUM($M119:$M122)*$N119</f>
        <v>1.7511715708320247E-2</v>
      </c>
      <c r="V119" s="317">
        <f t="shared" si="43"/>
        <v>3.8540281523285016E-4</v>
      </c>
      <c r="W119" s="316">
        <f t="shared" si="38"/>
        <v>1.2154063181183164E-2</v>
      </c>
      <c r="X119" s="262">
        <f>SUM(W119:W122)/SUM($M119:$M122)*$N119</f>
        <v>7.223842173912037E-3</v>
      </c>
      <c r="Y119" s="317">
        <f t="shared" si="44"/>
        <v>5.9610163284956206E-4</v>
      </c>
      <c r="Z119" s="316">
        <f t="shared" si="39"/>
        <v>1.8798661093543789E-2</v>
      </c>
      <c r="AA119" s="305">
        <f>SUM(Z119:Z122)/SUM($M119:$M122)*$N119</f>
        <v>2.4735557882232282E-2</v>
      </c>
      <c r="AB119" s="365">
        <v>13695.81</v>
      </c>
      <c r="AC119" s="365">
        <v>1490649.852864</v>
      </c>
      <c r="AD119" s="365">
        <v>6.6822000027998421E-3</v>
      </c>
      <c r="AE119" s="368">
        <v>3635.699464608213</v>
      </c>
      <c r="AF119" s="415"/>
    </row>
    <row r="120" spans="1:32" s="4" customFormat="1" ht="19" customHeight="1" x14ac:dyDescent="0.2">
      <c r="A120" s="54">
        <v>118</v>
      </c>
      <c r="B120" s="120" t="s">
        <v>1986</v>
      </c>
      <c r="C120" s="120">
        <v>9</v>
      </c>
      <c r="D120" s="4">
        <v>33</v>
      </c>
      <c r="E120" s="4" t="s">
        <v>1898</v>
      </c>
      <c r="F120" s="288" t="s">
        <v>2074</v>
      </c>
      <c r="G120" s="156">
        <v>0.04</v>
      </c>
      <c r="H120" s="165">
        <f t="shared" si="45"/>
        <v>3.851346620085406E-5</v>
      </c>
      <c r="I120" s="151">
        <v>0</v>
      </c>
      <c r="J120" s="179">
        <f t="shared" si="46"/>
        <v>0</v>
      </c>
      <c r="K120" s="180">
        <v>0.04</v>
      </c>
      <c r="L120" s="179">
        <f t="shared" si="33"/>
        <v>3.851346620085406E-5</v>
      </c>
      <c r="M120" s="211">
        <v>92.185407210028686</v>
      </c>
      <c r="N120" s="212">
        <v>143.18592000000001</v>
      </c>
      <c r="O120" s="317">
        <f t="shared" si="41"/>
        <v>3.6874162884011478E-3</v>
      </c>
      <c r="P120" s="327"/>
      <c r="Q120" s="317">
        <f t="shared" si="40"/>
        <v>0</v>
      </c>
      <c r="R120" s="327"/>
      <c r="S120" s="317">
        <f t="shared" si="42"/>
        <v>3.5503795647954083E-6</v>
      </c>
      <c r="T120" s="316">
        <f t="shared" si="37"/>
        <v>1.1196476995538799E-4</v>
      </c>
      <c r="U120" s="332"/>
      <c r="V120" s="317">
        <f t="shared" si="43"/>
        <v>0</v>
      </c>
      <c r="W120" s="316">
        <f t="shared" si="38"/>
        <v>0</v>
      </c>
      <c r="X120" s="332"/>
      <c r="Y120" s="317">
        <f t="shared" si="44"/>
        <v>3.5503795647954083E-6</v>
      </c>
      <c r="Z120" s="316">
        <f t="shared" si="39"/>
        <v>1.1196476995538799E-4</v>
      </c>
      <c r="AA120" s="333"/>
      <c r="AB120" s="365">
        <v>13695.81</v>
      </c>
      <c r="AC120" s="365">
        <v>1490649.852864</v>
      </c>
      <c r="AD120" s="365">
        <v>6.6822000027998421E-3</v>
      </c>
      <c r="AE120" s="368">
        <v>3635.699464608213</v>
      </c>
      <c r="AF120" s="415"/>
    </row>
    <row r="121" spans="1:32" s="4" customFormat="1" ht="19" customHeight="1" x14ac:dyDescent="0.2">
      <c r="A121" s="54">
        <v>119</v>
      </c>
      <c r="B121" s="120" t="s">
        <v>1986</v>
      </c>
      <c r="C121" s="4">
        <v>9</v>
      </c>
      <c r="D121" s="4">
        <v>33</v>
      </c>
      <c r="E121" s="4" t="s">
        <v>1898</v>
      </c>
      <c r="F121" s="288" t="s">
        <v>2075</v>
      </c>
      <c r="G121" s="156">
        <v>5.3599999999999994</v>
      </c>
      <c r="H121" s="165">
        <f t="shared" si="45"/>
        <v>5.1608044709144435E-3</v>
      </c>
      <c r="I121" s="151">
        <v>0</v>
      </c>
      <c r="J121" s="179">
        <f t="shared" si="46"/>
        <v>0</v>
      </c>
      <c r="K121" s="180">
        <v>5.3599999999999994</v>
      </c>
      <c r="L121" s="179">
        <f t="shared" si="33"/>
        <v>5.1608044709144435E-3</v>
      </c>
      <c r="M121" s="211">
        <v>91.628509751840824</v>
      </c>
      <c r="N121" s="212">
        <v>143.18592000000001</v>
      </c>
      <c r="O121" s="317">
        <f t="shared" si="41"/>
        <v>0.49112881226986677</v>
      </c>
      <c r="P121" s="327"/>
      <c r="Q121" s="317">
        <f t="shared" si="40"/>
        <v>0</v>
      </c>
      <c r="R121" s="327"/>
      <c r="S121" s="317">
        <f t="shared" si="42"/>
        <v>4.7287682279052777E-4</v>
      </c>
      <c r="T121" s="316">
        <f t="shared" si="37"/>
        <v>1.4912643483522083E-2</v>
      </c>
      <c r="U121" s="332"/>
      <c r="V121" s="317">
        <f t="shared" si="43"/>
        <v>0</v>
      </c>
      <c r="W121" s="316">
        <f t="shared" si="38"/>
        <v>0</v>
      </c>
      <c r="X121" s="332"/>
      <c r="Y121" s="317">
        <f t="shared" si="44"/>
        <v>4.7287682279052777E-4</v>
      </c>
      <c r="Z121" s="316">
        <f t="shared" si="39"/>
        <v>1.4912643483522083E-2</v>
      </c>
      <c r="AA121" s="333"/>
      <c r="AB121" s="365">
        <v>13695.81</v>
      </c>
      <c r="AC121" s="365">
        <v>1490649.852864</v>
      </c>
      <c r="AD121" s="365">
        <v>6.6822000027998421E-3</v>
      </c>
      <c r="AE121" s="368">
        <v>3635.699464608213</v>
      </c>
      <c r="AF121" s="415"/>
    </row>
    <row r="122" spans="1:32" s="51" customFormat="1" ht="19" customHeight="1" x14ac:dyDescent="0.2">
      <c r="A122" s="118">
        <v>120</v>
      </c>
      <c r="B122" s="121" t="s">
        <v>1986</v>
      </c>
      <c r="C122" s="51">
        <v>9</v>
      </c>
      <c r="D122" s="51">
        <v>33</v>
      </c>
      <c r="E122" s="51" t="s">
        <v>1898</v>
      </c>
      <c r="F122" s="289" t="s">
        <v>2076</v>
      </c>
      <c r="G122" s="155">
        <v>7.52</v>
      </c>
      <c r="H122" s="167">
        <f t="shared" si="45"/>
        <v>7.2405316457605628E-3</v>
      </c>
      <c r="I122" s="154">
        <v>0.01</v>
      </c>
      <c r="J122" s="181">
        <f t="shared" si="46"/>
        <v>2.4480495272651E-3</v>
      </c>
      <c r="K122" s="182">
        <v>7.5299999999999994</v>
      </c>
      <c r="L122" s="181">
        <f t="shared" si="33"/>
        <v>9.6885811730256632E-3</v>
      </c>
      <c r="M122" s="213">
        <v>189.23068863674334</v>
      </c>
      <c r="N122" s="214">
        <v>143.18592000000001</v>
      </c>
      <c r="O122" s="320">
        <f t="shared" si="41"/>
        <v>1.4230147785483098</v>
      </c>
      <c r="P122" s="334"/>
      <c r="Q122" s="320">
        <f t="shared" si="40"/>
        <v>1.8923068863674335E-3</v>
      </c>
      <c r="R122" s="334"/>
      <c r="S122" s="320">
        <f t="shared" si="42"/>
        <v>1.3701307894234038E-3</v>
      </c>
      <c r="T122" s="319">
        <f t="shared" si="37"/>
        <v>4.3208444575256459E-2</v>
      </c>
      <c r="U122" s="335"/>
      <c r="V122" s="320">
        <f t="shared" si="43"/>
        <v>4.6324609786122883E-4</v>
      </c>
      <c r="W122" s="319">
        <f t="shared" si="38"/>
        <v>1.4608928942151713E-2</v>
      </c>
      <c r="X122" s="335"/>
      <c r="Y122" s="320">
        <f t="shared" si="44"/>
        <v>1.8333768872846328E-3</v>
      </c>
      <c r="Z122" s="319">
        <f t="shared" si="39"/>
        <v>5.7817373517408177E-2</v>
      </c>
      <c r="AA122" s="336"/>
      <c r="AB122" s="367">
        <v>13695.81</v>
      </c>
      <c r="AC122" s="367">
        <v>1490649.852864</v>
      </c>
      <c r="AD122" s="367">
        <v>6.6822000027998421E-3</v>
      </c>
      <c r="AE122" s="369">
        <v>3635.699464608213</v>
      </c>
      <c r="AF122" s="415"/>
    </row>
    <row r="123" spans="1:32" s="4" customFormat="1" ht="19" customHeight="1" x14ac:dyDescent="0.2">
      <c r="A123" s="54">
        <v>121</v>
      </c>
      <c r="B123" s="120" t="s">
        <v>1986</v>
      </c>
      <c r="C123" s="120">
        <v>9</v>
      </c>
      <c r="D123" s="4">
        <v>34</v>
      </c>
      <c r="E123" s="4" t="s">
        <v>1899</v>
      </c>
      <c r="F123" s="288" t="s">
        <v>2066</v>
      </c>
      <c r="G123" s="156">
        <v>1.28</v>
      </c>
      <c r="H123" s="165">
        <f t="shared" si="45"/>
        <v>1.2324309184273299E-3</v>
      </c>
      <c r="I123" s="151">
        <v>0.01</v>
      </c>
      <c r="J123" s="179">
        <f t="shared" si="46"/>
        <v>2.4480495272651E-3</v>
      </c>
      <c r="K123" s="180">
        <v>1.29</v>
      </c>
      <c r="L123" s="179">
        <f t="shared" si="33"/>
        <v>3.6804804456924299E-3</v>
      </c>
      <c r="M123" s="211">
        <v>120.83259001681076</v>
      </c>
      <c r="N123" s="212">
        <v>133.58544000000001</v>
      </c>
      <c r="O123" s="317">
        <f t="shared" si="41"/>
        <v>0.15466571522151776</v>
      </c>
      <c r="P123" s="326">
        <f>SUM(O123:O126)/SUM($M123:$M126)*$N123</f>
        <v>0.61664042223489202</v>
      </c>
      <c r="Q123" s="317">
        <f t="shared" si="40"/>
        <v>1.2083259001681075E-3</v>
      </c>
      <c r="R123" s="262">
        <f>SUM(Q123:Q126)/SUM($M123:$M126)*$N123</f>
        <v>5.0132477614880607E-4</v>
      </c>
      <c r="S123" s="317">
        <f t="shared" si="42"/>
        <v>1.489178198903711E-4</v>
      </c>
      <c r="T123" s="316">
        <f t="shared" si="37"/>
        <v>4.6962723680627431E-3</v>
      </c>
      <c r="U123" s="262">
        <f>SUM(T123:T126)/SUM($M123:$M126)*$N123</f>
        <v>1.8723680111165156E-2</v>
      </c>
      <c r="V123" s="317">
        <f t="shared" si="43"/>
        <v>2.958041648688712E-4</v>
      </c>
      <c r="W123" s="316">
        <f t="shared" si="38"/>
        <v>9.3284801433047224E-3</v>
      </c>
      <c r="X123" s="262">
        <f>SUM(W123:W126)/SUM($M123:$M126)*$N123</f>
        <v>3.8703119903332325E-3</v>
      </c>
      <c r="Y123" s="317">
        <f t="shared" si="44"/>
        <v>4.4472198475924228E-4</v>
      </c>
      <c r="Z123" s="316">
        <f t="shared" si="39"/>
        <v>1.4024752511367465E-2</v>
      </c>
      <c r="AA123" s="305">
        <f>SUM(Z123:Z126)/SUM($M123:$M126)*$N123</f>
        <v>2.2593992101498386E-2</v>
      </c>
      <c r="AB123" s="365">
        <v>15689.34</v>
      </c>
      <c r="AC123" s="365">
        <v>1089335.5919100002</v>
      </c>
      <c r="AD123" s="365">
        <v>6.6822000027998421E-3</v>
      </c>
      <c r="AE123" s="368">
        <v>2656.8927777885046</v>
      </c>
      <c r="AF123" s="415"/>
    </row>
    <row r="124" spans="1:32" s="4" customFormat="1" ht="19" customHeight="1" x14ac:dyDescent="0.2">
      <c r="A124" s="54">
        <v>122</v>
      </c>
      <c r="B124" s="120" t="s">
        <v>1986</v>
      </c>
      <c r="C124" s="120">
        <v>9</v>
      </c>
      <c r="D124" s="4">
        <v>34</v>
      </c>
      <c r="E124" s="4" t="s">
        <v>1899</v>
      </c>
      <c r="F124" s="288" t="s">
        <v>1570</v>
      </c>
      <c r="G124" s="156">
        <v>1.58</v>
      </c>
      <c r="H124" s="165">
        <f t="shared" si="45"/>
        <v>1.5212819149337355E-3</v>
      </c>
      <c r="I124" s="151">
        <v>0</v>
      </c>
      <c r="J124" s="179">
        <f t="shared" si="46"/>
        <v>0</v>
      </c>
      <c r="K124" s="180">
        <v>1.58</v>
      </c>
      <c r="L124" s="179">
        <f t="shared" si="33"/>
        <v>1.5212819149337355E-3</v>
      </c>
      <c r="M124" s="211">
        <v>56.854511010995417</v>
      </c>
      <c r="N124" s="212">
        <v>133.58544000000001</v>
      </c>
      <c r="O124" s="317">
        <f t="shared" si="41"/>
        <v>8.9830127397372769E-2</v>
      </c>
      <c r="P124" s="327"/>
      <c r="Q124" s="317">
        <f t="shared" si="40"/>
        <v>0</v>
      </c>
      <c r="R124" s="327"/>
      <c r="S124" s="317">
        <f t="shared" si="42"/>
        <v>8.6491739383428258E-5</v>
      </c>
      <c r="T124" s="316">
        <f t="shared" si="37"/>
        <v>2.7276034931957931E-3</v>
      </c>
      <c r="U124" s="332"/>
      <c r="V124" s="317">
        <f t="shared" si="43"/>
        <v>0</v>
      </c>
      <c r="W124" s="316">
        <f t="shared" si="38"/>
        <v>0</v>
      </c>
      <c r="X124" s="332"/>
      <c r="Y124" s="317">
        <f t="shared" si="44"/>
        <v>8.6491739383428258E-5</v>
      </c>
      <c r="Z124" s="316">
        <f t="shared" si="39"/>
        <v>2.7276034931957931E-3</v>
      </c>
      <c r="AA124" s="333"/>
      <c r="AB124" s="365">
        <v>15689.34</v>
      </c>
      <c r="AC124" s="365">
        <v>1089335.5919100002</v>
      </c>
      <c r="AD124" s="365">
        <v>6.6822000027998421E-3</v>
      </c>
      <c r="AE124" s="368">
        <v>2656.8927777885046</v>
      </c>
      <c r="AF124" s="415"/>
    </row>
    <row r="125" spans="1:32" s="4" customFormat="1" ht="19" customHeight="1" x14ac:dyDescent="0.2">
      <c r="A125" s="54">
        <v>123</v>
      </c>
      <c r="B125" s="120" t="s">
        <v>1986</v>
      </c>
      <c r="C125" s="4">
        <v>9</v>
      </c>
      <c r="D125" s="4">
        <v>34</v>
      </c>
      <c r="E125" s="4" t="s">
        <v>1899</v>
      </c>
      <c r="F125" s="288" t="s">
        <v>2077</v>
      </c>
      <c r="G125" s="156">
        <v>6.51</v>
      </c>
      <c r="H125" s="165">
        <f t="shared" si="45"/>
        <v>6.2680666241889983E-3</v>
      </c>
      <c r="I125" s="151">
        <v>0</v>
      </c>
      <c r="J125" s="179">
        <f t="shared" si="46"/>
        <v>0</v>
      </c>
      <c r="K125" s="180">
        <v>6.51</v>
      </c>
      <c r="L125" s="179">
        <f t="shared" si="33"/>
        <v>6.2680666241889983E-3</v>
      </c>
      <c r="M125" s="211">
        <v>48.274042631916259</v>
      </c>
      <c r="N125" s="212">
        <v>133.58544000000001</v>
      </c>
      <c r="O125" s="317">
        <f t="shared" si="41"/>
        <v>0.31426401753377486</v>
      </c>
      <c r="P125" s="327"/>
      <c r="Q125" s="317">
        <f t="shared" si="40"/>
        <v>0</v>
      </c>
      <c r="R125" s="327"/>
      <c r="S125" s="317">
        <f t="shared" si="42"/>
        <v>3.0258491543579114E-4</v>
      </c>
      <c r="T125" s="316">
        <f t="shared" si="37"/>
        <v>9.5423178931831089E-3</v>
      </c>
      <c r="U125" s="332"/>
      <c r="V125" s="317">
        <f t="shared" si="43"/>
        <v>0</v>
      </c>
      <c r="W125" s="316">
        <f t="shared" si="38"/>
        <v>0</v>
      </c>
      <c r="X125" s="332"/>
      <c r="Y125" s="317">
        <f t="shared" si="44"/>
        <v>3.0258491543579114E-4</v>
      </c>
      <c r="Z125" s="316">
        <f t="shared" si="39"/>
        <v>9.5423178931831089E-3</v>
      </c>
      <c r="AA125" s="333"/>
      <c r="AB125" s="365">
        <v>15689.34</v>
      </c>
      <c r="AC125" s="365">
        <v>1089335.5919100002</v>
      </c>
      <c r="AD125" s="365">
        <v>6.6822000027998421E-3</v>
      </c>
      <c r="AE125" s="368">
        <v>2656.8927777885046</v>
      </c>
      <c r="AF125" s="415"/>
    </row>
    <row r="126" spans="1:32" s="51" customFormat="1" ht="19" customHeight="1" x14ac:dyDescent="0.2">
      <c r="A126" s="118">
        <v>124</v>
      </c>
      <c r="B126" s="121" t="s">
        <v>1986</v>
      </c>
      <c r="C126" s="51">
        <v>9</v>
      </c>
      <c r="D126" s="51">
        <v>34</v>
      </c>
      <c r="E126" s="51" t="s">
        <v>1899</v>
      </c>
      <c r="F126" s="289" t="s">
        <v>2078</v>
      </c>
      <c r="G126" s="155">
        <v>9.66</v>
      </c>
      <c r="H126" s="167">
        <f t="shared" si="45"/>
        <v>9.3010020875062549E-3</v>
      </c>
      <c r="I126" s="154">
        <v>0</v>
      </c>
      <c r="J126" s="181">
        <f t="shared" si="46"/>
        <v>0</v>
      </c>
      <c r="K126" s="182">
        <v>9.66</v>
      </c>
      <c r="L126" s="181">
        <f t="shared" si="33"/>
        <v>9.3010020875062549E-3</v>
      </c>
      <c r="M126" s="213">
        <v>96.015257102566352</v>
      </c>
      <c r="N126" s="214">
        <v>133.58544000000001</v>
      </c>
      <c r="O126" s="320">
        <f t="shared" si="41"/>
        <v>0.92750738361079099</v>
      </c>
      <c r="P126" s="334"/>
      <c r="Q126" s="320">
        <f t="shared" si="40"/>
        <v>0</v>
      </c>
      <c r="R126" s="334"/>
      <c r="S126" s="320">
        <f t="shared" si="42"/>
        <v>8.9303810674341941E-4</v>
      </c>
      <c r="T126" s="319">
        <f t="shared" si="37"/>
        <v>2.8162849734260476E-2</v>
      </c>
      <c r="U126" s="335"/>
      <c r="V126" s="320">
        <f t="shared" si="43"/>
        <v>0</v>
      </c>
      <c r="W126" s="319">
        <f t="shared" si="38"/>
        <v>0</v>
      </c>
      <c r="X126" s="335"/>
      <c r="Y126" s="320">
        <f t="shared" si="44"/>
        <v>8.9303810674341941E-4</v>
      </c>
      <c r="Z126" s="319">
        <f t="shared" si="39"/>
        <v>2.8162849734260476E-2</v>
      </c>
      <c r="AA126" s="336"/>
      <c r="AB126" s="367">
        <v>15689.34</v>
      </c>
      <c r="AC126" s="367">
        <v>1089335.5919100002</v>
      </c>
      <c r="AD126" s="367">
        <v>6.6822000027998421E-3</v>
      </c>
      <c r="AE126" s="369">
        <v>2656.8927777885046</v>
      </c>
      <c r="AF126" s="415"/>
    </row>
    <row r="127" spans="1:32" s="4" customFormat="1" ht="19" customHeight="1" x14ac:dyDescent="0.2">
      <c r="A127" s="54">
        <v>125</v>
      </c>
      <c r="B127" s="120" t="s">
        <v>1986</v>
      </c>
      <c r="C127" s="120">
        <v>9</v>
      </c>
      <c r="D127" s="4">
        <v>35</v>
      </c>
      <c r="E127" s="4" t="s">
        <v>1900</v>
      </c>
      <c r="F127" s="288" t="s">
        <v>2079</v>
      </c>
      <c r="G127" s="156">
        <v>21.34</v>
      </c>
      <c r="H127" s="165">
        <f t="shared" si="45"/>
        <v>2.0546934218155642E-2</v>
      </c>
      <c r="I127" s="151">
        <v>0.12</v>
      </c>
      <c r="J127" s="179">
        <f t="shared" si="46"/>
        <v>2.9376594327181198E-2</v>
      </c>
      <c r="K127" s="180">
        <v>21.46</v>
      </c>
      <c r="L127" s="179">
        <f t="shared" si="33"/>
        <v>4.992352854533684E-2</v>
      </c>
      <c r="M127" s="211">
        <v>21.922174052165243</v>
      </c>
      <c r="N127" s="212">
        <v>19.342560000000002</v>
      </c>
      <c r="O127" s="317">
        <f t="shared" si="41"/>
        <v>0.46781919427320628</v>
      </c>
      <c r="P127" s="326">
        <f>SUM(O127:O130)/SUM($M127:$M130)*$N127</f>
        <v>0.26777813364719605</v>
      </c>
      <c r="Q127" s="317">
        <f t="shared" si="40"/>
        <v>2.6306608862598289E-3</v>
      </c>
      <c r="R127" s="262">
        <f>SUM(Q127:Q130)/SUM($M127:$M130)*$N127</f>
        <v>1.0086397833328072E-3</v>
      </c>
      <c r="S127" s="317">
        <f t="shared" si="42"/>
        <v>4.5043346816879776E-4</v>
      </c>
      <c r="T127" s="316">
        <f t="shared" si="37"/>
        <v>1.4204869852171205E-2</v>
      </c>
      <c r="U127" s="262">
        <f>SUM(T127:T130)/SUM($M127:$M130)*$N127</f>
        <v>8.1308197360844842E-3</v>
      </c>
      <c r="V127" s="317">
        <f t="shared" si="43"/>
        <v>6.4399881390031629E-4</v>
      </c>
      <c r="W127" s="316">
        <f t="shared" si="38"/>
        <v>2.0309146595160373E-2</v>
      </c>
      <c r="X127" s="262">
        <f>SUM(W127:W130)/SUM($M127:$M130)*$N127</f>
        <v>7.7868695765424198E-3</v>
      </c>
      <c r="Y127" s="317">
        <f t="shared" si="44"/>
        <v>1.0944322820691142E-3</v>
      </c>
      <c r="Z127" s="316">
        <f t="shared" si="39"/>
        <v>3.4514016447331583E-2</v>
      </c>
      <c r="AA127" s="305">
        <f>SUM(Z127:Z130)/SUM($M127:$M130)*$N127</f>
        <v>1.5917689312626906E-2</v>
      </c>
      <c r="AB127" s="365">
        <v>1900.326</v>
      </c>
      <c r="AC127" s="365">
        <v>1161090.05504</v>
      </c>
      <c r="AD127" s="365">
        <v>6.6822000027998421E-3</v>
      </c>
      <c r="AE127" s="368">
        <v>2831.902128699292</v>
      </c>
      <c r="AF127" s="415"/>
    </row>
    <row r="128" spans="1:32" s="4" customFormat="1" ht="19" customHeight="1" x14ac:dyDescent="0.2">
      <c r="A128" s="54">
        <v>126</v>
      </c>
      <c r="B128" s="120" t="s">
        <v>1986</v>
      </c>
      <c r="C128" s="120">
        <v>9</v>
      </c>
      <c r="D128" s="4">
        <v>35</v>
      </c>
      <c r="E128" s="4" t="s">
        <v>1900</v>
      </c>
      <c r="F128" s="288" t="s">
        <v>1569</v>
      </c>
      <c r="G128" s="156">
        <v>13.079999999999998</v>
      </c>
      <c r="H128" s="165">
        <f t="shared" si="45"/>
        <v>1.2593903447679276E-2</v>
      </c>
      <c r="I128" s="151">
        <v>0</v>
      </c>
      <c r="J128" s="179">
        <f t="shared" si="46"/>
        <v>0</v>
      </c>
      <c r="K128" s="180">
        <v>13.079999999999998</v>
      </c>
      <c r="L128" s="179">
        <f t="shared" si="33"/>
        <v>1.2593903447679276E-2</v>
      </c>
      <c r="M128" s="211">
        <v>23.173187558344445</v>
      </c>
      <c r="N128" s="212">
        <v>19.342560000000002</v>
      </c>
      <c r="O128" s="317">
        <f t="shared" si="41"/>
        <v>0.30310529326314534</v>
      </c>
      <c r="P128" s="327"/>
      <c r="Q128" s="317">
        <f t="shared" si="40"/>
        <v>0</v>
      </c>
      <c r="R128" s="327"/>
      <c r="S128" s="317">
        <f t="shared" si="42"/>
        <v>2.9184088668475261E-4</v>
      </c>
      <c r="T128" s="316">
        <f t="shared" si="37"/>
        <v>9.2034942024903591E-3</v>
      </c>
      <c r="U128" s="332"/>
      <c r="V128" s="317">
        <f t="shared" si="43"/>
        <v>0</v>
      </c>
      <c r="W128" s="316">
        <f t="shared" si="38"/>
        <v>0</v>
      </c>
      <c r="X128" s="332"/>
      <c r="Y128" s="317">
        <f t="shared" si="44"/>
        <v>2.9184088668475261E-4</v>
      </c>
      <c r="Z128" s="316">
        <f t="shared" si="39"/>
        <v>9.2034942024903591E-3</v>
      </c>
      <c r="AA128" s="333"/>
      <c r="AB128" s="365">
        <v>1900.326</v>
      </c>
      <c r="AC128" s="365">
        <v>1161090.05504</v>
      </c>
      <c r="AD128" s="365">
        <v>6.6822000027998421E-3</v>
      </c>
      <c r="AE128" s="368">
        <v>2831.902128699292</v>
      </c>
      <c r="AF128" s="415"/>
    </row>
    <row r="129" spans="1:32" s="4" customFormat="1" ht="19" customHeight="1" x14ac:dyDescent="0.2">
      <c r="A129" s="54">
        <v>127</v>
      </c>
      <c r="B129" s="120" t="s">
        <v>1986</v>
      </c>
      <c r="C129" s="4">
        <v>9</v>
      </c>
      <c r="D129" s="4">
        <v>35</v>
      </c>
      <c r="E129" s="4" t="s">
        <v>1900</v>
      </c>
      <c r="F129" s="288" t="s">
        <v>2080</v>
      </c>
      <c r="G129" s="156">
        <v>11.2</v>
      </c>
      <c r="H129" s="165">
        <f t="shared" si="45"/>
        <v>1.0783770536239136E-2</v>
      </c>
      <c r="I129" s="151">
        <v>0.08</v>
      </c>
      <c r="J129" s="179">
        <f t="shared" si="46"/>
        <v>1.95843962181208E-2</v>
      </c>
      <c r="K129" s="180">
        <v>11.28</v>
      </c>
      <c r="L129" s="179">
        <f t="shared" si="33"/>
        <v>3.0368166754359938E-2</v>
      </c>
      <c r="M129" s="211">
        <v>10.965216562319185</v>
      </c>
      <c r="N129" s="212">
        <v>19.342560000000002</v>
      </c>
      <c r="O129" s="317">
        <f t="shared" si="41"/>
        <v>0.12281042549797486</v>
      </c>
      <c r="P129" s="327"/>
      <c r="Q129" s="317">
        <f t="shared" si="40"/>
        <v>8.7721732498553481E-4</v>
      </c>
      <c r="R129" s="327"/>
      <c r="S129" s="317">
        <f t="shared" si="42"/>
        <v>1.1824637928821902E-4</v>
      </c>
      <c r="T129" s="316">
        <f t="shared" si="37"/>
        <v>3.7290178172332752E-3</v>
      </c>
      <c r="U129" s="332"/>
      <c r="V129" s="317">
        <f t="shared" si="43"/>
        <v>2.1474714577395939E-4</v>
      </c>
      <c r="W129" s="316">
        <f t="shared" si="38"/>
        <v>6.7722659891275832E-3</v>
      </c>
      <c r="X129" s="332"/>
      <c r="Y129" s="317">
        <f t="shared" si="44"/>
        <v>3.3299352506217843E-4</v>
      </c>
      <c r="Z129" s="316">
        <f t="shared" si="39"/>
        <v>1.0501283806360858E-2</v>
      </c>
      <c r="AA129" s="333"/>
      <c r="AB129" s="365">
        <v>1900.326</v>
      </c>
      <c r="AC129" s="365">
        <v>1161090.05504</v>
      </c>
      <c r="AD129" s="365">
        <v>6.6822000027998421E-3</v>
      </c>
      <c r="AE129" s="368">
        <v>2831.902128699292</v>
      </c>
      <c r="AF129" s="415"/>
    </row>
    <row r="130" spans="1:32" s="51" customFormat="1" ht="19" customHeight="1" x14ac:dyDescent="0.2">
      <c r="A130" s="118">
        <v>128</v>
      </c>
      <c r="B130" s="121" t="s">
        <v>1986</v>
      </c>
      <c r="C130" s="51">
        <v>9</v>
      </c>
      <c r="D130" s="51">
        <v>35</v>
      </c>
      <c r="E130" s="51" t="s">
        <v>1900</v>
      </c>
      <c r="F130" s="289" t="s">
        <v>2081</v>
      </c>
      <c r="G130" s="155">
        <v>3.35</v>
      </c>
      <c r="H130" s="167">
        <f t="shared" si="45"/>
        <v>3.2255027943215277E-3</v>
      </c>
      <c r="I130" s="154">
        <v>0</v>
      </c>
      <c r="J130" s="181">
        <f t="shared" si="46"/>
        <v>0</v>
      </c>
      <c r="K130" s="182">
        <v>3.35</v>
      </c>
      <c r="L130" s="181">
        <f t="shared" si="33"/>
        <v>3.2255027943215277E-3</v>
      </c>
      <c r="M130" s="213">
        <v>11.209567120774068</v>
      </c>
      <c r="N130" s="214">
        <v>19.342560000000002</v>
      </c>
      <c r="O130" s="320">
        <f t="shared" si="41"/>
        <v>3.7552049854593129E-2</v>
      </c>
      <c r="P130" s="334"/>
      <c r="Q130" s="320">
        <f t="shared" si="40"/>
        <v>0</v>
      </c>
      <c r="R130" s="334"/>
      <c r="S130" s="320">
        <f t="shared" si="42"/>
        <v>3.6156490071191477E-5</v>
      </c>
      <c r="T130" s="319">
        <f t="shared" si="37"/>
        <v>1.1402310708850945E-3</v>
      </c>
      <c r="U130" s="335"/>
      <c r="V130" s="320">
        <f t="shared" si="43"/>
        <v>0</v>
      </c>
      <c r="W130" s="319">
        <f t="shared" si="38"/>
        <v>0</v>
      </c>
      <c r="X130" s="335"/>
      <c r="Y130" s="320">
        <f t="shared" si="44"/>
        <v>3.6156490071191477E-5</v>
      </c>
      <c r="Z130" s="319">
        <f t="shared" si="39"/>
        <v>1.1402310708850945E-3</v>
      </c>
      <c r="AA130" s="336"/>
      <c r="AB130" s="367">
        <v>1900.326</v>
      </c>
      <c r="AC130" s="367">
        <v>1161090.05504</v>
      </c>
      <c r="AD130" s="367">
        <v>6.6822000027998421E-3</v>
      </c>
      <c r="AE130" s="369">
        <v>2831.902128699292</v>
      </c>
      <c r="AF130" s="415"/>
    </row>
    <row r="131" spans="1:32" s="4" customFormat="1" ht="19" customHeight="1" x14ac:dyDescent="0.2">
      <c r="A131" s="54">
        <v>129</v>
      </c>
      <c r="B131" s="120" t="s">
        <v>1986</v>
      </c>
      <c r="C131" s="4">
        <v>9</v>
      </c>
      <c r="D131" s="4">
        <v>36</v>
      </c>
      <c r="E131" s="4" t="s">
        <v>1901</v>
      </c>
      <c r="F131" s="288" t="s">
        <v>2079</v>
      </c>
      <c r="G131" s="156">
        <v>10.16</v>
      </c>
      <c r="H131" s="165">
        <f t="shared" si="45"/>
        <v>9.7824204150169323E-3</v>
      </c>
      <c r="I131" s="151">
        <v>0.03</v>
      </c>
      <c r="J131" s="179">
        <f t="shared" si="46"/>
        <v>7.3441485817952994E-3</v>
      </c>
      <c r="K131" s="180">
        <v>10.19</v>
      </c>
      <c r="L131" s="179">
        <f t="shared" si="33"/>
        <v>1.7126568996812232E-2</v>
      </c>
      <c r="M131" s="211">
        <v>2.8355165601482293</v>
      </c>
      <c r="N131" s="212">
        <v>4.9560000000000004</v>
      </c>
      <c r="O131" s="317">
        <f t="shared" si="41"/>
        <v>2.8808848251106009E-2</v>
      </c>
      <c r="P131" s="326">
        <f>SUM(O131:O133)/SUM($M131:$M133)*$N131</f>
        <v>4.8984175986232656E-2</v>
      </c>
      <c r="Q131" s="317">
        <f t="shared" si="40"/>
        <v>8.5065496804446878E-5</v>
      </c>
      <c r="R131" s="262">
        <f>SUM(Q131:Q133)/SUM($M131:$M133)*$N131</f>
        <v>1.2618464867635753E-3</v>
      </c>
      <c r="S131" s="317">
        <f t="shared" si="42"/>
        <v>2.7738215085112624E-5</v>
      </c>
      <c r="T131" s="316">
        <f t="shared" si="37"/>
        <v>8.7475235092411162E-4</v>
      </c>
      <c r="U131" s="262">
        <f>SUM(T131:T133)/SUM($M131:$M133)*$N131</f>
        <v>1.4873563402657865E-3</v>
      </c>
      <c r="V131" s="317">
        <f t="shared" si="43"/>
        <v>2.0824454923869706E-5</v>
      </c>
      <c r="W131" s="316">
        <f t="shared" si="38"/>
        <v>6.5672001047915505E-4</v>
      </c>
      <c r="X131" s="262">
        <f>SUM(W131:W133)/SUM($M131:$M133)*$N131</f>
        <v>9.7416681162219455E-3</v>
      </c>
      <c r="Y131" s="317">
        <f t="shared" si="44"/>
        <v>4.856267000898233E-5</v>
      </c>
      <c r="Z131" s="316">
        <f t="shared" si="39"/>
        <v>1.5314723614032668E-3</v>
      </c>
      <c r="AA131" s="305">
        <f>SUM(Z131:Z133)/SUM($M131:$M133)*$N131</f>
        <v>1.1229024456487735E-2</v>
      </c>
      <c r="AB131" s="365">
        <v>484.14299999999997</v>
      </c>
      <c r="AC131" s="365">
        <v>467159.352946</v>
      </c>
      <c r="AD131" s="365">
        <v>6.6822000027998421E-3</v>
      </c>
      <c r="AE131" s="368">
        <v>1139.4030637907629</v>
      </c>
      <c r="AF131" s="415"/>
    </row>
    <row r="132" spans="1:32" s="4" customFormat="1" ht="19" customHeight="1" x14ac:dyDescent="0.2">
      <c r="A132" s="54">
        <v>130</v>
      </c>
      <c r="B132" s="120" t="s">
        <v>1986</v>
      </c>
      <c r="C132" s="4">
        <v>9</v>
      </c>
      <c r="D132" s="4">
        <v>36</v>
      </c>
      <c r="E132" s="4" t="s">
        <v>1901</v>
      </c>
      <c r="F132" s="288" t="s">
        <v>2082</v>
      </c>
      <c r="G132" s="156">
        <v>8.2900000000000009</v>
      </c>
      <c r="H132" s="165">
        <f t="shared" si="45"/>
        <v>7.9819158701270043E-3</v>
      </c>
      <c r="I132" s="151">
        <v>0.28000000000000003</v>
      </c>
      <c r="J132" s="179">
        <f t="shared" si="46"/>
        <v>6.8545386763422797E-2</v>
      </c>
      <c r="K132" s="180">
        <v>8.57</v>
      </c>
      <c r="L132" s="179">
        <f t="shared" si="33"/>
        <v>7.6527302633549801E-2</v>
      </c>
      <c r="M132" s="211">
        <v>2.4184334002554175</v>
      </c>
      <c r="N132" s="212">
        <v>4.9560000000000004</v>
      </c>
      <c r="O132" s="317">
        <f t="shared" si="41"/>
        <v>2.0048812888117416E-2</v>
      </c>
      <c r="P132" s="327"/>
      <c r="Q132" s="317">
        <f t="shared" si="40"/>
        <v>6.7716135207151692E-4</v>
      </c>
      <c r="R132" s="327"/>
      <c r="S132" s="317">
        <f t="shared" si="42"/>
        <v>1.930373193834393E-5</v>
      </c>
      <c r="T132" s="316">
        <f t="shared" si="37"/>
        <v>6.0876249040761425E-4</v>
      </c>
      <c r="U132" s="332"/>
      <c r="V132" s="317">
        <f t="shared" si="43"/>
        <v>1.6577245278208728E-4</v>
      </c>
      <c r="W132" s="316">
        <f t="shared" si="38"/>
        <v>5.2278000709359042E-3</v>
      </c>
      <c r="X132" s="332"/>
      <c r="Y132" s="317">
        <f t="shared" si="44"/>
        <v>1.8507618472043123E-4</v>
      </c>
      <c r="Z132" s="316">
        <f t="shared" si="39"/>
        <v>5.8365625613435194E-3</v>
      </c>
      <c r="AA132" s="333"/>
      <c r="AB132" s="365">
        <v>484.14299999999997</v>
      </c>
      <c r="AC132" s="365">
        <v>467159.352946</v>
      </c>
      <c r="AD132" s="365">
        <v>6.6822000027998421E-3</v>
      </c>
      <c r="AE132" s="368">
        <v>1139.4030637907629</v>
      </c>
      <c r="AF132" s="415"/>
    </row>
    <row r="133" spans="1:32" s="51" customFormat="1" ht="19" customHeight="1" x14ac:dyDescent="0.2">
      <c r="A133" s="118">
        <v>131</v>
      </c>
      <c r="B133" s="121" t="s">
        <v>1986</v>
      </c>
      <c r="C133" s="51">
        <v>9</v>
      </c>
      <c r="D133" s="51">
        <v>36</v>
      </c>
      <c r="E133" s="51" t="s">
        <v>1901</v>
      </c>
      <c r="F133" s="289" t="s">
        <v>2078</v>
      </c>
      <c r="G133" s="155">
        <v>10.98</v>
      </c>
      <c r="H133" s="167">
        <f t="shared" si="45"/>
        <v>1.057194647213444E-2</v>
      </c>
      <c r="I133" s="154">
        <v>0.46</v>
      </c>
      <c r="J133" s="181">
        <f t="shared" si="46"/>
        <v>0.1126102782541946</v>
      </c>
      <c r="K133" s="182">
        <v>11.440000000000001</v>
      </c>
      <c r="L133" s="181">
        <f t="shared" si="33"/>
        <v>0.12318222472632905</v>
      </c>
      <c r="M133" s="213">
        <v>2.8018903365076486</v>
      </c>
      <c r="N133" s="214">
        <v>4.9560000000000004</v>
      </c>
      <c r="O133" s="320">
        <f t="shared" si="41"/>
        <v>3.0764755894853984E-2</v>
      </c>
      <c r="P133" s="334"/>
      <c r="Q133" s="320">
        <f t="shared" si="40"/>
        <v>1.2888695547935184E-3</v>
      </c>
      <c r="R133" s="334"/>
      <c r="S133" s="320">
        <f t="shared" si="42"/>
        <v>2.9621434658349613E-5</v>
      </c>
      <c r="T133" s="319">
        <f t="shared" si="37"/>
        <v>9.341415633857135E-4</v>
      </c>
      <c r="U133" s="335"/>
      <c r="V133" s="320">
        <f t="shared" si="43"/>
        <v>3.1552165043186525E-4</v>
      </c>
      <c r="W133" s="319">
        <f t="shared" si="38"/>
        <v>9.9502907680193015E-3</v>
      </c>
      <c r="X133" s="335"/>
      <c r="Y133" s="320">
        <f t="shared" si="44"/>
        <v>3.4514308509021489E-4</v>
      </c>
      <c r="Z133" s="319">
        <f t="shared" si="39"/>
        <v>1.0884432331405017E-2</v>
      </c>
      <c r="AA133" s="336"/>
      <c r="AB133" s="367">
        <v>484.14299999999997</v>
      </c>
      <c r="AC133" s="367">
        <v>467159.352946</v>
      </c>
      <c r="AD133" s="367">
        <v>6.6822000027998421E-3</v>
      </c>
      <c r="AE133" s="369">
        <v>1139.4030637907629</v>
      </c>
      <c r="AF133" s="415"/>
    </row>
    <row r="134" spans="1:32" s="4" customFormat="1" ht="19" customHeight="1" x14ac:dyDescent="0.2">
      <c r="A134" s="54">
        <v>132</v>
      </c>
      <c r="B134" s="120" t="s">
        <v>1986</v>
      </c>
      <c r="C134" s="120">
        <v>9</v>
      </c>
      <c r="D134" s="4">
        <v>37</v>
      </c>
      <c r="E134" s="4" t="s">
        <v>1902</v>
      </c>
      <c r="F134" s="288" t="s">
        <v>2052</v>
      </c>
      <c r="G134" s="156">
        <v>32.18</v>
      </c>
      <c r="H134" s="165">
        <f t="shared" si="45"/>
        <v>3.0984083558587092E-2</v>
      </c>
      <c r="I134" s="151">
        <v>0.14000000000000001</v>
      </c>
      <c r="J134" s="179">
        <f t="shared" si="46"/>
        <v>3.4272693381711399E-2</v>
      </c>
      <c r="K134" s="180">
        <v>32.32</v>
      </c>
      <c r="L134" s="179">
        <f t="shared" si="33"/>
        <v>6.5256776940298494E-2</v>
      </c>
      <c r="M134" s="211">
        <v>23.178201995203128</v>
      </c>
      <c r="N134" s="212">
        <v>15.830880000000001</v>
      </c>
      <c r="O134" s="317">
        <f t="shared" si="41"/>
        <v>0.7458745402056367</v>
      </c>
      <c r="P134" s="326">
        <f>SUM(O134:O137)/SUM($M134:$M137)*$N134</f>
        <v>0.19169193308202737</v>
      </c>
      <c r="Q134" s="317">
        <f t="shared" si="40"/>
        <v>3.2449482793284381E-3</v>
      </c>
      <c r="R134" s="262">
        <f>SUM(Q134:Q137)/SUM($M134:$M137)*$N134</f>
        <v>8.9214743613120215E-4</v>
      </c>
      <c r="S134" s="317">
        <f t="shared" si="42"/>
        <v>7.1815534735718376E-4</v>
      </c>
      <c r="T134" s="316">
        <f t="shared" si="37"/>
        <v>2.2647747034256149E-2</v>
      </c>
      <c r="U134" s="262">
        <f>SUM(T134:T137)/SUM($M134:$M137)*$N134</f>
        <v>5.8205370674703528E-3</v>
      </c>
      <c r="V134" s="317">
        <f t="shared" si="43"/>
        <v>7.9437941012096822E-4</v>
      </c>
      <c r="W134" s="316">
        <f t="shared" si="38"/>
        <v>2.5051549077574852E-2</v>
      </c>
      <c r="X134" s="262">
        <f>SUM(W134:W137)/SUM($M134:$M137)*$N134</f>
        <v>6.8875289701994238E-3</v>
      </c>
      <c r="Y134" s="317">
        <f t="shared" si="44"/>
        <v>1.5125347574781521E-3</v>
      </c>
      <c r="Z134" s="316">
        <f t="shared" si="39"/>
        <v>4.7699296111831005E-2</v>
      </c>
      <c r="AA134" s="305">
        <f>SUM(Z134:Z137)/SUM($M134:$M137)*$N134</f>
        <v>1.2708066037669776E-2</v>
      </c>
      <c r="AB134" s="365">
        <v>1887.3810000000001</v>
      </c>
      <c r="AC134" s="365">
        <v>373565.90683980001</v>
      </c>
      <c r="AD134" s="365">
        <v>6.6822000027998421E-3</v>
      </c>
      <c r="AE134" s="368">
        <v>911.12836786175558</v>
      </c>
      <c r="AF134" s="415"/>
    </row>
    <row r="135" spans="1:32" s="4" customFormat="1" ht="19" customHeight="1" x14ac:dyDescent="0.2">
      <c r="A135" s="54">
        <v>133</v>
      </c>
      <c r="B135" s="120" t="s">
        <v>1986</v>
      </c>
      <c r="C135" s="120">
        <v>9</v>
      </c>
      <c r="D135" s="4">
        <v>37</v>
      </c>
      <c r="E135" s="4" t="s">
        <v>1902</v>
      </c>
      <c r="F135" s="288" t="s">
        <v>2083</v>
      </c>
      <c r="G135" s="156">
        <v>0.76</v>
      </c>
      <c r="H135" s="165">
        <f t="shared" si="45"/>
        <v>7.3175585781622718E-4</v>
      </c>
      <c r="I135" s="151">
        <v>0.03</v>
      </c>
      <c r="J135" s="179">
        <f t="shared" si="46"/>
        <v>7.3441485817952994E-3</v>
      </c>
      <c r="K135" s="180">
        <v>0.79</v>
      </c>
      <c r="L135" s="179">
        <f t="shared" si="33"/>
        <v>8.0759044396115261E-3</v>
      </c>
      <c r="M135" s="211">
        <v>13.412733696354964</v>
      </c>
      <c r="N135" s="212">
        <v>15.830880000000001</v>
      </c>
      <c r="O135" s="317">
        <f t="shared" si="41"/>
        <v>1.0193677609229774E-2</v>
      </c>
      <c r="P135" s="327"/>
      <c r="Q135" s="317">
        <f t="shared" ref="Q135:Q166" si="47">I135*M135/1000</f>
        <v>4.0238201089064891E-4</v>
      </c>
      <c r="R135" s="327"/>
      <c r="S135" s="317">
        <f t="shared" si="42"/>
        <v>9.8148464516368431E-6</v>
      </c>
      <c r="T135" s="316">
        <f t="shared" si="37"/>
        <v>3.0952099769881943E-4</v>
      </c>
      <c r="U135" s="332"/>
      <c r="V135" s="317">
        <f t="shared" si="43"/>
        <v>9.8505109154083334E-5</v>
      </c>
      <c r="W135" s="316">
        <f t="shared" si="38"/>
        <v>3.1064571222831718E-3</v>
      </c>
      <c r="X135" s="332"/>
      <c r="Y135" s="317">
        <f t="shared" si="44"/>
        <v>1.0831995560572017E-4</v>
      </c>
      <c r="Z135" s="316">
        <f t="shared" si="39"/>
        <v>3.415978119981991E-3</v>
      </c>
      <c r="AA135" s="333"/>
      <c r="AB135" s="365">
        <v>1887.3810000000001</v>
      </c>
      <c r="AC135" s="365">
        <v>373565.90683980001</v>
      </c>
      <c r="AD135" s="365">
        <v>6.6822000027998421E-3</v>
      </c>
      <c r="AE135" s="368">
        <v>911.12836786175558</v>
      </c>
      <c r="AF135" s="415"/>
    </row>
    <row r="136" spans="1:32" s="4" customFormat="1" ht="19" customHeight="1" x14ac:dyDescent="0.2">
      <c r="A136" s="54">
        <v>134</v>
      </c>
      <c r="B136" s="120" t="s">
        <v>1986</v>
      </c>
      <c r="C136" s="4">
        <v>9</v>
      </c>
      <c r="D136" s="4">
        <v>37</v>
      </c>
      <c r="E136" s="4" t="s">
        <v>1902</v>
      </c>
      <c r="F136" s="288" t="s">
        <v>2082</v>
      </c>
      <c r="G136" s="156">
        <v>1.82</v>
      </c>
      <c r="H136" s="165">
        <f t="shared" si="45"/>
        <v>1.7523627121388597E-3</v>
      </c>
      <c r="I136" s="151">
        <v>0</v>
      </c>
      <c r="J136" s="179">
        <f t="shared" si="46"/>
        <v>0</v>
      </c>
      <c r="K136" s="180">
        <v>1.82</v>
      </c>
      <c r="L136" s="179">
        <f t="shared" si="33"/>
        <v>1.7523627121388597E-3</v>
      </c>
      <c r="M136" s="211">
        <v>9.7094245927805325</v>
      </c>
      <c r="N136" s="212">
        <v>15.830880000000001</v>
      </c>
      <c r="O136" s="317">
        <f t="shared" si="41"/>
        <v>1.7671152758860567E-2</v>
      </c>
      <c r="P136" s="327"/>
      <c r="Q136" s="317">
        <f t="shared" si="47"/>
        <v>0</v>
      </c>
      <c r="R136" s="327"/>
      <c r="S136" s="317">
        <f t="shared" si="42"/>
        <v>1.7014433612712637E-5</v>
      </c>
      <c r="T136" s="316">
        <f t="shared" si="37"/>
        <v>5.3656717841050572E-4</v>
      </c>
      <c r="U136" s="332"/>
      <c r="V136" s="317">
        <f t="shared" si="43"/>
        <v>0</v>
      </c>
      <c r="W136" s="316">
        <f t="shared" si="38"/>
        <v>0</v>
      </c>
      <c r="X136" s="332"/>
      <c r="Y136" s="317">
        <f t="shared" si="44"/>
        <v>1.7014433612712637E-5</v>
      </c>
      <c r="Z136" s="316">
        <f t="shared" si="39"/>
        <v>5.3656717841050572E-4</v>
      </c>
      <c r="AA136" s="333"/>
      <c r="AB136" s="365">
        <v>1887.3810000000001</v>
      </c>
      <c r="AC136" s="365">
        <v>373565.90683980001</v>
      </c>
      <c r="AD136" s="365">
        <v>6.6822000027998421E-3</v>
      </c>
      <c r="AE136" s="368">
        <v>911.12836786175558</v>
      </c>
      <c r="AF136" s="415"/>
    </row>
    <row r="137" spans="1:32" s="51" customFormat="1" ht="19" customHeight="1" x14ac:dyDescent="0.2">
      <c r="A137" s="118">
        <v>135</v>
      </c>
      <c r="B137" s="121" t="s">
        <v>1986</v>
      </c>
      <c r="C137" s="51">
        <v>9</v>
      </c>
      <c r="D137" s="51">
        <v>37</v>
      </c>
      <c r="E137" s="51" t="s">
        <v>1902</v>
      </c>
      <c r="F137" s="289" t="s">
        <v>2084</v>
      </c>
      <c r="G137" s="155">
        <v>0.54</v>
      </c>
      <c r="H137" s="167">
        <f t="shared" si="45"/>
        <v>5.1993179371152983E-4</v>
      </c>
      <c r="I137" s="154">
        <v>0</v>
      </c>
      <c r="J137" s="181">
        <f t="shared" si="46"/>
        <v>0</v>
      </c>
      <c r="K137" s="182">
        <v>0.54</v>
      </c>
      <c r="L137" s="181">
        <f t="shared" si="33"/>
        <v>5.1993179371152983E-4</v>
      </c>
      <c r="M137" s="213">
        <v>18.420386316935062</v>
      </c>
      <c r="N137" s="214">
        <v>15.830880000000001</v>
      </c>
      <c r="O137" s="320">
        <f t="shared" si="41"/>
        <v>9.9470086111449335E-3</v>
      </c>
      <c r="P137" s="334"/>
      <c r="Q137" s="320">
        <f t="shared" si="47"/>
        <v>0</v>
      </c>
      <c r="R137" s="334"/>
      <c r="S137" s="320">
        <f t="shared" si="42"/>
        <v>9.5773444986233688E-6</v>
      </c>
      <c r="T137" s="319">
        <f t="shared" si="37"/>
        <v>3.0203113610858656E-4</v>
      </c>
      <c r="U137" s="335"/>
      <c r="V137" s="320">
        <f t="shared" si="43"/>
        <v>0</v>
      </c>
      <c r="W137" s="319">
        <f t="shared" si="38"/>
        <v>0</v>
      </c>
      <c r="X137" s="335"/>
      <c r="Y137" s="320">
        <f t="shared" si="44"/>
        <v>9.5773444986233688E-6</v>
      </c>
      <c r="Z137" s="319">
        <f t="shared" si="39"/>
        <v>3.0203113610858656E-4</v>
      </c>
      <c r="AA137" s="336"/>
      <c r="AB137" s="367">
        <v>1887.3810000000001</v>
      </c>
      <c r="AC137" s="367">
        <v>373565.90683980001</v>
      </c>
      <c r="AD137" s="367">
        <v>6.6822000027998421E-3</v>
      </c>
      <c r="AE137" s="369">
        <v>911.12836786175558</v>
      </c>
      <c r="AF137" s="415"/>
    </row>
    <row r="138" spans="1:32" s="4" customFormat="1" ht="19" customHeight="1" x14ac:dyDescent="0.2">
      <c r="A138" s="54">
        <v>136</v>
      </c>
      <c r="B138" s="120" t="s">
        <v>1986</v>
      </c>
      <c r="C138" s="120">
        <v>9</v>
      </c>
      <c r="D138" s="4">
        <v>38</v>
      </c>
      <c r="E138" s="4" t="s">
        <v>1903</v>
      </c>
      <c r="F138" s="288" t="s">
        <v>2052</v>
      </c>
      <c r="G138" s="156">
        <v>4.2300000000000004</v>
      </c>
      <c r="H138" s="165">
        <f t="shared" si="45"/>
        <v>4.0727990507403175E-3</v>
      </c>
      <c r="I138" s="151">
        <v>0.16</v>
      </c>
      <c r="J138" s="179">
        <f t="shared" si="46"/>
        <v>3.9168792436241599E-2</v>
      </c>
      <c r="K138" s="180">
        <v>4.3900000000000006</v>
      </c>
      <c r="L138" s="179">
        <f t="shared" si="33"/>
        <v>4.3241591486981916E-2</v>
      </c>
      <c r="M138" s="211">
        <v>26.214001062824639</v>
      </c>
      <c r="N138" s="212">
        <v>20.871840000000002</v>
      </c>
      <c r="O138" s="317">
        <f t="shared" ref="O138:O169" si="48">G138*M138/1000</f>
        <v>0.11088522449574824</v>
      </c>
      <c r="P138" s="326">
        <f>SUM(O138:O141)/SUM($M138:$M141)*$N138</f>
        <v>3.3352571658319577E-2</v>
      </c>
      <c r="Q138" s="317">
        <f t="shared" si="47"/>
        <v>4.1942401700519423E-3</v>
      </c>
      <c r="R138" s="262">
        <f>SUM(Q138:Q141)/SUM($M138:$M141)*$N138</f>
        <v>1.018592382879324E-3</v>
      </c>
      <c r="S138" s="317">
        <f t="shared" si="42"/>
        <v>1.0676435864477785E-4</v>
      </c>
      <c r="T138" s="316">
        <f t="shared" si="37"/>
        <v>3.3669208142217142E-3</v>
      </c>
      <c r="U138" s="262">
        <f>SUM(T138:T141)/SUM($M138:$M141)*$N138</f>
        <v>1.0127180445806219E-3</v>
      </c>
      <c r="V138" s="317">
        <f t="shared" ref="V138:V169" si="49">J138*M138/1000</f>
        <v>1.0267707665531948E-3</v>
      </c>
      <c r="W138" s="316">
        <f t="shared" si="38"/>
        <v>3.2380242894021548E-2</v>
      </c>
      <c r="X138" s="262">
        <f>SUM(W138:W141)/SUM($M138:$M141)*$N138</f>
        <v>7.8637053269231955E-3</v>
      </c>
      <c r="Y138" s="317">
        <f t="shared" ref="Y138:Y169" si="50">L138*M138/1000</f>
        <v>1.1335351251979728E-3</v>
      </c>
      <c r="Z138" s="316">
        <f t="shared" si="39"/>
        <v>3.5747163708243268E-2</v>
      </c>
      <c r="AA138" s="305">
        <f>SUM(Z138:Z141)/SUM($M138:$M141)*$N138</f>
        <v>8.8764233715038186E-3</v>
      </c>
      <c r="AB138" s="365">
        <v>2697.7379999999998</v>
      </c>
      <c r="AC138" s="365">
        <v>159940.90492520001</v>
      </c>
      <c r="AD138" s="365">
        <v>6.6822000027998421E-3</v>
      </c>
      <c r="AE138" s="368">
        <v>390.09634709872796</v>
      </c>
      <c r="AF138" s="415"/>
    </row>
    <row r="139" spans="1:32" s="4" customFormat="1" ht="19" customHeight="1" x14ac:dyDescent="0.2">
      <c r="A139" s="54">
        <v>137</v>
      </c>
      <c r="B139" s="120" t="s">
        <v>1986</v>
      </c>
      <c r="C139" s="120">
        <v>9</v>
      </c>
      <c r="D139" s="4">
        <v>38</v>
      </c>
      <c r="E139" s="4" t="s">
        <v>1903</v>
      </c>
      <c r="F139" s="288" t="s">
        <v>2085</v>
      </c>
      <c r="G139" s="156">
        <v>0.49</v>
      </c>
      <c r="H139" s="165">
        <f t="shared" si="45"/>
        <v>4.7178996096046221E-4</v>
      </c>
      <c r="I139" s="151">
        <v>0</v>
      </c>
      <c r="J139" s="179">
        <f t="shared" si="46"/>
        <v>0</v>
      </c>
      <c r="K139" s="180">
        <v>0.49</v>
      </c>
      <c r="L139" s="179">
        <f t="shared" si="33"/>
        <v>4.7178996096046221E-4</v>
      </c>
      <c r="M139" s="211">
        <v>6.3087515019713223</v>
      </c>
      <c r="N139" s="212">
        <v>20.871840000000002</v>
      </c>
      <c r="O139" s="317">
        <f t="shared" si="48"/>
        <v>3.0912882359659475E-3</v>
      </c>
      <c r="P139" s="327"/>
      <c r="Q139" s="317">
        <f t="shared" si="47"/>
        <v>0</v>
      </c>
      <c r="R139" s="327"/>
      <c r="S139" s="317">
        <f t="shared" si="42"/>
        <v>2.9764056248243075E-6</v>
      </c>
      <c r="T139" s="316">
        <f t="shared" si="37"/>
        <v>9.3863927784459359E-5</v>
      </c>
      <c r="U139" s="332"/>
      <c r="V139" s="317">
        <f t="shared" si="49"/>
        <v>0</v>
      </c>
      <c r="W139" s="316">
        <f t="shared" si="38"/>
        <v>0</v>
      </c>
      <c r="X139" s="332"/>
      <c r="Y139" s="317">
        <f t="shared" si="50"/>
        <v>2.9764056248243075E-6</v>
      </c>
      <c r="Z139" s="316">
        <f t="shared" si="39"/>
        <v>9.3863927784459359E-5</v>
      </c>
      <c r="AA139" s="333"/>
      <c r="AB139" s="365">
        <v>2697.7379999999998</v>
      </c>
      <c r="AC139" s="365">
        <v>159940.90492520001</v>
      </c>
      <c r="AD139" s="365">
        <v>6.6822000027998421E-3</v>
      </c>
      <c r="AE139" s="368">
        <v>390.09634709872796</v>
      </c>
      <c r="AF139" s="415"/>
    </row>
    <row r="140" spans="1:32" s="4" customFormat="1" ht="19" customHeight="1" x14ac:dyDescent="0.2">
      <c r="A140" s="54">
        <v>138</v>
      </c>
      <c r="B140" s="120" t="s">
        <v>1986</v>
      </c>
      <c r="C140" s="4">
        <v>9</v>
      </c>
      <c r="D140" s="4">
        <v>38</v>
      </c>
      <c r="E140" s="4" t="s">
        <v>1903</v>
      </c>
      <c r="F140" s="288" t="s">
        <v>2086</v>
      </c>
      <c r="G140" s="156">
        <v>0.32999999999999996</v>
      </c>
      <c r="H140" s="165">
        <f t="shared" si="45"/>
        <v>3.1773609615704597E-4</v>
      </c>
      <c r="I140" s="151">
        <v>0</v>
      </c>
      <c r="J140" s="179">
        <f t="shared" si="46"/>
        <v>0</v>
      </c>
      <c r="K140" s="180">
        <v>0.32999999999999996</v>
      </c>
      <c r="L140" s="179">
        <f t="shared" si="33"/>
        <v>3.1773609615704597E-4</v>
      </c>
      <c r="M140" s="211">
        <v>5.671623054044538</v>
      </c>
      <c r="N140" s="212">
        <v>20.871840000000002</v>
      </c>
      <c r="O140" s="317">
        <f t="shared" si="48"/>
        <v>1.8716356078346975E-3</v>
      </c>
      <c r="P140" s="327"/>
      <c r="Q140" s="317">
        <f t="shared" si="47"/>
        <v>0</v>
      </c>
      <c r="R140" s="327"/>
      <c r="S140" s="317">
        <f t="shared" si="42"/>
        <v>1.8020793680664139E-6</v>
      </c>
      <c r="T140" s="316">
        <f t="shared" si="37"/>
        <v>5.6830374951342425E-5</v>
      </c>
      <c r="U140" s="332"/>
      <c r="V140" s="317">
        <f t="shared" si="49"/>
        <v>0</v>
      </c>
      <c r="W140" s="316">
        <f t="shared" si="38"/>
        <v>0</v>
      </c>
      <c r="X140" s="332"/>
      <c r="Y140" s="317">
        <f t="shared" si="50"/>
        <v>1.8020793680664139E-6</v>
      </c>
      <c r="Z140" s="316">
        <f t="shared" si="39"/>
        <v>5.6830374951342425E-5</v>
      </c>
      <c r="AA140" s="333"/>
      <c r="AB140" s="365">
        <v>2697.7379999999998</v>
      </c>
      <c r="AC140" s="365">
        <v>159940.90492520001</v>
      </c>
      <c r="AD140" s="365">
        <v>6.6822000027998421E-3</v>
      </c>
      <c r="AE140" s="368">
        <v>390.09634709872796</v>
      </c>
      <c r="AF140" s="415"/>
    </row>
    <row r="141" spans="1:32" s="51" customFormat="1" ht="19" customHeight="1" x14ac:dyDescent="0.2">
      <c r="A141" s="118">
        <v>139</v>
      </c>
      <c r="B141" s="121" t="s">
        <v>1986</v>
      </c>
      <c r="C141" s="51">
        <v>9</v>
      </c>
      <c r="D141" s="51">
        <v>38</v>
      </c>
      <c r="E141" s="51" t="s">
        <v>1903</v>
      </c>
      <c r="F141" s="289" t="s">
        <v>2087</v>
      </c>
      <c r="G141" s="155">
        <v>0.45</v>
      </c>
      <c r="H141" s="167">
        <f t="shared" si="45"/>
        <v>4.3327649475960819E-4</v>
      </c>
      <c r="I141" s="154">
        <v>0</v>
      </c>
      <c r="J141" s="181">
        <f t="shared" si="46"/>
        <v>0</v>
      </c>
      <c r="K141" s="182">
        <v>0.45</v>
      </c>
      <c r="L141" s="181">
        <f t="shared" si="33"/>
        <v>4.3327649475960819E-4</v>
      </c>
      <c r="M141" s="213">
        <v>47.749237569623979</v>
      </c>
      <c r="N141" s="214">
        <v>20.871840000000002</v>
      </c>
      <c r="O141" s="320">
        <f t="shared" si="48"/>
        <v>2.1487156906330792E-2</v>
      </c>
      <c r="P141" s="334"/>
      <c r="Q141" s="320">
        <f t="shared" si="47"/>
        <v>0</v>
      </c>
      <c r="R141" s="334"/>
      <c r="S141" s="320">
        <f t="shared" si="42"/>
        <v>2.0688622281610473E-5</v>
      </c>
      <c r="T141" s="319">
        <f t="shared" si="37"/>
        <v>6.5243639227286789E-4</v>
      </c>
      <c r="U141" s="335"/>
      <c r="V141" s="320">
        <f t="shared" si="49"/>
        <v>0</v>
      </c>
      <c r="W141" s="319">
        <f t="shared" si="38"/>
        <v>0</v>
      </c>
      <c r="X141" s="335"/>
      <c r="Y141" s="320">
        <f t="shared" si="50"/>
        <v>2.0688622281610473E-5</v>
      </c>
      <c r="Z141" s="319">
        <f t="shared" si="39"/>
        <v>6.5243639227286789E-4</v>
      </c>
      <c r="AA141" s="336"/>
      <c r="AB141" s="367">
        <v>2697.7379999999998</v>
      </c>
      <c r="AC141" s="367">
        <v>159940.90492520001</v>
      </c>
      <c r="AD141" s="367">
        <v>6.6822000027998421E-3</v>
      </c>
      <c r="AE141" s="369">
        <v>390.09634709872796</v>
      </c>
      <c r="AF141" s="415"/>
    </row>
    <row r="142" spans="1:32" s="4" customFormat="1" ht="19" customHeight="1" x14ac:dyDescent="0.2">
      <c r="A142" s="54">
        <v>140</v>
      </c>
      <c r="B142" s="120" t="s">
        <v>1986</v>
      </c>
      <c r="C142" s="120">
        <v>9</v>
      </c>
      <c r="D142" s="4">
        <v>39</v>
      </c>
      <c r="E142" s="4" t="s">
        <v>1905</v>
      </c>
      <c r="F142" s="288" t="s">
        <v>2088</v>
      </c>
      <c r="G142" s="156">
        <v>0.42</v>
      </c>
      <c r="H142" s="165">
        <f t="shared" si="45"/>
        <v>4.0439139510896761E-4</v>
      </c>
      <c r="I142" s="151">
        <v>0</v>
      </c>
      <c r="J142" s="179">
        <f t="shared" si="46"/>
        <v>0</v>
      </c>
      <c r="K142" s="180">
        <v>0.42</v>
      </c>
      <c r="L142" s="179">
        <f t="shared" si="33"/>
        <v>4.0439139510896761E-4</v>
      </c>
      <c r="M142" s="211">
        <v>99.226856427115806</v>
      </c>
      <c r="N142" s="212">
        <v>185.43936000000002</v>
      </c>
      <c r="O142" s="317">
        <f t="shared" si="48"/>
        <v>4.167527969938864E-2</v>
      </c>
      <c r="P142" s="326">
        <f>SUM(O142:O145)/SUM($M142:$M145)*$N142</f>
        <v>0.4310343854808838</v>
      </c>
      <c r="Q142" s="317">
        <f t="shared" si="47"/>
        <v>0</v>
      </c>
      <c r="R142" s="262">
        <f>SUM(Q142:Q145)/SUM($M142:$M145)*$N142</f>
        <v>0</v>
      </c>
      <c r="S142" s="317">
        <f t="shared" si="42"/>
        <v>4.0126486902838593E-5</v>
      </c>
      <c r="T142" s="316">
        <f t="shared" si="37"/>
        <v>1.2654288909679178E-3</v>
      </c>
      <c r="U142" s="262">
        <f>SUM(T142:T145)/SUM($M142:$M145)*$N142</f>
        <v>1.3087935301754297E-2</v>
      </c>
      <c r="V142" s="317">
        <f t="shared" si="49"/>
        <v>0</v>
      </c>
      <c r="W142" s="316">
        <f t="shared" si="38"/>
        <v>0</v>
      </c>
      <c r="X142" s="262">
        <f>SUM(W142:W145)/SUM($M142:$M145)*$N142</f>
        <v>0</v>
      </c>
      <c r="Y142" s="317">
        <f t="shared" si="50"/>
        <v>4.0126486902838593E-5</v>
      </c>
      <c r="Z142" s="316">
        <f t="shared" si="39"/>
        <v>1.2654288909679178E-3</v>
      </c>
      <c r="AA142" s="305">
        <f>SUM(Z142:Z145)/SUM($M142:$M145)*$N142</f>
        <v>1.3087935301754297E-2</v>
      </c>
      <c r="AB142" s="365">
        <v>16388.37</v>
      </c>
      <c r="AC142" s="365">
        <v>888364.12825199985</v>
      </c>
      <c r="AD142" s="365">
        <v>6.6822000027998421E-3</v>
      </c>
      <c r="AE142" s="368">
        <v>2166.7227748068694</v>
      </c>
      <c r="AF142" s="415"/>
    </row>
    <row r="143" spans="1:32" s="4" customFormat="1" ht="19" customHeight="1" x14ac:dyDescent="0.2">
      <c r="A143" s="54">
        <v>141</v>
      </c>
      <c r="B143" s="120" t="s">
        <v>1986</v>
      </c>
      <c r="C143" s="120">
        <v>9</v>
      </c>
      <c r="D143" s="4">
        <v>39</v>
      </c>
      <c r="E143" s="4" t="s">
        <v>1905</v>
      </c>
      <c r="F143" s="288" t="s">
        <v>2064</v>
      </c>
      <c r="G143" s="156">
        <v>2.69</v>
      </c>
      <c r="H143" s="165">
        <f t="shared" si="45"/>
        <v>2.5900306020074353E-3</v>
      </c>
      <c r="I143" s="151">
        <v>0</v>
      </c>
      <c r="J143" s="179">
        <f t="shared" si="46"/>
        <v>0</v>
      </c>
      <c r="K143" s="180">
        <v>2.69</v>
      </c>
      <c r="L143" s="179">
        <f t="shared" si="33"/>
        <v>2.5900306020074353E-3</v>
      </c>
      <c r="M143" s="211">
        <v>261.37014708700156</v>
      </c>
      <c r="N143" s="212">
        <v>185.43936000000002</v>
      </c>
      <c r="O143" s="317">
        <f t="shared" si="48"/>
        <v>0.70308569566403412</v>
      </c>
      <c r="P143" s="327"/>
      <c r="Q143" s="317">
        <f t="shared" si="47"/>
        <v>0</v>
      </c>
      <c r="R143" s="327"/>
      <c r="S143" s="317">
        <f t="shared" si="42"/>
        <v>6.7695667940651861E-4</v>
      </c>
      <c r="T143" s="316">
        <f t="shared" si="37"/>
        <v>2.1348505841763971E-2</v>
      </c>
      <c r="U143" s="332"/>
      <c r="V143" s="317">
        <f t="shared" si="49"/>
        <v>0</v>
      </c>
      <c r="W143" s="316">
        <f t="shared" si="38"/>
        <v>0</v>
      </c>
      <c r="X143" s="332"/>
      <c r="Y143" s="317">
        <f t="shared" si="50"/>
        <v>6.7695667940651861E-4</v>
      </c>
      <c r="Z143" s="316">
        <f t="shared" si="39"/>
        <v>2.1348505841763971E-2</v>
      </c>
      <c r="AA143" s="333"/>
      <c r="AB143" s="365">
        <v>16388.37</v>
      </c>
      <c r="AC143" s="365">
        <v>888364.12825199985</v>
      </c>
      <c r="AD143" s="365">
        <v>6.6822000027998421E-3</v>
      </c>
      <c r="AE143" s="368">
        <v>2166.7227748068694</v>
      </c>
      <c r="AF143" s="415"/>
    </row>
    <row r="144" spans="1:32" s="4" customFormat="1" ht="19" customHeight="1" x14ac:dyDescent="0.2">
      <c r="A144" s="54">
        <v>142</v>
      </c>
      <c r="B144" s="120" t="s">
        <v>1986</v>
      </c>
      <c r="C144" s="4">
        <v>9</v>
      </c>
      <c r="D144" s="4">
        <v>39</v>
      </c>
      <c r="E144" s="4" t="s">
        <v>1905</v>
      </c>
      <c r="F144" s="288" t="s">
        <v>2086</v>
      </c>
      <c r="G144" s="156">
        <v>4.05</v>
      </c>
      <c r="H144" s="165">
        <f t="shared" si="45"/>
        <v>3.8994884528364736E-3</v>
      </c>
      <c r="I144" s="151">
        <v>0</v>
      </c>
      <c r="J144" s="179">
        <f t="shared" si="46"/>
        <v>0</v>
      </c>
      <c r="K144" s="180">
        <v>4.05</v>
      </c>
      <c r="L144" s="179">
        <f t="shared" si="33"/>
        <v>3.8994884528364736E-3</v>
      </c>
      <c r="M144" s="211">
        <v>52.568996291440484</v>
      </c>
      <c r="N144" s="212">
        <v>185.43936000000002</v>
      </c>
      <c r="O144" s="317">
        <f t="shared" si="48"/>
        <v>0.21290443498033396</v>
      </c>
      <c r="P144" s="327"/>
      <c r="Q144" s="317">
        <f t="shared" si="47"/>
        <v>0</v>
      </c>
      <c r="R144" s="327"/>
      <c r="S144" s="317">
        <f t="shared" si="42"/>
        <v>2.0499219401567557E-4</v>
      </c>
      <c r="T144" s="316">
        <f t="shared" si="37"/>
        <v>6.464633830478345E-3</v>
      </c>
      <c r="U144" s="332"/>
      <c r="V144" s="317">
        <f t="shared" si="49"/>
        <v>0</v>
      </c>
      <c r="W144" s="316">
        <f t="shared" si="38"/>
        <v>0</v>
      </c>
      <c r="X144" s="332"/>
      <c r="Y144" s="317">
        <f t="shared" si="50"/>
        <v>2.0499219401567557E-4</v>
      </c>
      <c r="Z144" s="316">
        <f t="shared" si="39"/>
        <v>6.464633830478345E-3</v>
      </c>
      <c r="AA144" s="333"/>
      <c r="AB144" s="365">
        <v>16388.37</v>
      </c>
      <c r="AC144" s="365">
        <v>888364.12825199985</v>
      </c>
      <c r="AD144" s="365">
        <v>6.6822000027998421E-3</v>
      </c>
      <c r="AE144" s="368">
        <v>2166.7227748068694</v>
      </c>
      <c r="AF144" s="415"/>
    </row>
    <row r="145" spans="1:32" s="51" customFormat="1" ht="19" customHeight="1" x14ac:dyDescent="0.2">
      <c r="A145" s="118">
        <v>143</v>
      </c>
      <c r="B145" s="121" t="s">
        <v>1986</v>
      </c>
      <c r="C145" s="51">
        <v>9</v>
      </c>
      <c r="D145" s="51">
        <v>39</v>
      </c>
      <c r="E145" s="51" t="s">
        <v>1905</v>
      </c>
      <c r="F145" s="289" t="s">
        <v>2077</v>
      </c>
      <c r="G145" s="155">
        <v>2.54</v>
      </c>
      <c r="H145" s="167">
        <f t="shared" si="45"/>
        <v>2.4456051037542331E-3</v>
      </c>
      <c r="I145" s="154">
        <v>0</v>
      </c>
      <c r="J145" s="181">
        <f t="shared" si="46"/>
        <v>0</v>
      </c>
      <c r="K145" s="182">
        <v>2.54</v>
      </c>
      <c r="L145" s="181">
        <f t="shared" si="33"/>
        <v>2.4456051037542331E-3</v>
      </c>
      <c r="M145" s="213">
        <v>12.503055856815056</v>
      </c>
      <c r="N145" s="214">
        <v>185.43936000000002</v>
      </c>
      <c r="O145" s="320">
        <f t="shared" si="48"/>
        <v>3.1757761876310242E-2</v>
      </c>
      <c r="P145" s="334"/>
      <c r="Q145" s="320">
        <f t="shared" si="47"/>
        <v>0</v>
      </c>
      <c r="R145" s="334"/>
      <c r="S145" s="320">
        <f t="shared" si="42"/>
        <v>3.0577537215951156E-5</v>
      </c>
      <c r="T145" s="319">
        <f t="shared" si="37"/>
        <v>9.642932136422357E-4</v>
      </c>
      <c r="U145" s="335"/>
      <c r="V145" s="320">
        <f t="shared" si="49"/>
        <v>0</v>
      </c>
      <c r="W145" s="319">
        <f t="shared" si="38"/>
        <v>0</v>
      </c>
      <c r="X145" s="335"/>
      <c r="Y145" s="320">
        <f t="shared" si="50"/>
        <v>3.0577537215951156E-5</v>
      </c>
      <c r="Z145" s="319">
        <f t="shared" si="39"/>
        <v>9.642932136422357E-4</v>
      </c>
      <c r="AA145" s="336"/>
      <c r="AB145" s="367">
        <v>16388.37</v>
      </c>
      <c r="AC145" s="367">
        <v>888364.12825199985</v>
      </c>
      <c r="AD145" s="367">
        <v>6.6822000027998421E-3</v>
      </c>
      <c r="AE145" s="369">
        <v>2166.7227748068694</v>
      </c>
      <c r="AF145" s="415"/>
    </row>
    <row r="146" spans="1:32" s="4" customFormat="1" ht="19" customHeight="1" x14ac:dyDescent="0.2">
      <c r="A146" s="54">
        <v>144</v>
      </c>
      <c r="B146" s="120" t="s">
        <v>1986</v>
      </c>
      <c r="C146" s="120">
        <v>9</v>
      </c>
      <c r="D146" s="4">
        <v>40</v>
      </c>
      <c r="E146" s="4" t="s">
        <v>1906</v>
      </c>
      <c r="F146" s="288" t="s">
        <v>2088</v>
      </c>
      <c r="G146" s="156">
        <v>2.4699999999999998</v>
      </c>
      <c r="H146" s="165">
        <f t="shared" ref="H146:H177" si="51">G146*$B$1</f>
        <v>2.3782065379027379E-3</v>
      </c>
      <c r="I146" s="151">
        <v>0.02</v>
      </c>
      <c r="J146" s="179">
        <f t="shared" ref="J146:J177" si="52">I146*$D$1</f>
        <v>4.8960990545301999E-3</v>
      </c>
      <c r="K146" s="180">
        <v>2.4899999999999998</v>
      </c>
      <c r="L146" s="179">
        <f t="shared" ref="L146:L188" si="53">SUM(H146+J146)</f>
        <v>7.2743055924329378E-3</v>
      </c>
      <c r="M146" s="211">
        <v>5.9264744332152519</v>
      </c>
      <c r="N146" s="212">
        <v>13.96176</v>
      </c>
      <c r="O146" s="317">
        <f t="shared" si="48"/>
        <v>1.4638391850041671E-2</v>
      </c>
      <c r="P146" s="326">
        <f>SUM(O146:O149)/SUM($M146:$M149)*$N146</f>
        <v>1.4099570853584337E-2</v>
      </c>
      <c r="Q146" s="317">
        <f t="shared" si="47"/>
        <v>1.1852948866430504E-4</v>
      </c>
      <c r="R146" s="262">
        <f>SUM(Q146:Q149)/SUM($M146:$M149)*$N146</f>
        <v>1.8568362651415864E-5</v>
      </c>
      <c r="S146" s="317">
        <f t="shared" si="42"/>
        <v>1.4094380243785934E-5</v>
      </c>
      <c r="T146" s="316">
        <f t="shared" si="37"/>
        <v>4.4448037536803318E-4</v>
      </c>
      <c r="U146" s="262">
        <f>SUM(T146:T149)/SUM($M146:$M149)*$N146</f>
        <v>4.2811960560486744E-4</v>
      </c>
      <c r="V146" s="317">
        <f t="shared" si="49"/>
        <v>2.9016605869162597E-5</v>
      </c>
      <c r="W146" s="316">
        <f t="shared" si="38"/>
        <v>9.1506768268991164E-4</v>
      </c>
      <c r="X146" s="262">
        <f>SUM(W146:W149)/SUM($M146:$M149)*$N146</f>
        <v>1.4335089752136866E-4</v>
      </c>
      <c r="Y146" s="317">
        <f t="shared" si="50"/>
        <v>4.3110986112948533E-5</v>
      </c>
      <c r="Z146" s="316">
        <f t="shared" si="39"/>
        <v>1.3595480580579449E-3</v>
      </c>
      <c r="AA146" s="305">
        <f>SUM(Z146:Z149)/SUM($M146:$M149)*$N146</f>
        <v>5.7147050312623612E-4</v>
      </c>
      <c r="AB146" s="365">
        <v>1108.0920000000001</v>
      </c>
      <c r="AC146" s="365">
        <v>48846.772914800007</v>
      </c>
      <c r="AD146" s="365">
        <v>6.6822000027998421E-3</v>
      </c>
      <c r="AE146" s="368">
        <v>119.13742572943454</v>
      </c>
      <c r="AF146" s="415"/>
    </row>
    <row r="147" spans="1:32" s="4" customFormat="1" ht="19" customHeight="1" x14ac:dyDescent="0.2">
      <c r="A147" s="54">
        <v>145</v>
      </c>
      <c r="B147" s="120" t="s">
        <v>1986</v>
      </c>
      <c r="C147" s="120">
        <v>9</v>
      </c>
      <c r="D147" s="4">
        <v>40</v>
      </c>
      <c r="E147" s="4" t="s">
        <v>1906</v>
      </c>
      <c r="F147" s="288" t="s">
        <v>2089</v>
      </c>
      <c r="G147" s="156">
        <v>0.88</v>
      </c>
      <c r="H147" s="165">
        <f t="shared" si="51"/>
        <v>8.4729625641878929E-4</v>
      </c>
      <c r="I147" s="151">
        <v>0</v>
      </c>
      <c r="J147" s="179">
        <f t="shared" si="52"/>
        <v>0</v>
      </c>
      <c r="K147" s="180">
        <v>0.88</v>
      </c>
      <c r="L147" s="179">
        <f t="shared" si="53"/>
        <v>8.4729625641878929E-4</v>
      </c>
      <c r="M147" s="211">
        <v>81.499347297301114</v>
      </c>
      <c r="N147" s="212">
        <v>13.96176</v>
      </c>
      <c r="O147" s="317">
        <f t="shared" si="48"/>
        <v>7.1719425621624977E-2</v>
      </c>
      <c r="P147" s="327"/>
      <c r="Q147" s="317">
        <f t="shared" si="47"/>
        <v>0</v>
      </c>
      <c r="R147" s="327"/>
      <c r="S147" s="317">
        <f t="shared" si="42"/>
        <v>6.9054091865578004E-5</v>
      </c>
      <c r="T147" s="316">
        <f t="shared" si="37"/>
        <v>2.177689841072868E-3</v>
      </c>
      <c r="U147" s="332"/>
      <c r="V147" s="317">
        <f t="shared" si="49"/>
        <v>0</v>
      </c>
      <c r="W147" s="316">
        <f t="shared" si="38"/>
        <v>0</v>
      </c>
      <c r="X147" s="332"/>
      <c r="Y147" s="317">
        <f t="shared" si="50"/>
        <v>6.9054091865578004E-5</v>
      </c>
      <c r="Z147" s="316">
        <f t="shared" si="39"/>
        <v>2.177689841072868E-3</v>
      </c>
      <c r="AA147" s="333"/>
      <c r="AB147" s="365">
        <v>1108.0920000000001</v>
      </c>
      <c r="AC147" s="365">
        <v>48846.772914800007</v>
      </c>
      <c r="AD147" s="365">
        <v>6.6822000027998421E-3</v>
      </c>
      <c r="AE147" s="368">
        <v>119.13742572943454</v>
      </c>
      <c r="AF147" s="415"/>
    </row>
    <row r="148" spans="1:32" s="4" customFormat="1" ht="19" customHeight="1" x14ac:dyDescent="0.2">
      <c r="A148" s="54">
        <v>146</v>
      </c>
      <c r="B148" s="120" t="s">
        <v>1986</v>
      </c>
      <c r="C148" s="4">
        <v>9</v>
      </c>
      <c r="D148" s="4">
        <v>40</v>
      </c>
      <c r="E148" s="4" t="s">
        <v>1906</v>
      </c>
      <c r="F148" s="288" t="s">
        <v>2090</v>
      </c>
      <c r="G148" s="156">
        <v>3.11</v>
      </c>
      <c r="H148" s="165">
        <f t="shared" si="51"/>
        <v>2.994421997116403E-3</v>
      </c>
      <c r="I148" s="151">
        <v>0</v>
      </c>
      <c r="J148" s="179">
        <f t="shared" si="52"/>
        <v>0</v>
      </c>
      <c r="K148" s="180">
        <v>3.11</v>
      </c>
      <c r="L148" s="179">
        <f t="shared" si="53"/>
        <v>2.994421997116403E-3</v>
      </c>
      <c r="M148" s="211">
        <v>1.1474211400162917</v>
      </c>
      <c r="N148" s="212">
        <v>13.96176</v>
      </c>
      <c r="O148" s="317">
        <f t="shared" si="48"/>
        <v>3.5684797454506667E-3</v>
      </c>
      <c r="P148" s="327"/>
      <c r="Q148" s="317">
        <f t="shared" si="47"/>
        <v>0</v>
      </c>
      <c r="R148" s="327"/>
      <c r="S148" s="317">
        <f t="shared" si="42"/>
        <v>3.4358631016211643E-6</v>
      </c>
      <c r="T148" s="316">
        <f t="shared" si="37"/>
        <v>1.0835337877272504E-4</v>
      </c>
      <c r="U148" s="332"/>
      <c r="V148" s="317">
        <f t="shared" si="49"/>
        <v>0</v>
      </c>
      <c r="W148" s="316">
        <f t="shared" si="38"/>
        <v>0</v>
      </c>
      <c r="X148" s="332"/>
      <c r="Y148" s="317">
        <f t="shared" si="50"/>
        <v>3.4358631016211643E-6</v>
      </c>
      <c r="Z148" s="316">
        <f t="shared" si="39"/>
        <v>1.0835337877272504E-4</v>
      </c>
      <c r="AA148" s="333"/>
      <c r="AB148" s="365">
        <v>1108.0920000000001</v>
      </c>
      <c r="AC148" s="365">
        <v>48846.772914800007</v>
      </c>
      <c r="AD148" s="365">
        <v>6.6822000027998421E-3</v>
      </c>
      <c r="AE148" s="368">
        <v>119.13742572943454</v>
      </c>
      <c r="AF148" s="415"/>
    </row>
    <row r="149" spans="1:32" s="51" customFormat="1" ht="19" customHeight="1" x14ac:dyDescent="0.2">
      <c r="A149" s="118">
        <v>147</v>
      </c>
      <c r="B149" s="121" t="s">
        <v>1986</v>
      </c>
      <c r="C149" s="51">
        <v>9</v>
      </c>
      <c r="D149" s="51">
        <v>40</v>
      </c>
      <c r="E149" s="51" t="s">
        <v>1906</v>
      </c>
      <c r="F149" s="289" t="s">
        <v>2091</v>
      </c>
      <c r="G149" s="155">
        <v>0.14000000000000001</v>
      </c>
      <c r="H149" s="167">
        <f t="shared" si="51"/>
        <v>1.3479713170298923E-4</v>
      </c>
      <c r="I149" s="154">
        <v>0</v>
      </c>
      <c r="J149" s="181">
        <f t="shared" si="52"/>
        <v>0</v>
      </c>
      <c r="K149" s="182">
        <v>0.14000000000000001</v>
      </c>
      <c r="L149" s="181">
        <f t="shared" si="53"/>
        <v>1.3479713170298923E-4</v>
      </c>
      <c r="M149" s="213">
        <v>0.55040818695897176</v>
      </c>
      <c r="N149" s="214">
        <v>13.96176</v>
      </c>
      <c r="O149" s="320">
        <f t="shared" si="48"/>
        <v>7.7057146174256053E-5</v>
      </c>
      <c r="P149" s="334"/>
      <c r="Q149" s="320">
        <f t="shared" si="47"/>
        <v>0</v>
      </c>
      <c r="R149" s="334"/>
      <c r="S149" s="320">
        <f t="shared" si="42"/>
        <v>7.4193444867912035E-8</v>
      </c>
      <c r="T149" s="319">
        <f t="shared" si="37"/>
        <v>2.3397644773544742E-6</v>
      </c>
      <c r="U149" s="335"/>
      <c r="V149" s="320">
        <f t="shared" si="49"/>
        <v>0</v>
      </c>
      <c r="W149" s="319">
        <f t="shared" si="38"/>
        <v>0</v>
      </c>
      <c r="X149" s="335"/>
      <c r="Y149" s="320">
        <f t="shared" si="50"/>
        <v>7.4193444867912035E-8</v>
      </c>
      <c r="Z149" s="319">
        <f t="shared" si="39"/>
        <v>2.3397644773544742E-6</v>
      </c>
      <c r="AA149" s="336"/>
      <c r="AB149" s="367">
        <v>1108.0920000000001</v>
      </c>
      <c r="AC149" s="367">
        <v>48846.772914800007</v>
      </c>
      <c r="AD149" s="367">
        <v>6.6822000027998421E-3</v>
      </c>
      <c r="AE149" s="369">
        <v>119.13742572943454</v>
      </c>
      <c r="AF149" s="415"/>
    </row>
    <row r="150" spans="1:32" s="4" customFormat="1" ht="19" customHeight="1" x14ac:dyDescent="0.2">
      <c r="A150" s="54">
        <v>148</v>
      </c>
      <c r="B150" s="120" t="s">
        <v>1986</v>
      </c>
      <c r="C150" s="4">
        <v>9</v>
      </c>
      <c r="D150" s="4">
        <v>41</v>
      </c>
      <c r="E150" s="4" t="s">
        <v>1907</v>
      </c>
      <c r="F150" s="288" t="s">
        <v>2092</v>
      </c>
      <c r="G150" s="156">
        <v>1.44</v>
      </c>
      <c r="H150" s="165">
        <f t="shared" si="51"/>
        <v>1.3864847832307462E-3</v>
      </c>
      <c r="I150" s="151">
        <v>0.03</v>
      </c>
      <c r="J150" s="179">
        <f t="shared" si="52"/>
        <v>7.3441485817952994E-3</v>
      </c>
      <c r="K150" s="180">
        <v>1.47</v>
      </c>
      <c r="L150" s="179">
        <f t="shared" si="53"/>
        <v>8.7306333650260456E-3</v>
      </c>
      <c r="M150" s="211">
        <v>19.482562030353744</v>
      </c>
      <c r="N150" s="212">
        <v>44.972160000000002</v>
      </c>
      <c r="O150" s="317">
        <f t="shared" si="48"/>
        <v>2.8054889323709389E-2</v>
      </c>
      <c r="P150" s="326">
        <f>SUM(O150:O153)/SUM($M150:$M153)*$N150</f>
        <v>0.10529170150694871</v>
      </c>
      <c r="Q150" s="317">
        <f t="shared" si="47"/>
        <v>5.8447686091061234E-4</v>
      </c>
      <c r="R150" s="262">
        <f>SUM(Q150:Q153)/SUM($M150:$M153)*$N150</f>
        <v>1.6957730054519141E-3</v>
      </c>
      <c r="S150" s="317">
        <f t="shared" si="42"/>
        <v>2.7012275793434576E-5</v>
      </c>
      <c r="T150" s="316">
        <f t="shared" si="37"/>
        <v>8.5185912942175289E-4</v>
      </c>
      <c r="U150" s="262">
        <f>SUM(T150:T153)/SUM($M150:$M153)*$N150</f>
        <v>3.1970789884828957E-3</v>
      </c>
      <c r="V150" s="317">
        <f t="shared" si="49"/>
        <v>1.4308283030496142E-4</v>
      </c>
      <c r="W150" s="316">
        <f t="shared" si="38"/>
        <v>4.5122601364972629E-3</v>
      </c>
      <c r="X150" s="262">
        <f>SUM(W150:W153)/SUM($M150:$M153)*$N150</f>
        <v>1.3091654169383895E-2</v>
      </c>
      <c r="Y150" s="317">
        <f t="shared" si="50"/>
        <v>1.7009510609839598E-4</v>
      </c>
      <c r="Z150" s="316">
        <f t="shared" si="39"/>
        <v>5.3641192659190156E-3</v>
      </c>
      <c r="AA150" s="305">
        <f>SUM(Z150:Z153)/SUM($M150:$M153)*$N150</f>
        <v>1.6288733157866789E-2</v>
      </c>
      <c r="AB150" s="365">
        <v>3238.8389999999999</v>
      </c>
      <c r="AC150" s="365">
        <v>98057.293503299996</v>
      </c>
      <c r="AD150" s="365">
        <v>6.6822000027998421E-3</v>
      </c>
      <c r="AE150" s="368">
        <v>239.16203312663811</v>
      </c>
      <c r="AF150" s="415"/>
    </row>
    <row r="151" spans="1:32" s="4" customFormat="1" ht="19" customHeight="1" x14ac:dyDescent="0.2">
      <c r="A151" s="54">
        <v>149</v>
      </c>
      <c r="B151" s="120" t="s">
        <v>1986</v>
      </c>
      <c r="C151" s="4">
        <v>9</v>
      </c>
      <c r="D151" s="4">
        <v>41</v>
      </c>
      <c r="E151" s="4" t="s">
        <v>1907</v>
      </c>
      <c r="F151" s="288" t="s">
        <v>2057</v>
      </c>
      <c r="G151" s="156">
        <v>2.44</v>
      </c>
      <c r="H151" s="165">
        <f t="shared" si="51"/>
        <v>2.3493214382520975E-3</v>
      </c>
      <c r="I151" s="151">
        <v>0.04</v>
      </c>
      <c r="J151" s="179">
        <f t="shared" si="52"/>
        <v>9.7921981090603998E-3</v>
      </c>
      <c r="K151" s="180">
        <v>2.48</v>
      </c>
      <c r="L151" s="179">
        <f t="shared" si="53"/>
        <v>1.2141519547312497E-2</v>
      </c>
      <c r="M151" s="211">
        <v>97.592739944933228</v>
      </c>
      <c r="N151" s="212">
        <v>44.972160000000002</v>
      </c>
      <c r="O151" s="317">
        <f t="shared" si="48"/>
        <v>0.23812628546563708</v>
      </c>
      <c r="P151" s="327"/>
      <c r="Q151" s="317">
        <f t="shared" si="47"/>
        <v>3.903709597797329E-3</v>
      </c>
      <c r="R151" s="327"/>
      <c r="S151" s="317">
        <f t="shared" si="42"/>
        <v>2.2927671617039346E-4</v>
      </c>
      <c r="T151" s="316">
        <f t="shared" si="37"/>
        <v>7.2304705211495282E-3</v>
      </c>
      <c r="U151" s="332"/>
      <c r="V151" s="317">
        <f t="shared" si="49"/>
        <v>9.5564744354679858E-4</v>
      </c>
      <c r="W151" s="316">
        <f t="shared" si="38"/>
        <v>3.0137297779691839E-2</v>
      </c>
      <c r="X151" s="332"/>
      <c r="Y151" s="317">
        <f t="shared" si="50"/>
        <v>1.1849241597171919E-3</v>
      </c>
      <c r="Z151" s="316">
        <f t="shared" si="39"/>
        <v>3.7367768300841361E-2</v>
      </c>
      <c r="AA151" s="333"/>
      <c r="AB151" s="365">
        <v>3238.8389999999999</v>
      </c>
      <c r="AC151" s="365">
        <v>98057.293503299996</v>
      </c>
      <c r="AD151" s="365">
        <v>6.6822000027998421E-3</v>
      </c>
      <c r="AE151" s="368">
        <v>239.16203312663811</v>
      </c>
      <c r="AF151" s="415"/>
    </row>
    <row r="152" spans="1:32" s="4" customFormat="1" ht="19" customHeight="1" x14ac:dyDescent="0.2">
      <c r="A152" s="54">
        <v>150</v>
      </c>
      <c r="B152" s="120" t="s">
        <v>1986</v>
      </c>
      <c r="C152" s="4">
        <v>9</v>
      </c>
      <c r="D152" s="4">
        <v>41</v>
      </c>
      <c r="E152" s="4" t="s">
        <v>1907</v>
      </c>
      <c r="F152" s="288" t="s">
        <v>2090</v>
      </c>
      <c r="G152" s="156">
        <v>6.4</v>
      </c>
      <c r="H152" s="165">
        <f t="shared" si="51"/>
        <v>6.16215459213665E-3</v>
      </c>
      <c r="I152" s="151">
        <v>0</v>
      </c>
      <c r="J152" s="179">
        <f t="shared" si="52"/>
        <v>0</v>
      </c>
      <c r="K152" s="180">
        <v>6.4</v>
      </c>
      <c r="L152" s="179">
        <f t="shared" si="53"/>
        <v>6.16215459213665E-3</v>
      </c>
      <c r="M152" s="211">
        <v>1.9520907723978964</v>
      </c>
      <c r="N152" s="212">
        <v>44.972160000000002</v>
      </c>
      <c r="O152" s="317">
        <f t="shared" si="48"/>
        <v>1.2493380943346536E-2</v>
      </c>
      <c r="P152" s="327"/>
      <c r="Q152" s="317">
        <f t="shared" si="47"/>
        <v>0</v>
      </c>
      <c r="R152" s="327"/>
      <c r="S152" s="317">
        <f t="shared" si="42"/>
        <v>1.2029085117399278E-5</v>
      </c>
      <c r="T152" s="316">
        <f t="shared" si="37"/>
        <v>3.7934922826230366E-4</v>
      </c>
      <c r="U152" s="332"/>
      <c r="V152" s="317">
        <f t="shared" si="49"/>
        <v>0</v>
      </c>
      <c r="W152" s="316">
        <f t="shared" si="38"/>
        <v>0</v>
      </c>
      <c r="X152" s="332"/>
      <c r="Y152" s="317">
        <f t="shared" si="50"/>
        <v>1.2029085117399278E-5</v>
      </c>
      <c r="Z152" s="316">
        <f t="shared" si="39"/>
        <v>3.7934922826230366E-4</v>
      </c>
      <c r="AA152" s="333"/>
      <c r="AB152" s="365">
        <v>3238.8389999999999</v>
      </c>
      <c r="AC152" s="365">
        <v>98057.293503299996</v>
      </c>
      <c r="AD152" s="365">
        <v>6.6822000027998421E-3</v>
      </c>
      <c r="AE152" s="368">
        <v>239.16203312663811</v>
      </c>
      <c r="AF152" s="415"/>
    </row>
    <row r="153" spans="1:32" s="51" customFormat="1" ht="19" customHeight="1" x14ac:dyDescent="0.2">
      <c r="A153" s="118">
        <v>151</v>
      </c>
      <c r="B153" s="121" t="s">
        <v>1986</v>
      </c>
      <c r="C153" s="51">
        <v>9</v>
      </c>
      <c r="D153" s="51">
        <v>41</v>
      </c>
      <c r="E153" s="51" t="s">
        <v>1907</v>
      </c>
      <c r="F153" s="289" t="s">
        <v>2093</v>
      </c>
      <c r="G153" s="155">
        <v>1.7899999999999998</v>
      </c>
      <c r="H153" s="167">
        <f t="shared" si="51"/>
        <v>1.7234776124882189E-3</v>
      </c>
      <c r="I153" s="154">
        <v>0</v>
      </c>
      <c r="J153" s="181">
        <f t="shared" si="52"/>
        <v>0</v>
      </c>
      <c r="K153" s="182">
        <v>1.7899999999999998</v>
      </c>
      <c r="L153" s="181">
        <f t="shared" si="53"/>
        <v>1.7234776124882189E-3</v>
      </c>
      <c r="M153" s="213"/>
      <c r="N153" s="214">
        <v>44.972160000000002</v>
      </c>
      <c r="O153" s="320">
        <f t="shared" si="48"/>
        <v>0</v>
      </c>
      <c r="P153" s="334"/>
      <c r="Q153" s="320">
        <f t="shared" si="47"/>
        <v>0</v>
      </c>
      <c r="R153" s="334"/>
      <c r="S153" s="320"/>
      <c r="T153" s="319"/>
      <c r="U153" s="335"/>
      <c r="V153" s="320">
        <f t="shared" si="49"/>
        <v>0</v>
      </c>
      <c r="W153" s="319">
        <f t="shared" si="38"/>
        <v>0</v>
      </c>
      <c r="X153" s="335"/>
      <c r="Y153" s="320">
        <f t="shared" si="50"/>
        <v>0</v>
      </c>
      <c r="Z153" s="319">
        <f t="shared" si="39"/>
        <v>0</v>
      </c>
      <c r="AA153" s="336"/>
      <c r="AB153" s="367">
        <v>3238.8389999999999</v>
      </c>
      <c r="AC153" s="367">
        <v>98057.293503299996</v>
      </c>
      <c r="AD153" s="367">
        <v>6.6822000027998421E-3</v>
      </c>
      <c r="AE153" s="369">
        <v>239.16203312663811</v>
      </c>
      <c r="AF153" s="415"/>
    </row>
    <row r="154" spans="1:32" s="4" customFormat="1" ht="19" customHeight="1" x14ac:dyDescent="0.2">
      <c r="A154" s="54">
        <v>152</v>
      </c>
      <c r="B154" s="120" t="s">
        <v>1986</v>
      </c>
      <c r="C154" s="4">
        <v>9</v>
      </c>
      <c r="D154" s="4">
        <v>42</v>
      </c>
      <c r="E154" s="4" t="s">
        <v>1908</v>
      </c>
      <c r="F154" s="288" t="s">
        <v>2092</v>
      </c>
      <c r="G154" s="156">
        <v>1.3</v>
      </c>
      <c r="H154" s="165">
        <f t="shared" si="51"/>
        <v>1.2516876515277569E-3</v>
      </c>
      <c r="I154" s="151">
        <v>0</v>
      </c>
      <c r="J154" s="179">
        <f t="shared" si="52"/>
        <v>0</v>
      </c>
      <c r="K154" s="180">
        <v>1.3</v>
      </c>
      <c r="L154" s="179">
        <f t="shared" si="53"/>
        <v>1.2516876515277569E-3</v>
      </c>
      <c r="M154" s="211">
        <v>5.4642613415942929</v>
      </c>
      <c r="N154" s="212">
        <v>13.791840000000001</v>
      </c>
      <c r="O154" s="317">
        <f t="shared" si="48"/>
        <v>7.1035397440725812E-3</v>
      </c>
      <c r="P154" s="326">
        <f>SUM(O154:O157)/SUM($M154:$M157)*$N154</f>
        <v>2.1035268301738939E-2</v>
      </c>
      <c r="Q154" s="317">
        <f t="shared" si="47"/>
        <v>0</v>
      </c>
      <c r="R154" s="262">
        <f>SUM(Q154:Q157)/SUM($M154:$M157)*$N154</f>
        <v>0</v>
      </c>
      <c r="S154" s="317">
        <f t="shared" ref="S154:S170" si="54">H154*M154/1000</f>
        <v>6.8395484459940709E-6</v>
      </c>
      <c r="T154" s="316">
        <f t="shared" si="37"/>
        <v>2.1569199979286902E-4</v>
      </c>
      <c r="U154" s="262">
        <f>SUM(T154:T157)/SUM($M154:$M157)*$N154</f>
        <v>6.3871523911266249E-4</v>
      </c>
      <c r="V154" s="317">
        <f t="shared" si="49"/>
        <v>0</v>
      </c>
      <c r="W154" s="316">
        <f t="shared" si="38"/>
        <v>0</v>
      </c>
      <c r="X154" s="262">
        <f>SUM(W154:W157)/SUM($M154:$M157)*$N154</f>
        <v>0</v>
      </c>
      <c r="Y154" s="317">
        <f t="shared" si="50"/>
        <v>6.8395484459940709E-6</v>
      </c>
      <c r="Z154" s="316">
        <f t="shared" si="39"/>
        <v>2.1569199979286902E-4</v>
      </c>
      <c r="AA154" s="305">
        <f>SUM(Z154:Z157)/SUM($M154:$M157)*$N154</f>
        <v>6.3871523911266249E-4</v>
      </c>
      <c r="AB154" s="365">
        <v>960.51900000000001</v>
      </c>
      <c r="AC154" s="365">
        <v>45799.689854800003</v>
      </c>
      <c r="AD154" s="365">
        <v>6.6822000027998421E-3</v>
      </c>
      <c r="AE154" s="368">
        <v>111.70558100173142</v>
      </c>
      <c r="AF154" s="415"/>
    </row>
    <row r="155" spans="1:32" s="4" customFormat="1" ht="19" customHeight="1" x14ac:dyDescent="0.2">
      <c r="A155" s="54">
        <v>153</v>
      </c>
      <c r="B155" s="120" t="s">
        <v>1986</v>
      </c>
      <c r="C155" s="4">
        <v>9</v>
      </c>
      <c r="D155" s="4">
        <v>42</v>
      </c>
      <c r="E155" s="4" t="s">
        <v>1908</v>
      </c>
      <c r="F155" s="288" t="s">
        <v>2068</v>
      </c>
      <c r="G155" s="156">
        <v>2</v>
      </c>
      <c r="H155" s="165">
        <f t="shared" si="51"/>
        <v>1.925673310042703E-3</v>
      </c>
      <c r="I155" s="151">
        <v>0</v>
      </c>
      <c r="J155" s="179">
        <f t="shared" si="52"/>
        <v>0</v>
      </c>
      <c r="K155" s="180">
        <v>2</v>
      </c>
      <c r="L155" s="179">
        <f t="shared" si="53"/>
        <v>1.925673310042703E-3</v>
      </c>
      <c r="M155" s="211">
        <v>8.9478201240087927</v>
      </c>
      <c r="N155" s="212">
        <v>13.791840000000001</v>
      </c>
      <c r="O155" s="317">
        <f t="shared" si="48"/>
        <v>1.7895640248017586E-2</v>
      </c>
      <c r="P155" s="327"/>
      <c r="Q155" s="317">
        <f t="shared" si="47"/>
        <v>0</v>
      </c>
      <c r="R155" s="327"/>
      <c r="S155" s="317">
        <f t="shared" si="54"/>
        <v>1.723057839586672E-5</v>
      </c>
      <c r="T155" s="316">
        <f t="shared" si="37"/>
        <v>5.4338352029205286E-4</v>
      </c>
      <c r="U155" s="332"/>
      <c r="V155" s="317">
        <f t="shared" si="49"/>
        <v>0</v>
      </c>
      <c r="W155" s="316">
        <f t="shared" si="38"/>
        <v>0</v>
      </c>
      <c r="X155" s="332"/>
      <c r="Y155" s="317">
        <f t="shared" si="50"/>
        <v>1.723057839586672E-5</v>
      </c>
      <c r="Z155" s="316">
        <f t="shared" si="39"/>
        <v>5.4338352029205286E-4</v>
      </c>
      <c r="AA155" s="333"/>
      <c r="AB155" s="365">
        <v>960.51900000000001</v>
      </c>
      <c r="AC155" s="365">
        <v>45799.689854800003</v>
      </c>
      <c r="AD155" s="365">
        <v>6.6822000027998421E-3</v>
      </c>
      <c r="AE155" s="368">
        <v>111.70558100173142</v>
      </c>
      <c r="AF155" s="415"/>
    </row>
    <row r="156" spans="1:32" s="4" customFormat="1" ht="19" customHeight="1" x14ac:dyDescent="0.2">
      <c r="A156" s="54">
        <v>154</v>
      </c>
      <c r="B156" s="120" t="s">
        <v>1986</v>
      </c>
      <c r="C156" s="4">
        <v>9</v>
      </c>
      <c r="D156" s="4">
        <v>42</v>
      </c>
      <c r="E156" s="4" t="s">
        <v>1908</v>
      </c>
      <c r="F156" s="288" t="s">
        <v>2094</v>
      </c>
      <c r="G156" s="156">
        <v>0.32999999999999996</v>
      </c>
      <c r="H156" s="165">
        <f t="shared" si="51"/>
        <v>3.1773609615704597E-4</v>
      </c>
      <c r="I156" s="151">
        <v>0</v>
      </c>
      <c r="J156" s="179">
        <f t="shared" si="52"/>
        <v>0</v>
      </c>
      <c r="K156" s="180">
        <v>0.32999999999999996</v>
      </c>
      <c r="L156" s="179">
        <f t="shared" si="53"/>
        <v>3.1773609615704597E-4</v>
      </c>
      <c r="M156" s="211">
        <v>0.7574749325351765</v>
      </c>
      <c r="N156" s="212">
        <v>13.791840000000001</v>
      </c>
      <c r="O156" s="317">
        <f t="shared" si="48"/>
        <v>2.4996672773660824E-4</v>
      </c>
      <c r="P156" s="327"/>
      <c r="Q156" s="317">
        <f t="shared" si="47"/>
        <v>0</v>
      </c>
      <c r="R156" s="327"/>
      <c r="S156" s="317">
        <f t="shared" si="54"/>
        <v>2.4067712800054874E-7</v>
      </c>
      <c r="T156" s="316">
        <f t="shared" si="37"/>
        <v>7.5899939086253048E-6</v>
      </c>
      <c r="U156" s="332"/>
      <c r="V156" s="317">
        <f t="shared" si="49"/>
        <v>0</v>
      </c>
      <c r="W156" s="316">
        <f t="shared" si="38"/>
        <v>0</v>
      </c>
      <c r="X156" s="332"/>
      <c r="Y156" s="317">
        <f t="shared" si="50"/>
        <v>2.4067712800054874E-7</v>
      </c>
      <c r="Z156" s="316">
        <f t="shared" si="39"/>
        <v>7.5899939086253048E-6</v>
      </c>
      <c r="AA156" s="333"/>
      <c r="AB156" s="365">
        <v>960.51900000000001</v>
      </c>
      <c r="AC156" s="365">
        <v>45799.689854800003</v>
      </c>
      <c r="AD156" s="365">
        <v>6.6822000027998421E-3</v>
      </c>
      <c r="AE156" s="368">
        <v>111.70558100173142</v>
      </c>
      <c r="AF156" s="415"/>
    </row>
    <row r="157" spans="1:32" s="51" customFormat="1" ht="19" customHeight="1" x14ac:dyDescent="0.2">
      <c r="A157" s="118">
        <v>155</v>
      </c>
      <c r="B157" s="121" t="s">
        <v>1986</v>
      </c>
      <c r="C157" s="51">
        <v>9</v>
      </c>
      <c r="D157" s="51">
        <v>42</v>
      </c>
      <c r="E157" s="51" t="s">
        <v>1908</v>
      </c>
      <c r="F157" s="289" t="s">
        <v>2092</v>
      </c>
      <c r="G157" s="155">
        <v>0.64</v>
      </c>
      <c r="H157" s="167">
        <f t="shared" si="51"/>
        <v>6.1621545921366496E-4</v>
      </c>
      <c r="I157" s="154">
        <v>0</v>
      </c>
      <c r="J157" s="181">
        <f t="shared" si="52"/>
        <v>0</v>
      </c>
      <c r="K157" s="182">
        <v>0.64</v>
      </c>
      <c r="L157" s="181">
        <f t="shared" si="53"/>
        <v>6.1621545921366496E-4</v>
      </c>
      <c r="M157" s="213">
        <v>2.3865769778590784</v>
      </c>
      <c r="N157" s="214">
        <v>13.791840000000001</v>
      </c>
      <c r="O157" s="320">
        <f t="shared" si="48"/>
        <v>1.5274092658298102E-3</v>
      </c>
      <c r="P157" s="334"/>
      <c r="Q157" s="320">
        <f t="shared" si="47"/>
        <v>0</v>
      </c>
      <c r="R157" s="334"/>
      <c r="S157" s="320">
        <f t="shared" si="54"/>
        <v>1.4706456283601926E-6</v>
      </c>
      <c r="T157" s="319">
        <f t="shared" si="37"/>
        <v>4.6378280535967031E-5</v>
      </c>
      <c r="U157" s="335"/>
      <c r="V157" s="320">
        <f t="shared" si="49"/>
        <v>0</v>
      </c>
      <c r="W157" s="319">
        <f t="shared" si="38"/>
        <v>0</v>
      </c>
      <c r="X157" s="335"/>
      <c r="Y157" s="320">
        <f t="shared" si="50"/>
        <v>1.4706456283601926E-6</v>
      </c>
      <c r="Z157" s="319">
        <f t="shared" si="39"/>
        <v>4.6378280535967031E-5</v>
      </c>
      <c r="AA157" s="336"/>
      <c r="AB157" s="367">
        <v>960.51900000000001</v>
      </c>
      <c r="AC157" s="367">
        <v>45799.689854800003</v>
      </c>
      <c r="AD157" s="367">
        <v>6.6822000027998421E-3</v>
      </c>
      <c r="AE157" s="369">
        <v>111.70558100173142</v>
      </c>
      <c r="AF157" s="415"/>
    </row>
    <row r="158" spans="1:32" s="4" customFormat="1" ht="19" customHeight="1" x14ac:dyDescent="0.2">
      <c r="A158" s="54">
        <v>156</v>
      </c>
      <c r="B158" s="120" t="s">
        <v>1986</v>
      </c>
      <c r="C158" s="4">
        <v>9</v>
      </c>
      <c r="D158" s="4">
        <v>43</v>
      </c>
      <c r="E158" s="4" t="s">
        <v>1909</v>
      </c>
      <c r="F158" s="288" t="s">
        <v>2076</v>
      </c>
      <c r="G158" s="156">
        <v>1.22</v>
      </c>
      <c r="H158" s="165">
        <f t="shared" si="51"/>
        <v>1.1746607191260488E-3</v>
      </c>
      <c r="I158" s="151">
        <v>0</v>
      </c>
      <c r="J158" s="179">
        <f t="shared" si="52"/>
        <v>0</v>
      </c>
      <c r="K158" s="180">
        <v>1.22</v>
      </c>
      <c r="L158" s="179">
        <f t="shared" si="53"/>
        <v>1.1746607191260488E-3</v>
      </c>
      <c r="M158" s="211">
        <v>3.8917929360861057</v>
      </c>
      <c r="N158" s="212">
        <v>15.802560000000001</v>
      </c>
      <c r="O158" s="317">
        <f t="shared" si="48"/>
        <v>4.7479873820250491E-3</v>
      </c>
      <c r="P158" s="326">
        <f>SUM(O158:O160)/SUM($M158:$M160)*$N158</f>
        <v>2.3237671669517748E-2</v>
      </c>
      <c r="Q158" s="317">
        <f t="shared" si="47"/>
        <v>0</v>
      </c>
      <c r="R158" s="262">
        <f>SUM(Q158:Q160)/SUM($M158:$M160)*$N158</f>
        <v>4.7295523523202922E-4</v>
      </c>
      <c r="S158" s="317">
        <f t="shared" si="54"/>
        <v>4.5715362889925817E-6</v>
      </c>
      <c r="T158" s="316">
        <f t="shared" si="37"/>
        <v>1.4416796840967006E-4</v>
      </c>
      <c r="U158" s="262">
        <f>SUM(T158:T160)/SUM($M158:$M160)*$N158</f>
        <v>7.0558905186821855E-4</v>
      </c>
      <c r="V158" s="317">
        <f t="shared" si="49"/>
        <v>0</v>
      </c>
      <c r="W158" s="316">
        <f t="shared" si="38"/>
        <v>0</v>
      </c>
      <c r="X158" s="262">
        <f>SUM(W158:W160)/SUM($M158:$M160)*$N158</f>
        <v>3.6512943403101661E-3</v>
      </c>
      <c r="Y158" s="317">
        <f t="shared" si="50"/>
        <v>4.5715362889925817E-6</v>
      </c>
      <c r="Z158" s="316">
        <f t="shared" si="39"/>
        <v>1.4416796840967006E-4</v>
      </c>
      <c r="AA158" s="305">
        <f>SUM(Z158:Z160)/SUM($M158:$M160)*$N158</f>
        <v>4.3568833921783841E-3</v>
      </c>
      <c r="AB158" s="365">
        <v>1025.2439999999999</v>
      </c>
      <c r="AC158" s="365">
        <v>98133.5316456</v>
      </c>
      <c r="AD158" s="365">
        <v>6.6822000027998421E-3</v>
      </c>
      <c r="AE158" s="368">
        <v>239.34797818450014</v>
      </c>
      <c r="AF158" s="415"/>
    </row>
    <row r="159" spans="1:32" s="4" customFormat="1" ht="19" customHeight="1" x14ac:dyDescent="0.2">
      <c r="A159" s="54">
        <v>157</v>
      </c>
      <c r="B159" s="120" t="s">
        <v>1986</v>
      </c>
      <c r="C159" s="4">
        <v>9</v>
      </c>
      <c r="D159" s="4">
        <v>43</v>
      </c>
      <c r="E159" s="4" t="s">
        <v>1909</v>
      </c>
      <c r="F159" s="288" t="s">
        <v>2094</v>
      </c>
      <c r="G159" s="156">
        <v>0.49</v>
      </c>
      <c r="H159" s="165">
        <f t="shared" si="51"/>
        <v>4.7178996096046221E-4</v>
      </c>
      <c r="I159" s="151">
        <v>0</v>
      </c>
      <c r="J159" s="179">
        <f t="shared" si="52"/>
        <v>0</v>
      </c>
      <c r="K159" s="180">
        <v>0.49</v>
      </c>
      <c r="L159" s="179">
        <f t="shared" si="53"/>
        <v>4.7178996096046221E-4</v>
      </c>
      <c r="M159" s="211">
        <v>0.98223969055379201</v>
      </c>
      <c r="N159" s="212">
        <v>15.802560000000001</v>
      </c>
      <c r="O159" s="317">
        <f t="shared" si="48"/>
        <v>4.8129744837135805E-4</v>
      </c>
      <c r="P159" s="327"/>
      <c r="Q159" s="317">
        <f t="shared" si="47"/>
        <v>0</v>
      </c>
      <c r="R159" s="327"/>
      <c r="S159" s="317">
        <f t="shared" si="54"/>
        <v>4.6341082526019001E-7</v>
      </c>
      <c r="T159" s="316">
        <f t="shared" si="37"/>
        <v>1.4614123785405353E-5</v>
      </c>
      <c r="U159" s="332"/>
      <c r="V159" s="317">
        <f t="shared" si="49"/>
        <v>0</v>
      </c>
      <c r="W159" s="316">
        <f t="shared" si="38"/>
        <v>0</v>
      </c>
      <c r="X159" s="332"/>
      <c r="Y159" s="317">
        <f t="shared" si="50"/>
        <v>4.6341082526019001E-7</v>
      </c>
      <c r="Z159" s="316">
        <f t="shared" si="39"/>
        <v>1.4614123785405353E-5</v>
      </c>
      <c r="AA159" s="333"/>
      <c r="AB159" s="365">
        <v>1025.2439999999999</v>
      </c>
      <c r="AC159" s="365">
        <v>98133.5316456</v>
      </c>
      <c r="AD159" s="365">
        <v>6.6822000027998421E-3</v>
      </c>
      <c r="AE159" s="368">
        <v>239.34797818450014</v>
      </c>
      <c r="AF159" s="415"/>
    </row>
    <row r="160" spans="1:32" s="51" customFormat="1" ht="19" customHeight="1" x14ac:dyDescent="0.2">
      <c r="A160" s="118">
        <v>158</v>
      </c>
      <c r="B160" s="121" t="s">
        <v>1986</v>
      </c>
      <c r="C160" s="51">
        <v>9</v>
      </c>
      <c r="D160" s="51">
        <v>43</v>
      </c>
      <c r="E160" s="51" t="s">
        <v>1909</v>
      </c>
      <c r="F160" s="289" t="s">
        <v>1593</v>
      </c>
      <c r="G160" s="155">
        <v>1.87</v>
      </c>
      <c r="H160" s="167">
        <f t="shared" si="51"/>
        <v>1.8005045448899275E-3</v>
      </c>
      <c r="I160" s="154">
        <v>0.06</v>
      </c>
      <c r="J160" s="181">
        <f t="shared" si="52"/>
        <v>1.4688297163590599E-2</v>
      </c>
      <c r="K160" s="182">
        <v>1.9300000000000002</v>
      </c>
      <c r="L160" s="181">
        <f t="shared" si="53"/>
        <v>1.6488801708480525E-2</v>
      </c>
      <c r="M160" s="213">
        <v>4.8510252104647638</v>
      </c>
      <c r="N160" s="214">
        <v>15.802560000000001</v>
      </c>
      <c r="O160" s="320">
        <f t="shared" si="48"/>
        <v>9.0714171435691097E-3</v>
      </c>
      <c r="P160" s="334"/>
      <c r="Q160" s="320">
        <f t="shared" si="47"/>
        <v>2.9106151262788584E-4</v>
      </c>
      <c r="R160" s="334"/>
      <c r="S160" s="320">
        <f t="shared" si="54"/>
        <v>8.734292938817424E-6</v>
      </c>
      <c r="T160" s="319">
        <f t="shared" si="37"/>
        <v>2.7544466211854631E-4</v>
      </c>
      <c r="U160" s="335"/>
      <c r="V160" s="320">
        <f t="shared" si="49"/>
        <v>7.1253299839376069E-5</v>
      </c>
      <c r="W160" s="319">
        <f t="shared" si="38"/>
        <v>2.2470440637345638E-3</v>
      </c>
      <c r="X160" s="335"/>
      <c r="Y160" s="320">
        <f t="shared" si="50"/>
        <v>7.9987592778193493E-5</v>
      </c>
      <c r="Z160" s="319">
        <f t="shared" si="39"/>
        <v>2.5224887258531101E-3</v>
      </c>
      <c r="AA160" s="336"/>
      <c r="AB160" s="367">
        <v>1025.2439999999999</v>
      </c>
      <c r="AC160" s="367">
        <v>98133.5316456</v>
      </c>
      <c r="AD160" s="367">
        <v>6.6822000027998421E-3</v>
      </c>
      <c r="AE160" s="369">
        <v>239.34797818450014</v>
      </c>
      <c r="AF160" s="415"/>
    </row>
    <row r="161" spans="1:32" s="4" customFormat="1" ht="19" customHeight="1" x14ac:dyDescent="0.2">
      <c r="A161" s="54">
        <v>159</v>
      </c>
      <c r="B161" s="120" t="s">
        <v>1986</v>
      </c>
      <c r="C161" s="4">
        <v>9</v>
      </c>
      <c r="D161" s="4">
        <v>44</v>
      </c>
      <c r="E161" s="4" t="s">
        <v>1910</v>
      </c>
      <c r="F161" s="288" t="s">
        <v>2095</v>
      </c>
      <c r="G161" s="156">
        <v>1.93</v>
      </c>
      <c r="H161" s="165">
        <f t="shared" si="51"/>
        <v>1.8582747441912083E-3</v>
      </c>
      <c r="I161" s="151">
        <v>0</v>
      </c>
      <c r="J161" s="179">
        <f t="shared" si="52"/>
        <v>0</v>
      </c>
      <c r="K161" s="180">
        <v>1.93</v>
      </c>
      <c r="L161" s="179">
        <f t="shared" si="53"/>
        <v>1.8582747441912083E-3</v>
      </c>
      <c r="M161" s="211">
        <v>3.2658732293728483</v>
      </c>
      <c r="N161" s="212">
        <v>13.253760000000002</v>
      </c>
      <c r="O161" s="317">
        <f t="shared" si="48"/>
        <v>6.3031353326895969E-3</v>
      </c>
      <c r="P161" s="326">
        <f>SUM(O161:O164)/SUM($M161:$M164)*$N161</f>
        <v>6.7592514125749584E-2</v>
      </c>
      <c r="Q161" s="317">
        <f t="shared" si="47"/>
        <v>0</v>
      </c>
      <c r="R161" s="262">
        <f>SUM(Q161:Q164)/SUM($M161:$M164)*$N161</f>
        <v>0</v>
      </c>
      <c r="S161" s="317">
        <f t="shared" si="54"/>
        <v>6.0688897398737447E-6</v>
      </c>
      <c r="T161" s="316">
        <f t="shared" si="37"/>
        <v>1.9138850683665844E-4</v>
      </c>
      <c r="U161" s="262">
        <f>SUM(T161:T164)/SUM($M161:$M164)*$N161</f>
        <v>2.0523802312749783E-3</v>
      </c>
      <c r="V161" s="317">
        <f t="shared" si="49"/>
        <v>0</v>
      </c>
      <c r="W161" s="316">
        <f t="shared" si="38"/>
        <v>0</v>
      </c>
      <c r="X161" s="262">
        <f>SUM(W161:W164)/SUM($M161:$M164)*$N161</f>
        <v>0</v>
      </c>
      <c r="Y161" s="317">
        <f t="shared" si="50"/>
        <v>6.0688897398737447E-6</v>
      </c>
      <c r="Z161" s="316">
        <f t="shared" si="39"/>
        <v>1.9138850683665844E-4</v>
      </c>
      <c r="AA161" s="305">
        <f>SUM(Z161:Z164)/SUM($M161:$M164)*$N161</f>
        <v>2.0523802312749783E-3</v>
      </c>
      <c r="AB161" s="365">
        <v>691.26300000000003</v>
      </c>
      <c r="AC161" s="365">
        <v>247310.12344800003</v>
      </c>
      <c r="AD161" s="365">
        <v>6.6822000027998421E-3</v>
      </c>
      <c r="AE161" s="368">
        <v>603.19013327277912</v>
      </c>
      <c r="AF161" s="415"/>
    </row>
    <row r="162" spans="1:32" s="4" customFormat="1" ht="19" customHeight="1" x14ac:dyDescent="0.2">
      <c r="A162" s="54">
        <v>160</v>
      </c>
      <c r="B162" s="120" t="s">
        <v>1986</v>
      </c>
      <c r="C162" s="4">
        <v>9</v>
      </c>
      <c r="D162" s="4">
        <v>44</v>
      </c>
      <c r="E162" s="4" t="s">
        <v>1910</v>
      </c>
      <c r="F162" s="288" t="s">
        <v>2078</v>
      </c>
      <c r="G162" s="156">
        <v>5.3900000000000006</v>
      </c>
      <c r="H162" s="165">
        <f t="shared" si="51"/>
        <v>5.1896895705650856E-3</v>
      </c>
      <c r="I162" s="151">
        <v>0</v>
      </c>
      <c r="J162" s="179">
        <f t="shared" si="52"/>
        <v>0</v>
      </c>
      <c r="K162" s="180">
        <v>5.3900000000000006</v>
      </c>
      <c r="L162" s="179">
        <f t="shared" si="53"/>
        <v>5.1896895705650856E-3</v>
      </c>
      <c r="M162" s="211">
        <v>115.06657756307335</v>
      </c>
      <c r="N162" s="212">
        <v>13.253760000000002</v>
      </c>
      <c r="O162" s="317">
        <f t="shared" si="48"/>
        <v>0.62020885306496543</v>
      </c>
      <c r="P162" s="327"/>
      <c r="Q162" s="317">
        <f t="shared" si="47"/>
        <v>0</v>
      </c>
      <c r="R162" s="327"/>
      <c r="S162" s="317">
        <f t="shared" si="54"/>
        <v>5.9715981749970031E-4</v>
      </c>
      <c r="T162" s="316">
        <f t="shared" si="37"/>
        <v>1.8832032004670551E-2</v>
      </c>
      <c r="U162" s="332"/>
      <c r="V162" s="317">
        <f t="shared" si="49"/>
        <v>0</v>
      </c>
      <c r="W162" s="316">
        <f t="shared" si="38"/>
        <v>0</v>
      </c>
      <c r="X162" s="332"/>
      <c r="Y162" s="317">
        <f t="shared" si="50"/>
        <v>5.9715981749970031E-4</v>
      </c>
      <c r="Z162" s="316">
        <f t="shared" si="39"/>
        <v>1.8832032004670551E-2</v>
      </c>
      <c r="AA162" s="333"/>
      <c r="AB162" s="365">
        <v>691.26300000000003</v>
      </c>
      <c r="AC162" s="365">
        <v>247310.12344800003</v>
      </c>
      <c r="AD162" s="365">
        <v>6.6822000027998421E-3</v>
      </c>
      <c r="AE162" s="368">
        <v>603.19013327277912</v>
      </c>
      <c r="AF162" s="415"/>
    </row>
    <row r="163" spans="1:32" s="4" customFormat="1" ht="19" customHeight="1" x14ac:dyDescent="0.2">
      <c r="A163" s="54">
        <v>161</v>
      </c>
      <c r="B163" s="120" t="s">
        <v>1986</v>
      </c>
      <c r="C163" s="4">
        <v>9</v>
      </c>
      <c r="D163" s="4">
        <v>44</v>
      </c>
      <c r="E163" s="4" t="s">
        <v>1910</v>
      </c>
      <c r="F163" s="288" t="s">
        <v>2094</v>
      </c>
      <c r="G163" s="156">
        <v>3.21</v>
      </c>
      <c r="H163" s="165">
        <f t="shared" si="51"/>
        <v>3.0907056626185382E-3</v>
      </c>
      <c r="I163" s="151">
        <v>0</v>
      </c>
      <c r="J163" s="179">
        <f t="shared" si="52"/>
        <v>0</v>
      </c>
      <c r="K163" s="180">
        <v>3.21</v>
      </c>
      <c r="L163" s="179">
        <f t="shared" si="53"/>
        <v>3.0907056626185382E-3</v>
      </c>
      <c r="M163" s="211">
        <v>2.0801063957313337</v>
      </c>
      <c r="N163" s="212">
        <v>13.253760000000002</v>
      </c>
      <c r="O163" s="317">
        <f t="shared" si="48"/>
        <v>6.6771415302975803E-3</v>
      </c>
      <c r="P163" s="327"/>
      <c r="Q163" s="317">
        <f t="shared" si="47"/>
        <v>0</v>
      </c>
      <c r="R163" s="327"/>
      <c r="S163" s="317">
        <f t="shared" si="54"/>
        <v>6.4289966161358711E-6</v>
      </c>
      <c r="T163" s="316">
        <f t="shared" si="37"/>
        <v>2.0274483728646082E-4</v>
      </c>
      <c r="U163" s="332"/>
      <c r="V163" s="317">
        <f t="shared" si="49"/>
        <v>0</v>
      </c>
      <c r="W163" s="316">
        <f t="shared" si="38"/>
        <v>0</v>
      </c>
      <c r="X163" s="332"/>
      <c r="Y163" s="317">
        <f t="shared" si="50"/>
        <v>6.4289966161358711E-6</v>
      </c>
      <c r="Z163" s="316">
        <f t="shared" si="39"/>
        <v>2.0274483728646082E-4</v>
      </c>
      <c r="AA163" s="333"/>
      <c r="AB163" s="365">
        <v>691.26300000000003</v>
      </c>
      <c r="AC163" s="365">
        <v>247310.12344800003</v>
      </c>
      <c r="AD163" s="365">
        <v>6.6822000027998421E-3</v>
      </c>
      <c r="AE163" s="368">
        <v>603.19013327277912</v>
      </c>
      <c r="AF163" s="415"/>
    </row>
    <row r="164" spans="1:32" s="51" customFormat="1" ht="19" customHeight="1" x14ac:dyDescent="0.2">
      <c r="A164" s="118">
        <v>162</v>
      </c>
      <c r="B164" s="121" t="s">
        <v>1986</v>
      </c>
      <c r="C164" s="51">
        <v>9</v>
      </c>
      <c r="D164" s="51">
        <v>44</v>
      </c>
      <c r="E164" s="51" t="s">
        <v>1910</v>
      </c>
      <c r="F164" s="289" t="s">
        <v>2095</v>
      </c>
      <c r="G164" s="155">
        <v>0.9</v>
      </c>
      <c r="H164" s="167">
        <f t="shared" si="51"/>
        <v>8.6655298951921638E-4</v>
      </c>
      <c r="I164" s="154">
        <v>0</v>
      </c>
      <c r="J164" s="181">
        <f t="shared" si="52"/>
        <v>0</v>
      </c>
      <c r="K164" s="182">
        <v>0.9</v>
      </c>
      <c r="L164" s="181">
        <f t="shared" si="53"/>
        <v>8.6655298951921638E-4</v>
      </c>
      <c r="M164" s="213">
        <v>4.5477992639514611</v>
      </c>
      <c r="N164" s="214">
        <v>13.253760000000002</v>
      </c>
      <c r="O164" s="320">
        <f t="shared" si="48"/>
        <v>4.0930193375563152E-3</v>
      </c>
      <c r="P164" s="334"/>
      <c r="Q164" s="320">
        <f t="shared" si="47"/>
        <v>0</v>
      </c>
      <c r="R164" s="334"/>
      <c r="S164" s="320">
        <f t="shared" si="54"/>
        <v>3.9409090479104301E-6</v>
      </c>
      <c r="T164" s="319">
        <f t="shared" si="37"/>
        <v>1.242805077349033E-4</v>
      </c>
      <c r="U164" s="335"/>
      <c r="V164" s="320">
        <f t="shared" si="49"/>
        <v>0</v>
      </c>
      <c r="W164" s="319">
        <f t="shared" si="38"/>
        <v>0</v>
      </c>
      <c r="X164" s="335"/>
      <c r="Y164" s="320">
        <f t="shared" si="50"/>
        <v>3.9409090479104301E-6</v>
      </c>
      <c r="Z164" s="319">
        <f t="shared" si="39"/>
        <v>1.242805077349033E-4</v>
      </c>
      <c r="AA164" s="336"/>
      <c r="AB164" s="367">
        <v>691.26300000000003</v>
      </c>
      <c r="AC164" s="367">
        <v>247310.12344800003</v>
      </c>
      <c r="AD164" s="367">
        <v>6.6822000027998421E-3</v>
      </c>
      <c r="AE164" s="369">
        <v>603.19013327277912</v>
      </c>
      <c r="AF164" s="415"/>
    </row>
    <row r="165" spans="1:32" s="4" customFormat="1" ht="19" customHeight="1" x14ac:dyDescent="0.2">
      <c r="A165" s="54">
        <v>163</v>
      </c>
      <c r="B165" s="120" t="s">
        <v>1986</v>
      </c>
      <c r="C165" s="4">
        <v>9</v>
      </c>
      <c r="D165" s="4">
        <v>45</v>
      </c>
      <c r="E165" s="4" t="s">
        <v>1911</v>
      </c>
      <c r="F165" s="288" t="s">
        <v>2078</v>
      </c>
      <c r="G165" s="156">
        <v>7.1099999999999994</v>
      </c>
      <c r="H165" s="165">
        <f t="shared" si="51"/>
        <v>6.8457686172018091E-3</v>
      </c>
      <c r="I165" s="151">
        <v>0.19</v>
      </c>
      <c r="J165" s="179">
        <f t="shared" si="52"/>
        <v>4.65129410180369E-2</v>
      </c>
      <c r="K165" s="180">
        <v>7.3</v>
      </c>
      <c r="L165" s="179">
        <f t="shared" si="53"/>
        <v>5.3358709635238713E-2</v>
      </c>
      <c r="M165" s="211">
        <v>18.20063599577513</v>
      </c>
      <c r="N165" s="212">
        <v>33.106079999999999</v>
      </c>
      <c r="O165" s="317">
        <f t="shared" si="48"/>
        <v>0.12940652192996116</v>
      </c>
      <c r="P165" s="326">
        <f>SUM(O165:O167)/SUM($M165:$M167)*$N165</f>
        <v>9.6802583711104909E-2</v>
      </c>
      <c r="Q165" s="317">
        <f t="shared" si="47"/>
        <v>3.4581208391972749E-3</v>
      </c>
      <c r="R165" s="262">
        <f>SUM(Q165:Q167)/SUM($M165:$M167)*$N165</f>
        <v>1.6942298874703173E-3</v>
      </c>
      <c r="S165" s="317">
        <f t="shared" si="54"/>
        <v>1.2459734271299099E-4</v>
      </c>
      <c r="T165" s="316">
        <f t="shared" ref="T165:T216" si="55">S165/1000000*365*86400</f>
        <v>3.9293017997968837E-3</v>
      </c>
      <c r="U165" s="262">
        <f>SUM(T165:T167)/SUM($M165:$M167)*$N165</f>
        <v>2.9393152735137976E-3</v>
      </c>
      <c r="V165" s="317">
        <f t="shared" si="49"/>
        <v>8.4656510856224803E-4</v>
      </c>
      <c r="W165" s="316">
        <f t="shared" ref="W165:W188" si="56">V165/1000000*365*86400</f>
        <v>2.6697277263619056E-2</v>
      </c>
      <c r="X165" s="262">
        <f>SUM(W165:W167)/SUM($M165:$M167)*$N165</f>
        <v>1.3079741037795719E-2</v>
      </c>
      <c r="Y165" s="317">
        <f t="shared" si="50"/>
        <v>9.7116245127523888E-4</v>
      </c>
      <c r="Z165" s="316">
        <f t="shared" ref="Z165:Z188" si="57">Y165/1000000*365*86400</f>
        <v>3.0626579063415933E-2</v>
      </c>
      <c r="AA165" s="305">
        <f>SUM(Z165:Z167)/SUM($M165:$M167)*$N165</f>
        <v>1.6019056311309517E-2</v>
      </c>
      <c r="AB165" s="365">
        <v>1830.423</v>
      </c>
      <c r="AC165" s="365">
        <v>597253.41140289989</v>
      </c>
      <c r="AD165" s="365">
        <v>6.6822000027998421E-3</v>
      </c>
      <c r="AE165" s="368">
        <v>1456.7028627822656</v>
      </c>
      <c r="AF165" s="415"/>
    </row>
    <row r="166" spans="1:32" s="4" customFormat="1" ht="19" customHeight="1" x14ac:dyDescent="0.2">
      <c r="A166" s="54">
        <v>164</v>
      </c>
      <c r="B166" s="120" t="s">
        <v>1986</v>
      </c>
      <c r="C166" s="4">
        <v>9</v>
      </c>
      <c r="D166" s="4">
        <v>45</v>
      </c>
      <c r="E166" s="4" t="s">
        <v>1911</v>
      </c>
      <c r="F166" s="288" t="s">
        <v>2096</v>
      </c>
      <c r="G166" s="156">
        <v>2.5700000000000003</v>
      </c>
      <c r="H166" s="165">
        <f t="shared" si="51"/>
        <v>2.4744902034048739E-3</v>
      </c>
      <c r="I166" s="151">
        <v>0</v>
      </c>
      <c r="J166" s="179">
        <f t="shared" si="52"/>
        <v>0</v>
      </c>
      <c r="K166" s="180">
        <v>2.5700000000000003</v>
      </c>
      <c r="L166" s="179">
        <f t="shared" si="53"/>
        <v>2.4744902034048739E-3</v>
      </c>
      <c r="M166" s="211">
        <v>12.448781951991663</v>
      </c>
      <c r="N166" s="212">
        <v>33.106079999999999</v>
      </c>
      <c r="O166" s="317">
        <f t="shared" si="48"/>
        <v>3.1993369616618576E-2</v>
      </c>
      <c r="P166" s="327"/>
      <c r="Q166" s="317">
        <f t="shared" si="47"/>
        <v>0</v>
      </c>
      <c r="R166" s="327"/>
      <c r="S166" s="317">
        <f t="shared" si="54"/>
        <v>3.0804388984526771E-5</v>
      </c>
      <c r="T166" s="316">
        <f t="shared" si="55"/>
        <v>9.7144721101603631E-4</v>
      </c>
      <c r="U166" s="332"/>
      <c r="V166" s="317">
        <f t="shared" si="49"/>
        <v>0</v>
      </c>
      <c r="W166" s="316">
        <f t="shared" si="56"/>
        <v>0</v>
      </c>
      <c r="X166" s="332"/>
      <c r="Y166" s="317">
        <f t="shared" si="50"/>
        <v>3.0804388984526771E-5</v>
      </c>
      <c r="Z166" s="316">
        <f t="shared" si="57"/>
        <v>9.7144721101603631E-4</v>
      </c>
      <c r="AA166" s="333"/>
      <c r="AB166" s="365">
        <v>1830.423</v>
      </c>
      <c r="AC166" s="365">
        <v>597253.41140289989</v>
      </c>
      <c r="AD166" s="365">
        <v>6.6822000027998421E-3</v>
      </c>
      <c r="AE166" s="368">
        <v>1456.7028627822656</v>
      </c>
      <c r="AF166" s="415"/>
    </row>
    <row r="167" spans="1:32" s="51" customFormat="1" ht="19" customHeight="1" x14ac:dyDescent="0.2">
      <c r="A167" s="118">
        <v>165</v>
      </c>
      <c r="B167" s="121" t="s">
        <v>1986</v>
      </c>
      <c r="C167" s="51">
        <v>9</v>
      </c>
      <c r="D167" s="51">
        <v>45</v>
      </c>
      <c r="E167" s="51" t="s">
        <v>1911</v>
      </c>
      <c r="F167" s="289" t="s">
        <v>2062</v>
      </c>
      <c r="G167" s="155">
        <v>0.98000000000000009</v>
      </c>
      <c r="H167" s="167">
        <f t="shared" si="51"/>
        <v>9.4357992192092453E-4</v>
      </c>
      <c r="I167" s="154">
        <v>0</v>
      </c>
      <c r="J167" s="181">
        <f t="shared" si="52"/>
        <v>0</v>
      </c>
      <c r="K167" s="182">
        <v>0.98000000000000009</v>
      </c>
      <c r="L167" s="181">
        <f t="shared" si="53"/>
        <v>9.4357992192092453E-4</v>
      </c>
      <c r="M167" s="213">
        <v>36.923953292349452</v>
      </c>
      <c r="N167" s="214">
        <v>33.106079999999999</v>
      </c>
      <c r="O167" s="320">
        <f t="shared" si="48"/>
        <v>3.6185474226502465E-2</v>
      </c>
      <c r="P167" s="334"/>
      <c r="Q167" s="320">
        <f t="shared" ref="Q167:Q188" si="58">I167*M167/1000</f>
        <v>0</v>
      </c>
      <c r="R167" s="334"/>
      <c r="S167" s="320">
        <f t="shared" si="54"/>
        <v>3.4840700964606961E-5</v>
      </c>
      <c r="T167" s="319">
        <f t="shared" si="55"/>
        <v>1.0987363456198451E-3</v>
      </c>
      <c r="U167" s="335"/>
      <c r="V167" s="320">
        <f t="shared" si="49"/>
        <v>0</v>
      </c>
      <c r="W167" s="319">
        <f t="shared" si="56"/>
        <v>0</v>
      </c>
      <c r="X167" s="335"/>
      <c r="Y167" s="320">
        <f t="shared" si="50"/>
        <v>3.4840700964606961E-5</v>
      </c>
      <c r="Z167" s="319">
        <f t="shared" si="57"/>
        <v>1.0987363456198451E-3</v>
      </c>
      <c r="AA167" s="336"/>
      <c r="AB167" s="367">
        <v>1830.423</v>
      </c>
      <c r="AC167" s="367">
        <v>597253.41140289989</v>
      </c>
      <c r="AD167" s="367">
        <v>6.6822000027998421E-3</v>
      </c>
      <c r="AE167" s="369">
        <v>1456.7028627822656</v>
      </c>
      <c r="AF167" s="415"/>
    </row>
    <row r="168" spans="1:32" s="4" customFormat="1" ht="19" customHeight="1" x14ac:dyDescent="0.2">
      <c r="A168" s="54">
        <v>166</v>
      </c>
      <c r="B168" s="120" t="s">
        <v>1986</v>
      </c>
      <c r="C168" s="4">
        <v>9</v>
      </c>
      <c r="D168" s="4">
        <v>46</v>
      </c>
      <c r="E168" s="4" t="s">
        <v>1912</v>
      </c>
      <c r="F168" s="288" t="s">
        <v>2081</v>
      </c>
      <c r="G168" s="156">
        <v>3.08</v>
      </c>
      <c r="H168" s="165">
        <f t="shared" si="51"/>
        <v>2.9655368974657627E-3</v>
      </c>
      <c r="I168" s="151">
        <v>0.03</v>
      </c>
      <c r="J168" s="179">
        <f t="shared" si="52"/>
        <v>7.3441485817952994E-3</v>
      </c>
      <c r="K168" s="180">
        <v>3.11</v>
      </c>
      <c r="L168" s="179">
        <f t="shared" si="53"/>
        <v>1.0309685479261062E-2</v>
      </c>
      <c r="M168" s="211">
        <v>141.93216045065276</v>
      </c>
      <c r="N168" s="212">
        <v>34.43712</v>
      </c>
      <c r="O168" s="317">
        <f t="shared" si="48"/>
        <v>0.43715105418801048</v>
      </c>
      <c r="P168" s="326">
        <f>SUM(O168:O170)/SUM($M168:$M170)*$N168</f>
        <v>9.2254655214000225E-2</v>
      </c>
      <c r="Q168" s="317">
        <f t="shared" si="58"/>
        <v>4.2579648135195828E-3</v>
      </c>
      <c r="R168" s="262">
        <f>SUM(Q168:Q170)/SUM($M168:$M170)*$N168</f>
        <v>8.3843860396961385E-4</v>
      </c>
      <c r="S168" s="317">
        <f t="shared" si="54"/>
        <v>4.2090505875344157E-4</v>
      </c>
      <c r="T168" s="316">
        <f t="shared" si="55"/>
        <v>1.3273661932848534E-2</v>
      </c>
      <c r="U168" s="262">
        <f>SUM(T168:T170)/SUM($M168:$M170)*$N168</f>
        <v>2.8012218964373866E-3</v>
      </c>
      <c r="V168" s="317">
        <f t="shared" si="49"/>
        <v>1.0423708748848045E-3</v>
      </c>
      <c r="W168" s="316">
        <f t="shared" si="56"/>
        <v>3.2872207910367192E-2</v>
      </c>
      <c r="X168" s="262">
        <f>SUM(W168:W170)/SUM($M168:$M170)*$N168</f>
        <v>6.4728877097002839E-3</v>
      </c>
      <c r="Y168" s="317">
        <f t="shared" si="50"/>
        <v>1.4632759336382459E-3</v>
      </c>
      <c r="Z168" s="316">
        <f t="shared" si="57"/>
        <v>4.6145869843215725E-2</v>
      </c>
      <c r="AA168" s="305">
        <f>SUM(Z168:Z170)/SUM($M168:$M170)*$N168</f>
        <v>9.2741096061376704E-3</v>
      </c>
      <c r="AB168" s="365">
        <v>1773.4649999999999</v>
      </c>
      <c r="AC168" s="365">
        <v>87400.925931000005</v>
      </c>
      <c r="AD168" s="365">
        <v>6.6822000027998421E-3</v>
      </c>
      <c r="AE168" s="368">
        <v>213.17112063780553</v>
      </c>
      <c r="AF168" s="415"/>
    </row>
    <row r="169" spans="1:32" s="4" customFormat="1" ht="19" customHeight="1" x14ac:dyDescent="0.2">
      <c r="A169" s="54">
        <v>167</v>
      </c>
      <c r="B169" s="120" t="s">
        <v>1986</v>
      </c>
      <c r="C169" s="4">
        <v>9</v>
      </c>
      <c r="D169" s="4">
        <v>46</v>
      </c>
      <c r="E169" s="4" t="s">
        <v>1912</v>
      </c>
      <c r="F169" s="288" t="s">
        <v>2097</v>
      </c>
      <c r="G169" s="156">
        <v>1.1499999999999999</v>
      </c>
      <c r="H169" s="165">
        <f t="shared" si="51"/>
        <v>1.1072621532745542E-3</v>
      </c>
      <c r="I169" s="151">
        <v>0</v>
      </c>
      <c r="J169" s="179">
        <f t="shared" si="52"/>
        <v>0</v>
      </c>
      <c r="K169" s="180">
        <v>1.1499999999999999</v>
      </c>
      <c r="L169" s="179">
        <f t="shared" si="53"/>
        <v>1.1072621532745542E-3</v>
      </c>
      <c r="M169" s="211">
        <v>5.7093788139216812</v>
      </c>
      <c r="N169" s="212">
        <v>34.43712</v>
      </c>
      <c r="O169" s="317">
        <f t="shared" si="48"/>
        <v>6.5657856360099324E-3</v>
      </c>
      <c r="P169" s="327"/>
      <c r="Q169" s="317">
        <f t="shared" si="58"/>
        <v>0</v>
      </c>
      <c r="R169" s="327"/>
      <c r="S169" s="317">
        <f t="shared" si="54"/>
        <v>6.3217790793630411E-6</v>
      </c>
      <c r="T169" s="316">
        <f t="shared" si="55"/>
        <v>1.9936362504679284E-4</v>
      </c>
      <c r="U169" s="332"/>
      <c r="V169" s="317">
        <f t="shared" si="49"/>
        <v>0</v>
      </c>
      <c r="W169" s="316">
        <f t="shared" si="56"/>
        <v>0</v>
      </c>
      <c r="X169" s="332"/>
      <c r="Y169" s="317">
        <f t="shared" si="50"/>
        <v>6.3217790793630411E-6</v>
      </c>
      <c r="Z169" s="316">
        <f t="shared" si="57"/>
        <v>1.9936362504679284E-4</v>
      </c>
      <c r="AA169" s="333"/>
      <c r="AB169" s="365">
        <v>1773.4649999999999</v>
      </c>
      <c r="AC169" s="365">
        <v>87400.925931000005</v>
      </c>
      <c r="AD169" s="365">
        <v>6.6822000027998421E-3</v>
      </c>
      <c r="AE169" s="368">
        <v>213.17112063780553</v>
      </c>
      <c r="AF169" s="415"/>
    </row>
    <row r="170" spans="1:32" s="51" customFormat="1" ht="19" customHeight="1" x14ac:dyDescent="0.2">
      <c r="A170" s="118">
        <v>168</v>
      </c>
      <c r="B170" s="121" t="s">
        <v>1986</v>
      </c>
      <c r="C170" s="51">
        <v>9</v>
      </c>
      <c r="D170" s="51">
        <v>46</v>
      </c>
      <c r="E170" s="51" t="s">
        <v>1912</v>
      </c>
      <c r="F170" s="289" t="s">
        <v>2051</v>
      </c>
      <c r="G170" s="155">
        <v>0.90999999999999992</v>
      </c>
      <c r="H170" s="167">
        <f t="shared" si="51"/>
        <v>8.7618135606942977E-4</v>
      </c>
      <c r="I170" s="154">
        <v>0</v>
      </c>
      <c r="J170" s="181">
        <f t="shared" si="52"/>
        <v>0</v>
      </c>
      <c r="K170" s="182">
        <v>0.90999999999999992</v>
      </c>
      <c r="L170" s="181">
        <f t="shared" si="53"/>
        <v>8.7618135606942977E-4</v>
      </c>
      <c r="M170" s="213">
        <v>27.245500221343139</v>
      </c>
      <c r="N170" s="214">
        <v>34.43712</v>
      </c>
      <c r="O170" s="320">
        <f t="shared" ref="O170:O201" si="59">G170*M170/1000</f>
        <v>2.4793405201422251E-2</v>
      </c>
      <c r="P170" s="334"/>
      <c r="Q170" s="320">
        <f t="shared" si="58"/>
        <v>0</v>
      </c>
      <c r="R170" s="334"/>
      <c r="S170" s="320">
        <f t="shared" si="54"/>
        <v>2.3871999330726381E-5</v>
      </c>
      <c r="T170" s="319">
        <f t="shared" si="55"/>
        <v>7.5282737089378711E-4</v>
      </c>
      <c r="U170" s="335"/>
      <c r="V170" s="320">
        <f t="shared" ref="V170:V188" si="60">J170*M170/1000</f>
        <v>0</v>
      </c>
      <c r="W170" s="319">
        <f t="shared" si="56"/>
        <v>0</v>
      </c>
      <c r="X170" s="335"/>
      <c r="Y170" s="320">
        <f t="shared" ref="Y170:Y188" si="61">L170*M170/1000</f>
        <v>2.3871999330726381E-5</v>
      </c>
      <c r="Z170" s="319">
        <f t="shared" si="57"/>
        <v>7.5282737089378711E-4</v>
      </c>
      <c r="AA170" s="336"/>
      <c r="AB170" s="367">
        <v>1773.4649999999999</v>
      </c>
      <c r="AC170" s="367">
        <v>87400.925931000005</v>
      </c>
      <c r="AD170" s="367">
        <v>6.6822000027998421E-3</v>
      </c>
      <c r="AE170" s="369">
        <v>213.17112063780553</v>
      </c>
      <c r="AF170" s="415"/>
    </row>
    <row r="171" spans="1:32" s="4" customFormat="1" ht="19" customHeight="1" x14ac:dyDescent="0.2">
      <c r="A171" s="54">
        <v>169</v>
      </c>
      <c r="B171" s="120" t="s">
        <v>1986</v>
      </c>
      <c r="C171" s="4">
        <v>9</v>
      </c>
      <c r="D171" s="4">
        <v>47</v>
      </c>
      <c r="E171" s="4" t="s">
        <v>1913</v>
      </c>
      <c r="F171" s="288" t="s">
        <v>2076</v>
      </c>
      <c r="G171" s="156">
        <v>22.45</v>
      </c>
      <c r="H171" s="165">
        <f t="shared" si="51"/>
        <v>2.161568290522934E-2</v>
      </c>
      <c r="I171" s="151">
        <v>0.7</v>
      </c>
      <c r="J171" s="179">
        <f t="shared" si="52"/>
        <v>0.17136346690855697</v>
      </c>
      <c r="K171" s="180">
        <v>23.15</v>
      </c>
      <c r="L171" s="179">
        <f t="shared" si="53"/>
        <v>0.1929791498137863</v>
      </c>
      <c r="M171" s="211"/>
      <c r="N171" s="212">
        <v>5.8622399999999999</v>
      </c>
      <c r="O171" s="317">
        <f t="shared" si="59"/>
        <v>0</v>
      </c>
      <c r="P171" s="327"/>
      <c r="Q171" s="317">
        <f t="shared" si="58"/>
        <v>0</v>
      </c>
      <c r="R171" s="327"/>
      <c r="S171" s="317">
        <f>AVERAGE(H171:H173)/1000*N171</f>
        <v>7.232331666644806E-5</v>
      </c>
      <c r="T171" s="316">
        <f>S171/1000000*365*86400</f>
        <v>2.2807881143931063E-3</v>
      </c>
      <c r="U171" s="262">
        <f>T171</f>
        <v>2.2807881143931063E-3</v>
      </c>
      <c r="V171" s="317">
        <f t="shared" si="60"/>
        <v>0</v>
      </c>
      <c r="W171" s="316">
        <f t="shared" si="56"/>
        <v>0</v>
      </c>
      <c r="X171" s="262">
        <f>AVERAGE(J171:J173)*$N171</f>
        <v>0.34920897727738759</v>
      </c>
      <c r="Y171" s="317">
        <f t="shared" si="61"/>
        <v>0</v>
      </c>
      <c r="Z171" s="316">
        <f t="shared" si="57"/>
        <v>0</v>
      </c>
      <c r="AA171" s="305">
        <f>AVERAGE(L171:L173)*$N171</f>
        <v>0.42153229394383562</v>
      </c>
      <c r="AB171" s="365">
        <v>352.10399999999998</v>
      </c>
      <c r="AC171" s="365">
        <v>27155.131967999998</v>
      </c>
      <c r="AD171" s="365">
        <v>6.6822000027998421E-3</v>
      </c>
      <c r="AE171" s="368">
        <v>66.231448363098892</v>
      </c>
      <c r="AF171" s="415"/>
    </row>
    <row r="172" spans="1:32" s="4" customFormat="1" ht="19" customHeight="1" x14ac:dyDescent="0.2">
      <c r="A172" s="54">
        <v>170</v>
      </c>
      <c r="B172" s="120" t="s">
        <v>1986</v>
      </c>
      <c r="C172" s="4">
        <v>9</v>
      </c>
      <c r="D172" s="4">
        <v>47</v>
      </c>
      <c r="E172" s="4" t="s">
        <v>1913</v>
      </c>
      <c r="F172" s="288" t="s">
        <v>2098</v>
      </c>
      <c r="G172" s="156">
        <v>10.26</v>
      </c>
      <c r="H172" s="165">
        <f t="shared" si="51"/>
        <v>9.8787040805190657E-3</v>
      </c>
      <c r="I172" s="151">
        <v>0</v>
      </c>
      <c r="J172" s="179">
        <f t="shared" si="52"/>
        <v>0</v>
      </c>
      <c r="K172" s="180">
        <v>10.26</v>
      </c>
      <c r="L172" s="179">
        <f t="shared" si="53"/>
        <v>9.8787040805190657E-3</v>
      </c>
      <c r="M172" s="211"/>
      <c r="N172" s="212">
        <v>5.8622399999999999</v>
      </c>
      <c r="O172" s="317">
        <f t="shared" si="59"/>
        <v>0</v>
      </c>
      <c r="P172" s="327"/>
      <c r="Q172" s="317">
        <f t="shared" si="58"/>
        <v>0</v>
      </c>
      <c r="R172" s="327"/>
      <c r="S172" s="317"/>
      <c r="T172" s="316"/>
      <c r="U172" s="332"/>
      <c r="V172" s="317">
        <f t="shared" si="60"/>
        <v>0</v>
      </c>
      <c r="W172" s="316">
        <f t="shared" si="56"/>
        <v>0</v>
      </c>
      <c r="X172" s="332"/>
      <c r="Y172" s="317">
        <f t="shared" si="61"/>
        <v>0</v>
      </c>
      <c r="Z172" s="316">
        <f t="shared" si="57"/>
        <v>0</v>
      </c>
      <c r="AA172" s="333"/>
      <c r="AB172" s="365">
        <v>352.10399999999998</v>
      </c>
      <c r="AC172" s="365">
        <v>27155.131967999998</v>
      </c>
      <c r="AD172" s="365">
        <v>6.6822000027998421E-3</v>
      </c>
      <c r="AE172" s="368">
        <v>66.231448363098892</v>
      </c>
      <c r="AF172" s="415"/>
    </row>
    <row r="173" spans="1:32" s="51" customFormat="1" ht="19" customHeight="1" x14ac:dyDescent="0.2">
      <c r="A173" s="118">
        <v>171</v>
      </c>
      <c r="B173" s="121" t="s">
        <v>1986</v>
      </c>
      <c r="C173" s="51">
        <v>9</v>
      </c>
      <c r="D173" s="51">
        <v>47</v>
      </c>
      <c r="E173" s="51" t="s">
        <v>1913</v>
      </c>
      <c r="F173" s="289" t="s">
        <v>2039</v>
      </c>
      <c r="G173" s="155">
        <v>5.73</v>
      </c>
      <c r="H173" s="167">
        <f t="shared" si="51"/>
        <v>5.5170540332723445E-3</v>
      </c>
      <c r="I173" s="154">
        <v>0.03</v>
      </c>
      <c r="J173" s="181">
        <f t="shared" si="52"/>
        <v>7.3441485817952994E-3</v>
      </c>
      <c r="K173" s="182">
        <v>5.7600000000000007</v>
      </c>
      <c r="L173" s="181">
        <f t="shared" si="53"/>
        <v>1.2861202615067645E-2</v>
      </c>
      <c r="M173" s="213"/>
      <c r="N173" s="214">
        <v>5.8622399999999999</v>
      </c>
      <c r="O173" s="320">
        <f t="shared" si="59"/>
        <v>0</v>
      </c>
      <c r="P173" s="334"/>
      <c r="Q173" s="320">
        <f t="shared" si="58"/>
        <v>0</v>
      </c>
      <c r="R173" s="334"/>
      <c r="S173" s="320"/>
      <c r="T173" s="319"/>
      <c r="U173" s="335"/>
      <c r="V173" s="320">
        <f t="shared" si="60"/>
        <v>0</v>
      </c>
      <c r="W173" s="319">
        <f t="shared" si="56"/>
        <v>0</v>
      </c>
      <c r="X173" s="335"/>
      <c r="Y173" s="320">
        <f t="shared" si="61"/>
        <v>0</v>
      </c>
      <c r="Z173" s="319">
        <f t="shared" si="57"/>
        <v>0</v>
      </c>
      <c r="AA173" s="336"/>
      <c r="AB173" s="367">
        <v>352.10399999999998</v>
      </c>
      <c r="AC173" s="367">
        <v>27155.131967999998</v>
      </c>
      <c r="AD173" s="367">
        <v>6.6822000027998421E-3</v>
      </c>
      <c r="AE173" s="369">
        <v>66.231448363098892</v>
      </c>
      <c r="AF173" s="415"/>
    </row>
    <row r="174" spans="1:32" s="4" customFormat="1" ht="19" customHeight="1" x14ac:dyDescent="0.2">
      <c r="A174" s="54">
        <v>172</v>
      </c>
      <c r="B174" s="120" t="s">
        <v>1986</v>
      </c>
      <c r="C174" s="4">
        <v>9</v>
      </c>
      <c r="D174" s="4">
        <v>48</v>
      </c>
      <c r="E174" s="4" t="s">
        <v>1914</v>
      </c>
      <c r="F174" s="288" t="s">
        <v>2057</v>
      </c>
      <c r="G174" s="156">
        <v>4.1099999999999994</v>
      </c>
      <c r="H174" s="165">
        <f t="shared" si="51"/>
        <v>3.9572586521377543E-3</v>
      </c>
      <c r="I174" s="151">
        <v>0</v>
      </c>
      <c r="J174" s="179">
        <f t="shared" si="52"/>
        <v>0</v>
      </c>
      <c r="K174" s="180">
        <v>4.1099999999999994</v>
      </c>
      <c r="L174" s="179">
        <f t="shared" si="53"/>
        <v>3.9572586521377543E-3</v>
      </c>
      <c r="M174" s="211"/>
      <c r="N174" s="212">
        <v>5.8480800000000004</v>
      </c>
      <c r="O174" s="317">
        <f t="shared" si="59"/>
        <v>0</v>
      </c>
      <c r="P174" s="327"/>
      <c r="Q174" s="317">
        <f t="shared" si="58"/>
        <v>0</v>
      </c>
      <c r="R174" s="327"/>
      <c r="S174" s="317">
        <f>AVERAGE(H174:H176)/1000*N174</f>
        <v>6.6555415184577679E-5</v>
      </c>
      <c r="T174" s="316">
        <f>S174/1000000*365*86400</f>
        <v>2.0988915732608414E-3</v>
      </c>
      <c r="U174" s="262">
        <f>T174</f>
        <v>2.0988915732608414E-3</v>
      </c>
      <c r="V174" s="317">
        <f t="shared" si="60"/>
        <v>0</v>
      </c>
      <c r="W174" s="316">
        <f t="shared" si="56"/>
        <v>0</v>
      </c>
      <c r="X174" s="262">
        <f>AVERAGE(J174:J176)*$N174</f>
        <v>0.15270815444702385</v>
      </c>
      <c r="Y174" s="317">
        <f t="shared" si="61"/>
        <v>0</v>
      </c>
      <c r="Z174" s="316">
        <f t="shared" si="57"/>
        <v>0</v>
      </c>
      <c r="AA174" s="305">
        <f>AVERAGE(L174:L176)*$N174</f>
        <v>0.21926356963160154</v>
      </c>
      <c r="AB174" s="365">
        <v>1116</v>
      </c>
      <c r="AC174" s="365">
        <v>227683.22662387023</v>
      </c>
      <c r="AD174" s="365">
        <v>6.6822000027998421E-3</v>
      </c>
      <c r="AE174" s="368">
        <v>555.32007301797853</v>
      </c>
      <c r="AF174" s="415"/>
    </row>
    <row r="175" spans="1:32" s="4" customFormat="1" ht="19" customHeight="1" x14ac:dyDescent="0.2">
      <c r="A175" s="54">
        <v>173</v>
      </c>
      <c r="B175" s="120" t="s">
        <v>1986</v>
      </c>
      <c r="C175" s="4">
        <v>9</v>
      </c>
      <c r="D175" s="4">
        <v>48</v>
      </c>
      <c r="E175" s="4" t="s">
        <v>1914</v>
      </c>
      <c r="F175" s="288" t="s">
        <v>2098</v>
      </c>
      <c r="G175" s="156">
        <v>0.53</v>
      </c>
      <c r="H175" s="165">
        <f t="shared" si="51"/>
        <v>5.1030342716131634E-4</v>
      </c>
      <c r="I175" s="151">
        <v>0</v>
      </c>
      <c r="J175" s="179">
        <f t="shared" si="52"/>
        <v>0</v>
      </c>
      <c r="K175" s="180">
        <v>0.53</v>
      </c>
      <c r="L175" s="179">
        <f t="shared" si="53"/>
        <v>5.1030342716131634E-4</v>
      </c>
      <c r="M175" s="211"/>
      <c r="N175" s="212">
        <v>5.8480800000000004</v>
      </c>
      <c r="O175" s="317">
        <f t="shared" si="59"/>
        <v>0</v>
      </c>
      <c r="P175" s="327"/>
      <c r="Q175" s="317">
        <f t="shared" si="58"/>
        <v>0</v>
      </c>
      <c r="R175" s="327"/>
      <c r="S175" s="317"/>
      <c r="T175" s="316"/>
      <c r="U175" s="332"/>
      <c r="V175" s="317">
        <f t="shared" si="60"/>
        <v>0</v>
      </c>
      <c r="W175" s="316">
        <f t="shared" si="56"/>
        <v>0</v>
      </c>
      <c r="X175" s="332"/>
      <c r="Y175" s="317">
        <f t="shared" si="61"/>
        <v>0</v>
      </c>
      <c r="Z175" s="316">
        <f t="shared" si="57"/>
        <v>0</v>
      </c>
      <c r="AA175" s="333"/>
      <c r="AB175" s="365">
        <v>1116</v>
      </c>
      <c r="AC175" s="365">
        <v>227683.22662387023</v>
      </c>
      <c r="AD175" s="365">
        <v>6.6822000027998421E-3</v>
      </c>
      <c r="AE175" s="368">
        <v>555.32007301797853</v>
      </c>
      <c r="AF175" s="415"/>
    </row>
    <row r="176" spans="1:32" s="51" customFormat="1" ht="19" customHeight="1" x14ac:dyDescent="0.2">
      <c r="A176" s="118">
        <v>174</v>
      </c>
      <c r="B176" s="121" t="s">
        <v>1986</v>
      </c>
      <c r="C176" s="51">
        <v>9</v>
      </c>
      <c r="D176" s="51">
        <v>48</v>
      </c>
      <c r="E176" s="51" t="s">
        <v>1914</v>
      </c>
      <c r="F176" s="289" t="s">
        <v>2039</v>
      </c>
      <c r="G176" s="155">
        <v>30.82</v>
      </c>
      <c r="H176" s="167">
        <f t="shared" si="51"/>
        <v>2.9674625707758053E-2</v>
      </c>
      <c r="I176" s="154">
        <v>0.32</v>
      </c>
      <c r="J176" s="181">
        <f t="shared" si="52"/>
        <v>7.8337584872483199E-2</v>
      </c>
      <c r="K176" s="182">
        <v>31.14</v>
      </c>
      <c r="L176" s="181">
        <f t="shared" si="53"/>
        <v>0.10801221058024126</v>
      </c>
      <c r="M176" s="213"/>
      <c r="N176" s="214">
        <v>5.8480800000000004</v>
      </c>
      <c r="O176" s="320">
        <f t="shared" si="59"/>
        <v>0</v>
      </c>
      <c r="P176" s="334"/>
      <c r="Q176" s="320">
        <f t="shared" si="58"/>
        <v>0</v>
      </c>
      <c r="R176" s="334"/>
      <c r="S176" s="320"/>
      <c r="T176" s="319"/>
      <c r="U176" s="335"/>
      <c r="V176" s="320">
        <f t="shared" si="60"/>
        <v>0</v>
      </c>
      <c r="W176" s="319">
        <f t="shared" si="56"/>
        <v>0</v>
      </c>
      <c r="X176" s="335"/>
      <c r="Y176" s="320">
        <f t="shared" si="61"/>
        <v>0</v>
      </c>
      <c r="Z176" s="319">
        <f t="shared" si="57"/>
        <v>0</v>
      </c>
      <c r="AA176" s="336"/>
      <c r="AB176" s="367">
        <v>1116</v>
      </c>
      <c r="AC176" s="367">
        <v>227683.22662387023</v>
      </c>
      <c r="AD176" s="367">
        <v>6.6822000027998421E-3</v>
      </c>
      <c r="AE176" s="369">
        <v>555.32007301797853</v>
      </c>
      <c r="AF176" s="415"/>
    </row>
    <row r="177" spans="1:32" s="4" customFormat="1" ht="19" customHeight="1" x14ac:dyDescent="0.2">
      <c r="A177" s="54">
        <v>175</v>
      </c>
      <c r="B177" s="120" t="s">
        <v>1986</v>
      </c>
      <c r="C177" s="120">
        <v>9</v>
      </c>
      <c r="D177" s="4">
        <v>49</v>
      </c>
      <c r="E177" s="4" t="s">
        <v>1915</v>
      </c>
      <c r="F177" s="288" t="s">
        <v>2092</v>
      </c>
      <c r="G177" s="156">
        <v>2.82</v>
      </c>
      <c r="H177" s="165">
        <f t="shared" si="51"/>
        <v>2.7151993671602113E-3</v>
      </c>
      <c r="I177" s="151">
        <v>0</v>
      </c>
      <c r="J177" s="179">
        <f t="shared" si="52"/>
        <v>0</v>
      </c>
      <c r="K177" s="180">
        <v>2.82</v>
      </c>
      <c r="L177" s="179">
        <f t="shared" si="53"/>
        <v>2.7151993671602113E-3</v>
      </c>
      <c r="M177" s="211">
        <v>69.503044530087081</v>
      </c>
      <c r="N177" s="212">
        <v>17.21856</v>
      </c>
      <c r="O177" s="317">
        <f t="shared" si="59"/>
        <v>0.19599858557484556</v>
      </c>
      <c r="P177" s="326">
        <f>SUM(O177:O180)/SUM($M177:$M180)*$N177</f>
        <v>5.405771809159271E-2</v>
      </c>
      <c r="Q177" s="317">
        <f t="shared" si="58"/>
        <v>0</v>
      </c>
      <c r="R177" s="262">
        <f>SUM(Q177:Q180)/SUM($M177:$M180)*$N177</f>
        <v>1.608533310963089E-4</v>
      </c>
      <c r="S177" s="317">
        <f t="shared" ref="S177:S216" si="62">H177*M177/1000</f>
        <v>1.8871462252380042E-4</v>
      </c>
      <c r="T177" s="316">
        <f t="shared" si="55"/>
        <v>5.9513043359105703E-3</v>
      </c>
      <c r="U177" s="262">
        <f>SUM(T177:T180)/SUM($M177:$M180)*$N177</f>
        <v>1.6414094577487381E-3</v>
      </c>
      <c r="V177" s="317">
        <f t="shared" si="60"/>
        <v>0</v>
      </c>
      <c r="W177" s="316">
        <f t="shared" si="56"/>
        <v>0</v>
      </c>
      <c r="X177" s="262">
        <f>SUM(W177:W180)/SUM($M177:$M180)*$N177</f>
        <v>1.2418148985365448E-3</v>
      </c>
      <c r="Y177" s="317">
        <f t="shared" si="61"/>
        <v>1.8871462252380042E-4</v>
      </c>
      <c r="Z177" s="316">
        <f t="shared" si="57"/>
        <v>5.9513043359105703E-3</v>
      </c>
      <c r="AA177" s="305">
        <f>SUM(Z177:Z180)/SUM($M177:$M180)*$N177</f>
        <v>2.8832243562852823E-3</v>
      </c>
      <c r="AB177" s="365">
        <v>903.56100000000004</v>
      </c>
      <c r="AC177" s="365">
        <v>48247.895356499997</v>
      </c>
      <c r="AD177" s="365">
        <v>6.6822000027998421E-3</v>
      </c>
      <c r="AE177" s="368">
        <v>117.67676156749613</v>
      </c>
      <c r="AF177" s="415"/>
    </row>
    <row r="178" spans="1:32" s="4" customFormat="1" ht="19" customHeight="1" x14ac:dyDescent="0.2">
      <c r="A178" s="54">
        <v>176</v>
      </c>
      <c r="B178" s="120" t="s">
        <v>1986</v>
      </c>
      <c r="C178" s="120">
        <v>9</v>
      </c>
      <c r="D178" s="4">
        <v>49</v>
      </c>
      <c r="E178" s="4" t="s">
        <v>1915</v>
      </c>
      <c r="F178" s="288" t="s">
        <v>2057</v>
      </c>
      <c r="G178" s="156">
        <v>3.48</v>
      </c>
      <c r="H178" s="165">
        <f t="shared" ref="H178:H209" si="63">G178*$B$1</f>
        <v>3.3506715594743032E-3</v>
      </c>
      <c r="I178" s="151">
        <v>0.18</v>
      </c>
      <c r="J178" s="179">
        <f t="shared" ref="J178:J188" si="64">I178*$D$1</f>
        <v>4.4064891490771793E-2</v>
      </c>
      <c r="K178" s="180">
        <v>3.66</v>
      </c>
      <c r="L178" s="179">
        <f t="shared" si="53"/>
        <v>4.7415563050246093E-2</v>
      </c>
      <c r="M178" s="211">
        <v>4.7326024228609809</v>
      </c>
      <c r="N178" s="212">
        <v>17.21856</v>
      </c>
      <c r="O178" s="317">
        <f t="shared" si="59"/>
        <v>1.6469456431556215E-2</v>
      </c>
      <c r="P178" s="327"/>
      <c r="Q178" s="317">
        <f t="shared" si="58"/>
        <v>8.5186843611497658E-4</v>
      </c>
      <c r="R178" s="327"/>
      <c r="S178" s="317">
        <f t="shared" si="62"/>
        <v>1.585739634057947E-5</v>
      </c>
      <c r="T178" s="316">
        <f t="shared" si="55"/>
        <v>5.0007885099651419E-4</v>
      </c>
      <c r="U178" s="332"/>
      <c r="V178" s="317">
        <f t="shared" si="60"/>
        <v>2.085416122323328E-4</v>
      </c>
      <c r="W178" s="316">
        <f t="shared" si="56"/>
        <v>6.5765682833588482E-3</v>
      </c>
      <c r="X178" s="332"/>
      <c r="Y178" s="317">
        <f t="shared" si="61"/>
        <v>2.2439900857291225E-4</v>
      </c>
      <c r="Z178" s="316">
        <f t="shared" si="57"/>
        <v>7.0766471343553603E-3</v>
      </c>
      <c r="AA178" s="333"/>
      <c r="AB178" s="365">
        <v>903.56100000000004</v>
      </c>
      <c r="AC178" s="365">
        <v>48247.895356499997</v>
      </c>
      <c r="AD178" s="365">
        <v>6.6822000027998421E-3</v>
      </c>
      <c r="AE178" s="368">
        <v>117.67676156749613</v>
      </c>
      <c r="AF178" s="415"/>
    </row>
    <row r="179" spans="1:32" s="4" customFormat="1" ht="19" customHeight="1" x14ac:dyDescent="0.2">
      <c r="A179" s="54">
        <v>177</v>
      </c>
      <c r="B179" s="120" t="s">
        <v>1986</v>
      </c>
      <c r="C179" s="4">
        <v>9</v>
      </c>
      <c r="D179" s="4">
        <v>49</v>
      </c>
      <c r="E179" s="4" t="s">
        <v>1915</v>
      </c>
      <c r="F179" s="288" t="s">
        <v>2099</v>
      </c>
      <c r="G179" s="156">
        <v>2.88</v>
      </c>
      <c r="H179" s="165">
        <f t="shared" si="63"/>
        <v>2.7729695664614924E-3</v>
      </c>
      <c r="I179" s="151">
        <v>0</v>
      </c>
      <c r="J179" s="179">
        <f t="shared" si="64"/>
        <v>0</v>
      </c>
      <c r="K179" s="180">
        <v>2.88</v>
      </c>
      <c r="L179" s="179">
        <f t="shared" si="53"/>
        <v>2.7729695664614924E-3</v>
      </c>
      <c r="M179" s="211">
        <v>1.9860709562873258</v>
      </c>
      <c r="N179" s="212">
        <v>17.21856</v>
      </c>
      <c r="O179" s="317">
        <f t="shared" si="59"/>
        <v>5.7198843541074983E-3</v>
      </c>
      <c r="P179" s="327"/>
      <c r="Q179" s="317">
        <f t="shared" si="58"/>
        <v>0</v>
      </c>
      <c r="R179" s="327"/>
      <c r="S179" s="317">
        <f t="shared" si="62"/>
        <v>5.5073143186178278E-6</v>
      </c>
      <c r="T179" s="316">
        <f t="shared" si="55"/>
        <v>1.7367866435193184E-4</v>
      </c>
      <c r="U179" s="332"/>
      <c r="V179" s="317">
        <f t="shared" si="60"/>
        <v>0</v>
      </c>
      <c r="W179" s="316">
        <f t="shared" si="56"/>
        <v>0</v>
      </c>
      <c r="X179" s="332"/>
      <c r="Y179" s="317">
        <f t="shared" si="61"/>
        <v>5.5073143186178278E-6</v>
      </c>
      <c r="Z179" s="316">
        <f t="shared" si="57"/>
        <v>1.7367866435193184E-4</v>
      </c>
      <c r="AA179" s="333"/>
      <c r="AB179" s="365">
        <v>903.56100000000004</v>
      </c>
      <c r="AC179" s="365">
        <v>48247.895356499997</v>
      </c>
      <c r="AD179" s="365">
        <v>6.6822000027998421E-3</v>
      </c>
      <c r="AE179" s="368">
        <v>117.67676156749613</v>
      </c>
      <c r="AF179" s="415"/>
    </row>
    <row r="180" spans="1:32" s="51" customFormat="1" ht="19" customHeight="1" x14ac:dyDescent="0.2">
      <c r="A180" s="118">
        <v>178</v>
      </c>
      <c r="B180" s="121" t="s">
        <v>1986</v>
      </c>
      <c r="C180" s="51">
        <v>9</v>
      </c>
      <c r="D180" s="51">
        <v>49</v>
      </c>
      <c r="E180" s="51" t="s">
        <v>1915</v>
      </c>
      <c r="F180" s="289" t="s">
        <v>2038</v>
      </c>
      <c r="G180" s="155">
        <v>4.55</v>
      </c>
      <c r="H180" s="167">
        <f t="shared" si="63"/>
        <v>4.3809067803471493E-3</v>
      </c>
      <c r="I180" s="154">
        <v>0</v>
      </c>
      <c r="J180" s="181">
        <f t="shared" si="64"/>
        <v>0</v>
      </c>
      <c r="K180" s="182">
        <v>4.55</v>
      </c>
      <c r="L180" s="181">
        <f t="shared" si="53"/>
        <v>4.3809067803471493E-3</v>
      </c>
      <c r="M180" s="213">
        <v>14.966619188798619</v>
      </c>
      <c r="N180" s="214">
        <v>17.21856</v>
      </c>
      <c r="O180" s="320">
        <f t="shared" si="59"/>
        <v>6.8098117309033715E-2</v>
      </c>
      <c r="P180" s="334"/>
      <c r="Q180" s="320">
        <f t="shared" si="58"/>
        <v>0</v>
      </c>
      <c r="R180" s="334"/>
      <c r="S180" s="320">
        <f t="shared" si="62"/>
        <v>6.5567363483081623E-5</v>
      </c>
      <c r="T180" s="319">
        <f t="shared" si="55"/>
        <v>2.0677323748024621E-3</v>
      </c>
      <c r="U180" s="335"/>
      <c r="V180" s="320">
        <f t="shared" si="60"/>
        <v>0</v>
      </c>
      <c r="W180" s="319">
        <f t="shared" si="56"/>
        <v>0</v>
      </c>
      <c r="X180" s="335"/>
      <c r="Y180" s="320">
        <f t="shared" si="61"/>
        <v>6.5567363483081623E-5</v>
      </c>
      <c r="Z180" s="319">
        <f t="shared" si="57"/>
        <v>2.0677323748024621E-3</v>
      </c>
      <c r="AA180" s="336"/>
      <c r="AB180" s="367">
        <v>903.56100000000004</v>
      </c>
      <c r="AC180" s="367">
        <v>48247.895356499997</v>
      </c>
      <c r="AD180" s="367">
        <v>6.6822000027998421E-3</v>
      </c>
      <c r="AE180" s="369">
        <v>117.67676156749613</v>
      </c>
      <c r="AF180" s="415"/>
    </row>
    <row r="181" spans="1:32" s="4" customFormat="1" ht="19" customHeight="1" x14ac:dyDescent="0.2">
      <c r="A181" s="54">
        <v>179</v>
      </c>
      <c r="B181" s="120" t="s">
        <v>1986</v>
      </c>
      <c r="C181" s="120">
        <v>9</v>
      </c>
      <c r="D181" s="4">
        <v>50</v>
      </c>
      <c r="E181" s="4" t="s">
        <v>1916</v>
      </c>
      <c r="F181" s="288" t="s">
        <v>2092</v>
      </c>
      <c r="G181" s="156">
        <v>11.879999999999999</v>
      </c>
      <c r="H181" s="165">
        <f t="shared" si="63"/>
        <v>1.1438499461653656E-2</v>
      </c>
      <c r="I181" s="151">
        <v>0.09</v>
      </c>
      <c r="J181" s="179">
        <f t="shared" si="64"/>
        <v>2.2032445745385897E-2</v>
      </c>
      <c r="K181" s="180">
        <v>11.969999999999999</v>
      </c>
      <c r="L181" s="179">
        <f t="shared" si="53"/>
        <v>3.3470945207039554E-2</v>
      </c>
      <c r="M181" s="211">
        <v>277.26296226028632</v>
      </c>
      <c r="N181" s="212">
        <v>90.114240000000009</v>
      </c>
      <c r="O181" s="317">
        <f t="shared" si="59"/>
        <v>3.2938839916522009</v>
      </c>
      <c r="P181" s="326">
        <f>SUM(O181:O184)/SUM($M181:$M184)*$N181</f>
        <v>0.80629843578926685</v>
      </c>
      <c r="Q181" s="317">
        <f t="shared" si="58"/>
        <v>2.4953666603425767E-2</v>
      </c>
      <c r="R181" s="262">
        <f>SUM(Q181:Q184)/SUM($M181:$M184)*$N181</f>
        <v>6.4067245242788382E-3</v>
      </c>
      <c r="S181" s="317">
        <f t="shared" si="62"/>
        <v>3.1714722445507827E-3</v>
      </c>
      <c r="T181" s="316">
        <f t="shared" si="55"/>
        <v>0.10001554870415348</v>
      </c>
      <c r="U181" s="262">
        <f>SUM(T181:T184)/SUM($M181:$M184)*$N181</f>
        <v>2.4482459212024112E-2</v>
      </c>
      <c r="V181" s="317">
        <f t="shared" si="60"/>
        <v>6.108781173204735E-3</v>
      </c>
      <c r="W181" s="316">
        <f t="shared" si="56"/>
        <v>0.19264652307818453</v>
      </c>
      <c r="X181" s="262">
        <f>SUM(W181:W184)/SUM($M181:$M184)*$N181</f>
        <v>4.9460995994577095E-2</v>
      </c>
      <c r="Y181" s="317">
        <f t="shared" si="61"/>
        <v>9.2802534177555199E-3</v>
      </c>
      <c r="Z181" s="316">
        <f t="shared" si="57"/>
        <v>0.29266207178233811</v>
      </c>
      <c r="AA181" s="305">
        <f>SUM(Z181:Z184)/SUM($M181:$M184)*$N181</f>
        <v>7.3943455206601227E-2</v>
      </c>
      <c r="AB181" s="365">
        <v>6405.1859999999997</v>
      </c>
      <c r="AC181" s="365">
        <v>285804.94206959999</v>
      </c>
      <c r="AD181" s="365">
        <v>6.6822000027998421E-3</v>
      </c>
      <c r="AE181" s="368">
        <v>697.07911141465672</v>
      </c>
      <c r="AF181" s="415"/>
    </row>
    <row r="182" spans="1:32" s="4" customFormat="1" ht="19" customHeight="1" x14ac:dyDescent="0.2">
      <c r="A182" s="54">
        <v>180</v>
      </c>
      <c r="B182" s="120" t="s">
        <v>1986</v>
      </c>
      <c r="C182" s="120">
        <v>9</v>
      </c>
      <c r="D182" s="4">
        <v>50</v>
      </c>
      <c r="E182" s="4" t="s">
        <v>1916</v>
      </c>
      <c r="F182" s="288" t="s">
        <v>2064</v>
      </c>
      <c r="G182" s="156">
        <v>0.92</v>
      </c>
      <c r="H182" s="165">
        <f t="shared" si="63"/>
        <v>8.8580972261964347E-4</v>
      </c>
      <c r="I182" s="151">
        <v>0.05</v>
      </c>
      <c r="J182" s="179">
        <f t="shared" si="64"/>
        <v>1.22402476363255E-2</v>
      </c>
      <c r="K182" s="180">
        <v>0.97000000000000008</v>
      </c>
      <c r="L182" s="179">
        <f t="shared" si="53"/>
        <v>1.3126057358945144E-2</v>
      </c>
      <c r="M182" s="211">
        <v>51.731290369166381</v>
      </c>
      <c r="N182" s="212">
        <v>90.114240000000009</v>
      </c>
      <c r="O182" s="317">
        <f t="shared" si="59"/>
        <v>4.7592787139633073E-2</v>
      </c>
      <c r="P182" s="327"/>
      <c r="Q182" s="317">
        <f t="shared" si="58"/>
        <v>2.5865645184583192E-3</v>
      </c>
      <c r="R182" s="327"/>
      <c r="S182" s="317">
        <f t="shared" si="62"/>
        <v>4.5824079972667506E-5</v>
      </c>
      <c r="T182" s="316">
        <f t="shared" si="55"/>
        <v>1.4451081860180426E-3</v>
      </c>
      <c r="U182" s="332"/>
      <c r="V182" s="317">
        <f t="shared" si="60"/>
        <v>6.3320380466525699E-4</v>
      </c>
      <c r="W182" s="316">
        <f t="shared" si="56"/>
        <v>1.9968715183923545E-2</v>
      </c>
      <c r="X182" s="332"/>
      <c r="Y182" s="317">
        <f t="shared" si="61"/>
        <v>6.7902788463792445E-4</v>
      </c>
      <c r="Z182" s="316">
        <f t="shared" si="57"/>
        <v>2.1413823369941583E-2</v>
      </c>
      <c r="AA182" s="333"/>
      <c r="AB182" s="365">
        <v>6405.1859999999997</v>
      </c>
      <c r="AC182" s="365">
        <v>285804.94206959999</v>
      </c>
      <c r="AD182" s="365">
        <v>6.6822000027998421E-3</v>
      </c>
      <c r="AE182" s="368">
        <v>697.07911141465672</v>
      </c>
      <c r="AF182" s="415"/>
    </row>
    <row r="183" spans="1:32" s="4" customFormat="1" ht="19" customHeight="1" x14ac:dyDescent="0.2">
      <c r="A183" s="54">
        <v>181</v>
      </c>
      <c r="B183" s="120" t="s">
        <v>1986</v>
      </c>
      <c r="C183" s="4">
        <v>9</v>
      </c>
      <c r="D183" s="4">
        <v>50</v>
      </c>
      <c r="E183" s="4" t="s">
        <v>1916</v>
      </c>
      <c r="F183" s="288" t="s">
        <v>2090</v>
      </c>
      <c r="G183" s="156">
        <v>0.75</v>
      </c>
      <c r="H183" s="165">
        <f t="shared" si="63"/>
        <v>7.2212749126601369E-4</v>
      </c>
      <c r="I183" s="151">
        <v>0</v>
      </c>
      <c r="J183" s="179">
        <f t="shared" si="64"/>
        <v>0</v>
      </c>
      <c r="K183" s="180">
        <v>0.75</v>
      </c>
      <c r="L183" s="179">
        <f t="shared" si="53"/>
        <v>7.2212749126601369E-4</v>
      </c>
      <c r="M183" s="211">
        <v>23.273771262392145</v>
      </c>
      <c r="N183" s="212">
        <v>90.114240000000009</v>
      </c>
      <c r="O183" s="317">
        <f t="shared" si="59"/>
        <v>1.7455328446794108E-2</v>
      </c>
      <c r="P183" s="327"/>
      <c r="Q183" s="317">
        <f t="shared" si="58"/>
        <v>0</v>
      </c>
      <c r="R183" s="327"/>
      <c r="S183" s="317">
        <f t="shared" si="62"/>
        <v>1.6806630054010285E-5</v>
      </c>
      <c r="T183" s="316">
        <f t="shared" si="55"/>
        <v>5.300138853832683E-4</v>
      </c>
      <c r="U183" s="332"/>
      <c r="V183" s="317">
        <f t="shared" si="60"/>
        <v>0</v>
      </c>
      <c r="W183" s="316">
        <f t="shared" si="56"/>
        <v>0</v>
      </c>
      <c r="X183" s="332"/>
      <c r="Y183" s="317">
        <f t="shared" si="61"/>
        <v>1.6806630054010285E-5</v>
      </c>
      <c r="Z183" s="316">
        <f t="shared" si="57"/>
        <v>5.300138853832683E-4</v>
      </c>
      <c r="AA183" s="333"/>
      <c r="AB183" s="365">
        <v>6405.1859999999997</v>
      </c>
      <c r="AC183" s="365">
        <v>285804.94206959999</v>
      </c>
      <c r="AD183" s="365">
        <v>6.6822000027998421E-3</v>
      </c>
      <c r="AE183" s="368">
        <v>697.07911141465672</v>
      </c>
      <c r="AF183" s="415"/>
    </row>
    <row r="184" spans="1:32" s="51" customFormat="1" ht="19" customHeight="1" x14ac:dyDescent="0.2">
      <c r="A184" s="118">
        <v>182</v>
      </c>
      <c r="B184" s="121" t="s">
        <v>1986</v>
      </c>
      <c r="C184" s="51">
        <v>9</v>
      </c>
      <c r="D184" s="51">
        <v>50</v>
      </c>
      <c r="E184" s="51" t="s">
        <v>1916</v>
      </c>
      <c r="F184" s="289" t="s">
        <v>2055</v>
      </c>
      <c r="G184" s="155">
        <v>3.05</v>
      </c>
      <c r="H184" s="167">
        <f t="shared" si="63"/>
        <v>2.9366517978151219E-3</v>
      </c>
      <c r="I184" s="154">
        <v>0</v>
      </c>
      <c r="J184" s="181">
        <f t="shared" si="64"/>
        <v>0</v>
      </c>
      <c r="K184" s="182">
        <v>3.05</v>
      </c>
      <c r="L184" s="181">
        <f t="shared" si="53"/>
        <v>2.9366517978151219E-3</v>
      </c>
      <c r="M184" s="213">
        <v>35.101058010781152</v>
      </c>
      <c r="N184" s="214">
        <v>90.114240000000009</v>
      </c>
      <c r="O184" s="320">
        <f t="shared" si="59"/>
        <v>0.1070582269328825</v>
      </c>
      <c r="P184" s="334"/>
      <c r="Q184" s="320">
        <f t="shared" si="58"/>
        <v>0</v>
      </c>
      <c r="R184" s="334"/>
      <c r="S184" s="320">
        <f t="shared" si="62"/>
        <v>1.0307958511257335E-4</v>
      </c>
      <c r="T184" s="319">
        <f t="shared" si="55"/>
        <v>3.2507177961101134E-3</v>
      </c>
      <c r="U184" s="335"/>
      <c r="V184" s="320">
        <f t="shared" si="60"/>
        <v>0</v>
      </c>
      <c r="W184" s="319">
        <f t="shared" si="56"/>
        <v>0</v>
      </c>
      <c r="X184" s="335"/>
      <c r="Y184" s="320">
        <f t="shared" si="61"/>
        <v>1.0307958511257335E-4</v>
      </c>
      <c r="Z184" s="319">
        <f t="shared" si="57"/>
        <v>3.2507177961101134E-3</v>
      </c>
      <c r="AA184" s="336"/>
      <c r="AB184" s="367">
        <v>6405.1859999999997</v>
      </c>
      <c r="AC184" s="367">
        <v>285804.94206959999</v>
      </c>
      <c r="AD184" s="367">
        <v>6.6822000027998421E-3</v>
      </c>
      <c r="AE184" s="369">
        <v>697.07911141465672</v>
      </c>
      <c r="AF184" s="415"/>
    </row>
    <row r="185" spans="1:32" s="4" customFormat="1" ht="19" customHeight="1" x14ac:dyDescent="0.2">
      <c r="A185" s="54">
        <v>183</v>
      </c>
      <c r="B185" s="120" t="s">
        <v>1986</v>
      </c>
      <c r="C185" s="120">
        <v>9</v>
      </c>
      <c r="D185" s="4">
        <v>51</v>
      </c>
      <c r="E185" s="4" t="s">
        <v>1917</v>
      </c>
      <c r="F185" s="288" t="s">
        <v>2056</v>
      </c>
      <c r="G185" s="156">
        <v>5.09</v>
      </c>
      <c r="H185" s="165">
        <f t="shared" si="63"/>
        <v>4.9008385740586793E-3</v>
      </c>
      <c r="I185" s="151">
        <v>0.04</v>
      </c>
      <c r="J185" s="179">
        <f t="shared" si="64"/>
        <v>9.7921981090603998E-3</v>
      </c>
      <c r="K185" s="180">
        <v>5.13</v>
      </c>
      <c r="L185" s="179">
        <f t="shared" si="53"/>
        <v>1.4693036683119078E-2</v>
      </c>
      <c r="M185" s="211">
        <v>343.97955305360722</v>
      </c>
      <c r="N185" s="212">
        <v>152.84304</v>
      </c>
      <c r="O185" s="317">
        <f t="shared" si="59"/>
        <v>1.7508559250428606</v>
      </c>
      <c r="P185" s="326">
        <f>SUM(O185:O188)/SUM($M185:$M188)*$N185</f>
        <v>0.63899512283709647</v>
      </c>
      <c r="Q185" s="317">
        <f t="shared" si="58"/>
        <v>1.3759182122144288E-2</v>
      </c>
      <c r="R185" s="262">
        <f>SUM(Q185:Q188)/SUM($M185:$M188)*$N185</f>
        <v>2.6533257712417675E-2</v>
      </c>
      <c r="S185" s="317">
        <f t="shared" si="62"/>
        <v>1.6857882622925821E-3</v>
      </c>
      <c r="T185" s="316">
        <f t="shared" si="55"/>
        <v>5.3163018639658867E-2</v>
      </c>
      <c r="U185" s="262">
        <f>SUM(T185:T188)/SUM($M185:$M188)*$N185</f>
        <v>1.940245861475328E-2</v>
      </c>
      <c r="V185" s="317">
        <f t="shared" si="60"/>
        <v>3.3683159289669739E-3</v>
      </c>
      <c r="W185" s="316">
        <f t="shared" si="56"/>
        <v>0.10622321113590248</v>
      </c>
      <c r="X185" s="262">
        <f>SUM(W185:W188)/SUM($M185:$M188)*$N185</f>
        <v>0.20484123337341339</v>
      </c>
      <c r="Y185" s="317">
        <f t="shared" si="61"/>
        <v>5.0541041912595562E-3</v>
      </c>
      <c r="Z185" s="316">
        <f t="shared" si="57"/>
        <v>0.15938622977556136</v>
      </c>
      <c r="AA185" s="305">
        <f>SUM(Z185:Z188)/SUM($M185:$M188)*$N185</f>
        <v>0.22424369198816674</v>
      </c>
      <c r="AB185" s="365">
        <v>16388.37</v>
      </c>
      <c r="AC185" s="365">
        <v>789932.573814</v>
      </c>
      <c r="AD185" s="365">
        <v>6.6822000027998421E-3</v>
      </c>
      <c r="AE185" s="368">
        <v>1926.6479181373329</v>
      </c>
      <c r="AF185" s="415"/>
    </row>
    <row r="186" spans="1:32" s="4" customFormat="1" ht="19" customHeight="1" x14ac:dyDescent="0.2">
      <c r="A186" s="54">
        <v>184</v>
      </c>
      <c r="B186" s="120" t="s">
        <v>1986</v>
      </c>
      <c r="C186" s="120">
        <v>9</v>
      </c>
      <c r="D186" s="4">
        <v>51</v>
      </c>
      <c r="E186" s="4" t="s">
        <v>1917</v>
      </c>
      <c r="F186" s="288" t="s">
        <v>2085</v>
      </c>
      <c r="G186" s="156">
        <v>2.2599999999999998</v>
      </c>
      <c r="H186" s="165">
        <f t="shared" si="63"/>
        <v>2.176010840348254E-3</v>
      </c>
      <c r="I186" s="151">
        <v>0</v>
      </c>
      <c r="J186" s="179">
        <f t="shared" si="64"/>
        <v>0</v>
      </c>
      <c r="K186" s="180">
        <v>2.2599999999999998</v>
      </c>
      <c r="L186" s="179">
        <f t="shared" si="53"/>
        <v>2.176010840348254E-3</v>
      </c>
      <c r="M186" s="211">
        <v>98.39516402304794</v>
      </c>
      <c r="N186" s="212">
        <v>152.84304</v>
      </c>
      <c r="O186" s="317">
        <f t="shared" si="59"/>
        <v>0.22237307069208834</v>
      </c>
      <c r="P186" s="327"/>
      <c r="Q186" s="317">
        <f t="shared" si="58"/>
        <v>0</v>
      </c>
      <c r="R186" s="327"/>
      <c r="S186" s="317">
        <f t="shared" si="62"/>
        <v>2.1410894355199683E-4</v>
      </c>
      <c r="T186" s="316">
        <f t="shared" si="55"/>
        <v>6.7521396438557724E-3</v>
      </c>
      <c r="U186" s="332"/>
      <c r="V186" s="317">
        <f t="shared" si="60"/>
        <v>0</v>
      </c>
      <c r="W186" s="316">
        <f t="shared" si="56"/>
        <v>0</v>
      </c>
      <c r="X186" s="332"/>
      <c r="Y186" s="317">
        <f t="shared" si="61"/>
        <v>2.1410894355199683E-4</v>
      </c>
      <c r="Z186" s="316">
        <f t="shared" si="57"/>
        <v>6.7521396438557724E-3</v>
      </c>
      <c r="AA186" s="333"/>
      <c r="AB186" s="365">
        <v>16388.37</v>
      </c>
      <c r="AC186" s="365">
        <v>789932.573814</v>
      </c>
      <c r="AD186" s="365">
        <v>6.6822000027998421E-3</v>
      </c>
      <c r="AE186" s="368">
        <v>1926.6479181373329</v>
      </c>
      <c r="AF186" s="415"/>
    </row>
    <row r="187" spans="1:32" s="4" customFormat="1" ht="19" customHeight="1" x14ac:dyDescent="0.2">
      <c r="A187" s="54">
        <v>185</v>
      </c>
      <c r="B187" s="120" t="s">
        <v>1986</v>
      </c>
      <c r="C187" s="4">
        <v>9</v>
      </c>
      <c r="D187" s="4">
        <v>51</v>
      </c>
      <c r="E187" s="4" t="s">
        <v>1917</v>
      </c>
      <c r="F187" s="288" t="s">
        <v>1890</v>
      </c>
      <c r="G187" s="156">
        <v>7</v>
      </c>
      <c r="H187" s="165">
        <f t="shared" si="63"/>
        <v>6.7398565851494608E-3</v>
      </c>
      <c r="I187" s="151">
        <v>0.71</v>
      </c>
      <c r="J187" s="179">
        <f t="shared" si="64"/>
        <v>0.17381151643582207</v>
      </c>
      <c r="K187" s="180">
        <v>7.71</v>
      </c>
      <c r="L187" s="179">
        <f t="shared" si="53"/>
        <v>0.18055137302097155</v>
      </c>
      <c r="M187" s="211">
        <v>180.7743604700679</v>
      </c>
      <c r="N187" s="212">
        <v>152.84304</v>
      </c>
      <c r="O187" s="317">
        <f t="shared" si="59"/>
        <v>1.2654205232904754</v>
      </c>
      <c r="P187" s="327"/>
      <c r="Q187" s="317">
        <f t="shared" si="58"/>
        <v>0.12834979593374821</v>
      </c>
      <c r="R187" s="327"/>
      <c r="S187" s="317">
        <f t="shared" si="62"/>
        <v>1.2183932638403696E-3</v>
      </c>
      <c r="T187" s="316">
        <f t="shared" si="55"/>
        <v>3.8423249968469901E-2</v>
      </c>
      <c r="U187" s="332"/>
      <c r="V187" s="317">
        <f t="shared" si="60"/>
        <v>3.1420665726018433E-2</v>
      </c>
      <c r="W187" s="316">
        <f t="shared" si="56"/>
        <v>0.99088211433571716</v>
      </c>
      <c r="X187" s="332"/>
      <c r="Y187" s="317">
        <f t="shared" si="61"/>
        <v>3.2639058989858805E-2</v>
      </c>
      <c r="Z187" s="316">
        <f t="shared" si="57"/>
        <v>1.0293053643041874</v>
      </c>
      <c r="AA187" s="333"/>
      <c r="AB187" s="365">
        <v>16388.37</v>
      </c>
      <c r="AC187" s="365">
        <v>789932.573814</v>
      </c>
      <c r="AD187" s="365">
        <v>6.6822000027998421E-3</v>
      </c>
      <c r="AE187" s="368">
        <v>1926.6479181373329</v>
      </c>
      <c r="AF187" s="415"/>
    </row>
    <row r="188" spans="1:32" s="110" customFormat="1" ht="19" customHeight="1" x14ac:dyDescent="0.2">
      <c r="A188" s="118">
        <v>186</v>
      </c>
      <c r="B188" s="121" t="s">
        <v>1986</v>
      </c>
      <c r="C188" s="51">
        <v>9</v>
      </c>
      <c r="D188" s="51">
        <v>51</v>
      </c>
      <c r="E188" s="110" t="s">
        <v>1917</v>
      </c>
      <c r="F188" s="290" t="s">
        <v>1904</v>
      </c>
      <c r="G188" s="155">
        <v>0.94</v>
      </c>
      <c r="H188" s="167">
        <f t="shared" si="63"/>
        <v>9.0506645572007035E-4</v>
      </c>
      <c r="I188" s="154">
        <v>0</v>
      </c>
      <c r="J188" s="183">
        <f t="shared" si="64"/>
        <v>0</v>
      </c>
      <c r="K188" s="184">
        <v>0.94</v>
      </c>
      <c r="L188" s="183">
        <f t="shared" si="53"/>
        <v>9.0506645572007035E-4</v>
      </c>
      <c r="M188" s="213">
        <v>195.46009788033646</v>
      </c>
      <c r="N188" s="214">
        <v>152.84304</v>
      </c>
      <c r="O188" s="320">
        <f t="shared" si="59"/>
        <v>0.18373249200751626</v>
      </c>
      <c r="P188" s="334"/>
      <c r="Q188" s="320">
        <f t="shared" si="58"/>
        <v>0</v>
      </c>
      <c r="R188" s="334"/>
      <c r="S188" s="320">
        <f t="shared" si="62"/>
        <v>1.7690437802325414E-4</v>
      </c>
      <c r="T188" s="319">
        <f t="shared" si="55"/>
        <v>5.5788564653413419E-3</v>
      </c>
      <c r="U188" s="337"/>
      <c r="V188" s="320">
        <f t="shared" si="60"/>
        <v>0</v>
      </c>
      <c r="W188" s="319">
        <f t="shared" si="56"/>
        <v>0</v>
      </c>
      <c r="X188" s="337"/>
      <c r="Y188" s="320">
        <f t="shared" si="61"/>
        <v>1.7690437802325414E-4</v>
      </c>
      <c r="Z188" s="319">
        <f t="shared" si="57"/>
        <v>5.5788564653413419E-3</v>
      </c>
      <c r="AA188" s="338"/>
      <c r="AB188" s="370">
        <v>16388.37</v>
      </c>
      <c r="AC188" s="370">
        <v>789932.573814</v>
      </c>
      <c r="AD188" s="370">
        <v>6.6822000027998421E-3</v>
      </c>
      <c r="AE188" s="371">
        <v>1926.6479181373329</v>
      </c>
      <c r="AF188" s="414"/>
    </row>
    <row r="189" spans="1:32" s="4" customFormat="1" ht="19" customHeight="1" x14ac:dyDescent="0.2">
      <c r="A189" s="54">
        <v>187</v>
      </c>
      <c r="B189" s="4" t="s">
        <v>1586</v>
      </c>
      <c r="C189" s="4">
        <v>14</v>
      </c>
      <c r="D189" s="4">
        <v>52</v>
      </c>
      <c r="E189" s="119" t="s">
        <v>1921</v>
      </c>
      <c r="F189" s="286" t="s">
        <v>1601</v>
      </c>
      <c r="G189" s="185">
        <v>402.52777777777783</v>
      </c>
      <c r="H189" s="165">
        <f t="shared" si="63"/>
        <v>0.38756849910873353</v>
      </c>
      <c r="I189" s="186"/>
      <c r="J189" s="187"/>
      <c r="K189" s="188"/>
      <c r="L189" s="422"/>
      <c r="M189" s="211">
        <v>1039</v>
      </c>
      <c r="N189" s="212">
        <v>1018</v>
      </c>
      <c r="O189" s="317">
        <f t="shared" si="59"/>
        <v>418.2263611111112</v>
      </c>
      <c r="P189" s="326">
        <f>SUM(O189:O191)/SUM($M189:$M191)*$N189</f>
        <v>1333.186081393844</v>
      </c>
      <c r="Q189" s="317"/>
      <c r="R189" s="262"/>
      <c r="S189" s="317">
        <f t="shared" si="62"/>
        <v>0.40268367057397414</v>
      </c>
      <c r="T189" s="316">
        <f t="shared" si="55"/>
        <v>12.699032235220846</v>
      </c>
      <c r="U189" s="262">
        <f>SUM(T189:T191)/SUM($M189:$M191)*$N189</f>
        <v>40.48088450998025</v>
      </c>
      <c r="V189" s="317"/>
      <c r="W189" s="316"/>
      <c r="X189" s="262"/>
      <c r="Y189" s="317"/>
      <c r="Z189" s="316"/>
      <c r="AA189" s="333"/>
      <c r="AB189" s="360">
        <v>35864.8907311902</v>
      </c>
      <c r="AC189" s="358">
        <v>7171319</v>
      </c>
      <c r="AD189" s="360">
        <v>7.9035158145599749E-3</v>
      </c>
      <c r="AE189" s="355">
        <f t="shared" ref="AE189:AE193" si="65">AC189*AD189/1000*365</f>
        <v>20687.701091630366</v>
      </c>
      <c r="AF189" s="413" t="s">
        <v>2122</v>
      </c>
    </row>
    <row r="190" spans="1:32" s="4" customFormat="1" ht="19" customHeight="1" x14ac:dyDescent="0.2">
      <c r="A190" s="54">
        <v>188</v>
      </c>
      <c r="B190" s="4" t="s">
        <v>1586</v>
      </c>
      <c r="C190" s="4">
        <v>14</v>
      </c>
      <c r="D190" s="4">
        <v>52</v>
      </c>
      <c r="E190" s="119" t="s">
        <v>1922</v>
      </c>
      <c r="F190" s="286" t="s">
        <v>1601</v>
      </c>
      <c r="G190" s="185">
        <v>290.9111111111111</v>
      </c>
      <c r="H190" s="165">
        <f t="shared" si="63"/>
        <v>0.28009988113076695</v>
      </c>
      <c r="I190" s="189"/>
      <c r="J190" s="187"/>
      <c r="K190" s="188"/>
      <c r="L190" s="422"/>
      <c r="M190" s="211">
        <v>813</v>
      </c>
      <c r="N190" s="212">
        <v>1018</v>
      </c>
      <c r="O190" s="317">
        <f t="shared" si="59"/>
        <v>236.51073333333332</v>
      </c>
      <c r="P190" s="327"/>
      <c r="Q190" s="317"/>
      <c r="R190" s="339"/>
      <c r="S190" s="317">
        <f t="shared" si="62"/>
        <v>0.22772120335931353</v>
      </c>
      <c r="T190" s="316">
        <f t="shared" si="55"/>
        <v>7.181415869139312</v>
      </c>
      <c r="U190" s="332"/>
      <c r="V190" s="317"/>
      <c r="W190" s="316"/>
      <c r="X190" s="332"/>
      <c r="Y190" s="317"/>
      <c r="Z190" s="316"/>
      <c r="AA190" s="333"/>
      <c r="AB190" s="360">
        <v>35864.8907311902</v>
      </c>
      <c r="AC190" s="358">
        <v>7171319</v>
      </c>
      <c r="AD190" s="360">
        <v>7.9035158145599749E-3</v>
      </c>
      <c r="AE190" s="355">
        <f t="shared" si="65"/>
        <v>20687.701091630366</v>
      </c>
      <c r="AF190" s="415"/>
    </row>
    <row r="191" spans="1:32" s="51" customFormat="1" ht="19" customHeight="1" x14ac:dyDescent="0.2">
      <c r="A191" s="118">
        <v>189</v>
      </c>
      <c r="B191" s="51" t="s">
        <v>1586</v>
      </c>
      <c r="C191" s="51">
        <v>14</v>
      </c>
      <c r="D191" s="51">
        <v>52</v>
      </c>
      <c r="E191" s="116" t="s">
        <v>1923</v>
      </c>
      <c r="F191" s="287" t="s">
        <v>1601</v>
      </c>
      <c r="G191" s="190">
        <v>3288.0111111111109</v>
      </c>
      <c r="H191" s="167">
        <f t="shared" si="63"/>
        <v>3.1658176198952592</v>
      </c>
      <c r="I191" s="191"/>
      <c r="J191" s="192"/>
      <c r="K191" s="193"/>
      <c r="L191" s="422"/>
      <c r="M191" s="213">
        <v>895</v>
      </c>
      <c r="N191" s="214">
        <v>1018</v>
      </c>
      <c r="O191" s="320">
        <f t="shared" si="59"/>
        <v>2942.7699444444447</v>
      </c>
      <c r="P191" s="334"/>
      <c r="Q191" s="320"/>
      <c r="R191" s="340"/>
      <c r="S191" s="320">
        <f t="shared" si="62"/>
        <v>2.8334067698062571</v>
      </c>
      <c r="T191" s="319">
        <f t="shared" si="55"/>
        <v>89.354315892610131</v>
      </c>
      <c r="U191" s="335"/>
      <c r="V191" s="320"/>
      <c r="W191" s="319"/>
      <c r="X191" s="335"/>
      <c r="Y191" s="320"/>
      <c r="Z191" s="319"/>
      <c r="AA191" s="336"/>
      <c r="AB191" s="361">
        <v>35864.8907311902</v>
      </c>
      <c r="AC191" s="359">
        <v>7171319</v>
      </c>
      <c r="AD191" s="361">
        <v>7.9035158145599749E-3</v>
      </c>
      <c r="AE191" s="357">
        <f t="shared" si="65"/>
        <v>20687.701091630366</v>
      </c>
      <c r="AF191" s="415"/>
    </row>
    <row r="192" spans="1:32" s="4" customFormat="1" ht="19" customHeight="1" x14ac:dyDescent="0.2">
      <c r="A192" s="54">
        <v>190</v>
      </c>
      <c r="B192" s="4" t="s">
        <v>1586</v>
      </c>
      <c r="C192" s="4">
        <v>14</v>
      </c>
      <c r="D192" s="4">
        <v>53</v>
      </c>
      <c r="E192" s="119" t="s">
        <v>1924</v>
      </c>
      <c r="F192" s="286" t="s">
        <v>1601</v>
      </c>
      <c r="G192" s="185">
        <v>2944.172222222222</v>
      </c>
      <c r="H192" s="165">
        <f t="shared" si="63"/>
        <v>2.8347569342512235</v>
      </c>
      <c r="I192" s="189"/>
      <c r="J192" s="187"/>
      <c r="K192" s="188"/>
      <c r="L192" s="422"/>
      <c r="M192" s="211">
        <v>1240</v>
      </c>
      <c r="N192" s="212">
        <v>1170</v>
      </c>
      <c r="O192" s="317">
        <f t="shared" si="59"/>
        <v>3650.773555555555</v>
      </c>
      <c r="P192" s="326">
        <f>SUM(O192:O194)/SUM($M192:$M194)*$N192</f>
        <v>1772.8975853333332</v>
      </c>
      <c r="Q192" s="317"/>
      <c r="R192" s="262"/>
      <c r="S192" s="317">
        <f t="shared" si="62"/>
        <v>3.5150985984715173</v>
      </c>
      <c r="T192" s="316">
        <f t="shared" si="55"/>
        <v>110.85214940139777</v>
      </c>
      <c r="U192" s="262">
        <f>SUM(T192:T194)/SUM($M192:$M194)*$N192</f>
        <v>53.832291981977278</v>
      </c>
      <c r="V192" s="317"/>
      <c r="W192" s="316"/>
      <c r="X192" s="262"/>
      <c r="Y192" s="317"/>
      <c r="Z192" s="316"/>
      <c r="AA192" s="333"/>
      <c r="AB192" s="360">
        <v>39620.270178360501</v>
      </c>
      <c r="AC192" s="358">
        <v>8254017</v>
      </c>
      <c r="AD192" s="360">
        <v>7.9515550825658889E-3</v>
      </c>
      <c r="AE192" s="355">
        <f t="shared" si="65"/>
        <v>23955.77885219637</v>
      </c>
      <c r="AF192" s="415"/>
    </row>
    <row r="193" spans="1:32" s="4" customFormat="1" ht="19" customHeight="1" x14ac:dyDescent="0.2">
      <c r="A193" s="54">
        <v>191</v>
      </c>
      <c r="B193" s="4" t="s">
        <v>1586</v>
      </c>
      <c r="C193" s="4">
        <v>14</v>
      </c>
      <c r="D193" s="4">
        <v>53</v>
      </c>
      <c r="E193" s="119" t="s">
        <v>1925</v>
      </c>
      <c r="F193" s="286" t="s">
        <v>1601</v>
      </c>
      <c r="G193" s="185">
        <v>826.41111111111104</v>
      </c>
      <c r="H193" s="165">
        <f t="shared" si="63"/>
        <v>0.7956989098947006</v>
      </c>
      <c r="I193" s="189"/>
      <c r="J193" s="187"/>
      <c r="K193" s="188"/>
      <c r="L193" s="422"/>
      <c r="M193" s="211">
        <v>1260</v>
      </c>
      <c r="N193" s="212">
        <v>1170</v>
      </c>
      <c r="O193" s="317">
        <f t="shared" si="59"/>
        <v>1041.2779999999998</v>
      </c>
      <c r="P193" s="327"/>
      <c r="Q193" s="317"/>
      <c r="R193" s="339"/>
      <c r="S193" s="317">
        <f t="shared" si="62"/>
        <v>1.0025806264673227</v>
      </c>
      <c r="T193" s="316">
        <f t="shared" si="55"/>
        <v>31.617382636273486</v>
      </c>
      <c r="U193" s="332"/>
      <c r="V193" s="317"/>
      <c r="W193" s="316"/>
      <c r="X193" s="332"/>
      <c r="Y193" s="317"/>
      <c r="Z193" s="316"/>
      <c r="AA193" s="333"/>
      <c r="AB193" s="360">
        <v>39620.270178360501</v>
      </c>
      <c r="AC193" s="358">
        <v>8254017</v>
      </c>
      <c r="AD193" s="360">
        <v>7.9515550825658889E-3</v>
      </c>
      <c r="AE193" s="355">
        <f t="shared" si="65"/>
        <v>23955.77885219637</v>
      </c>
      <c r="AF193" s="415"/>
    </row>
    <row r="194" spans="1:32" s="51" customFormat="1" ht="19" customHeight="1" x14ac:dyDescent="0.2">
      <c r="A194" s="118">
        <v>192</v>
      </c>
      <c r="B194" s="51" t="s">
        <v>1586</v>
      </c>
      <c r="C194" s="51">
        <v>14</v>
      </c>
      <c r="D194" s="51">
        <v>53</v>
      </c>
      <c r="E194" s="116" t="s">
        <v>1926</v>
      </c>
      <c r="F194" s="287" t="s">
        <v>1601</v>
      </c>
      <c r="G194" s="190">
        <v>792.25000000000011</v>
      </c>
      <c r="H194" s="167">
        <f t="shared" si="63"/>
        <v>0.76280733994066585</v>
      </c>
      <c r="I194" s="191"/>
      <c r="J194" s="192"/>
      <c r="K194" s="193"/>
      <c r="L194" s="422"/>
      <c r="M194" s="213">
        <v>1250</v>
      </c>
      <c r="N194" s="214">
        <v>1170</v>
      </c>
      <c r="O194" s="320">
        <f t="shared" si="59"/>
        <v>990.31250000000011</v>
      </c>
      <c r="P194" s="334"/>
      <c r="Q194" s="320"/>
      <c r="R194" s="340"/>
      <c r="S194" s="320">
        <f t="shared" si="62"/>
        <v>0.95350917492583231</v>
      </c>
      <c r="T194" s="319">
        <f t="shared" si="55"/>
        <v>30.069865340461046</v>
      </c>
      <c r="U194" s="335"/>
      <c r="V194" s="320"/>
      <c r="W194" s="319"/>
      <c r="X194" s="335"/>
      <c r="Y194" s="320"/>
      <c r="Z194" s="319"/>
      <c r="AA194" s="336"/>
      <c r="AB194" s="361">
        <v>39620.270178360501</v>
      </c>
      <c r="AC194" s="359">
        <v>8254017</v>
      </c>
      <c r="AD194" s="361">
        <v>7.9515550825658889E-3</v>
      </c>
      <c r="AE194" s="357">
        <f>AC194*AD194/1000*365</f>
        <v>23955.77885219637</v>
      </c>
      <c r="AF194" s="415"/>
    </row>
    <row r="195" spans="1:32" s="4" customFormat="1" ht="19" customHeight="1" x14ac:dyDescent="0.2">
      <c r="A195" s="54">
        <v>193</v>
      </c>
      <c r="B195" s="4" t="s">
        <v>1586</v>
      </c>
      <c r="C195" s="4">
        <v>14</v>
      </c>
      <c r="D195" s="4">
        <v>54</v>
      </c>
      <c r="E195" s="119" t="s">
        <v>1927</v>
      </c>
      <c r="F195" s="286" t="s">
        <v>1601</v>
      </c>
      <c r="G195" s="185">
        <v>510.32777777777784</v>
      </c>
      <c r="H195" s="165">
        <f t="shared" si="63"/>
        <v>0.49136229052003522</v>
      </c>
      <c r="I195" s="189"/>
      <c r="J195" s="187"/>
      <c r="K195" s="188"/>
      <c r="L195" s="422"/>
      <c r="M195" s="211">
        <v>1450</v>
      </c>
      <c r="N195" s="212">
        <v>1200</v>
      </c>
      <c r="O195" s="317">
        <f t="shared" si="59"/>
        <v>739.97527777777782</v>
      </c>
      <c r="P195" s="326">
        <f>SUM(O195:O197)/SUM($M195:$M197)*$N195</f>
        <v>973.68840909090909</v>
      </c>
      <c r="Q195" s="317"/>
      <c r="R195" s="262"/>
      <c r="S195" s="317">
        <f t="shared" si="62"/>
        <v>0.71247532125405111</v>
      </c>
      <c r="T195" s="316">
        <f t="shared" si="55"/>
        <v>22.468621731067756</v>
      </c>
      <c r="U195" s="262">
        <f>SUM(T195:T197)/SUM($M195:$M197)*$N195</f>
        <v>29.565091165598112</v>
      </c>
      <c r="V195" s="317"/>
      <c r="W195" s="316"/>
      <c r="X195" s="262"/>
      <c r="Y195" s="317"/>
      <c r="Z195" s="316"/>
      <c r="AA195" s="333"/>
      <c r="AB195" s="360">
        <v>49014.006308956799</v>
      </c>
      <c r="AC195" s="358">
        <v>10373145</v>
      </c>
      <c r="AD195" s="360">
        <v>7.410843960380371E-3</v>
      </c>
      <c r="AE195" s="355">
        <f t="shared" ref="AE195:AE196" si="66">AC195*AD195/1000*365</f>
        <v>28058.922025290944</v>
      </c>
      <c r="AF195" s="415"/>
    </row>
    <row r="196" spans="1:32" s="4" customFormat="1" ht="19" customHeight="1" x14ac:dyDescent="0.2">
      <c r="A196" s="54">
        <v>194</v>
      </c>
      <c r="B196" s="4" t="s">
        <v>1586</v>
      </c>
      <c r="C196" s="4">
        <v>14</v>
      </c>
      <c r="D196" s="4">
        <v>54</v>
      </c>
      <c r="E196" s="119" t="s">
        <v>1928</v>
      </c>
      <c r="F196" s="286" t="s">
        <v>1601</v>
      </c>
      <c r="G196" s="185">
        <v>620.2166666666667</v>
      </c>
      <c r="H196" s="165">
        <f t="shared" si="63"/>
        <v>0.59716734072182598</v>
      </c>
      <c r="I196" s="189"/>
      <c r="J196" s="187"/>
      <c r="K196" s="188"/>
      <c r="L196" s="422"/>
      <c r="M196" s="211">
        <v>1460</v>
      </c>
      <c r="N196" s="212">
        <v>1200</v>
      </c>
      <c r="O196" s="317">
        <f t="shared" si="59"/>
        <v>905.51633333333336</v>
      </c>
      <c r="P196" s="327"/>
      <c r="Q196" s="317"/>
      <c r="R196" s="339"/>
      <c r="S196" s="317">
        <f t="shared" si="62"/>
        <v>0.87186431745386594</v>
      </c>
      <c r="T196" s="316">
        <f t="shared" si="55"/>
        <v>27.495113115225113</v>
      </c>
      <c r="U196" s="332"/>
      <c r="V196" s="317"/>
      <c r="W196" s="316"/>
      <c r="X196" s="332"/>
      <c r="Y196" s="317"/>
      <c r="Z196" s="316"/>
      <c r="AA196" s="333"/>
      <c r="AB196" s="360">
        <v>49014.006308956799</v>
      </c>
      <c r="AC196" s="358">
        <v>10373145</v>
      </c>
      <c r="AD196" s="360">
        <v>7.410843960380371E-3</v>
      </c>
      <c r="AE196" s="355">
        <f t="shared" si="66"/>
        <v>28058.922025290944</v>
      </c>
      <c r="AF196" s="415"/>
    </row>
    <row r="197" spans="1:32" s="51" customFormat="1" ht="19" customHeight="1" x14ac:dyDescent="0.2">
      <c r="A197" s="118">
        <v>195</v>
      </c>
      <c r="B197" s="51" t="s">
        <v>1586</v>
      </c>
      <c r="C197" s="51">
        <v>14</v>
      </c>
      <c r="D197" s="51">
        <v>54</v>
      </c>
      <c r="E197" s="116" t="s">
        <v>1929</v>
      </c>
      <c r="F197" s="287" t="s">
        <v>1601</v>
      </c>
      <c r="G197" s="190">
        <v>1291.7444444444445</v>
      </c>
      <c r="H197" s="167">
        <f t="shared" si="63"/>
        <v>1.2437389000313031</v>
      </c>
      <c r="I197" s="191"/>
      <c r="J197" s="192"/>
      <c r="K197" s="193"/>
      <c r="L197" s="422"/>
      <c r="M197" s="213">
        <v>1490</v>
      </c>
      <c r="N197" s="214">
        <v>1200</v>
      </c>
      <c r="O197" s="320">
        <f t="shared" si="59"/>
        <v>1924.6992222222223</v>
      </c>
      <c r="P197" s="334"/>
      <c r="Q197" s="320"/>
      <c r="R197" s="340"/>
      <c r="S197" s="320">
        <f t="shared" si="62"/>
        <v>1.8531709610466416</v>
      </c>
      <c r="T197" s="319">
        <f t="shared" si="55"/>
        <v>58.441599427566892</v>
      </c>
      <c r="U197" s="335"/>
      <c r="V197" s="320"/>
      <c r="W197" s="319"/>
      <c r="X197" s="335"/>
      <c r="Y197" s="320"/>
      <c r="Z197" s="319"/>
      <c r="AA197" s="336"/>
      <c r="AB197" s="361">
        <v>49014.006308956799</v>
      </c>
      <c r="AC197" s="359">
        <v>10373145</v>
      </c>
      <c r="AD197" s="361">
        <v>7.410843960380371E-3</v>
      </c>
      <c r="AE197" s="357">
        <f>AC197*AD197/1000*365</f>
        <v>28058.922025290944</v>
      </c>
      <c r="AF197" s="415"/>
    </row>
    <row r="198" spans="1:32" s="4" customFormat="1" ht="19" customHeight="1" x14ac:dyDescent="0.2">
      <c r="A198" s="54">
        <v>196</v>
      </c>
      <c r="B198" s="4" t="s">
        <v>1586</v>
      </c>
      <c r="C198" s="4">
        <v>14</v>
      </c>
      <c r="D198" s="4">
        <v>55</v>
      </c>
      <c r="E198" s="119" t="s">
        <v>1930</v>
      </c>
      <c r="F198" s="286" t="s">
        <v>1601</v>
      </c>
      <c r="G198" s="185">
        <v>899.43333333333328</v>
      </c>
      <c r="H198" s="165">
        <f t="shared" si="63"/>
        <v>0.86600738208137085</v>
      </c>
      <c r="I198" s="189"/>
      <c r="J198" s="187"/>
      <c r="K198" s="188"/>
      <c r="L198" s="422"/>
      <c r="M198" s="211">
        <v>1450</v>
      </c>
      <c r="N198" s="212">
        <v>2040</v>
      </c>
      <c r="O198" s="317">
        <f t="shared" si="59"/>
        <v>1304.1783333333333</v>
      </c>
      <c r="P198" s="326">
        <f>SUM(O198:O200)/SUM($M198:$M200)*$N198</f>
        <v>1740.6718840579711</v>
      </c>
      <c r="Q198" s="317"/>
      <c r="R198" s="262"/>
      <c r="S198" s="317">
        <f t="shared" si="62"/>
        <v>1.2557107040179878</v>
      </c>
      <c r="T198" s="316">
        <f t="shared" si="55"/>
        <v>39.600092761911263</v>
      </c>
      <c r="U198" s="262">
        <f>SUM(T198:T200)/SUM($M198:$M200)*$N198</f>
        <v>52.853790248582953</v>
      </c>
      <c r="V198" s="317"/>
      <c r="W198" s="316"/>
      <c r="X198" s="262"/>
      <c r="Y198" s="317"/>
      <c r="Z198" s="316"/>
      <c r="AA198" s="333"/>
      <c r="AB198" s="360">
        <v>103418.745372766</v>
      </c>
      <c r="AC198" s="358">
        <v>26889363</v>
      </c>
      <c r="AD198" s="360">
        <v>8.6007201253823044E-3</v>
      </c>
      <c r="AE198" s="355">
        <f t="shared" ref="AE198:AE199" si="67">AC198*AD198/1000*365</f>
        <v>84412.778212175763</v>
      </c>
      <c r="AF198" s="415"/>
    </row>
    <row r="199" spans="1:32" s="4" customFormat="1" ht="19" customHeight="1" x14ac:dyDescent="0.2">
      <c r="A199" s="54">
        <v>197</v>
      </c>
      <c r="B199" s="4" t="s">
        <v>1586</v>
      </c>
      <c r="C199" s="4">
        <v>14</v>
      </c>
      <c r="D199" s="4">
        <v>55</v>
      </c>
      <c r="E199" s="119" t="s">
        <v>1931</v>
      </c>
      <c r="F199" s="286" t="s">
        <v>1601</v>
      </c>
      <c r="G199" s="185">
        <v>541.65555555555557</v>
      </c>
      <c r="H199" s="165">
        <f t="shared" si="63"/>
        <v>0.52152582328484298</v>
      </c>
      <c r="I199" s="189"/>
      <c r="J199" s="187"/>
      <c r="K199" s="188"/>
      <c r="L199" s="204"/>
      <c r="M199" s="211">
        <v>1460</v>
      </c>
      <c r="N199" s="212">
        <v>2040</v>
      </c>
      <c r="O199" s="317">
        <f t="shared" si="59"/>
        <v>790.8171111111111</v>
      </c>
      <c r="P199" s="327"/>
      <c r="Q199" s="317"/>
      <c r="R199" s="339"/>
      <c r="S199" s="317">
        <f t="shared" si="62"/>
        <v>0.76142770199587073</v>
      </c>
      <c r="T199" s="316">
        <f t="shared" si="55"/>
        <v>24.01238401014178</v>
      </c>
      <c r="U199" s="332"/>
      <c r="V199" s="317"/>
      <c r="W199" s="316"/>
      <c r="X199" s="332"/>
      <c r="Y199" s="317"/>
      <c r="Z199" s="316"/>
      <c r="AA199" s="333"/>
      <c r="AB199" s="360">
        <v>103418.745372766</v>
      </c>
      <c r="AC199" s="358">
        <v>26889363</v>
      </c>
      <c r="AD199" s="360">
        <v>8.6007201253823044E-3</v>
      </c>
      <c r="AE199" s="355">
        <f t="shared" si="67"/>
        <v>84412.778212175763</v>
      </c>
      <c r="AF199" s="415"/>
    </row>
    <row r="200" spans="1:32" s="51" customFormat="1" ht="19" customHeight="1" x14ac:dyDescent="0.2">
      <c r="A200" s="118">
        <v>198</v>
      </c>
      <c r="B200" s="51" t="s">
        <v>1586</v>
      </c>
      <c r="C200" s="51">
        <v>14</v>
      </c>
      <c r="D200" s="51">
        <v>55</v>
      </c>
      <c r="E200" s="116" t="s">
        <v>1932</v>
      </c>
      <c r="F200" s="287" t="s">
        <v>1601</v>
      </c>
      <c r="G200" s="190">
        <v>1119.038888888889</v>
      </c>
      <c r="H200" s="167">
        <f t="shared" si="63"/>
        <v>1.0774516606165878</v>
      </c>
      <c r="I200" s="191"/>
      <c r="J200" s="192"/>
      <c r="K200" s="193"/>
      <c r="L200" s="181"/>
      <c r="M200" s="213">
        <v>1460</v>
      </c>
      <c r="N200" s="214">
        <v>2040</v>
      </c>
      <c r="O200" s="320">
        <f t="shared" si="59"/>
        <v>1633.7967777777781</v>
      </c>
      <c r="P200" s="334"/>
      <c r="Q200" s="320"/>
      <c r="R200" s="340"/>
      <c r="S200" s="320">
        <f t="shared" si="62"/>
        <v>1.5730794245002182</v>
      </c>
      <c r="T200" s="319">
        <f t="shared" si="55"/>
        <v>49.608632731038881</v>
      </c>
      <c r="U200" s="335"/>
      <c r="V200" s="320"/>
      <c r="W200" s="319"/>
      <c r="X200" s="335"/>
      <c r="Y200" s="320"/>
      <c r="Z200" s="319"/>
      <c r="AA200" s="336"/>
      <c r="AB200" s="361">
        <v>103418.745372766</v>
      </c>
      <c r="AC200" s="359">
        <v>26889363</v>
      </c>
      <c r="AD200" s="361">
        <v>8.6007201253823044E-3</v>
      </c>
      <c r="AE200" s="357">
        <f>AC200*AD200/1000*365</f>
        <v>84412.778212175763</v>
      </c>
      <c r="AF200" s="415"/>
    </row>
    <row r="201" spans="1:32" s="4" customFormat="1" ht="19" customHeight="1" x14ac:dyDescent="0.2">
      <c r="A201" s="54">
        <v>199</v>
      </c>
      <c r="B201" s="4" t="s">
        <v>1586</v>
      </c>
      <c r="C201" s="4">
        <v>14</v>
      </c>
      <c r="D201" s="4">
        <v>56</v>
      </c>
      <c r="E201" s="119" t="s">
        <v>1933</v>
      </c>
      <c r="F201" s="286" t="s">
        <v>1601</v>
      </c>
      <c r="G201" s="185">
        <v>3123.4</v>
      </c>
      <c r="H201" s="165">
        <f t="shared" si="63"/>
        <v>3.0073240082936894</v>
      </c>
      <c r="I201" s="189"/>
      <c r="J201" s="187"/>
      <c r="K201" s="188"/>
      <c r="L201" s="179"/>
      <c r="M201" s="211">
        <v>2680</v>
      </c>
      <c r="N201" s="212">
        <v>1940</v>
      </c>
      <c r="O201" s="317">
        <f t="shared" si="59"/>
        <v>8370.7119999999995</v>
      </c>
      <c r="P201" s="326">
        <f>SUM(O201:O203)/SUM($M201:$M203)*$N201</f>
        <v>6346.0464016189289</v>
      </c>
      <c r="Q201" s="317"/>
      <c r="R201" s="262"/>
      <c r="S201" s="317">
        <f t="shared" si="62"/>
        <v>8.0596283422270876</v>
      </c>
      <c r="T201" s="316">
        <f t="shared" si="55"/>
        <v>254.16843940047343</v>
      </c>
      <c r="U201" s="262">
        <f>SUM(T201:T203)/SUM($M201:$M203)*$N201</f>
        <v>192.69145925250723</v>
      </c>
      <c r="V201" s="317"/>
      <c r="W201" s="316"/>
      <c r="X201" s="262"/>
      <c r="Y201" s="317"/>
      <c r="Z201" s="316"/>
      <c r="AA201" s="333"/>
      <c r="AB201" s="360">
        <v>140472.03348473</v>
      </c>
      <c r="AC201" s="358">
        <v>33323843</v>
      </c>
      <c r="AD201" s="360">
        <v>8.2140538347416359E-3</v>
      </c>
      <c r="AE201" s="355">
        <f t="shared" ref="AE201:AE202" si="68">AC201*AD201/1000*365</f>
        <v>99909.201739604556</v>
      </c>
      <c r="AF201" s="415"/>
    </row>
    <row r="202" spans="1:32" s="4" customFormat="1" ht="19" customHeight="1" x14ac:dyDescent="0.2">
      <c r="A202" s="54">
        <v>200</v>
      </c>
      <c r="B202" s="4" t="s">
        <v>1586</v>
      </c>
      <c r="C202" s="4">
        <v>14</v>
      </c>
      <c r="D202" s="4">
        <v>56</v>
      </c>
      <c r="E202" s="119" t="s">
        <v>1934</v>
      </c>
      <c r="F202" s="286" t="s">
        <v>1601</v>
      </c>
      <c r="G202" s="185">
        <v>4695.7611111111119</v>
      </c>
      <c r="H202" s="165">
        <f t="shared" si="63"/>
        <v>4.5212509210015677</v>
      </c>
      <c r="I202" s="189"/>
      <c r="J202" s="187"/>
      <c r="K202" s="188"/>
      <c r="L202" s="179"/>
      <c r="M202" s="211">
        <v>2675</v>
      </c>
      <c r="N202" s="212">
        <v>1940</v>
      </c>
      <c r="O202" s="317">
        <f t="shared" ref="O202:O216" si="69">G202*M202/1000</f>
        <v>12561.160972222224</v>
      </c>
      <c r="P202" s="327"/>
      <c r="Q202" s="317"/>
      <c r="R202" s="339"/>
      <c r="S202" s="317">
        <f t="shared" si="62"/>
        <v>12.094346213679193</v>
      </c>
      <c r="T202" s="316">
        <f t="shared" si="55"/>
        <v>381.40730219458709</v>
      </c>
      <c r="U202" s="332"/>
      <c r="V202" s="317"/>
      <c r="W202" s="316"/>
      <c r="X202" s="332"/>
      <c r="Y202" s="317"/>
      <c r="Z202" s="316"/>
      <c r="AA202" s="333"/>
      <c r="AB202" s="360">
        <v>140472.03348473</v>
      </c>
      <c r="AC202" s="358">
        <v>33323843</v>
      </c>
      <c r="AD202" s="360">
        <v>8.2140538347416359E-3</v>
      </c>
      <c r="AE202" s="355">
        <f t="shared" si="68"/>
        <v>99909.201739604556</v>
      </c>
      <c r="AF202" s="415"/>
    </row>
    <row r="203" spans="1:32" s="51" customFormat="1" ht="19" customHeight="1" x14ac:dyDescent="0.2">
      <c r="A203" s="54">
        <v>201</v>
      </c>
      <c r="B203" s="51" t="s">
        <v>1586</v>
      </c>
      <c r="C203" s="4">
        <v>14</v>
      </c>
      <c r="D203" s="4">
        <v>56</v>
      </c>
      <c r="E203" s="116" t="s">
        <v>1935</v>
      </c>
      <c r="F203" s="287" t="s">
        <v>1601</v>
      </c>
      <c r="G203" s="190">
        <v>1994.588888888889</v>
      </c>
      <c r="H203" s="167">
        <f t="shared" si="63"/>
        <v>1.9204632939205319</v>
      </c>
      <c r="I203" s="191"/>
      <c r="J203" s="192"/>
      <c r="K203" s="193"/>
      <c r="L203" s="181"/>
      <c r="M203" s="213">
        <v>2675</v>
      </c>
      <c r="N203" s="214">
        <v>1940</v>
      </c>
      <c r="O203" s="317">
        <f t="shared" si="69"/>
        <v>5335.5252777777778</v>
      </c>
      <c r="P203" s="327"/>
      <c r="Q203" s="317"/>
      <c r="R203" s="339"/>
      <c r="S203" s="317">
        <f t="shared" si="62"/>
        <v>5.1372393112374226</v>
      </c>
      <c r="T203" s="319">
        <f t="shared" si="55"/>
        <v>162.00797891918336</v>
      </c>
      <c r="U203" s="335"/>
      <c r="V203" s="317"/>
      <c r="W203" s="316"/>
      <c r="X203" s="335"/>
      <c r="Y203" s="317"/>
      <c r="Z203" s="316"/>
      <c r="AA203" s="336"/>
      <c r="AB203" s="361">
        <v>140472.03348473</v>
      </c>
      <c r="AC203" s="359">
        <v>33323843</v>
      </c>
      <c r="AD203" s="361">
        <v>8.2140538347416359E-3</v>
      </c>
      <c r="AE203" s="357">
        <f>AC203*AD203/1000*365</f>
        <v>99909.201739604556</v>
      </c>
      <c r="AF203" s="415"/>
    </row>
    <row r="204" spans="1:32" s="4" customFormat="1" ht="19" customHeight="1" x14ac:dyDescent="0.2">
      <c r="A204" s="54">
        <v>202</v>
      </c>
      <c r="B204" s="4" t="s">
        <v>1586</v>
      </c>
      <c r="C204" s="4">
        <v>14</v>
      </c>
      <c r="D204" s="4">
        <v>57</v>
      </c>
      <c r="E204" s="119" t="s">
        <v>1936</v>
      </c>
      <c r="F204" s="286" t="s">
        <v>1601</v>
      </c>
      <c r="G204" s="185">
        <v>5977.2</v>
      </c>
      <c r="H204" s="165">
        <f t="shared" si="63"/>
        <v>5.7550672543936221</v>
      </c>
      <c r="I204" s="189"/>
      <c r="J204" s="187"/>
      <c r="K204" s="188"/>
      <c r="L204" s="179"/>
      <c r="M204" s="211">
        <v>2585</v>
      </c>
      <c r="N204" s="212">
        <v>1965</v>
      </c>
      <c r="O204" s="317">
        <f t="shared" si="69"/>
        <v>15451.062</v>
      </c>
      <c r="P204" s="326">
        <f>SUM(O204:O205)/SUM($M204:$M205)*$N204</f>
        <v>7394.1069801932363</v>
      </c>
      <c r="Q204" s="317"/>
      <c r="R204" s="262"/>
      <c r="S204" s="317">
        <f t="shared" si="62"/>
        <v>14.876848852607512</v>
      </c>
      <c r="T204" s="316">
        <f t="shared" si="55"/>
        <v>469.1563054158305</v>
      </c>
      <c r="U204" s="262">
        <f>SUM(T204:T205)/SUM($M204:$M205)*$N204</f>
        <v>224.51478821823781</v>
      </c>
      <c r="V204" s="317"/>
      <c r="W204" s="316"/>
      <c r="X204" s="332"/>
      <c r="Y204" s="317"/>
      <c r="Z204" s="316"/>
      <c r="AA204" s="333"/>
      <c r="AB204" s="360">
        <v>143786.95491754799</v>
      </c>
      <c r="AC204" s="358">
        <v>34874557</v>
      </c>
      <c r="AD204" s="360">
        <v>8.2479633054126002E-3</v>
      </c>
      <c r="AE204" s="355">
        <f>AC204*AD204/1000*365</f>
        <v>104990.08424640985</v>
      </c>
      <c r="AF204" s="415"/>
    </row>
    <row r="205" spans="1:32" s="51" customFormat="1" ht="19" customHeight="1" x14ac:dyDescent="0.2">
      <c r="A205" s="54">
        <v>203</v>
      </c>
      <c r="B205" s="51" t="s">
        <v>1586</v>
      </c>
      <c r="C205" s="4">
        <v>14</v>
      </c>
      <c r="D205" s="4">
        <v>57</v>
      </c>
      <c r="E205" s="116" t="s">
        <v>1937</v>
      </c>
      <c r="F205" s="287" t="s">
        <v>1601</v>
      </c>
      <c r="G205" s="190">
        <v>1552.8833333333334</v>
      </c>
      <c r="H205" s="167">
        <f t="shared" si="63"/>
        <v>1.4951729943050731</v>
      </c>
      <c r="I205" s="191"/>
      <c r="J205" s="192"/>
      <c r="K205" s="193"/>
      <c r="L205" s="181"/>
      <c r="M205" s="213">
        <v>2590</v>
      </c>
      <c r="N205" s="214">
        <v>1965</v>
      </c>
      <c r="O205" s="317">
        <f t="shared" si="69"/>
        <v>4021.9678333333336</v>
      </c>
      <c r="P205" s="327"/>
      <c r="Q205" s="317"/>
      <c r="R205" s="339"/>
      <c r="S205" s="317">
        <f t="shared" si="62"/>
        <v>3.8724980552501393</v>
      </c>
      <c r="T205" s="319">
        <f t="shared" si="55"/>
        <v>122.12309867036838</v>
      </c>
      <c r="U205" s="335"/>
      <c r="V205" s="317"/>
      <c r="W205" s="316"/>
      <c r="X205" s="335"/>
      <c r="Y205" s="317"/>
      <c r="Z205" s="316"/>
      <c r="AA205" s="336"/>
      <c r="AB205" s="361">
        <v>143786.95491754799</v>
      </c>
      <c r="AC205" s="359">
        <v>34874557</v>
      </c>
      <c r="AD205" s="361">
        <v>8.2479633054126002E-3</v>
      </c>
      <c r="AE205" s="357">
        <f>AC205*AD205/1000*365</f>
        <v>104990.08424640985</v>
      </c>
      <c r="AF205" s="415"/>
    </row>
    <row r="206" spans="1:32" s="4" customFormat="1" ht="19" customHeight="1" x14ac:dyDescent="0.2">
      <c r="A206" s="54">
        <v>204</v>
      </c>
      <c r="B206" s="4" t="s">
        <v>1586</v>
      </c>
      <c r="C206" s="4">
        <v>14</v>
      </c>
      <c r="D206" s="4">
        <v>58</v>
      </c>
      <c r="E206" s="119" t="s">
        <v>1938</v>
      </c>
      <c r="F206" s="286" t="s">
        <v>1601</v>
      </c>
      <c r="G206" s="185">
        <v>7607.3055555555566</v>
      </c>
      <c r="H206" s="165">
        <f t="shared" si="63"/>
        <v>7.3245926348364563</v>
      </c>
      <c r="I206" s="189"/>
      <c r="J206" s="187"/>
      <c r="K206" s="188"/>
      <c r="L206" s="179"/>
      <c r="M206" s="211">
        <v>2550</v>
      </c>
      <c r="N206" s="212">
        <v>1995</v>
      </c>
      <c r="O206" s="317">
        <f t="shared" si="69"/>
        <v>19398.629166666669</v>
      </c>
      <c r="P206" s="326">
        <f>SUM(O206:O208)/SUM($M206:$M208)*$N206</f>
        <v>9563.2638627770557</v>
      </c>
      <c r="Q206" s="317"/>
      <c r="R206" s="262"/>
      <c r="S206" s="317">
        <f t="shared" si="62"/>
        <v>18.677711218832965</v>
      </c>
      <c r="T206" s="316">
        <f t="shared" si="55"/>
        <v>589.02030099711635</v>
      </c>
      <c r="U206" s="262">
        <f>SUM(T206:T208)/SUM($M206:$M208)*$N206</f>
        <v>290.3791041403631</v>
      </c>
      <c r="V206" s="317"/>
      <c r="W206" s="316"/>
      <c r="X206" s="262"/>
      <c r="Y206" s="317"/>
      <c r="Z206" s="316"/>
      <c r="AA206" s="333"/>
      <c r="AB206" s="360">
        <v>144145.007594464</v>
      </c>
      <c r="AC206" s="358">
        <v>35468832</v>
      </c>
      <c r="AD206" s="360">
        <v>8.2515326210924785E-3</v>
      </c>
      <c r="AE206" s="355">
        <f t="shared" ref="AE206:AE207" si="70">AC206*AD206/1000*365</f>
        <v>106825.3618622178</v>
      </c>
      <c r="AF206" s="415"/>
    </row>
    <row r="207" spans="1:32" s="4" customFormat="1" ht="19" customHeight="1" x14ac:dyDescent="0.2">
      <c r="A207" s="118">
        <v>205</v>
      </c>
      <c r="B207" s="4" t="s">
        <v>1586</v>
      </c>
      <c r="C207" s="4">
        <v>14</v>
      </c>
      <c r="D207" s="4">
        <v>58</v>
      </c>
      <c r="E207" s="119" t="s">
        <v>1939</v>
      </c>
      <c r="F207" s="286" t="s">
        <v>1601</v>
      </c>
      <c r="G207" s="185">
        <v>3539.4111111111119</v>
      </c>
      <c r="H207" s="165">
        <f t="shared" si="63"/>
        <v>3.407874754967628</v>
      </c>
      <c r="I207" s="189"/>
      <c r="J207" s="187"/>
      <c r="K207" s="188"/>
      <c r="L207" s="179"/>
      <c r="M207" s="211">
        <v>2560</v>
      </c>
      <c r="N207" s="212">
        <v>1995</v>
      </c>
      <c r="O207" s="317">
        <f t="shared" si="69"/>
        <v>9060.8924444444456</v>
      </c>
      <c r="P207" s="327"/>
      <c r="Q207" s="317"/>
      <c r="R207" s="339"/>
      <c r="S207" s="317">
        <f t="shared" si="62"/>
        <v>8.7241593727171267</v>
      </c>
      <c r="T207" s="316">
        <f t="shared" si="55"/>
        <v>275.12508997800728</v>
      </c>
      <c r="U207" s="332"/>
      <c r="V207" s="317"/>
      <c r="W207" s="316"/>
      <c r="X207" s="332"/>
      <c r="Y207" s="317"/>
      <c r="Z207" s="316"/>
      <c r="AA207" s="333"/>
      <c r="AB207" s="360">
        <v>144145.007594464</v>
      </c>
      <c r="AC207" s="358">
        <v>35468832</v>
      </c>
      <c r="AD207" s="360">
        <v>8.2515326210924785E-3</v>
      </c>
      <c r="AE207" s="355">
        <f t="shared" si="70"/>
        <v>106825.3618622178</v>
      </c>
      <c r="AF207" s="415"/>
    </row>
    <row r="208" spans="1:32" s="51" customFormat="1" ht="19" customHeight="1" x14ac:dyDescent="0.2">
      <c r="A208" s="54">
        <v>206</v>
      </c>
      <c r="B208" s="51" t="s">
        <v>1586</v>
      </c>
      <c r="C208" s="4">
        <v>14</v>
      </c>
      <c r="D208" s="4">
        <v>58</v>
      </c>
      <c r="E208" s="116" t="s">
        <v>1940</v>
      </c>
      <c r="F208" s="287" t="s">
        <v>1601</v>
      </c>
      <c r="G208" s="190">
        <v>3245.1222222222227</v>
      </c>
      <c r="H208" s="167">
        <f t="shared" si="63"/>
        <v>3.1245226255798997</v>
      </c>
      <c r="I208" s="191"/>
      <c r="J208" s="192"/>
      <c r="K208" s="193"/>
      <c r="L208" s="181"/>
      <c r="M208" s="213">
        <v>2560</v>
      </c>
      <c r="N208" s="214">
        <v>1995</v>
      </c>
      <c r="O208" s="317">
        <f t="shared" si="69"/>
        <v>8307.5128888888903</v>
      </c>
      <c r="P208" s="327"/>
      <c r="Q208" s="317"/>
      <c r="R208" s="339"/>
      <c r="S208" s="317">
        <f t="shared" si="62"/>
        <v>7.9987779214845434</v>
      </c>
      <c r="T208" s="319">
        <f t="shared" si="55"/>
        <v>252.24946053193656</v>
      </c>
      <c r="U208" s="335"/>
      <c r="V208" s="317"/>
      <c r="W208" s="316"/>
      <c r="X208" s="335"/>
      <c r="Y208" s="317"/>
      <c r="Z208" s="316"/>
      <c r="AA208" s="336"/>
      <c r="AB208" s="361">
        <v>144145.007594464</v>
      </c>
      <c r="AC208" s="359">
        <v>35468832</v>
      </c>
      <c r="AD208" s="361">
        <v>8.2515326210924785E-3</v>
      </c>
      <c r="AE208" s="357">
        <f>AC208*AD208/1000*365</f>
        <v>106825.3618622178</v>
      </c>
      <c r="AF208" s="415"/>
    </row>
    <row r="209" spans="1:32" s="4" customFormat="1" ht="19" customHeight="1" x14ac:dyDescent="0.2">
      <c r="A209" s="54">
        <v>207</v>
      </c>
      <c r="B209" s="4" t="s">
        <v>1586</v>
      </c>
      <c r="C209" s="4">
        <v>14</v>
      </c>
      <c r="D209" s="4">
        <v>59</v>
      </c>
      <c r="E209" s="119" t="s">
        <v>1941</v>
      </c>
      <c r="F209" s="286" t="s">
        <v>1601</v>
      </c>
      <c r="G209" s="185">
        <v>7922.4888888888891</v>
      </c>
      <c r="H209" s="165">
        <f t="shared" si="63"/>
        <v>7.6280627012216016</v>
      </c>
      <c r="I209" s="189"/>
      <c r="J209" s="187"/>
      <c r="K209" s="188"/>
      <c r="L209" s="179"/>
      <c r="M209" s="211">
        <v>2710</v>
      </c>
      <c r="N209" s="212">
        <v>2070</v>
      </c>
      <c r="O209" s="317">
        <f t="shared" si="69"/>
        <v>21469.944888888887</v>
      </c>
      <c r="P209" s="326">
        <f>SUM(O209:O211)/SUM($M209:$M211)*$N209</f>
        <v>28436.352833333331</v>
      </c>
      <c r="Q209" s="317"/>
      <c r="R209" s="262"/>
      <c r="S209" s="317">
        <f t="shared" si="62"/>
        <v>20.672049920310538</v>
      </c>
      <c r="T209" s="316">
        <f t="shared" si="55"/>
        <v>651.91376628691307</v>
      </c>
      <c r="U209" s="262">
        <f>SUM(T209:T211)/SUM($M209:$M211)*$N209</f>
        <v>863.44189381853823</v>
      </c>
      <c r="V209" s="317"/>
      <c r="W209" s="316"/>
      <c r="X209" s="262"/>
      <c r="Y209" s="317"/>
      <c r="Z209" s="316"/>
      <c r="AA209" s="333"/>
      <c r="AB209" s="360">
        <v>147941.15885336898</v>
      </c>
      <c r="AC209" s="358">
        <v>39052961</v>
      </c>
      <c r="AD209" s="360">
        <v>8.2883126455478955E-3</v>
      </c>
      <c r="AE209" s="355">
        <f t="shared" ref="AE209:AE210" si="71">AC209*AD209/1000*365</f>
        <v>118144.34993337191</v>
      </c>
      <c r="AF209" s="415"/>
    </row>
    <row r="210" spans="1:32" s="4" customFormat="1" ht="19" customHeight="1" x14ac:dyDescent="0.2">
      <c r="A210" s="54">
        <v>208</v>
      </c>
      <c r="B210" s="4" t="s">
        <v>1586</v>
      </c>
      <c r="C210" s="4">
        <v>14</v>
      </c>
      <c r="D210" s="4">
        <v>59</v>
      </c>
      <c r="E210" s="119" t="s">
        <v>1942</v>
      </c>
      <c r="F210" s="286" t="s">
        <v>1601</v>
      </c>
      <c r="G210" s="185">
        <v>17083</v>
      </c>
      <c r="H210" s="165">
        <f t="shared" ref="H210:H241" si="72">G210*$B$1</f>
        <v>16.448138577729747</v>
      </c>
      <c r="I210" s="189"/>
      <c r="J210" s="187"/>
      <c r="K210" s="188"/>
      <c r="L210" s="179"/>
      <c r="M210" s="211">
        <v>2710</v>
      </c>
      <c r="N210" s="212">
        <v>2070</v>
      </c>
      <c r="O210" s="317">
        <f t="shared" si="69"/>
        <v>46294.93</v>
      </c>
      <c r="P210" s="327"/>
      <c r="Q210" s="317"/>
      <c r="R210" s="339"/>
      <c r="S210" s="317">
        <f t="shared" si="62"/>
        <v>44.574455545647616</v>
      </c>
      <c r="T210" s="316">
        <f t="shared" si="55"/>
        <v>1405.7000300875432</v>
      </c>
      <c r="U210" s="332"/>
      <c r="V210" s="317"/>
      <c r="W210" s="316"/>
      <c r="X210" s="332"/>
      <c r="Y210" s="317"/>
      <c r="Z210" s="316"/>
      <c r="AA210" s="333"/>
      <c r="AB210" s="360">
        <v>147941.15885336898</v>
      </c>
      <c r="AC210" s="358">
        <v>39052961</v>
      </c>
      <c r="AD210" s="360">
        <v>8.2883126455478955E-3</v>
      </c>
      <c r="AE210" s="355">
        <f t="shared" si="71"/>
        <v>118144.34993337191</v>
      </c>
      <c r="AF210" s="415"/>
    </row>
    <row r="211" spans="1:32" s="51" customFormat="1" ht="19" customHeight="1" x14ac:dyDescent="0.2">
      <c r="A211" s="54">
        <v>209</v>
      </c>
      <c r="B211" s="51" t="s">
        <v>1586</v>
      </c>
      <c r="C211" s="4">
        <v>14</v>
      </c>
      <c r="D211" s="4">
        <v>59</v>
      </c>
      <c r="E211" s="116" t="s">
        <v>1943</v>
      </c>
      <c r="F211" s="287" t="s">
        <v>1601</v>
      </c>
      <c r="G211" s="190">
        <v>16206.616666666665</v>
      </c>
      <c r="H211" s="167">
        <f t="shared" si="72"/>
        <v>15.604324580546617</v>
      </c>
      <c r="I211" s="191"/>
      <c r="J211" s="192"/>
      <c r="K211" s="193"/>
      <c r="L211" s="181"/>
      <c r="M211" s="213">
        <v>2710</v>
      </c>
      <c r="N211" s="214">
        <v>2070</v>
      </c>
      <c r="O211" s="317">
        <f t="shared" si="69"/>
        <v>43919.931166666662</v>
      </c>
      <c r="P211" s="327"/>
      <c r="Q211" s="317"/>
      <c r="R211" s="339"/>
      <c r="S211" s="317">
        <f t="shared" si="62"/>
        <v>42.287719613281332</v>
      </c>
      <c r="T211" s="319">
        <f t="shared" si="55"/>
        <v>1333.5855257244402</v>
      </c>
      <c r="U211" s="335"/>
      <c r="V211" s="317"/>
      <c r="W211" s="316"/>
      <c r="X211" s="335"/>
      <c r="Y211" s="317"/>
      <c r="Z211" s="316"/>
      <c r="AA211" s="336"/>
      <c r="AB211" s="361">
        <v>147941.15885336898</v>
      </c>
      <c r="AC211" s="359">
        <v>39052961</v>
      </c>
      <c r="AD211" s="361">
        <v>8.2883126455478955E-3</v>
      </c>
      <c r="AE211" s="357">
        <f>AC211*AD211/1000*365</f>
        <v>118144.34993337191</v>
      </c>
      <c r="AF211" s="415"/>
    </row>
    <row r="212" spans="1:32" s="4" customFormat="1" ht="19" customHeight="1" x14ac:dyDescent="0.2">
      <c r="A212" s="118">
        <v>210</v>
      </c>
      <c r="B212" s="4" t="s">
        <v>1586</v>
      </c>
      <c r="C212" s="4">
        <v>14</v>
      </c>
      <c r="D212" s="4">
        <v>60</v>
      </c>
      <c r="E212" s="119" t="s">
        <v>1944</v>
      </c>
      <c r="F212" s="286" t="s">
        <v>1601</v>
      </c>
      <c r="G212" s="185">
        <v>21839.233333333334</v>
      </c>
      <c r="H212" s="165">
        <f t="shared" si="72"/>
        <v>21.027614370897467</v>
      </c>
      <c r="I212" s="189"/>
      <c r="J212" s="187"/>
      <c r="K212" s="188"/>
      <c r="L212" s="179"/>
      <c r="M212" s="211">
        <v>2730</v>
      </c>
      <c r="N212" s="212">
        <v>2090</v>
      </c>
      <c r="O212" s="317">
        <f t="shared" si="69"/>
        <v>59621.107000000004</v>
      </c>
      <c r="P212" s="326">
        <f>SUM(O212:O214)/SUM($M212:$M214)*$N212</f>
        <v>35650.75173238483</v>
      </c>
      <c r="Q212" s="317"/>
      <c r="R212" s="262"/>
      <c r="S212" s="317">
        <f t="shared" si="62"/>
        <v>57.405387232550083</v>
      </c>
      <c r="T212" s="316">
        <f t="shared" si="55"/>
        <v>1810.3362917656993</v>
      </c>
      <c r="U212" s="262">
        <f>SUM(T212:T214)/SUM($M212:$M214)*$N212</f>
        <v>1082.5000228503829</v>
      </c>
      <c r="V212" s="317"/>
      <c r="W212" s="316"/>
      <c r="X212" s="262"/>
      <c r="Y212" s="317"/>
      <c r="Z212" s="316"/>
      <c r="AA212" s="333"/>
      <c r="AB212" s="360">
        <v>158706.20214605299</v>
      </c>
      <c r="AC212" s="358">
        <v>45486193</v>
      </c>
      <c r="AD212" s="360">
        <v>8.3830427654091096E-3</v>
      </c>
      <c r="AE212" s="355">
        <f t="shared" ref="AE212:AE213" si="73">AC212*AD212/1000*365</f>
        <v>139179.13592144815</v>
      </c>
      <c r="AF212" s="415"/>
    </row>
    <row r="213" spans="1:32" s="4" customFormat="1" ht="19" customHeight="1" x14ac:dyDescent="0.2">
      <c r="A213" s="54">
        <v>211</v>
      </c>
      <c r="B213" s="4" t="s">
        <v>1586</v>
      </c>
      <c r="C213" s="4">
        <v>14</v>
      </c>
      <c r="D213" s="4">
        <v>60</v>
      </c>
      <c r="E213" s="119" t="s">
        <v>1945</v>
      </c>
      <c r="F213" s="286" t="s">
        <v>1601</v>
      </c>
      <c r="G213" s="185">
        <v>14503.727777777778</v>
      </c>
      <c r="H213" s="165">
        <f t="shared" si="72"/>
        <v>13.964720738895815</v>
      </c>
      <c r="I213" s="189"/>
      <c r="J213" s="187"/>
      <c r="K213" s="188"/>
      <c r="L213" s="179"/>
      <c r="M213" s="211">
        <v>2740</v>
      </c>
      <c r="N213" s="212">
        <v>2090</v>
      </c>
      <c r="O213" s="317">
        <f t="shared" si="69"/>
        <v>39740.214111111112</v>
      </c>
      <c r="P213" s="327"/>
      <c r="Q213" s="317"/>
      <c r="R213" s="339"/>
      <c r="S213" s="317">
        <f t="shared" si="62"/>
        <v>38.263334824574535</v>
      </c>
      <c r="T213" s="316">
        <f t="shared" si="55"/>
        <v>1206.6725270277825</v>
      </c>
      <c r="U213" s="332"/>
      <c r="V213" s="317"/>
      <c r="W213" s="316"/>
      <c r="X213" s="332"/>
      <c r="Y213" s="317"/>
      <c r="Z213" s="316"/>
      <c r="AA213" s="333"/>
      <c r="AB213" s="360">
        <v>158706.20214605299</v>
      </c>
      <c r="AC213" s="358">
        <v>45486193</v>
      </c>
      <c r="AD213" s="360">
        <v>8.3830427654091096E-3</v>
      </c>
      <c r="AE213" s="355">
        <f t="shared" si="73"/>
        <v>139179.13592144815</v>
      </c>
      <c r="AF213" s="415"/>
    </row>
    <row r="214" spans="1:32" s="51" customFormat="1" ht="19" customHeight="1" x14ac:dyDescent="0.2">
      <c r="A214" s="118">
        <v>212</v>
      </c>
      <c r="B214" s="51" t="s">
        <v>1586</v>
      </c>
      <c r="C214" s="51">
        <v>14</v>
      </c>
      <c r="D214" s="51">
        <v>60</v>
      </c>
      <c r="E214" s="116" t="s">
        <v>1946</v>
      </c>
      <c r="F214" s="287" t="s">
        <v>1601</v>
      </c>
      <c r="G214" s="190">
        <v>14839.722222222223</v>
      </c>
      <c r="H214" s="167">
        <f t="shared" si="72"/>
        <v>14.288228505890462</v>
      </c>
      <c r="I214" s="191"/>
      <c r="J214" s="192"/>
      <c r="K214" s="193"/>
      <c r="L214" s="181"/>
      <c r="M214" s="213">
        <v>2730</v>
      </c>
      <c r="N214" s="214">
        <v>2090</v>
      </c>
      <c r="O214" s="320">
        <f t="shared" si="69"/>
        <v>40512.441666666666</v>
      </c>
      <c r="P214" s="334"/>
      <c r="Q214" s="320"/>
      <c r="R214" s="340"/>
      <c r="S214" s="320">
        <f t="shared" si="62"/>
        <v>39.006863821080955</v>
      </c>
      <c r="T214" s="319">
        <f t="shared" si="55"/>
        <v>1230.120457461609</v>
      </c>
      <c r="U214" s="335"/>
      <c r="V214" s="320"/>
      <c r="W214" s="319"/>
      <c r="X214" s="335"/>
      <c r="Y214" s="320"/>
      <c r="Z214" s="319"/>
      <c r="AA214" s="336"/>
      <c r="AB214" s="361">
        <v>158706.20214605299</v>
      </c>
      <c r="AC214" s="359">
        <v>45486193</v>
      </c>
      <c r="AD214" s="361">
        <v>8.3830427654091096E-3</v>
      </c>
      <c r="AE214" s="357">
        <f>AC214*AD214/1000*365</f>
        <v>139179.13592144815</v>
      </c>
      <c r="AF214" s="415"/>
    </row>
    <row r="215" spans="1:32" s="4" customFormat="1" ht="19" customHeight="1" x14ac:dyDescent="0.2">
      <c r="A215" s="54">
        <v>213</v>
      </c>
      <c r="B215" s="4" t="s">
        <v>1586</v>
      </c>
      <c r="C215" s="4">
        <v>14</v>
      </c>
      <c r="D215" s="4">
        <v>61</v>
      </c>
      <c r="E215" s="119" t="s">
        <v>1947</v>
      </c>
      <c r="F215" s="286" t="s">
        <v>1601</v>
      </c>
      <c r="G215" s="185">
        <v>1673.9888888888888</v>
      </c>
      <c r="H215" s="165">
        <f t="shared" si="72"/>
        <v>1.6117778623206866</v>
      </c>
      <c r="I215" s="189"/>
      <c r="J215" s="187"/>
      <c r="K215" s="188"/>
      <c r="L215" s="179"/>
      <c r="M215" s="211">
        <v>1842</v>
      </c>
      <c r="N215" s="212">
        <v>1700</v>
      </c>
      <c r="O215" s="317">
        <f t="shared" si="69"/>
        <v>3083.4875333333334</v>
      </c>
      <c r="P215" s="326">
        <f>SUM(O215:O216)/SUM($M215:$M216)*$N215</f>
        <v>9625.1213888888906</v>
      </c>
      <c r="Q215" s="317"/>
      <c r="R215" s="262"/>
      <c r="S215" s="317">
        <f t="shared" si="62"/>
        <v>2.9688948223947049</v>
      </c>
      <c r="T215" s="316">
        <f>S215/1000000*365*86400</f>
        <v>93.62706711903941</v>
      </c>
      <c r="U215" s="262">
        <f>SUM(T215:T216)/SUM($M215:$M216)*$N215</f>
        <v>292.25734709950683</v>
      </c>
      <c r="V215" s="317"/>
      <c r="W215" s="316"/>
      <c r="X215" s="262"/>
      <c r="Y215" s="317"/>
      <c r="Z215" s="316"/>
      <c r="AA215" s="333"/>
      <c r="AB215" s="360">
        <v>159586.83004760498</v>
      </c>
      <c r="AC215" s="358">
        <v>46490807</v>
      </c>
      <c r="AD215" s="360">
        <v>8.3898167490791299E-3</v>
      </c>
      <c r="AE215" s="355">
        <f>AC215*AD215/1000*365</f>
        <v>142368.01320508393</v>
      </c>
      <c r="AF215" s="415"/>
    </row>
    <row r="216" spans="1:32" s="51" customFormat="1" ht="19" customHeight="1" x14ac:dyDescent="0.2">
      <c r="A216" s="118">
        <v>214</v>
      </c>
      <c r="B216" s="51" t="s">
        <v>1586</v>
      </c>
      <c r="C216" s="51">
        <v>14</v>
      </c>
      <c r="D216" s="51">
        <v>61</v>
      </c>
      <c r="E216" s="116" t="s">
        <v>1948</v>
      </c>
      <c r="F216" s="287" t="s">
        <v>1601</v>
      </c>
      <c r="G216" s="190">
        <v>9649.6833333333343</v>
      </c>
      <c r="H216" s="167">
        <f t="shared" si="72"/>
        <v>9.2910688226819538</v>
      </c>
      <c r="I216" s="191"/>
      <c r="J216" s="192"/>
      <c r="K216" s="193"/>
      <c r="L216" s="181"/>
      <c r="M216" s="213">
        <v>1842</v>
      </c>
      <c r="N216" s="214">
        <v>1700</v>
      </c>
      <c r="O216" s="320">
        <f t="shared" si="69"/>
        <v>17774.716700000004</v>
      </c>
      <c r="P216" s="334"/>
      <c r="Q216" s="320"/>
      <c r="R216" s="340"/>
      <c r="S216" s="320">
        <f t="shared" si="62"/>
        <v>17.114148771380158</v>
      </c>
      <c r="T216" s="319">
        <f t="shared" si="55"/>
        <v>539.71179565424472</v>
      </c>
      <c r="U216" s="335"/>
      <c r="V216" s="320"/>
      <c r="W216" s="319"/>
      <c r="X216" s="335"/>
      <c r="Y216" s="320"/>
      <c r="Z216" s="319"/>
      <c r="AA216" s="336"/>
      <c r="AB216" s="361">
        <v>159586.83004760498</v>
      </c>
      <c r="AC216" s="359">
        <v>46490807</v>
      </c>
      <c r="AD216" s="361">
        <v>8.3898167490791299E-3</v>
      </c>
      <c r="AE216" s="357">
        <f>AC216*AD216/1000*365</f>
        <v>142368.01320508393</v>
      </c>
      <c r="AF216" s="415"/>
    </row>
    <row r="217" spans="1:32" s="4" customFormat="1" ht="19" customHeight="1" x14ac:dyDescent="0.2">
      <c r="A217" s="118">
        <v>215</v>
      </c>
      <c r="B217" s="4" t="s">
        <v>1586</v>
      </c>
      <c r="C217" s="4">
        <v>14</v>
      </c>
      <c r="D217" s="4">
        <v>62</v>
      </c>
      <c r="E217" s="119" t="s">
        <v>1949</v>
      </c>
      <c r="F217" s="286" t="s">
        <v>1601</v>
      </c>
      <c r="G217" s="185">
        <v>1852.7</v>
      </c>
      <c r="H217" s="165">
        <f t="shared" si="72"/>
        <v>1.7838474707580581</v>
      </c>
      <c r="I217" s="189"/>
      <c r="J217" s="187"/>
      <c r="K217" s="188"/>
      <c r="L217" s="179"/>
      <c r="M217" s="211"/>
      <c r="N217" s="214">
        <v>1700</v>
      </c>
      <c r="O217" s="317"/>
      <c r="P217" s="327">
        <f>AVERAGE(G217:G219)*N217/1000</f>
        <v>2705.9875925925921</v>
      </c>
      <c r="Q217" s="317"/>
      <c r="R217" s="327"/>
      <c r="S217" s="317"/>
      <c r="T217" s="316"/>
      <c r="U217" s="262">
        <f>N217*AVERAGE(H217:H219)/1000/1000000*86400*365</f>
        <v>82.164652594224165</v>
      </c>
      <c r="V217" s="317"/>
      <c r="W217" s="316"/>
      <c r="X217" s="332"/>
      <c r="Y217" s="317"/>
      <c r="Z217" s="316"/>
      <c r="AA217" s="333"/>
      <c r="AB217" s="360">
        <v>163324.321816293</v>
      </c>
      <c r="AC217" s="358">
        <v>49148303</v>
      </c>
      <c r="AD217" s="360">
        <v>8.3911948900836572E-3</v>
      </c>
      <c r="AE217" s="355">
        <f t="shared" ref="AE217:AE232" si="74">AC217*AD217/1000*365</f>
        <v>150530.7409813074</v>
      </c>
      <c r="AF217" s="415"/>
    </row>
    <row r="218" spans="1:32" s="4" customFormat="1" ht="19" customHeight="1" x14ac:dyDescent="0.2">
      <c r="A218" s="54">
        <v>216</v>
      </c>
      <c r="B218" s="4" t="s">
        <v>1586</v>
      </c>
      <c r="C218" s="4">
        <v>14</v>
      </c>
      <c r="D218" s="4">
        <v>62</v>
      </c>
      <c r="E218" s="119" t="s">
        <v>1950</v>
      </c>
      <c r="F218" s="286" t="s">
        <v>1601</v>
      </c>
      <c r="G218" s="185">
        <v>1514.4388888888889</v>
      </c>
      <c r="H218" s="165">
        <f t="shared" si="72"/>
        <v>1.4581572740120299</v>
      </c>
      <c r="I218" s="189"/>
      <c r="J218" s="187"/>
      <c r="K218" s="188"/>
      <c r="L218" s="179"/>
      <c r="M218" s="211"/>
      <c r="N218" s="214">
        <v>1700</v>
      </c>
      <c r="O218" s="317"/>
      <c r="P218" s="327"/>
      <c r="Q218" s="317"/>
      <c r="R218" s="327"/>
      <c r="S218" s="317"/>
      <c r="T218" s="316"/>
      <c r="U218" s="332"/>
      <c r="V218" s="317"/>
      <c r="W218" s="316"/>
      <c r="X218" s="332"/>
      <c r="Y218" s="317"/>
      <c r="Z218" s="316"/>
      <c r="AA218" s="333"/>
      <c r="AB218" s="360">
        <v>163324.321816293</v>
      </c>
      <c r="AC218" s="358">
        <v>49148303</v>
      </c>
      <c r="AD218" s="360">
        <v>8.3911948900836572E-3</v>
      </c>
      <c r="AE218" s="355">
        <f t="shared" si="74"/>
        <v>150530.7409813074</v>
      </c>
      <c r="AF218" s="415"/>
    </row>
    <row r="219" spans="1:32" s="4" customFormat="1" ht="19" customHeight="1" x14ac:dyDescent="0.2">
      <c r="A219" s="54">
        <v>217</v>
      </c>
      <c r="B219" s="4" t="s">
        <v>1586</v>
      </c>
      <c r="C219" s="4">
        <v>14</v>
      </c>
      <c r="D219" s="4">
        <v>62</v>
      </c>
      <c r="E219" s="119" t="s">
        <v>1951</v>
      </c>
      <c r="F219" s="286" t="s">
        <v>1601</v>
      </c>
      <c r="G219" s="185">
        <v>1408.1333333333334</v>
      </c>
      <c r="H219" s="165">
        <f t="shared" si="72"/>
        <v>1.3558023884907326</v>
      </c>
      <c r="I219" s="189"/>
      <c r="J219" s="187"/>
      <c r="K219" s="188"/>
      <c r="L219" s="179"/>
      <c r="M219" s="211"/>
      <c r="N219" s="212">
        <v>1700</v>
      </c>
      <c r="O219" s="317"/>
      <c r="P219" s="327"/>
      <c r="Q219" s="317"/>
      <c r="R219" s="327"/>
      <c r="S219" s="317"/>
      <c r="T219" s="316"/>
      <c r="U219" s="332"/>
      <c r="V219" s="317"/>
      <c r="W219" s="316"/>
      <c r="X219" s="332"/>
      <c r="Y219" s="317"/>
      <c r="Z219" s="316"/>
      <c r="AA219" s="333"/>
      <c r="AB219" s="360">
        <v>163324.321816293</v>
      </c>
      <c r="AC219" s="362">
        <v>49148303</v>
      </c>
      <c r="AD219" s="360">
        <v>8.3911948900836572E-3</v>
      </c>
      <c r="AE219" s="355">
        <f t="shared" si="74"/>
        <v>150530.7409813074</v>
      </c>
      <c r="AF219" s="414"/>
    </row>
    <row r="220" spans="1:32" s="243" customFormat="1" ht="19" customHeight="1" x14ac:dyDescent="0.2">
      <c r="A220" s="132">
        <v>218</v>
      </c>
      <c r="B220" s="243" t="s">
        <v>1964</v>
      </c>
      <c r="C220" s="243">
        <v>15</v>
      </c>
      <c r="D220" s="243">
        <v>63</v>
      </c>
      <c r="E220" s="251" t="s">
        <v>1968</v>
      </c>
      <c r="F220" s="291" t="s">
        <v>1967</v>
      </c>
      <c r="G220" s="252">
        <v>1632800</v>
      </c>
      <c r="H220" s="244">
        <f t="shared" si="72"/>
        <v>1572.1196903188627</v>
      </c>
      <c r="I220" s="246"/>
      <c r="J220" s="247"/>
      <c r="K220" s="246"/>
      <c r="L220" s="247"/>
      <c r="M220" s="253"/>
      <c r="N220" s="254">
        <v>25156</v>
      </c>
      <c r="O220" s="341"/>
      <c r="P220" s="342">
        <f>G220*N220/1000</f>
        <v>41074716.799999997</v>
      </c>
      <c r="Q220" s="341"/>
      <c r="R220" s="342"/>
      <c r="S220" s="341"/>
      <c r="T220" s="343"/>
      <c r="U220" s="266">
        <f>P220*$B$1*365*86400/1000000</f>
        <v>1247193.389029799</v>
      </c>
      <c r="V220" s="344"/>
      <c r="W220" s="343"/>
      <c r="X220" s="343"/>
      <c r="Y220" s="344"/>
      <c r="Z220" s="343"/>
      <c r="AA220" s="345"/>
      <c r="AB220" s="372">
        <v>1457370</v>
      </c>
      <c r="AC220" s="372">
        <v>308655927</v>
      </c>
      <c r="AD220" s="372">
        <v>9.1914444167699991E-2</v>
      </c>
      <c r="AE220" s="373">
        <f t="shared" si="74"/>
        <v>10355027.358783983</v>
      </c>
      <c r="AF220" s="413" t="s">
        <v>2121</v>
      </c>
    </row>
    <row r="221" spans="1:32" s="243" customFormat="1" ht="19" customHeight="1" x14ac:dyDescent="0.2">
      <c r="A221" s="132">
        <v>219</v>
      </c>
      <c r="B221" s="243" t="s">
        <v>1964</v>
      </c>
      <c r="C221" s="243">
        <v>15</v>
      </c>
      <c r="D221" s="243">
        <v>64</v>
      </c>
      <c r="E221" s="251" t="s">
        <v>1969</v>
      </c>
      <c r="F221" s="291" t="s">
        <v>1967</v>
      </c>
      <c r="G221" s="252">
        <v>1583000</v>
      </c>
      <c r="H221" s="244">
        <f t="shared" si="72"/>
        <v>1524.1704248987994</v>
      </c>
      <c r="I221" s="246"/>
      <c r="J221" s="247"/>
      <c r="K221" s="246"/>
      <c r="L221" s="247"/>
      <c r="M221" s="253"/>
      <c r="N221" s="254">
        <v>2156</v>
      </c>
      <c r="O221" s="341"/>
      <c r="P221" s="342">
        <f>G221*N221/1000</f>
        <v>3412948</v>
      </c>
      <c r="Q221" s="341"/>
      <c r="R221" s="342"/>
      <c r="S221" s="341"/>
      <c r="T221" s="343"/>
      <c r="U221" s="266">
        <f>P221*$B$1*365*86400/1000000</f>
        <v>103630.81024827602</v>
      </c>
      <c r="V221" s="344"/>
      <c r="W221" s="343"/>
      <c r="X221" s="343"/>
      <c r="Y221" s="344"/>
      <c r="Z221" s="343"/>
      <c r="AA221" s="345"/>
      <c r="AB221" s="372">
        <v>174300</v>
      </c>
      <c r="AC221" s="372">
        <v>37909860</v>
      </c>
      <c r="AD221" s="372">
        <v>9.1914444167699991E-2</v>
      </c>
      <c r="AE221" s="373">
        <f t="shared" si="74"/>
        <v>1271829.2542869928</v>
      </c>
      <c r="AF221" s="414"/>
    </row>
    <row r="222" spans="1:32" s="243" customFormat="1" ht="19" customHeight="1" x14ac:dyDescent="0.2">
      <c r="A222" s="132">
        <v>220</v>
      </c>
      <c r="B222" s="412" t="s">
        <v>1971</v>
      </c>
      <c r="C222" s="243">
        <v>16</v>
      </c>
      <c r="D222" s="243">
        <v>66</v>
      </c>
      <c r="E222" s="251" t="s">
        <v>1983</v>
      </c>
      <c r="F222" s="291" t="s">
        <v>2100</v>
      </c>
      <c r="G222" s="278">
        <f>1.94*1000</f>
        <v>1940</v>
      </c>
      <c r="H222" s="244">
        <f t="shared" si="72"/>
        <v>1.8679031107414219</v>
      </c>
      <c r="I222" s="246"/>
      <c r="J222" s="247"/>
      <c r="K222" s="246"/>
      <c r="L222" s="293"/>
      <c r="M222" s="279"/>
      <c r="N222" s="250">
        <v>0.94</v>
      </c>
      <c r="O222" s="341"/>
      <c r="P222" s="342">
        <f>AVERAGE(G222:G223)*N222/1000</f>
        <v>6.1052999999999988</v>
      </c>
      <c r="Q222" s="346"/>
      <c r="R222" s="342"/>
      <c r="S222" s="341"/>
      <c r="T222" s="343"/>
      <c r="U222" s="266">
        <f>P222*$B$1*365*86400/1000000</f>
        <v>0.18538143148058492</v>
      </c>
      <c r="V222" s="344"/>
      <c r="W222" s="343"/>
      <c r="X222" s="343"/>
      <c r="Y222" s="344"/>
      <c r="Z222" s="343"/>
      <c r="AA222" s="345"/>
      <c r="AB222" s="372">
        <f>114.278321-18.207984</f>
        <v>96.070337000000009</v>
      </c>
      <c r="AC222" s="372">
        <f>337692-63904</f>
        <v>273788</v>
      </c>
      <c r="AD222" s="372">
        <v>6.6822000027998421E-3</v>
      </c>
      <c r="AE222" s="373">
        <f>AC222*AD222/1000*365</f>
        <v>667.76975364379553</v>
      </c>
      <c r="AF222" s="413" t="s">
        <v>2119</v>
      </c>
    </row>
    <row r="223" spans="1:32" s="243" customFormat="1" ht="19" customHeight="1" x14ac:dyDescent="0.2">
      <c r="A223" s="132">
        <v>221</v>
      </c>
      <c r="B223" s="412" t="s">
        <v>1971</v>
      </c>
      <c r="C223" s="243">
        <v>16</v>
      </c>
      <c r="D223" s="243">
        <v>66</v>
      </c>
      <c r="E223" s="251" t="s">
        <v>1982</v>
      </c>
      <c r="F223" s="291" t="s">
        <v>2100</v>
      </c>
      <c r="G223" s="245">
        <f>11.05*1000</f>
        <v>11050</v>
      </c>
      <c r="H223" s="244">
        <f t="shared" si="72"/>
        <v>10.639345037985935</v>
      </c>
      <c r="I223" s="246"/>
      <c r="J223" s="247"/>
      <c r="K223" s="246"/>
      <c r="L223" s="293"/>
      <c r="M223" s="279"/>
      <c r="N223" s="250">
        <v>0.94</v>
      </c>
      <c r="O223" s="341"/>
      <c r="P223" s="342"/>
      <c r="Q223" s="346"/>
      <c r="R223" s="342"/>
      <c r="S223" s="341"/>
      <c r="T223" s="343"/>
      <c r="U223" s="343"/>
      <c r="V223" s="344"/>
      <c r="W223" s="343"/>
      <c r="X223" s="343"/>
      <c r="Y223" s="344"/>
      <c r="Z223" s="343"/>
      <c r="AA223" s="345"/>
      <c r="AB223" s="372">
        <f>114.278321-18.207984</f>
        <v>96.070337000000009</v>
      </c>
      <c r="AC223" s="372">
        <f>337692-63904</f>
        <v>273788</v>
      </c>
      <c r="AD223" s="372">
        <v>6.6822000027998421E-3</v>
      </c>
      <c r="AE223" s="373">
        <f t="shared" si="74"/>
        <v>667.76975364379553</v>
      </c>
      <c r="AF223" s="414"/>
    </row>
    <row r="224" spans="1:32" s="243" customFormat="1" ht="19" customHeight="1" x14ac:dyDescent="0.2">
      <c r="A224" s="132">
        <v>222</v>
      </c>
      <c r="B224" s="412" t="s">
        <v>1972</v>
      </c>
      <c r="C224" s="243">
        <v>17</v>
      </c>
      <c r="D224" s="243">
        <v>67</v>
      </c>
      <c r="E224" s="243" t="s">
        <v>1973</v>
      </c>
      <c r="F224" s="386" t="s">
        <v>2047</v>
      </c>
      <c r="G224" s="245">
        <v>5895.0000000000009</v>
      </c>
      <c r="H224" s="244">
        <f t="shared" si="72"/>
        <v>5.6759220813508682</v>
      </c>
      <c r="I224" s="246"/>
      <c r="J224" s="247"/>
      <c r="K224" s="246"/>
      <c r="L224" s="247"/>
      <c r="M224" s="248">
        <v>9.150970000573329</v>
      </c>
      <c r="N224" s="249"/>
      <c r="O224" s="341">
        <f t="shared" ref="O224:O232" si="75">G224*M224/1000</f>
        <v>53.944968153379783</v>
      </c>
      <c r="P224" s="342"/>
      <c r="Q224" s="346"/>
      <c r="R224" s="342"/>
      <c r="S224" s="341">
        <f t="shared" ref="S224:S232" si="76">H224*M224/1000</f>
        <v>5.1940192692033524E-2</v>
      </c>
      <c r="T224" s="347">
        <f t="shared" ref="T224" si="77">S224/1000000*365*86400</f>
        <v>1.6379859167359692</v>
      </c>
      <c r="U224" s="343"/>
      <c r="V224" s="344"/>
      <c r="W224" s="343"/>
      <c r="X224" s="343"/>
      <c r="Y224" s="344"/>
      <c r="Z224" s="343"/>
      <c r="AA224" s="345"/>
      <c r="AB224" s="372">
        <v>19.961917</v>
      </c>
      <c r="AC224" s="372">
        <v>24973</v>
      </c>
      <c r="AD224" s="372">
        <v>6.6822000027998421E-3</v>
      </c>
      <c r="AE224" s="373">
        <f t="shared" si="74"/>
        <v>60.909221944520965</v>
      </c>
      <c r="AF224" s="413" t="s">
        <v>2120</v>
      </c>
    </row>
    <row r="225" spans="1:32" s="243" customFormat="1" ht="19" customHeight="1" x14ac:dyDescent="0.2">
      <c r="A225" s="132">
        <v>223</v>
      </c>
      <c r="B225" s="412" t="s">
        <v>1972</v>
      </c>
      <c r="C225" s="243">
        <v>17</v>
      </c>
      <c r="D225" s="243">
        <v>68</v>
      </c>
      <c r="E225" s="243" t="s">
        <v>1974</v>
      </c>
      <c r="F225" s="386" t="s">
        <v>2048</v>
      </c>
      <c r="G225" s="245">
        <v>3280</v>
      </c>
      <c r="H225" s="244">
        <f t="shared" si="72"/>
        <v>3.1581042284700329</v>
      </c>
      <c r="I225" s="246"/>
      <c r="J225" s="247"/>
      <c r="K225" s="246"/>
      <c r="L225" s="247"/>
      <c r="M225" s="248">
        <v>1.115580040183215</v>
      </c>
      <c r="N225" s="250"/>
      <c r="O225" s="341">
        <f t="shared" si="75"/>
        <v>3.6591025318009454</v>
      </c>
      <c r="P225" s="342"/>
      <c r="Q225" s="346"/>
      <c r="R225" s="342"/>
      <c r="S225" s="341">
        <f t="shared" si="76"/>
        <v>3.5231180420993808E-3</v>
      </c>
      <c r="T225" s="347">
        <f t="shared" ref="T225:T232" si="78">S225/1000000*365*86400</f>
        <v>0.11110505057564607</v>
      </c>
      <c r="U225" s="343"/>
      <c r="V225" s="344"/>
      <c r="W225" s="343"/>
      <c r="X225" s="343"/>
      <c r="Y225" s="344"/>
      <c r="Z225" s="343"/>
      <c r="AA225" s="345"/>
      <c r="AB225" s="372">
        <v>11.849297</v>
      </c>
      <c r="AC225" s="372">
        <v>18888</v>
      </c>
      <c r="AD225" s="372">
        <v>6.6822000027998421E-3</v>
      </c>
      <c r="AE225" s="373">
        <f t="shared" si="74"/>
        <v>46.067888683302449</v>
      </c>
      <c r="AF225" s="415"/>
    </row>
    <row r="226" spans="1:32" s="243" customFormat="1" ht="19" customHeight="1" x14ac:dyDescent="0.2">
      <c r="A226" s="132">
        <v>224</v>
      </c>
      <c r="B226" s="412" t="s">
        <v>1972</v>
      </c>
      <c r="C226" s="243">
        <v>17</v>
      </c>
      <c r="D226" s="243">
        <v>69</v>
      </c>
      <c r="E226" s="243" t="s">
        <v>1975</v>
      </c>
      <c r="F226" s="386" t="s">
        <v>2043</v>
      </c>
      <c r="G226" s="245">
        <v>1020</v>
      </c>
      <c r="H226" s="244">
        <f t="shared" si="72"/>
        <v>0.98209338812177849</v>
      </c>
      <c r="I226" s="246"/>
      <c r="J226" s="247"/>
      <c r="K226" s="246"/>
      <c r="L226" s="247"/>
      <c r="M226" s="248">
        <v>0.18469982078853048</v>
      </c>
      <c r="N226" s="250"/>
      <c r="O226" s="341">
        <f t="shared" si="75"/>
        <v>0.1883938172043011</v>
      </c>
      <c r="P226" s="342"/>
      <c r="Q226" s="346"/>
      <c r="R226" s="342"/>
      <c r="S226" s="341">
        <f t="shared" si="76"/>
        <v>1.8139247278369319E-4</v>
      </c>
      <c r="T226" s="347">
        <f t="shared" si="78"/>
        <v>5.7203930217065478E-3</v>
      </c>
      <c r="U226" s="343"/>
      <c r="V226" s="344"/>
      <c r="W226" s="343"/>
      <c r="X226" s="343"/>
      <c r="Y226" s="344"/>
      <c r="Z226" s="343"/>
      <c r="AA226" s="345"/>
      <c r="AB226" s="372">
        <v>7</v>
      </c>
      <c r="AC226" s="372">
        <v>17011</v>
      </c>
      <c r="AD226" s="372">
        <v>6.6822000027998421E-3</v>
      </c>
      <c r="AE226" s="373">
        <f t="shared" si="74"/>
        <v>41.489880050384265</v>
      </c>
      <c r="AF226" s="415"/>
    </row>
    <row r="227" spans="1:32" s="243" customFormat="1" ht="19" customHeight="1" x14ac:dyDescent="0.2">
      <c r="A227" s="132">
        <v>225</v>
      </c>
      <c r="B227" s="412" t="s">
        <v>1972</v>
      </c>
      <c r="C227" s="243">
        <v>17</v>
      </c>
      <c r="D227" s="243">
        <v>70</v>
      </c>
      <c r="E227" s="243" t="s">
        <v>1976</v>
      </c>
      <c r="F227" s="386" t="s">
        <v>2023</v>
      </c>
      <c r="G227" s="245">
        <v>4979.9999999999991</v>
      </c>
      <c r="H227" s="244">
        <f t="shared" si="72"/>
        <v>4.7949265420063298</v>
      </c>
      <c r="I227" s="246"/>
      <c r="J227" s="247"/>
      <c r="K227" s="246"/>
      <c r="L227" s="247"/>
      <c r="M227" s="248">
        <v>12.272459434373497</v>
      </c>
      <c r="N227" s="250">
        <v>0.94</v>
      </c>
      <c r="O227" s="341">
        <f t="shared" si="75"/>
        <v>61.116847983180001</v>
      </c>
      <c r="P227" s="342">
        <f>O227/M227*N227</f>
        <v>4.6811999999999987</v>
      </c>
      <c r="Q227" s="346"/>
      <c r="R227" s="342"/>
      <c r="S227" s="341">
        <f t="shared" si="76"/>
        <v>5.8845541477573468E-2</v>
      </c>
      <c r="T227" s="347">
        <f t="shared" si="78"/>
        <v>1.8557529960367567</v>
      </c>
      <c r="U227" s="266">
        <f>P227*$B$1*365*86400/1000000</f>
        <v>0.1421400352229889</v>
      </c>
      <c r="V227" s="344"/>
      <c r="W227" s="343"/>
      <c r="X227" s="343"/>
      <c r="Y227" s="344"/>
      <c r="Z227" s="343"/>
      <c r="AA227" s="345"/>
      <c r="AB227" s="372">
        <f>114.278321-18.207984</f>
        <v>96.070337000000009</v>
      </c>
      <c r="AC227" s="372">
        <f>337692-63904</f>
        <v>273788</v>
      </c>
      <c r="AD227" s="372">
        <v>6.6822000027998421E-3</v>
      </c>
      <c r="AE227" s="373">
        <f t="shared" si="74"/>
        <v>667.76975364379553</v>
      </c>
      <c r="AF227" s="415"/>
    </row>
    <row r="228" spans="1:32" s="243" customFormat="1" ht="19" customHeight="1" x14ac:dyDescent="0.2">
      <c r="A228" s="132">
        <v>226</v>
      </c>
      <c r="B228" s="412" t="s">
        <v>1972</v>
      </c>
      <c r="C228" s="243">
        <v>17</v>
      </c>
      <c r="D228" s="243">
        <v>71</v>
      </c>
      <c r="E228" s="243" t="s">
        <v>1977</v>
      </c>
      <c r="F228" s="386" t="s">
        <v>2043</v>
      </c>
      <c r="G228" s="245">
        <v>3450</v>
      </c>
      <c r="H228" s="244">
        <f t="shared" si="72"/>
        <v>3.3217864598236626</v>
      </c>
      <c r="I228" s="246"/>
      <c r="J228" s="247"/>
      <c r="K228" s="246"/>
      <c r="L228" s="247"/>
      <c r="M228" s="248">
        <v>0.77451069620692037</v>
      </c>
      <c r="N228" s="250"/>
      <c r="O228" s="341">
        <f t="shared" si="75"/>
        <v>2.6720619019138754</v>
      </c>
      <c r="P228" s="342"/>
      <c r="Q228" s="346"/>
      <c r="R228" s="342"/>
      <c r="S228" s="341">
        <f t="shared" si="76"/>
        <v>2.5727591436487461E-3</v>
      </c>
      <c r="T228" s="347">
        <f t="shared" si="78"/>
        <v>8.113453235410685E-2</v>
      </c>
      <c r="U228" s="343"/>
      <c r="V228" s="344"/>
      <c r="W228" s="343"/>
      <c r="X228" s="343"/>
      <c r="Y228" s="344"/>
      <c r="Z228" s="343"/>
      <c r="AA228" s="345"/>
      <c r="AB228" s="372">
        <v>91.347887999999998</v>
      </c>
      <c r="AC228" s="372">
        <v>75980</v>
      </c>
      <c r="AD228" s="372">
        <v>6.6822000027998421E-3</v>
      </c>
      <c r="AE228" s="373">
        <f t="shared" si="74"/>
        <v>185.31544801764716</v>
      </c>
      <c r="AF228" s="415"/>
    </row>
    <row r="229" spans="1:32" s="243" customFormat="1" ht="19" customHeight="1" x14ac:dyDescent="0.2">
      <c r="A229" s="132">
        <v>227</v>
      </c>
      <c r="B229" s="412" t="s">
        <v>1972</v>
      </c>
      <c r="C229" s="243">
        <v>17</v>
      </c>
      <c r="D229" s="243">
        <v>72</v>
      </c>
      <c r="E229" s="243" t="s">
        <v>1978</v>
      </c>
      <c r="F229" s="386" t="s">
        <v>2044</v>
      </c>
      <c r="G229" s="245">
        <v>8100</v>
      </c>
      <c r="H229" s="244">
        <f t="shared" si="72"/>
        <v>7.798976905672947</v>
      </c>
      <c r="I229" s="246"/>
      <c r="J229" s="247"/>
      <c r="K229" s="246"/>
      <c r="L229" s="247"/>
      <c r="M229" s="248">
        <v>5.4229211922586504</v>
      </c>
      <c r="N229" s="250">
        <v>16.554374410552114</v>
      </c>
      <c r="O229" s="341">
        <f t="shared" si="75"/>
        <v>43.925661657295066</v>
      </c>
      <c r="P229" s="342">
        <f>O229/M229*N229</f>
        <v>134.09043272547211</v>
      </c>
      <c r="Q229" s="346"/>
      <c r="R229" s="342"/>
      <c r="S229" s="341">
        <f t="shared" si="76"/>
        <v>4.2293237139709616E-2</v>
      </c>
      <c r="T229" s="347">
        <f t="shared" si="78"/>
        <v>1.3337595264378823</v>
      </c>
      <c r="U229" s="266">
        <f>P229*$B$1*365*86400/1000000</f>
        <v>4.0715241456601801</v>
      </c>
      <c r="V229" s="344"/>
      <c r="W229" s="343"/>
      <c r="X229" s="343"/>
      <c r="Y229" s="344"/>
      <c r="Z229" s="343"/>
      <c r="AA229" s="345"/>
      <c r="AB229" s="372">
        <v>603.67380100000003</v>
      </c>
      <c r="AC229" s="372">
        <v>668167</v>
      </c>
      <c r="AD229" s="372">
        <v>6.6822000027998421E-3</v>
      </c>
      <c r="AE229" s="373">
        <f t="shared" si="74"/>
        <v>1629.6613181838279</v>
      </c>
      <c r="AF229" s="415"/>
    </row>
    <row r="230" spans="1:32" s="243" customFormat="1" ht="19" customHeight="1" x14ac:dyDescent="0.2">
      <c r="A230" s="132">
        <v>228</v>
      </c>
      <c r="B230" s="412" t="s">
        <v>1972</v>
      </c>
      <c r="C230" s="243">
        <v>17</v>
      </c>
      <c r="D230" s="243">
        <v>73</v>
      </c>
      <c r="E230" s="243" t="s">
        <v>1979</v>
      </c>
      <c r="F230" s="386" t="s">
        <v>2048</v>
      </c>
      <c r="G230" s="245">
        <v>1945</v>
      </c>
      <c r="H230" s="244">
        <f t="shared" si="72"/>
        <v>1.8727172940165286</v>
      </c>
      <c r="I230" s="246"/>
      <c r="J230" s="247"/>
      <c r="K230" s="246"/>
      <c r="L230" s="247"/>
      <c r="M230" s="248">
        <v>1.7792223086661929</v>
      </c>
      <c r="N230" s="250">
        <v>5.3032349663693834</v>
      </c>
      <c r="O230" s="341">
        <f t="shared" si="75"/>
        <v>3.4605873903557454</v>
      </c>
      <c r="P230" s="342">
        <f>O230/M230*N230</f>
        <v>10.314792009588452</v>
      </c>
      <c r="Q230" s="346"/>
      <c r="R230" s="342"/>
      <c r="S230" s="341">
        <f t="shared" si="76"/>
        <v>3.3319803873391937E-3</v>
      </c>
      <c r="T230" s="347">
        <f t="shared" si="78"/>
        <v>0.10507733349512882</v>
      </c>
      <c r="U230" s="266">
        <f>P230*$B$1*365*86400/1000000</f>
        <v>0.31319851738031007</v>
      </c>
      <c r="V230" s="344"/>
      <c r="W230" s="343"/>
      <c r="X230" s="343"/>
      <c r="Y230" s="344"/>
      <c r="Z230" s="343"/>
      <c r="AA230" s="345"/>
      <c r="AB230" s="372">
        <v>36.751474000000002</v>
      </c>
      <c r="AC230" s="372">
        <v>66053</v>
      </c>
      <c r="AD230" s="372">
        <v>6.6822000027998421E-3</v>
      </c>
      <c r="AE230" s="373">
        <f t="shared" si="74"/>
        <v>161.10346522650235</v>
      </c>
      <c r="AF230" s="415"/>
    </row>
    <row r="231" spans="1:32" s="243" customFormat="1" ht="19" customHeight="1" x14ac:dyDescent="0.2">
      <c r="A231" s="132">
        <v>229</v>
      </c>
      <c r="B231" s="412" t="s">
        <v>1972</v>
      </c>
      <c r="C231" s="243">
        <v>17</v>
      </c>
      <c r="D231" s="243">
        <v>74</v>
      </c>
      <c r="E231" s="243" t="s">
        <v>1980</v>
      </c>
      <c r="F231" s="386" t="s">
        <v>2101</v>
      </c>
      <c r="G231" s="245">
        <v>2105</v>
      </c>
      <c r="H231" s="244">
        <f t="shared" si="72"/>
        <v>2.0267711588199449</v>
      </c>
      <c r="I231" s="246"/>
      <c r="J231" s="247"/>
      <c r="K231" s="246"/>
      <c r="L231" s="247"/>
      <c r="M231" s="248">
        <v>4.9626600356220836</v>
      </c>
      <c r="N231" s="250"/>
      <c r="O231" s="341">
        <f t="shared" si="75"/>
        <v>10.446399374984487</v>
      </c>
      <c r="P231" s="342"/>
      <c r="Q231" s="346"/>
      <c r="R231" s="342"/>
      <c r="S231" s="341">
        <f t="shared" si="76"/>
        <v>1.0058176231227199E-2</v>
      </c>
      <c r="T231" s="347">
        <f t="shared" si="78"/>
        <v>0.31719464562798094</v>
      </c>
      <c r="U231" s="343"/>
      <c r="V231" s="344"/>
      <c r="W231" s="343"/>
      <c r="X231" s="343"/>
      <c r="Y231" s="344"/>
      <c r="Z231" s="343"/>
      <c r="AA231" s="345"/>
      <c r="AB231" s="372">
        <v>241.666743</v>
      </c>
      <c r="AC231" s="372">
        <v>307472</v>
      </c>
      <c r="AD231" s="372">
        <v>6.6822000027998421E-3</v>
      </c>
      <c r="AE231" s="373">
        <f t="shared" si="74"/>
        <v>749.92513073021871</v>
      </c>
      <c r="AF231" s="415"/>
    </row>
    <row r="232" spans="1:32" s="243" customFormat="1" ht="19" customHeight="1" x14ac:dyDescent="0.2">
      <c r="A232" s="132">
        <v>230</v>
      </c>
      <c r="B232" s="412" t="s">
        <v>1972</v>
      </c>
      <c r="C232" s="243">
        <v>17</v>
      </c>
      <c r="D232" s="243">
        <v>75</v>
      </c>
      <c r="E232" s="243" t="s">
        <v>1981</v>
      </c>
      <c r="F232" s="386" t="s">
        <v>2033</v>
      </c>
      <c r="G232" s="245">
        <v>6000</v>
      </c>
      <c r="H232" s="244">
        <f t="shared" si="72"/>
        <v>5.7770199301281089</v>
      </c>
      <c r="I232" s="246"/>
      <c r="J232" s="247"/>
      <c r="K232" s="246"/>
      <c r="L232" s="247"/>
      <c r="M232" s="248">
        <v>4.8713304305873075</v>
      </c>
      <c r="N232" s="250"/>
      <c r="O232" s="341">
        <f t="shared" si="75"/>
        <v>29.227982583523843</v>
      </c>
      <c r="P232" s="342"/>
      <c r="Q232" s="346"/>
      <c r="R232" s="342"/>
      <c r="S232" s="341">
        <f t="shared" si="76"/>
        <v>2.8141772983742416E-2</v>
      </c>
      <c r="T232" s="347">
        <f t="shared" si="78"/>
        <v>0.88747895281530076</v>
      </c>
      <c r="U232" s="343"/>
      <c r="V232" s="344"/>
      <c r="W232" s="343"/>
      <c r="X232" s="343"/>
      <c r="Y232" s="344"/>
      <c r="Z232" s="343"/>
      <c r="AA232" s="345"/>
      <c r="AB232" s="372">
        <v>164.665233</v>
      </c>
      <c r="AC232" s="372">
        <v>226451</v>
      </c>
      <c r="AD232" s="372">
        <v>6.6822000027998421E-3</v>
      </c>
      <c r="AE232" s="373">
        <f t="shared" si="74"/>
        <v>552.31466858441991</v>
      </c>
      <c r="AF232" s="414"/>
    </row>
    <row r="233" spans="1:32" s="4" customFormat="1" ht="19" customHeight="1" x14ac:dyDescent="0.2">
      <c r="A233" s="54">
        <v>231</v>
      </c>
      <c r="B233" s="4" t="s">
        <v>2045</v>
      </c>
      <c r="C233" s="4">
        <v>18</v>
      </c>
      <c r="D233" s="4">
        <v>76</v>
      </c>
      <c r="E233" s="4" t="s">
        <v>937</v>
      </c>
      <c r="F233" s="288" t="s">
        <v>2102</v>
      </c>
      <c r="G233" s="156">
        <v>0</v>
      </c>
      <c r="H233" s="292">
        <f t="shared" si="72"/>
        <v>0</v>
      </c>
      <c r="I233" s="179"/>
      <c r="J233" s="385"/>
      <c r="K233" s="179"/>
      <c r="L233" s="385"/>
      <c r="M233" s="280"/>
      <c r="N233" s="212">
        <v>7.93</v>
      </c>
      <c r="O233" s="316"/>
      <c r="P233" s="327">
        <f>AVERAGE(G233:G236)*N233/1000</f>
        <v>1.1895</v>
      </c>
      <c r="Q233" s="327"/>
      <c r="R233" s="327"/>
      <c r="S233" s="332"/>
      <c r="T233" s="332"/>
      <c r="U233" s="262">
        <f>P233*$B$1*365*86400/1000000</f>
        <v>3.61179979274001E-2</v>
      </c>
      <c r="V233" s="332"/>
      <c r="W233" s="332"/>
      <c r="X233" s="332"/>
      <c r="Y233" s="332"/>
      <c r="Z233" s="332"/>
      <c r="AA233" s="333"/>
      <c r="AB233" s="365">
        <v>9429.6531759999998</v>
      </c>
      <c r="AC233" s="365">
        <v>206945</v>
      </c>
      <c r="AD233" s="376">
        <v>1.0602019406879996E-2</v>
      </c>
      <c r="AE233" s="355">
        <f>AC233*AD233/1000*365</f>
        <v>800.82274074722511</v>
      </c>
      <c r="AF233" s="413" t="s">
        <v>2118</v>
      </c>
    </row>
    <row r="234" spans="1:32" s="4" customFormat="1" ht="19" customHeight="1" x14ac:dyDescent="0.2">
      <c r="A234" s="54">
        <v>232</v>
      </c>
      <c r="B234" s="4" t="s">
        <v>2045</v>
      </c>
      <c r="C234" s="4">
        <v>18</v>
      </c>
      <c r="D234" s="4">
        <v>76</v>
      </c>
      <c r="E234" s="65" t="s">
        <v>937</v>
      </c>
      <c r="F234" s="288" t="s">
        <v>2103</v>
      </c>
      <c r="G234" s="156">
        <v>150</v>
      </c>
      <c r="H234" s="292">
        <f t="shared" si="72"/>
        <v>0.14442549825320272</v>
      </c>
      <c r="I234" s="179"/>
      <c r="J234" s="179"/>
      <c r="K234" s="180"/>
      <c r="L234" s="179"/>
      <c r="M234" s="234"/>
      <c r="N234" s="212">
        <v>7.93</v>
      </c>
      <c r="O234" s="317"/>
      <c r="P234" s="327"/>
      <c r="Q234" s="350"/>
      <c r="R234" s="327"/>
      <c r="S234" s="317"/>
      <c r="T234" s="319"/>
      <c r="U234" s="262"/>
      <c r="V234" s="351"/>
      <c r="W234" s="332"/>
      <c r="X234" s="332"/>
      <c r="Y234" s="351"/>
      <c r="Z234" s="332"/>
      <c r="AA234" s="333"/>
      <c r="AB234" s="366">
        <v>9429.6531759999998</v>
      </c>
      <c r="AC234" s="366">
        <v>206945</v>
      </c>
      <c r="AD234" s="376">
        <v>1.0602019406879996E-2</v>
      </c>
      <c r="AE234" s="357">
        <f t="shared" ref="AE234:AE242" si="79">AC234*AD234/1000*365</f>
        <v>800.82274074722511</v>
      </c>
      <c r="AF234" s="415"/>
    </row>
    <row r="235" spans="1:32" s="4" customFormat="1" ht="19" customHeight="1" x14ac:dyDescent="0.2">
      <c r="A235" s="54">
        <v>233</v>
      </c>
      <c r="B235" s="4" t="s">
        <v>2045</v>
      </c>
      <c r="C235" s="4">
        <v>18</v>
      </c>
      <c r="D235" s="4">
        <v>76</v>
      </c>
      <c r="E235" s="65" t="s">
        <v>937</v>
      </c>
      <c r="F235" s="288" t="s">
        <v>2104</v>
      </c>
      <c r="G235" s="156">
        <v>210</v>
      </c>
      <c r="H235" s="292">
        <f t="shared" si="72"/>
        <v>0.20219569755448383</v>
      </c>
      <c r="I235" s="179"/>
      <c r="J235" s="179"/>
      <c r="K235" s="180"/>
      <c r="L235" s="179"/>
      <c r="M235" s="234"/>
      <c r="N235" s="212">
        <v>7.93</v>
      </c>
      <c r="O235" s="317"/>
      <c r="P235" s="327"/>
      <c r="Q235" s="350"/>
      <c r="R235" s="327"/>
      <c r="S235" s="317"/>
      <c r="T235" s="319"/>
      <c r="U235" s="262"/>
      <c r="V235" s="351"/>
      <c r="W235" s="332"/>
      <c r="X235" s="332"/>
      <c r="Y235" s="351"/>
      <c r="Z235" s="332"/>
      <c r="AA235" s="333"/>
      <c r="AB235" s="366">
        <v>9429.6531759999998</v>
      </c>
      <c r="AC235" s="366">
        <v>206945</v>
      </c>
      <c r="AD235" s="376">
        <v>1.0602019406879996E-2</v>
      </c>
      <c r="AE235" s="357">
        <f t="shared" si="79"/>
        <v>800.82274074722511</v>
      </c>
      <c r="AF235" s="415"/>
    </row>
    <row r="236" spans="1:32" s="51" customFormat="1" ht="19" customHeight="1" x14ac:dyDescent="0.2">
      <c r="A236" s="118">
        <v>234</v>
      </c>
      <c r="B236" s="51" t="s">
        <v>2045</v>
      </c>
      <c r="C236" s="51">
        <v>18</v>
      </c>
      <c r="D236" s="51">
        <v>76</v>
      </c>
      <c r="E236" s="51" t="s">
        <v>937</v>
      </c>
      <c r="F236" s="289" t="s">
        <v>2105</v>
      </c>
      <c r="G236" s="155">
        <v>240</v>
      </c>
      <c r="H236" s="379">
        <f t="shared" si="72"/>
        <v>0.23108079720512437</v>
      </c>
      <c r="I236" s="181"/>
      <c r="J236" s="181"/>
      <c r="K236" s="182"/>
      <c r="L236" s="181"/>
      <c r="M236" s="235"/>
      <c r="N236" s="214">
        <v>7.93</v>
      </c>
      <c r="O236" s="320"/>
      <c r="P236" s="334"/>
      <c r="Q236" s="348"/>
      <c r="R236" s="334"/>
      <c r="S236" s="320"/>
      <c r="T236" s="319"/>
      <c r="U236" s="267"/>
      <c r="V236" s="349"/>
      <c r="W236" s="335"/>
      <c r="X236" s="335"/>
      <c r="Y236" s="349"/>
      <c r="Z236" s="335"/>
      <c r="AA236" s="336"/>
      <c r="AB236" s="367">
        <v>9429.6531759999998</v>
      </c>
      <c r="AC236" s="367">
        <v>206945</v>
      </c>
      <c r="AD236" s="370">
        <v>1.0602019406879996E-2</v>
      </c>
      <c r="AE236" s="357">
        <f t="shared" si="79"/>
        <v>800.82274074722511</v>
      </c>
      <c r="AF236" s="415"/>
    </row>
    <row r="237" spans="1:32" s="4" customFormat="1" ht="19" customHeight="1" x14ac:dyDescent="0.2">
      <c r="A237" s="54">
        <v>235</v>
      </c>
      <c r="B237" s="4" t="s">
        <v>2045</v>
      </c>
      <c r="C237" s="4">
        <v>18</v>
      </c>
      <c r="D237" s="4">
        <v>77</v>
      </c>
      <c r="E237" s="65" t="s">
        <v>253</v>
      </c>
      <c r="F237" s="288" t="s">
        <v>2106</v>
      </c>
      <c r="G237" s="156">
        <v>1050</v>
      </c>
      <c r="H237" s="292">
        <f t="shared" si="72"/>
        <v>1.0109784877724191</v>
      </c>
      <c r="I237" s="179"/>
      <c r="J237" s="179"/>
      <c r="K237" s="180"/>
      <c r="L237" s="179"/>
      <c r="M237" s="234"/>
      <c r="N237" s="212">
        <v>120.5</v>
      </c>
      <c r="O237" s="317"/>
      <c r="P237" s="327">
        <f>AVERAGE(G237:G238)*N237/1000</f>
        <v>86.76</v>
      </c>
      <c r="Q237" s="350"/>
      <c r="R237" s="327"/>
      <c r="S237" s="317"/>
      <c r="T237" s="319"/>
      <c r="U237" s="262">
        <f>P237*$B$1*365*86400/1000000</f>
        <v>2.6343820934688797</v>
      </c>
      <c r="V237" s="351"/>
      <c r="W237" s="332"/>
      <c r="X237" s="332"/>
      <c r="Y237" s="351"/>
      <c r="Z237" s="332"/>
      <c r="AA237" s="333"/>
      <c r="AB237" s="366">
        <v>15093.590254999999</v>
      </c>
      <c r="AC237" s="366">
        <v>6929274</v>
      </c>
      <c r="AD237" s="376">
        <v>1.0602019406879996E-2</v>
      </c>
      <c r="AE237" s="357">
        <f t="shared" si="79"/>
        <v>26814.468559609977</v>
      </c>
      <c r="AF237" s="415"/>
    </row>
    <row r="238" spans="1:32" s="51" customFormat="1" ht="19" customHeight="1" x14ac:dyDescent="0.2">
      <c r="A238" s="118">
        <v>236</v>
      </c>
      <c r="B238" s="51" t="s">
        <v>2045</v>
      </c>
      <c r="C238" s="51">
        <v>18</v>
      </c>
      <c r="D238" s="51">
        <v>77</v>
      </c>
      <c r="E238" s="51" t="s">
        <v>253</v>
      </c>
      <c r="F238" s="289" t="s">
        <v>2107</v>
      </c>
      <c r="G238" s="155">
        <v>390</v>
      </c>
      <c r="H238" s="379">
        <f t="shared" si="72"/>
        <v>0.37550629545832709</v>
      </c>
      <c r="I238" s="181"/>
      <c r="J238" s="181"/>
      <c r="K238" s="182"/>
      <c r="L238" s="181"/>
      <c r="M238" s="235"/>
      <c r="N238" s="214">
        <v>120.5</v>
      </c>
      <c r="O238" s="320"/>
      <c r="P238" s="334"/>
      <c r="Q238" s="348"/>
      <c r="R238" s="334"/>
      <c r="S238" s="320"/>
      <c r="T238" s="319"/>
      <c r="U238" s="267"/>
      <c r="V238" s="349"/>
      <c r="W238" s="335"/>
      <c r="X238" s="335"/>
      <c r="Y238" s="349"/>
      <c r="Z238" s="335"/>
      <c r="AA238" s="336"/>
      <c r="AB238" s="367">
        <v>15093.590254999999</v>
      </c>
      <c r="AC238" s="367">
        <v>6929274</v>
      </c>
      <c r="AD238" s="370">
        <v>1.0602019406879996E-2</v>
      </c>
      <c r="AE238" s="357">
        <f t="shared" si="79"/>
        <v>26814.468559609977</v>
      </c>
      <c r="AF238" s="415"/>
    </row>
    <row r="239" spans="1:32" s="243" customFormat="1" ht="19" customHeight="1" x14ac:dyDescent="0.2">
      <c r="A239" s="132">
        <v>237</v>
      </c>
      <c r="B239" s="412" t="s">
        <v>2045</v>
      </c>
      <c r="C239" s="243">
        <v>18</v>
      </c>
      <c r="D239" s="243">
        <v>78</v>
      </c>
      <c r="E239" s="243" t="s">
        <v>601</v>
      </c>
      <c r="F239" s="291" t="s">
        <v>2108</v>
      </c>
      <c r="G239" s="245">
        <v>740</v>
      </c>
      <c r="H239" s="380">
        <f t="shared" si="72"/>
        <v>0.71249912471580013</v>
      </c>
      <c r="I239" s="247"/>
      <c r="J239" s="247"/>
      <c r="K239" s="246"/>
      <c r="L239" s="247"/>
      <c r="M239" s="253"/>
      <c r="N239" s="250">
        <v>412.23</v>
      </c>
      <c r="O239" s="341"/>
      <c r="P239" s="342">
        <f>N239*G239/1000</f>
        <v>305.05020000000002</v>
      </c>
      <c r="Q239" s="346"/>
      <c r="R239" s="342"/>
      <c r="S239" s="341"/>
      <c r="T239" s="347"/>
      <c r="U239" s="266">
        <f>P239*$B$1*365*86400/1000000</f>
        <v>9.2625493832307573</v>
      </c>
      <c r="V239" s="344"/>
      <c r="W239" s="343"/>
      <c r="X239" s="343"/>
      <c r="Y239" s="344"/>
      <c r="Z239" s="343"/>
      <c r="AA239" s="345"/>
      <c r="AB239" s="372">
        <v>21106.934673</v>
      </c>
      <c r="AC239" s="372">
        <v>731328</v>
      </c>
      <c r="AD239" s="378">
        <v>1.0602019406879996E-2</v>
      </c>
      <c r="AE239" s="373">
        <f t="shared" si="79"/>
        <v>2830.047081810078</v>
      </c>
      <c r="AF239" s="415"/>
    </row>
    <row r="240" spans="1:32" s="4" customFormat="1" ht="19" customHeight="1" x14ac:dyDescent="0.2">
      <c r="A240" s="54">
        <v>238</v>
      </c>
      <c r="B240" s="4" t="s">
        <v>2045</v>
      </c>
      <c r="C240" s="4">
        <v>18</v>
      </c>
      <c r="D240" s="4">
        <v>79</v>
      </c>
      <c r="E240" s="4" t="s">
        <v>1984</v>
      </c>
      <c r="F240" s="288" t="s">
        <v>2109</v>
      </c>
      <c r="G240" s="156">
        <v>0</v>
      </c>
      <c r="H240" s="292">
        <f t="shared" si="72"/>
        <v>0</v>
      </c>
      <c r="I240" s="179"/>
      <c r="J240" s="179"/>
      <c r="K240" s="180"/>
      <c r="L240" s="179"/>
      <c r="M240" s="234"/>
      <c r="N240" s="236">
        <v>1046.4231354642313</v>
      </c>
      <c r="O240" s="317"/>
      <c r="P240" s="327">
        <f>AVERAGE(G240:G242)*N240/1000</f>
        <v>59.29731100963977</v>
      </c>
      <c r="Q240" s="350"/>
      <c r="R240" s="327"/>
      <c r="S240" s="317"/>
      <c r="T240" s="319"/>
      <c r="U240" s="262">
        <f>P240*$B$1*365*86400/1000000</f>
        <v>1.8005045448899271</v>
      </c>
      <c r="V240" s="351"/>
      <c r="W240" s="332"/>
      <c r="X240" s="332"/>
      <c r="Y240" s="351"/>
      <c r="Z240" s="332"/>
      <c r="AA240" s="333"/>
      <c r="AB240" s="366">
        <v>24265.345243</v>
      </c>
      <c r="AC240" s="366">
        <v>803364</v>
      </c>
      <c r="AD240" s="376">
        <v>1.0602019406879996E-2</v>
      </c>
      <c r="AE240" s="357">
        <f t="shared" si="79"/>
        <v>3108.8074623578909</v>
      </c>
      <c r="AF240" s="415"/>
    </row>
    <row r="241" spans="1:32" s="4" customFormat="1" ht="19" customHeight="1" x14ac:dyDescent="0.2">
      <c r="A241" s="54">
        <v>239</v>
      </c>
      <c r="B241" s="4" t="s">
        <v>2045</v>
      </c>
      <c r="C241" s="4">
        <v>18</v>
      </c>
      <c r="D241" s="4">
        <v>79</v>
      </c>
      <c r="E241" s="4" t="s">
        <v>1984</v>
      </c>
      <c r="F241" s="288" t="s">
        <v>2110</v>
      </c>
      <c r="G241" s="156">
        <v>0</v>
      </c>
      <c r="H241" s="292">
        <f t="shared" si="72"/>
        <v>0</v>
      </c>
      <c r="I241" s="179"/>
      <c r="J241" s="179"/>
      <c r="K241" s="180"/>
      <c r="L241" s="179"/>
      <c r="M241" s="234"/>
      <c r="N241" s="236">
        <v>1046.4231354642313</v>
      </c>
      <c r="O241" s="317"/>
      <c r="P241" s="327"/>
      <c r="Q241" s="350"/>
      <c r="R241" s="327"/>
      <c r="S241" s="317"/>
      <c r="T241" s="319"/>
      <c r="U241" s="262"/>
      <c r="V241" s="351"/>
      <c r="W241" s="332"/>
      <c r="X241" s="332"/>
      <c r="Y241" s="351"/>
      <c r="Z241" s="332"/>
      <c r="AA241" s="333"/>
      <c r="AB241" s="366">
        <v>24265.345243</v>
      </c>
      <c r="AC241" s="366">
        <v>803364</v>
      </c>
      <c r="AD241" s="376">
        <v>1.0602019406879996E-2</v>
      </c>
      <c r="AE241" s="357">
        <f t="shared" si="79"/>
        <v>3108.8074623578909</v>
      </c>
      <c r="AF241" s="415"/>
    </row>
    <row r="242" spans="1:32" s="51" customFormat="1" ht="19" customHeight="1" x14ac:dyDescent="0.2">
      <c r="A242" s="118">
        <v>240</v>
      </c>
      <c r="B242" s="51" t="s">
        <v>2045</v>
      </c>
      <c r="C242" s="51">
        <v>18</v>
      </c>
      <c r="D242" s="51">
        <v>79</v>
      </c>
      <c r="E242" s="51" t="s">
        <v>1984</v>
      </c>
      <c r="F242" s="289" t="s">
        <v>2111</v>
      </c>
      <c r="G242" s="155">
        <v>170</v>
      </c>
      <c r="H242" s="379">
        <f t="shared" ref="H242" si="80">G242*$B$1</f>
        <v>0.16368223135362975</v>
      </c>
      <c r="I242" s="181"/>
      <c r="J242" s="181"/>
      <c r="K242" s="182"/>
      <c r="L242" s="181"/>
      <c r="M242" s="235"/>
      <c r="N242" s="237">
        <v>1046.4231354642313</v>
      </c>
      <c r="O242" s="261"/>
      <c r="P242" s="265"/>
      <c r="Q242" s="374"/>
      <c r="R242" s="265"/>
      <c r="S242" s="261"/>
      <c r="T242" s="259"/>
      <c r="U242" s="377"/>
      <c r="V242" s="375"/>
      <c r="W242" s="363"/>
      <c r="X242" s="363"/>
      <c r="Y242" s="375"/>
      <c r="Z242" s="363"/>
      <c r="AA242" s="364"/>
      <c r="AB242" s="367">
        <v>24265.345243</v>
      </c>
      <c r="AC242" s="367">
        <v>803364</v>
      </c>
      <c r="AD242" s="370">
        <v>1.0602019406879996E-2</v>
      </c>
      <c r="AE242" s="357">
        <f t="shared" si="79"/>
        <v>3108.8074623578909</v>
      </c>
      <c r="AF242" s="414"/>
    </row>
    <row r="243" spans="1:32" ht="19" customHeight="1" x14ac:dyDescent="0.2">
      <c r="A243" s="54"/>
      <c r="B243" s="4"/>
      <c r="C243" s="4"/>
      <c r="D243" s="4"/>
      <c r="E243" s="4"/>
      <c r="F243" s="4"/>
      <c r="H243" s="43"/>
      <c r="I243" s="43"/>
      <c r="J243" s="43"/>
      <c r="K243" s="43"/>
      <c r="L243" s="43"/>
      <c r="M243" s="238"/>
      <c r="P243" s="257"/>
      <c r="U243" s="258"/>
      <c r="AB243" s="273"/>
    </row>
    <row r="244" spans="1:32" ht="19" customHeight="1" x14ac:dyDescent="0.2">
      <c r="A244" s="138" t="s">
        <v>2046</v>
      </c>
      <c r="B244" s="4" t="s">
        <v>2018</v>
      </c>
      <c r="C244" s="4"/>
      <c r="D244" s="4"/>
      <c r="E244" s="4"/>
      <c r="F244" s="4"/>
      <c r="H244" s="43"/>
      <c r="I244" s="43"/>
      <c r="J244" s="43"/>
      <c r="K244" s="43"/>
      <c r="L244" s="43"/>
      <c r="M244" s="238"/>
      <c r="P244" s="257"/>
      <c r="U244" s="258"/>
      <c r="AB244" s="273"/>
      <c r="AD244" s="274"/>
    </row>
    <row r="245" spans="1:32" ht="19" customHeight="1" x14ac:dyDescent="0.2">
      <c r="A245" s="54"/>
      <c r="B245" s="4" t="s">
        <v>2012</v>
      </c>
      <c r="C245" s="4"/>
      <c r="D245" s="4"/>
      <c r="E245" s="4"/>
      <c r="F245" s="4"/>
      <c r="H245" s="43"/>
      <c r="I245" s="43"/>
      <c r="J245" s="43"/>
      <c r="K245" s="43"/>
      <c r="L245" s="43"/>
      <c r="M245" s="238"/>
      <c r="P245" s="257"/>
      <c r="U245" s="258"/>
      <c r="AB245" s="273"/>
    </row>
    <row r="246" spans="1:32" x14ac:dyDescent="0.2">
      <c r="A246" s="54"/>
      <c r="H246" s="43"/>
      <c r="I246" s="43"/>
      <c r="J246" s="43"/>
      <c r="K246" s="43"/>
      <c r="L246" s="43"/>
      <c r="M246" s="238"/>
      <c r="P246" s="257"/>
      <c r="U246" s="258"/>
      <c r="AB246" s="273"/>
    </row>
    <row r="247" spans="1:32" x14ac:dyDescent="0.2">
      <c r="A247" s="54"/>
      <c r="H247" s="43"/>
      <c r="I247" s="43"/>
      <c r="J247" s="43"/>
      <c r="K247" s="43"/>
      <c r="L247" s="43"/>
      <c r="M247" s="238"/>
      <c r="P247" s="257"/>
      <c r="U247" s="258"/>
      <c r="AB247" s="273"/>
    </row>
    <row r="248" spans="1:32" x14ac:dyDescent="0.2">
      <c r="A248" s="54"/>
      <c r="F248" s="122"/>
      <c r="H248" s="43"/>
      <c r="I248" s="43"/>
      <c r="J248" s="43"/>
      <c r="K248" s="43"/>
      <c r="L248" s="43"/>
      <c r="M248" s="238"/>
      <c r="P248" s="257"/>
      <c r="U248" s="258"/>
      <c r="AB248" s="273"/>
    </row>
    <row r="249" spans="1:32" x14ac:dyDescent="0.2">
      <c r="A249" s="54"/>
      <c r="E249" s="60"/>
      <c r="F249" s="122"/>
      <c r="H249" s="43"/>
      <c r="I249" s="43"/>
      <c r="J249" s="43"/>
      <c r="K249" s="43"/>
      <c r="L249" s="43"/>
      <c r="M249" s="238"/>
      <c r="P249" s="257"/>
      <c r="AB249" s="273"/>
    </row>
    <row r="250" spans="1:32" x14ac:dyDescent="0.2">
      <c r="A250" s="54"/>
      <c r="E250" s="60"/>
      <c r="F250" s="60"/>
      <c r="H250" s="43"/>
      <c r="I250" s="43"/>
      <c r="J250" s="43"/>
      <c r="K250" s="43"/>
      <c r="L250" s="43"/>
      <c r="M250" s="238"/>
      <c r="P250" s="257"/>
      <c r="AB250" s="273"/>
    </row>
    <row r="251" spans="1:32" x14ac:dyDescent="0.2">
      <c r="A251" s="54"/>
      <c r="E251" s="60"/>
      <c r="F251" s="60"/>
      <c r="H251" s="43"/>
      <c r="I251" s="43"/>
      <c r="J251" s="43"/>
      <c r="K251" s="43"/>
      <c r="L251" s="43"/>
      <c r="M251" s="238"/>
      <c r="P251" s="257"/>
      <c r="AB251" s="273"/>
    </row>
    <row r="252" spans="1:32" x14ac:dyDescent="0.2">
      <c r="A252" s="54"/>
      <c r="E252" s="60"/>
      <c r="F252" s="60"/>
      <c r="H252" s="43"/>
      <c r="I252" s="43"/>
      <c r="J252" s="43"/>
      <c r="K252" s="43"/>
      <c r="L252" s="43"/>
      <c r="M252" s="238"/>
      <c r="P252" s="257"/>
      <c r="AB252" s="273"/>
    </row>
    <row r="253" spans="1:32" x14ac:dyDescent="0.2">
      <c r="A253" s="54"/>
      <c r="E253" s="60"/>
      <c r="F253" s="60"/>
      <c r="H253" s="43"/>
      <c r="I253" s="43"/>
      <c r="J253" s="43"/>
      <c r="K253" s="43"/>
      <c r="L253" s="43"/>
      <c r="M253" s="238"/>
      <c r="P253" s="257"/>
      <c r="AB253" s="273"/>
    </row>
    <row r="254" spans="1:32" x14ac:dyDescent="0.2">
      <c r="A254" s="54"/>
      <c r="E254" s="60"/>
      <c r="F254" s="60"/>
      <c r="H254" s="43"/>
      <c r="I254" s="43"/>
      <c r="J254" s="43"/>
      <c r="K254" s="43"/>
      <c r="L254" s="43"/>
      <c r="M254" s="238"/>
      <c r="P254" s="257"/>
      <c r="AB254" s="273"/>
    </row>
    <row r="255" spans="1:32" x14ac:dyDescent="0.2">
      <c r="A255" s="54"/>
      <c r="E255" s="60"/>
      <c r="F255" s="60"/>
      <c r="H255" s="43"/>
      <c r="I255" s="43"/>
      <c r="J255" s="43"/>
      <c r="K255" s="43"/>
      <c r="L255" s="43"/>
      <c r="M255" s="238"/>
      <c r="P255" s="257"/>
      <c r="AB255" s="273"/>
    </row>
    <row r="256" spans="1:32" x14ac:dyDescent="0.2">
      <c r="A256" s="54"/>
      <c r="E256" s="60"/>
      <c r="F256" s="60"/>
      <c r="H256" s="43"/>
      <c r="I256" s="43"/>
      <c r="J256" s="43"/>
      <c r="K256" s="43"/>
      <c r="L256" s="43"/>
      <c r="M256" s="238"/>
      <c r="P256" s="257"/>
      <c r="AB256" s="273"/>
    </row>
    <row r="257" spans="1:28" x14ac:dyDescent="0.2">
      <c r="A257" s="54"/>
      <c r="E257" s="60"/>
      <c r="F257" s="60"/>
      <c r="H257" s="43"/>
      <c r="I257" s="43"/>
      <c r="J257" s="43"/>
      <c r="K257" s="43"/>
      <c r="L257" s="43"/>
      <c r="M257" s="238"/>
      <c r="P257" s="257"/>
      <c r="AB257" s="273"/>
    </row>
    <row r="258" spans="1:28" x14ac:dyDescent="0.2">
      <c r="A258" s="54"/>
      <c r="F258" s="60"/>
      <c r="H258" s="43"/>
      <c r="I258" s="43"/>
      <c r="J258" s="43"/>
      <c r="K258" s="43"/>
      <c r="L258" s="43"/>
      <c r="M258" s="238"/>
      <c r="P258" s="257"/>
      <c r="AB258" s="273"/>
    </row>
    <row r="259" spans="1:28" x14ac:dyDescent="0.2">
      <c r="A259" s="54"/>
      <c r="F259" s="122"/>
      <c r="H259" s="43"/>
      <c r="I259" s="43"/>
      <c r="J259" s="43"/>
      <c r="K259" s="43"/>
      <c r="L259" s="43"/>
      <c r="M259" s="238"/>
      <c r="P259" s="257"/>
      <c r="AB259" s="273"/>
    </row>
    <row r="260" spans="1:28" x14ac:dyDescent="0.2">
      <c r="A260" s="54"/>
      <c r="F260" s="122"/>
      <c r="H260" s="43"/>
      <c r="I260" s="43"/>
      <c r="J260" s="43"/>
      <c r="K260" s="43"/>
      <c r="L260" s="43"/>
      <c r="M260" s="238"/>
      <c r="P260" s="257"/>
      <c r="AB260" s="273"/>
    </row>
    <row r="261" spans="1:28" x14ac:dyDescent="0.2">
      <c r="A261" s="54"/>
      <c r="F261" s="122"/>
      <c r="H261" s="43"/>
      <c r="I261" s="43"/>
      <c r="J261" s="43"/>
      <c r="K261" s="43"/>
      <c r="L261" s="43"/>
      <c r="M261" s="238"/>
      <c r="P261" s="257"/>
      <c r="AB261" s="273"/>
    </row>
    <row r="262" spans="1:28" x14ac:dyDescent="0.2">
      <c r="A262" s="54"/>
      <c r="F262" s="122"/>
      <c r="H262" s="43"/>
      <c r="I262" s="43"/>
      <c r="J262" s="43"/>
      <c r="K262" s="43"/>
      <c r="L262" s="43"/>
      <c r="M262" s="238"/>
      <c r="P262" s="257"/>
      <c r="AB262" s="273"/>
    </row>
    <row r="263" spans="1:28" x14ac:dyDescent="0.2">
      <c r="A263" s="54"/>
      <c r="F263" s="122"/>
      <c r="H263" s="43"/>
      <c r="I263" s="43"/>
      <c r="J263" s="43"/>
      <c r="K263" s="43"/>
      <c r="L263" s="43"/>
      <c r="M263" s="238"/>
      <c r="P263" s="257"/>
      <c r="AB263" s="273"/>
    </row>
    <row r="264" spans="1:28" x14ac:dyDescent="0.2">
      <c r="A264" s="54"/>
      <c r="F264" s="122"/>
      <c r="H264" s="43"/>
      <c r="I264" s="43"/>
      <c r="J264" s="43"/>
      <c r="K264" s="43"/>
      <c r="L264" s="43"/>
      <c r="M264" s="238"/>
      <c r="P264" s="257"/>
      <c r="AB264" s="273"/>
    </row>
    <row r="265" spans="1:28" x14ac:dyDescent="0.2">
      <c r="A265" s="54"/>
      <c r="F265" s="122"/>
      <c r="H265" s="43"/>
      <c r="I265" s="43"/>
      <c r="J265" s="43"/>
      <c r="K265" s="43"/>
      <c r="L265" s="43"/>
      <c r="M265" s="238"/>
      <c r="P265" s="257"/>
      <c r="AB265" s="273"/>
    </row>
    <row r="266" spans="1:28" x14ac:dyDescent="0.2">
      <c r="A266" s="54"/>
      <c r="F266" s="122"/>
      <c r="H266" s="43"/>
      <c r="I266" s="43"/>
      <c r="J266" s="43"/>
      <c r="K266" s="43"/>
      <c r="L266" s="43"/>
      <c r="M266" s="238"/>
      <c r="P266" s="257"/>
      <c r="AB266" s="273"/>
    </row>
    <row r="267" spans="1:28" x14ac:dyDescent="0.2">
      <c r="A267" s="54"/>
      <c r="F267" s="122"/>
      <c r="H267" s="43"/>
      <c r="I267" s="43"/>
      <c r="J267" s="43"/>
      <c r="K267" s="43"/>
      <c r="L267" s="43"/>
      <c r="M267" s="238"/>
      <c r="P267" s="257"/>
      <c r="AB267" s="273"/>
    </row>
    <row r="268" spans="1:28" x14ac:dyDescent="0.2">
      <c r="A268" s="54"/>
      <c r="F268" s="122"/>
      <c r="H268" s="43"/>
      <c r="I268" s="43"/>
      <c r="J268" s="43"/>
      <c r="K268" s="43"/>
      <c r="L268" s="43"/>
      <c r="M268" s="238"/>
      <c r="P268" s="257"/>
      <c r="AB268" s="273"/>
    </row>
    <row r="269" spans="1:28" x14ac:dyDescent="0.2">
      <c r="A269" s="54"/>
      <c r="H269" s="43"/>
      <c r="I269" s="43"/>
      <c r="J269" s="43"/>
      <c r="K269" s="43"/>
      <c r="L269" s="43"/>
      <c r="M269" s="238"/>
      <c r="P269" s="257"/>
      <c r="AB269" s="273"/>
    </row>
    <row r="270" spans="1:28" x14ac:dyDescent="0.2">
      <c r="A270" s="54"/>
      <c r="H270" s="43"/>
      <c r="I270" s="43"/>
      <c r="J270" s="43"/>
      <c r="K270" s="43"/>
      <c r="L270" s="43"/>
      <c r="M270" s="238"/>
      <c r="P270" s="257"/>
      <c r="AB270" s="273"/>
    </row>
    <row r="271" spans="1:28" x14ac:dyDescent="0.2">
      <c r="A271" s="54"/>
      <c r="H271" s="43"/>
      <c r="I271" s="43"/>
      <c r="J271" s="43"/>
      <c r="K271" s="43"/>
      <c r="L271" s="43"/>
      <c r="M271" s="238"/>
      <c r="P271" s="257"/>
      <c r="AB271" s="273"/>
    </row>
    <row r="272" spans="1:28" x14ac:dyDescent="0.2">
      <c r="A272" s="54"/>
      <c r="H272" s="43"/>
      <c r="I272" s="43"/>
      <c r="J272" s="43"/>
      <c r="K272" s="43"/>
      <c r="L272" s="43"/>
      <c r="M272" s="238"/>
      <c r="P272" s="257"/>
      <c r="AB272" s="273"/>
    </row>
    <row r="273" spans="1:28" x14ac:dyDescent="0.2">
      <c r="A273" s="54"/>
      <c r="H273" s="43"/>
      <c r="I273" s="43"/>
      <c r="J273" s="43"/>
      <c r="K273" s="43"/>
      <c r="L273" s="43"/>
      <c r="M273" s="238"/>
      <c r="P273" s="257"/>
      <c r="AB273" s="273"/>
    </row>
    <row r="274" spans="1:28" x14ac:dyDescent="0.2">
      <c r="A274" s="54"/>
      <c r="H274" s="43"/>
      <c r="I274" s="43"/>
      <c r="J274" s="43"/>
      <c r="K274" s="43"/>
      <c r="L274" s="43"/>
      <c r="M274" s="238"/>
      <c r="P274" s="257"/>
      <c r="AB274" s="273"/>
    </row>
    <row r="275" spans="1:28" x14ac:dyDescent="0.2">
      <c r="A275" s="54"/>
      <c r="H275" s="43"/>
      <c r="I275" s="43"/>
      <c r="J275" s="43"/>
      <c r="K275" s="43"/>
      <c r="L275" s="43"/>
      <c r="M275" s="238"/>
      <c r="P275" s="257"/>
      <c r="AB275" s="273"/>
    </row>
    <row r="276" spans="1:28" x14ac:dyDescent="0.2">
      <c r="A276" s="54"/>
      <c r="H276" s="43"/>
      <c r="I276" s="43"/>
      <c r="J276" s="43"/>
      <c r="K276" s="43"/>
      <c r="L276" s="43"/>
      <c r="M276" s="238"/>
      <c r="P276" s="257"/>
      <c r="AB276" s="273"/>
    </row>
    <row r="277" spans="1:28" x14ac:dyDescent="0.2">
      <c r="A277" s="54"/>
      <c r="H277" s="43"/>
      <c r="I277" s="43"/>
      <c r="J277" s="43"/>
      <c r="K277" s="43"/>
      <c r="L277" s="43"/>
      <c r="M277" s="238"/>
      <c r="P277" s="257"/>
      <c r="AB277" s="273"/>
    </row>
    <row r="278" spans="1:28" x14ac:dyDescent="0.2">
      <c r="A278" s="54"/>
      <c r="H278" s="43"/>
      <c r="I278" s="43"/>
      <c r="J278" s="43"/>
      <c r="K278" s="43"/>
      <c r="L278" s="43"/>
      <c r="M278" s="238"/>
      <c r="P278" s="257"/>
      <c r="AB278" s="273"/>
    </row>
    <row r="279" spans="1:28" x14ac:dyDescent="0.2">
      <c r="A279" s="54"/>
      <c r="H279" s="43"/>
      <c r="I279" s="43"/>
      <c r="J279" s="43"/>
      <c r="K279" s="43"/>
      <c r="L279" s="43"/>
      <c r="M279" s="238"/>
      <c r="P279" s="257"/>
      <c r="AB279" s="273"/>
    </row>
    <row r="280" spans="1:28" x14ac:dyDescent="0.2">
      <c r="A280" s="54"/>
      <c r="H280" s="43"/>
      <c r="I280" s="43"/>
      <c r="J280" s="43"/>
      <c r="K280" s="43"/>
      <c r="L280" s="43"/>
      <c r="M280" s="238"/>
      <c r="P280" s="257"/>
      <c r="AB280" s="273"/>
    </row>
    <row r="281" spans="1:28" x14ac:dyDescent="0.2">
      <c r="A281" s="54"/>
      <c r="H281" s="43"/>
      <c r="I281" s="43"/>
      <c r="J281" s="43"/>
      <c r="K281" s="43"/>
      <c r="L281" s="43"/>
      <c r="M281" s="238"/>
      <c r="P281" s="257"/>
      <c r="AB281" s="273"/>
    </row>
    <row r="282" spans="1:28" x14ac:dyDescent="0.2">
      <c r="A282" s="54"/>
      <c r="H282" s="43"/>
      <c r="I282" s="43"/>
      <c r="J282" s="43"/>
      <c r="K282" s="43"/>
      <c r="L282" s="43"/>
      <c r="M282" s="238"/>
      <c r="P282" s="257"/>
      <c r="AB282" s="273"/>
    </row>
    <row r="283" spans="1:28" x14ac:dyDescent="0.2">
      <c r="A283" s="54"/>
      <c r="H283" s="43"/>
      <c r="I283" s="43"/>
      <c r="J283" s="43"/>
      <c r="K283" s="43"/>
      <c r="L283" s="43"/>
      <c r="M283" s="238"/>
      <c r="P283" s="257"/>
      <c r="AB283" s="273"/>
    </row>
    <row r="284" spans="1:28" x14ac:dyDescent="0.2">
      <c r="A284" s="54"/>
      <c r="H284" s="43"/>
      <c r="I284" s="43"/>
      <c r="J284" s="43"/>
      <c r="K284" s="43"/>
      <c r="L284" s="43"/>
      <c r="M284" s="238"/>
      <c r="P284" s="257"/>
      <c r="AB284" s="273"/>
    </row>
    <row r="285" spans="1:28" x14ac:dyDescent="0.2">
      <c r="A285" s="54"/>
      <c r="H285" s="43"/>
      <c r="I285" s="43"/>
      <c r="J285" s="43"/>
      <c r="K285" s="43"/>
      <c r="L285" s="43"/>
      <c r="M285" s="238"/>
      <c r="P285" s="257"/>
      <c r="AB285" s="273"/>
    </row>
    <row r="286" spans="1:28" x14ac:dyDescent="0.2">
      <c r="A286" s="54"/>
      <c r="H286" s="43"/>
      <c r="I286" s="43"/>
      <c r="J286" s="43"/>
      <c r="K286" s="43"/>
      <c r="L286" s="43"/>
      <c r="M286" s="238"/>
      <c r="P286" s="257"/>
      <c r="AB286" s="273"/>
    </row>
    <row r="287" spans="1:28" x14ac:dyDescent="0.2">
      <c r="A287" s="54"/>
      <c r="H287" s="43"/>
      <c r="I287" s="43"/>
      <c r="J287" s="43"/>
      <c r="K287" s="43"/>
      <c r="L287" s="43"/>
      <c r="M287" s="238"/>
      <c r="P287" s="257"/>
      <c r="AB287" s="273"/>
    </row>
    <row r="288" spans="1:28" x14ac:dyDescent="0.2">
      <c r="A288" s="54"/>
      <c r="H288" s="43"/>
      <c r="I288" s="43"/>
      <c r="J288" s="43"/>
      <c r="K288" s="43"/>
      <c r="L288" s="43"/>
      <c r="M288" s="238"/>
      <c r="P288" s="257"/>
      <c r="AB288" s="273"/>
    </row>
    <row r="289" spans="1:28" x14ac:dyDescent="0.2">
      <c r="A289" s="54"/>
      <c r="H289" s="43"/>
      <c r="I289" s="43"/>
      <c r="J289" s="43"/>
      <c r="K289" s="43"/>
      <c r="L289" s="43"/>
      <c r="M289" s="238"/>
      <c r="P289" s="257"/>
      <c r="AB289" s="273"/>
    </row>
    <row r="290" spans="1:28" x14ac:dyDescent="0.2">
      <c r="A290" s="54"/>
      <c r="H290" s="43"/>
      <c r="I290" s="43"/>
      <c r="J290" s="43"/>
      <c r="K290" s="43"/>
      <c r="L290" s="43"/>
      <c r="M290" s="238"/>
      <c r="P290" s="257"/>
      <c r="AB290" s="273"/>
    </row>
    <row r="291" spans="1:28" x14ac:dyDescent="0.2">
      <c r="A291" s="54"/>
      <c r="H291" s="43"/>
      <c r="I291" s="43"/>
      <c r="J291" s="43"/>
      <c r="K291" s="43"/>
      <c r="L291" s="43"/>
      <c r="M291" s="238"/>
      <c r="P291" s="257"/>
      <c r="AB291" s="273"/>
    </row>
    <row r="292" spans="1:28" x14ac:dyDescent="0.2">
      <c r="A292" s="54"/>
      <c r="H292" s="43"/>
      <c r="I292" s="43"/>
      <c r="J292" s="43"/>
      <c r="K292" s="43"/>
      <c r="L292" s="43"/>
      <c r="M292" s="238"/>
      <c r="P292" s="257"/>
      <c r="AB292" s="273"/>
    </row>
    <row r="293" spans="1:28" x14ac:dyDescent="0.2">
      <c r="A293" s="54"/>
      <c r="H293" s="43"/>
      <c r="I293" s="43"/>
      <c r="J293" s="43"/>
      <c r="K293" s="43"/>
      <c r="L293" s="43"/>
      <c r="M293" s="238"/>
      <c r="P293" s="257"/>
      <c r="AB293" s="273"/>
    </row>
    <row r="294" spans="1:28" x14ac:dyDescent="0.2">
      <c r="A294" s="54"/>
      <c r="H294" s="43"/>
      <c r="I294" s="43"/>
      <c r="J294" s="43"/>
      <c r="K294" s="43"/>
      <c r="L294" s="43"/>
      <c r="M294" s="238"/>
      <c r="P294" s="257"/>
      <c r="AB294" s="273"/>
    </row>
    <row r="295" spans="1:28" x14ac:dyDescent="0.2">
      <c r="A295" s="54"/>
      <c r="H295" s="43"/>
      <c r="I295" s="43"/>
      <c r="J295" s="43"/>
      <c r="K295" s="43"/>
      <c r="L295" s="43"/>
      <c r="M295" s="238"/>
      <c r="P295" s="257"/>
      <c r="AB295" s="273"/>
    </row>
    <row r="296" spans="1:28" x14ac:dyDescent="0.2">
      <c r="A296" s="54"/>
      <c r="H296" s="43"/>
      <c r="I296" s="43"/>
      <c r="J296" s="43"/>
      <c r="K296" s="43"/>
      <c r="L296" s="43"/>
      <c r="M296" s="238"/>
      <c r="P296" s="257"/>
      <c r="AB296" s="273"/>
    </row>
    <row r="297" spans="1:28" x14ac:dyDescent="0.2">
      <c r="A297" s="54"/>
      <c r="H297" s="43"/>
      <c r="I297" s="43"/>
      <c r="J297" s="43"/>
      <c r="K297" s="43"/>
      <c r="L297" s="43"/>
      <c r="M297" s="238"/>
      <c r="P297" s="257"/>
      <c r="AB297" s="273"/>
    </row>
    <row r="298" spans="1:28" x14ac:dyDescent="0.2">
      <c r="A298" s="54"/>
      <c r="H298" s="43"/>
      <c r="I298" s="43"/>
      <c r="J298" s="43"/>
      <c r="K298" s="43"/>
      <c r="L298" s="43"/>
      <c r="M298" s="238"/>
      <c r="P298" s="257"/>
      <c r="AB298" s="273"/>
    </row>
    <row r="299" spans="1:28" x14ac:dyDescent="0.2">
      <c r="A299" s="54"/>
      <c r="H299" s="43"/>
      <c r="I299" s="43"/>
      <c r="J299" s="43"/>
      <c r="K299" s="43"/>
      <c r="L299" s="43"/>
      <c r="M299" s="238"/>
      <c r="P299" s="257"/>
      <c r="AB299" s="273"/>
    </row>
    <row r="300" spans="1:28" x14ac:dyDescent="0.2">
      <c r="A300" s="54"/>
      <c r="H300" s="43"/>
      <c r="I300" s="43"/>
      <c r="J300" s="43"/>
      <c r="K300" s="43"/>
      <c r="L300" s="43"/>
      <c r="M300" s="238"/>
      <c r="P300" s="257"/>
      <c r="AB300" s="273"/>
    </row>
    <row r="301" spans="1:28" x14ac:dyDescent="0.2">
      <c r="A301" s="54"/>
      <c r="H301" s="43"/>
      <c r="I301" s="43"/>
      <c r="J301" s="43"/>
      <c r="K301" s="43"/>
      <c r="L301" s="43"/>
      <c r="M301" s="238"/>
      <c r="P301" s="257"/>
      <c r="AB301" s="273"/>
    </row>
    <row r="302" spans="1:28" x14ac:dyDescent="0.2">
      <c r="A302" s="54"/>
      <c r="H302" s="43"/>
      <c r="I302" s="43"/>
      <c r="J302" s="43"/>
      <c r="K302" s="43"/>
      <c r="L302" s="43"/>
      <c r="M302" s="238"/>
      <c r="P302" s="257"/>
      <c r="AB302" s="273"/>
    </row>
    <row r="303" spans="1:28" x14ac:dyDescent="0.2">
      <c r="A303" s="54"/>
      <c r="H303" s="43"/>
      <c r="I303" s="43"/>
      <c r="J303" s="43"/>
      <c r="K303" s="43"/>
      <c r="L303" s="43"/>
      <c r="M303" s="238"/>
      <c r="P303" s="257"/>
      <c r="AB303" s="273"/>
    </row>
    <row r="304" spans="1:28" x14ac:dyDescent="0.2">
      <c r="A304" s="54"/>
      <c r="H304" s="43"/>
      <c r="I304" s="43"/>
      <c r="J304" s="43"/>
      <c r="K304" s="43"/>
      <c r="L304" s="43"/>
      <c r="M304" s="238"/>
      <c r="P304" s="257"/>
      <c r="AB304" s="273"/>
    </row>
    <row r="305" spans="1:28" x14ac:dyDescent="0.2">
      <c r="A305" s="54"/>
      <c r="H305" s="43"/>
      <c r="I305" s="43"/>
      <c r="J305" s="43"/>
      <c r="K305" s="43"/>
      <c r="L305" s="43"/>
      <c r="M305" s="238"/>
      <c r="P305" s="257"/>
      <c r="AB305" s="273"/>
    </row>
    <row r="306" spans="1:28" x14ac:dyDescent="0.2">
      <c r="A306" s="54"/>
      <c r="H306" s="43"/>
      <c r="I306" s="43"/>
      <c r="J306" s="43"/>
      <c r="K306" s="43"/>
      <c r="L306" s="43"/>
      <c r="M306" s="238"/>
      <c r="P306" s="257"/>
      <c r="AB306" s="273"/>
    </row>
    <row r="307" spans="1:28" x14ac:dyDescent="0.2">
      <c r="A307" s="54"/>
      <c r="H307" s="43"/>
      <c r="I307" s="43"/>
      <c r="J307" s="43"/>
      <c r="K307" s="43"/>
      <c r="L307" s="43"/>
      <c r="M307" s="238"/>
      <c r="P307" s="257"/>
      <c r="AB307" s="273"/>
    </row>
    <row r="308" spans="1:28" x14ac:dyDescent="0.2">
      <c r="A308" s="54"/>
      <c r="H308" s="43"/>
      <c r="I308" s="43"/>
      <c r="J308" s="43"/>
      <c r="K308" s="43"/>
      <c r="L308" s="43"/>
      <c r="M308" s="238"/>
      <c r="P308" s="257"/>
      <c r="AB308" s="273"/>
    </row>
    <row r="309" spans="1:28" x14ac:dyDescent="0.2">
      <c r="A309" s="54"/>
      <c r="H309" s="43"/>
      <c r="I309" s="43"/>
      <c r="J309" s="43"/>
      <c r="K309" s="43"/>
      <c r="L309" s="43"/>
      <c r="M309" s="238"/>
      <c r="P309" s="257"/>
      <c r="AB309" s="273"/>
    </row>
    <row r="310" spans="1:28" x14ac:dyDescent="0.2">
      <c r="A310" s="54"/>
      <c r="H310" s="43"/>
      <c r="I310" s="43"/>
      <c r="J310" s="43"/>
      <c r="K310" s="43"/>
      <c r="L310" s="43"/>
      <c r="M310" s="238"/>
      <c r="P310" s="257"/>
      <c r="AB310" s="273"/>
    </row>
    <row r="311" spans="1:28" x14ac:dyDescent="0.2">
      <c r="A311" s="54"/>
      <c r="H311" s="43"/>
      <c r="I311" s="43"/>
      <c r="J311" s="43"/>
      <c r="K311" s="43"/>
      <c r="L311" s="43"/>
      <c r="M311" s="238"/>
      <c r="P311" s="257"/>
      <c r="AB311" s="273"/>
    </row>
    <row r="312" spans="1:28" x14ac:dyDescent="0.2">
      <c r="A312" s="54"/>
      <c r="H312" s="43"/>
      <c r="I312" s="43"/>
      <c r="J312" s="43"/>
      <c r="K312" s="43"/>
      <c r="L312" s="43"/>
      <c r="M312" s="238"/>
      <c r="P312" s="257"/>
      <c r="AB312" s="273"/>
    </row>
    <row r="313" spans="1:28" x14ac:dyDescent="0.2">
      <c r="A313" s="54"/>
      <c r="H313" s="43"/>
      <c r="I313" s="43"/>
      <c r="J313" s="43"/>
      <c r="K313" s="43"/>
      <c r="L313" s="43"/>
      <c r="M313" s="238"/>
      <c r="P313" s="257"/>
      <c r="AB313" s="273"/>
    </row>
    <row r="314" spans="1:28" x14ac:dyDescent="0.2">
      <c r="A314" s="54"/>
      <c r="H314" s="43"/>
      <c r="I314" s="43"/>
      <c r="J314" s="43"/>
      <c r="K314" s="43"/>
      <c r="L314" s="43"/>
      <c r="M314" s="238"/>
      <c r="P314" s="257"/>
      <c r="AB314" s="273"/>
    </row>
    <row r="315" spans="1:28" x14ac:dyDescent="0.2">
      <c r="A315" s="54"/>
      <c r="H315" s="43"/>
      <c r="I315" s="43"/>
      <c r="J315" s="43"/>
      <c r="K315" s="43"/>
      <c r="L315" s="43"/>
      <c r="M315" s="238"/>
      <c r="P315" s="257"/>
      <c r="AB315" s="273"/>
    </row>
    <row r="316" spans="1:28" x14ac:dyDescent="0.2">
      <c r="A316" s="54"/>
      <c r="H316" s="43"/>
      <c r="I316" s="43"/>
      <c r="J316" s="43"/>
      <c r="K316" s="43"/>
      <c r="L316" s="43"/>
      <c r="M316" s="238"/>
      <c r="P316" s="257"/>
      <c r="AB316" s="273"/>
    </row>
    <row r="317" spans="1:28" x14ac:dyDescent="0.2">
      <c r="A317" s="54"/>
      <c r="H317" s="43"/>
      <c r="I317" s="43"/>
      <c r="J317" s="43"/>
      <c r="K317" s="43"/>
      <c r="L317" s="43"/>
      <c r="M317" s="238"/>
      <c r="P317" s="257"/>
      <c r="AB317" s="273"/>
    </row>
    <row r="318" spans="1:28" x14ac:dyDescent="0.2">
      <c r="A318" s="54"/>
      <c r="H318" s="43"/>
      <c r="I318" s="43"/>
      <c r="J318" s="43"/>
      <c r="K318" s="43"/>
      <c r="L318" s="43"/>
      <c r="M318" s="238"/>
      <c r="P318" s="257"/>
      <c r="AB318" s="273"/>
    </row>
    <row r="319" spans="1:28" x14ac:dyDescent="0.2">
      <c r="A319" s="54"/>
      <c r="H319" s="43"/>
      <c r="I319" s="43"/>
      <c r="J319" s="43"/>
      <c r="K319" s="43"/>
      <c r="L319" s="43"/>
      <c r="M319" s="238"/>
      <c r="P319" s="257"/>
      <c r="AB319" s="273"/>
    </row>
    <row r="320" spans="1:28" x14ac:dyDescent="0.2">
      <c r="A320" s="54"/>
      <c r="H320" s="43"/>
      <c r="I320" s="43"/>
      <c r="J320" s="43"/>
      <c r="K320" s="43"/>
      <c r="L320" s="43"/>
      <c r="M320" s="238"/>
      <c r="P320" s="257"/>
      <c r="AB320" s="273"/>
    </row>
  </sheetData>
  <sortState ref="B66:Z79">
    <sortCondition ref="E66:E79"/>
  </sortState>
  <mergeCells count="14">
    <mergeCell ref="AF16:AF25"/>
    <mergeCell ref="AF7:AF15"/>
    <mergeCell ref="AF5:AF6"/>
    <mergeCell ref="L189:L198"/>
    <mergeCell ref="AF3:AF4"/>
    <mergeCell ref="AF82:AF188"/>
    <mergeCell ref="AF46:AF52"/>
    <mergeCell ref="AF53:AF81"/>
    <mergeCell ref="AF26:AF45"/>
    <mergeCell ref="AF222:AF223"/>
    <mergeCell ref="AF224:AF232"/>
    <mergeCell ref="AF220:AF221"/>
    <mergeCell ref="AF189:AF219"/>
    <mergeCell ref="AF233:AF242"/>
  </mergeCells>
  <pageMargins left="0.7" right="0.7" top="0.78740157499999996" bottom="0.78740157499999996" header="0.3" footer="0.3"/>
  <pageSetup paperSize="9"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496"/>
  <sheetViews>
    <sheetView topLeftCell="D8" workbookViewId="0">
      <selection activeCell="L7" sqref="L7"/>
    </sheetView>
  </sheetViews>
  <sheetFormatPr baseColWidth="10" defaultRowHeight="15" x14ac:dyDescent="0.2"/>
  <cols>
    <col min="1" max="1" width="16.83203125" customWidth="1"/>
    <col min="2" max="2" width="31.6640625" customWidth="1"/>
    <col min="3" max="4" width="18.83203125" customWidth="1"/>
    <col min="5" max="5" width="25.83203125" style="2" customWidth="1"/>
    <col min="6" max="6" width="24.83203125" customWidth="1"/>
    <col min="7" max="7" width="20.5" customWidth="1"/>
    <col min="8" max="8" width="30.33203125" customWidth="1"/>
    <col min="9" max="11" width="27.83203125" style="391" customWidth="1"/>
    <col min="12" max="12" width="58" customWidth="1"/>
  </cols>
  <sheetData>
    <row r="1" spans="1:12" ht="85" customHeight="1" x14ac:dyDescent="0.2">
      <c r="A1" s="40" t="s">
        <v>2017</v>
      </c>
      <c r="B1" s="40" t="s">
        <v>1554</v>
      </c>
      <c r="C1" s="41" t="s">
        <v>1553</v>
      </c>
      <c r="D1" s="41" t="s">
        <v>0</v>
      </c>
      <c r="E1" s="42" t="s">
        <v>1551</v>
      </c>
      <c r="F1" s="41" t="s">
        <v>1555</v>
      </c>
      <c r="G1" s="41" t="s">
        <v>1552</v>
      </c>
      <c r="H1" s="41" t="s">
        <v>1556</v>
      </c>
      <c r="I1" s="390" t="s">
        <v>2112</v>
      </c>
      <c r="J1" s="390" t="s">
        <v>2113</v>
      </c>
      <c r="K1" s="390" t="s">
        <v>2114</v>
      </c>
    </row>
    <row r="2" spans="1:12" ht="19" customHeight="1" x14ac:dyDescent="0.2">
      <c r="A2">
        <v>330</v>
      </c>
      <c r="B2" t="s">
        <v>1824</v>
      </c>
      <c r="C2" s="1" t="s">
        <v>1606</v>
      </c>
      <c r="D2" s="1" t="s">
        <v>2</v>
      </c>
      <c r="E2" s="2">
        <v>1907295.4550999899</v>
      </c>
      <c r="F2" s="3">
        <v>9.1914444000031764E-2</v>
      </c>
      <c r="G2" s="2">
        <v>503258473</v>
      </c>
      <c r="H2" s="2">
        <f>F2*G2*365/1000</f>
        <v>16883703.797946498</v>
      </c>
      <c r="I2" s="392">
        <v>1469480.81676072</v>
      </c>
      <c r="J2" s="392">
        <v>85439.867146815493</v>
      </c>
      <c r="K2" s="392">
        <v>69282.299612160903</v>
      </c>
      <c r="L2" s="399" t="s">
        <v>1822</v>
      </c>
    </row>
    <row r="3" spans="1:12" ht="19" customHeight="1" x14ac:dyDescent="0.2">
      <c r="A3">
        <v>348</v>
      </c>
      <c r="B3" t="s">
        <v>9</v>
      </c>
      <c r="C3" s="1" t="s">
        <v>10</v>
      </c>
      <c r="D3" s="1" t="s">
        <v>2</v>
      </c>
      <c r="E3" s="2">
        <v>854105.8</v>
      </c>
      <c r="F3" s="3">
        <v>6.8885037412548825E-2</v>
      </c>
      <c r="G3" s="2">
        <v>191277131</v>
      </c>
      <c r="H3" s="2">
        <f>F3*G3*365/1000</f>
        <v>4809288.2986615011</v>
      </c>
      <c r="I3" s="392">
        <v>164331.78296019699</v>
      </c>
      <c r="J3" s="392">
        <v>12378.3002996781</v>
      </c>
      <c r="K3" s="392">
        <v>11976.967493132999</v>
      </c>
      <c r="L3" s="39" t="s">
        <v>1828</v>
      </c>
    </row>
    <row r="4" spans="1:12" ht="19" customHeight="1" x14ac:dyDescent="0.2">
      <c r="A4">
        <v>301</v>
      </c>
      <c r="B4" t="s">
        <v>1603</v>
      </c>
      <c r="C4" s="1" t="s">
        <v>3</v>
      </c>
      <c r="D4" s="1" t="s">
        <v>2</v>
      </c>
      <c r="E4" s="2">
        <v>761436.77980000002</v>
      </c>
      <c r="F4" s="3">
        <v>9.1914443999909029E-2</v>
      </c>
      <c r="G4" s="2">
        <v>122167489</v>
      </c>
      <c r="H4" s="2">
        <v>4098569.2415995002</v>
      </c>
      <c r="I4" s="392">
        <v>124249.479976274</v>
      </c>
      <c r="J4" s="392">
        <v>9678.0560447348798</v>
      </c>
      <c r="K4" s="392">
        <v>9561.4068304415196</v>
      </c>
      <c r="L4" s="38"/>
    </row>
    <row r="5" spans="1:12" ht="19" customHeight="1" x14ac:dyDescent="0.2">
      <c r="A5">
        <v>292</v>
      </c>
      <c r="B5" t="s">
        <v>1605</v>
      </c>
      <c r="C5" s="1" t="s">
        <v>3</v>
      </c>
      <c r="D5" s="1" t="s">
        <v>2</v>
      </c>
      <c r="E5" s="2">
        <v>211488.601</v>
      </c>
      <c r="F5" s="3">
        <v>9.1914444000010351E-2</v>
      </c>
      <c r="G5" s="2">
        <v>102782394</v>
      </c>
      <c r="H5" s="2">
        <v>3448223.1080875001</v>
      </c>
      <c r="I5" s="392">
        <v>91858.071952143597</v>
      </c>
      <c r="J5" s="392">
        <v>7433.76179513241</v>
      </c>
      <c r="K5" s="392">
        <v>7515.1782339150795</v>
      </c>
      <c r="L5" s="39"/>
    </row>
    <row r="6" spans="1:12" ht="19" customHeight="1" x14ac:dyDescent="0.2">
      <c r="A6">
        <v>628</v>
      </c>
      <c r="B6" t="s">
        <v>6</v>
      </c>
      <c r="C6" s="1" t="s">
        <v>8</v>
      </c>
      <c r="D6" s="1" t="s">
        <v>7</v>
      </c>
      <c r="E6" s="2">
        <v>2851707.8264999902</v>
      </c>
      <c r="F6" s="3">
        <v>4.9317820867104283E-2</v>
      </c>
      <c r="G6" s="2">
        <v>182955620</v>
      </c>
      <c r="H6" s="2">
        <v>3293384.9602333503</v>
      </c>
      <c r="I6" s="392">
        <v>84791.834138176506</v>
      </c>
      <c r="J6" s="392">
        <v>6918.5230185842502</v>
      </c>
      <c r="K6" s="392">
        <v>7042.6873870721201</v>
      </c>
    </row>
    <row r="7" spans="1:12" ht="19" customHeight="1" x14ac:dyDescent="0.2">
      <c r="A7">
        <v>358</v>
      </c>
      <c r="B7" t="s">
        <v>4</v>
      </c>
      <c r="C7" s="1" t="s">
        <v>5</v>
      </c>
      <c r="D7" s="1" t="s">
        <v>2</v>
      </c>
      <c r="E7" s="2">
        <v>1571570.8448000001</v>
      </c>
      <c r="F7" s="3">
        <v>1.331980066380295E-2</v>
      </c>
      <c r="G7" s="2">
        <v>620596218</v>
      </c>
      <c r="H7" s="2">
        <v>3017169.5395115498</v>
      </c>
      <c r="I7" s="392">
        <v>72844.777098271094</v>
      </c>
      <c r="J7" s="392">
        <v>6038.8170575940003</v>
      </c>
      <c r="K7" s="392">
        <v>6229.6910652686202</v>
      </c>
    </row>
    <row r="8" spans="1:12" ht="19" customHeight="1" x14ac:dyDescent="0.2">
      <c r="A8">
        <v>368</v>
      </c>
      <c r="B8" t="s">
        <v>1604</v>
      </c>
      <c r="C8" s="1" t="s">
        <v>12</v>
      </c>
      <c r="D8" s="1" t="s">
        <v>2</v>
      </c>
      <c r="E8" s="2">
        <v>388705.117399999</v>
      </c>
      <c r="F8" s="3">
        <v>9.1886526403815422E-2</v>
      </c>
      <c r="G8" s="2">
        <v>74999426</v>
      </c>
      <c r="H8" s="2">
        <v>2515374.4091583001</v>
      </c>
      <c r="I8" s="392">
        <v>52957.6370591905</v>
      </c>
      <c r="J8" s="392">
        <v>4577.0242190497902</v>
      </c>
      <c r="K8" s="392">
        <v>4823.3151760185401</v>
      </c>
    </row>
    <row r="9" spans="1:12" ht="19" customHeight="1" x14ac:dyDescent="0.2">
      <c r="A9">
        <v>275</v>
      </c>
      <c r="B9" t="s">
        <v>15</v>
      </c>
      <c r="C9" s="1" t="s">
        <v>16</v>
      </c>
      <c r="D9" s="1" t="s">
        <v>2</v>
      </c>
      <c r="E9" s="2">
        <v>2004784.7073999899</v>
      </c>
      <c r="F9" s="3">
        <v>8.8852648717045096E-2</v>
      </c>
      <c r="G9" s="2">
        <v>64344272</v>
      </c>
      <c r="H9" s="2">
        <v>2086763.0338940499</v>
      </c>
      <c r="I9" s="392">
        <v>38267.499684307302</v>
      </c>
      <c r="J9" s="392">
        <v>3429.13624811196</v>
      </c>
      <c r="K9" s="392">
        <v>3707.7897988496402</v>
      </c>
    </row>
    <row r="10" spans="1:12" ht="19" customHeight="1" x14ac:dyDescent="0.2">
      <c r="A10">
        <v>678</v>
      </c>
      <c r="B10" t="s">
        <v>13</v>
      </c>
      <c r="C10" s="1" t="s">
        <v>14</v>
      </c>
      <c r="D10" s="1" t="s">
        <v>7</v>
      </c>
      <c r="E10" s="2">
        <v>2090967.2720999899</v>
      </c>
      <c r="F10" s="3">
        <v>5.881134029756882E-2</v>
      </c>
      <c r="G10" s="2">
        <v>92689954</v>
      </c>
      <c r="H10" s="2">
        <v>1989695.4558039</v>
      </c>
      <c r="I10" s="392">
        <v>35195.802108392701</v>
      </c>
      <c r="J10" s="392">
        <v>3185.2110681049298</v>
      </c>
      <c r="K10" s="392">
        <v>3469.1372022864898</v>
      </c>
    </row>
    <row r="11" spans="1:12" ht="19" customHeight="1" x14ac:dyDescent="0.2">
      <c r="A11">
        <v>437</v>
      </c>
      <c r="B11" t="s">
        <v>11</v>
      </c>
      <c r="C11" s="1" t="s">
        <v>12</v>
      </c>
      <c r="D11" s="1" t="s">
        <v>2</v>
      </c>
      <c r="E11" s="2">
        <v>771940.83310000005</v>
      </c>
      <c r="F11" s="3">
        <v>8.5709869095923319E-2</v>
      </c>
      <c r="G11" s="2">
        <v>61740094</v>
      </c>
      <c r="H11" s="2">
        <v>1931483.4117691503</v>
      </c>
      <c r="I11" s="392">
        <v>33430.958791750898</v>
      </c>
      <c r="J11" s="392">
        <v>3044.30471966901</v>
      </c>
      <c r="K11" s="392">
        <v>3329.7398527611399</v>
      </c>
    </row>
    <row r="12" spans="1:12" ht="19" customHeight="1" x14ac:dyDescent="0.2">
      <c r="A12">
        <v>1108</v>
      </c>
      <c r="B12" t="s">
        <v>36</v>
      </c>
      <c r="C12" s="1" t="s">
        <v>37</v>
      </c>
      <c r="D12" s="1" t="s">
        <v>2</v>
      </c>
      <c r="E12" s="2">
        <v>820867.83799999906</v>
      </c>
      <c r="F12" s="3">
        <v>7.0324530459311599E-2</v>
      </c>
      <c r="G12" s="2">
        <v>61232244</v>
      </c>
      <c r="H12" s="2">
        <v>1571737.01501855</v>
      </c>
      <c r="I12" s="392">
        <v>23327.1557640133</v>
      </c>
      <c r="J12" s="392">
        <v>2220.08315297948</v>
      </c>
      <c r="K12" s="392">
        <v>2499.5004643696502</v>
      </c>
    </row>
    <row r="13" spans="1:12" ht="19" customHeight="1" x14ac:dyDescent="0.2">
      <c r="A13">
        <v>697</v>
      </c>
      <c r="B13" t="s">
        <v>42</v>
      </c>
      <c r="C13" s="1" t="s">
        <v>20</v>
      </c>
      <c r="D13" s="1" t="s">
        <v>7</v>
      </c>
      <c r="E13" s="2">
        <v>3661636.6060000001</v>
      </c>
      <c r="F13" s="3">
        <v>3.5028276759698329E-2</v>
      </c>
      <c r="G13" s="2">
        <v>89537762</v>
      </c>
      <c r="H13" s="2">
        <v>1144769.0303397002</v>
      </c>
      <c r="I13" s="392">
        <v>13445.6992647722</v>
      </c>
      <c r="J13" s="392">
        <v>1363.00657748143</v>
      </c>
      <c r="K13" s="392">
        <v>1606.1761622741701</v>
      </c>
    </row>
    <row r="14" spans="1:12" ht="19" customHeight="1" x14ac:dyDescent="0.2">
      <c r="A14">
        <v>349</v>
      </c>
      <c r="B14" t="s">
        <v>47</v>
      </c>
      <c r="C14" s="1" t="s">
        <v>10</v>
      </c>
      <c r="D14" s="1" t="s">
        <v>2</v>
      </c>
      <c r="E14" s="2">
        <v>318613.13290000003</v>
      </c>
      <c r="F14" s="3">
        <v>3.6496616580972426E-2</v>
      </c>
      <c r="G14" s="2">
        <v>65281515</v>
      </c>
      <c r="H14" s="2">
        <v>869632.36431470001</v>
      </c>
      <c r="I14" s="392">
        <v>8340.5698816861295</v>
      </c>
      <c r="J14" s="392">
        <v>893.49568482586699</v>
      </c>
      <c r="K14" s="392">
        <v>1089.87849441856</v>
      </c>
    </row>
    <row r="15" spans="1:12" ht="19" customHeight="1" x14ac:dyDescent="0.2">
      <c r="A15">
        <v>413</v>
      </c>
      <c r="B15" t="s">
        <v>21</v>
      </c>
      <c r="C15" s="1" t="s">
        <v>22</v>
      </c>
      <c r="D15" s="1" t="s">
        <v>2</v>
      </c>
      <c r="E15" s="2">
        <v>143833.1409</v>
      </c>
      <c r="F15" s="3">
        <v>0.10810511927144939</v>
      </c>
      <c r="G15" s="2">
        <v>17861106</v>
      </c>
      <c r="H15" s="2">
        <v>704770.1029742501</v>
      </c>
      <c r="I15" s="392">
        <v>5781.6844553499704</v>
      </c>
      <c r="J15" s="392">
        <v>648.09134470981905</v>
      </c>
      <c r="K15" s="392">
        <v>813.37169216795701</v>
      </c>
    </row>
    <row r="16" spans="1:12" ht="19" customHeight="1" x14ac:dyDescent="0.2">
      <c r="A16">
        <v>659</v>
      </c>
      <c r="B16" t="s">
        <v>24</v>
      </c>
      <c r="C16" s="1" t="s">
        <v>14</v>
      </c>
      <c r="D16" s="1" t="s">
        <v>7</v>
      </c>
      <c r="E16" s="2">
        <v>48189.293400000002</v>
      </c>
      <c r="F16" s="3">
        <v>8.4897437548967794E-2</v>
      </c>
      <c r="G16" s="2">
        <v>21976178</v>
      </c>
      <c r="H16" s="2">
        <v>680988.23775179998</v>
      </c>
      <c r="I16" s="392">
        <v>5445.4040563221497</v>
      </c>
      <c r="J16" s="392">
        <v>615.33916798860605</v>
      </c>
      <c r="K16" s="392">
        <v>774.93116531232295</v>
      </c>
    </row>
    <row r="17" spans="1:11" ht="19" customHeight="1" x14ac:dyDescent="0.2">
      <c r="A17">
        <v>399</v>
      </c>
      <c r="B17" t="s">
        <v>35</v>
      </c>
      <c r="C17" s="1" t="s">
        <v>5</v>
      </c>
      <c r="D17" s="1" t="s">
        <v>2</v>
      </c>
      <c r="E17" s="2">
        <v>375476.26549999899</v>
      </c>
      <c r="F17" s="3">
        <v>6.151522422345744E-2</v>
      </c>
      <c r="G17" s="2">
        <v>28593507</v>
      </c>
      <c r="H17" s="2">
        <v>642011.63797060004</v>
      </c>
      <c r="I17" s="392">
        <v>4914.0117321112202</v>
      </c>
      <c r="J17" s="392">
        <v>562.21430154624795</v>
      </c>
      <c r="K17" s="392">
        <v>713.40758731929202</v>
      </c>
    </row>
    <row r="18" spans="1:11" ht="19" customHeight="1" x14ac:dyDescent="0.2">
      <c r="A18">
        <v>760</v>
      </c>
      <c r="B18" t="s">
        <v>17</v>
      </c>
      <c r="C18" s="1" t="s">
        <v>18</v>
      </c>
      <c r="D18" s="1" t="s">
        <v>7</v>
      </c>
      <c r="E18" s="2">
        <v>406176.79560000001</v>
      </c>
      <c r="F18" s="3">
        <v>0.11522524808560597</v>
      </c>
      <c r="G18" s="2">
        <v>14934099</v>
      </c>
      <c r="H18" s="2">
        <v>628086.62070665008</v>
      </c>
      <c r="I18" s="392">
        <v>4728.8498565604395</v>
      </c>
      <c r="J18" s="392">
        <v>543.52616754339101</v>
      </c>
      <c r="K18" s="392">
        <v>692.18847886651497</v>
      </c>
    </row>
    <row r="19" spans="1:11" ht="19" customHeight="1" x14ac:dyDescent="0.2">
      <c r="A19">
        <v>384</v>
      </c>
      <c r="B19" t="s">
        <v>23</v>
      </c>
      <c r="C19" s="1" t="s">
        <v>12</v>
      </c>
      <c r="D19" s="1" t="s">
        <v>2</v>
      </c>
      <c r="E19" s="2">
        <v>138516.6673</v>
      </c>
      <c r="F19" s="3">
        <v>9.0677462902593126E-2</v>
      </c>
      <c r="G19" s="2">
        <v>17676842</v>
      </c>
      <c r="H19" s="2">
        <v>585055.28241185006</v>
      </c>
      <c r="I19" s="392">
        <v>4178.8499829076</v>
      </c>
      <c r="J19" s="392">
        <v>487.69349059553099</v>
      </c>
      <c r="K19" s="392">
        <v>626.53929306445002</v>
      </c>
    </row>
    <row r="20" spans="1:11" ht="19" customHeight="1" x14ac:dyDescent="0.2">
      <c r="A20">
        <v>1432</v>
      </c>
      <c r="B20" t="s">
        <v>25</v>
      </c>
      <c r="C20" s="1" t="s">
        <v>20</v>
      </c>
      <c r="D20" s="1" t="s">
        <v>26</v>
      </c>
      <c r="E20" s="2">
        <v>2588032.3519000001</v>
      </c>
      <c r="F20" s="3">
        <v>1.8399662500056348E-2</v>
      </c>
      <c r="G20" s="2">
        <v>81631184</v>
      </c>
      <c r="H20" s="2">
        <v>548224.97580419993</v>
      </c>
      <c r="I20" s="392">
        <v>3729.1248502554499</v>
      </c>
      <c r="J20" s="392">
        <v>440.86566740012898</v>
      </c>
      <c r="K20" s="392">
        <v>572.79561778027698</v>
      </c>
    </row>
    <row r="21" spans="1:11" ht="19" customHeight="1" x14ac:dyDescent="0.2">
      <c r="A21">
        <v>838</v>
      </c>
      <c r="B21" t="s">
        <v>31</v>
      </c>
      <c r="C21" s="1" t="s">
        <v>29</v>
      </c>
      <c r="D21" s="1" t="s">
        <v>28</v>
      </c>
      <c r="E21" s="2">
        <v>784988.25529999903</v>
      </c>
      <c r="F21" s="3">
        <v>1.8795098997212895E-2</v>
      </c>
      <c r="G21" s="2">
        <v>79590473</v>
      </c>
      <c r="H21" s="2">
        <v>546007.44903354999</v>
      </c>
      <c r="I21" s="392">
        <v>3703.6758674180101</v>
      </c>
      <c r="J21" s="392">
        <v>438.13323524232999</v>
      </c>
      <c r="K21" s="392">
        <v>569.37708515352301</v>
      </c>
    </row>
    <row r="22" spans="1:11" ht="19" customHeight="1" x14ac:dyDescent="0.2">
      <c r="A22">
        <v>767</v>
      </c>
      <c r="B22" t="s">
        <v>19</v>
      </c>
      <c r="C22" s="1" t="s">
        <v>20</v>
      </c>
      <c r="D22" s="1" t="s">
        <v>7</v>
      </c>
      <c r="E22" s="2">
        <v>883439.02949999901</v>
      </c>
      <c r="F22" s="3">
        <v>0.11312187156857975</v>
      </c>
      <c r="G22" s="2">
        <v>13131771</v>
      </c>
      <c r="H22" s="2">
        <v>542204.03707344993</v>
      </c>
      <c r="I22" s="392">
        <v>3657.5067569355101</v>
      </c>
      <c r="J22" s="392">
        <v>433.29844966968301</v>
      </c>
      <c r="K22" s="392">
        <v>563.89139927461304</v>
      </c>
    </row>
    <row r="23" spans="1:11" ht="19" customHeight="1" x14ac:dyDescent="0.2">
      <c r="A23">
        <v>835</v>
      </c>
      <c r="B23" t="s">
        <v>27</v>
      </c>
      <c r="C23" s="1" t="s">
        <v>29</v>
      </c>
      <c r="D23" s="1" t="s">
        <v>28</v>
      </c>
      <c r="E23" s="2">
        <v>505091.48229999898</v>
      </c>
      <c r="F23" s="3">
        <v>4.3384639090387069E-2</v>
      </c>
      <c r="G23" s="2">
        <v>30127100</v>
      </c>
      <c r="H23" s="2">
        <v>477074.4765241</v>
      </c>
      <c r="I23" s="392">
        <v>2929.4325648046001</v>
      </c>
      <c r="J23" s="392">
        <v>356.33770631684598</v>
      </c>
      <c r="K23" s="392">
        <v>471.43380164594299</v>
      </c>
    </row>
    <row r="24" spans="1:11" ht="19" customHeight="1" x14ac:dyDescent="0.2">
      <c r="A24">
        <v>736</v>
      </c>
      <c r="B24" t="s">
        <v>49</v>
      </c>
      <c r="C24" s="1" t="s">
        <v>18</v>
      </c>
      <c r="D24" s="1" t="s">
        <v>7</v>
      </c>
      <c r="E24" s="2">
        <v>1348382.55729999</v>
      </c>
      <c r="F24" s="3">
        <v>3.3941120073954688E-2</v>
      </c>
      <c r="G24" s="2">
        <v>38418115</v>
      </c>
      <c r="H24" s="2">
        <v>475943.15679394995</v>
      </c>
      <c r="I24" s="392">
        <v>2917.3012801365899</v>
      </c>
      <c r="J24" s="392">
        <v>355.052065028551</v>
      </c>
      <c r="K24" s="392">
        <v>469.815912225207</v>
      </c>
    </row>
    <row r="25" spans="1:11" ht="19" customHeight="1" x14ac:dyDescent="0.2">
      <c r="A25">
        <v>286</v>
      </c>
      <c r="B25" t="s">
        <v>50</v>
      </c>
      <c r="C25" s="1" t="s">
        <v>3</v>
      </c>
      <c r="D25" s="1" t="s">
        <v>2</v>
      </c>
      <c r="E25" s="2">
        <v>27863.33</v>
      </c>
      <c r="F25" s="3">
        <v>9.1914444000016401E-2</v>
      </c>
      <c r="G25" s="2">
        <v>13435495</v>
      </c>
      <c r="H25" s="2">
        <v>450744.35926835006</v>
      </c>
      <c r="I25" s="392">
        <v>2651.8218395773802</v>
      </c>
      <c r="J25" s="392">
        <v>326.34938212642498</v>
      </c>
      <c r="K25" s="392">
        <v>435.39846348425198</v>
      </c>
    </row>
    <row r="26" spans="1:11" ht="19" customHeight="1" x14ac:dyDescent="0.2">
      <c r="A26">
        <v>332</v>
      </c>
      <c r="B26" t="s">
        <v>43</v>
      </c>
      <c r="C26" s="1" t="s">
        <v>44</v>
      </c>
      <c r="D26" s="1" t="s">
        <v>2</v>
      </c>
      <c r="E26" s="2">
        <v>43481.3485</v>
      </c>
      <c r="F26" s="3">
        <v>9.1914444000126064E-2</v>
      </c>
      <c r="G26" s="2">
        <v>12183456</v>
      </c>
      <c r="H26" s="2">
        <v>408739.98824759998</v>
      </c>
      <c r="I26" s="392">
        <v>2233.1532863869002</v>
      </c>
      <c r="J26" s="392">
        <v>280.73587428239603</v>
      </c>
      <c r="K26" s="392">
        <v>380.36576549623999</v>
      </c>
    </row>
    <row r="27" spans="1:11" ht="19" customHeight="1" x14ac:dyDescent="0.2">
      <c r="A27">
        <v>1291</v>
      </c>
      <c r="B27" t="s">
        <v>33</v>
      </c>
      <c r="C27" s="1" t="s">
        <v>34</v>
      </c>
      <c r="D27" s="1" t="s">
        <v>26</v>
      </c>
      <c r="E27" s="2">
        <v>259618.480199999</v>
      </c>
      <c r="F27" s="3">
        <v>3.3675502415939682E-2</v>
      </c>
      <c r="G27" s="2">
        <v>32086273</v>
      </c>
      <c r="H27" s="2">
        <v>394390.29783445003</v>
      </c>
      <c r="I27" s="392">
        <v>2097.4943069072101</v>
      </c>
      <c r="J27" s="392">
        <v>265.48213161913401</v>
      </c>
      <c r="K27" s="392">
        <v>361.75117277460299</v>
      </c>
    </row>
    <row r="28" spans="1:11" ht="19" customHeight="1" x14ac:dyDescent="0.2">
      <c r="A28">
        <v>433</v>
      </c>
      <c r="B28" t="s">
        <v>30</v>
      </c>
      <c r="C28" s="1" t="s">
        <v>12</v>
      </c>
      <c r="D28" s="1" t="s">
        <v>2</v>
      </c>
      <c r="E28" s="2">
        <v>29642.287499999999</v>
      </c>
      <c r="F28" s="3">
        <v>8.9810146488229242E-2</v>
      </c>
      <c r="G28" s="2">
        <v>10856019</v>
      </c>
      <c r="H28" s="2">
        <v>355867.93968418502</v>
      </c>
      <c r="I28" s="392">
        <v>1753.36858466389</v>
      </c>
      <c r="J28" s="392">
        <v>226.54527788569999</v>
      </c>
      <c r="K28" s="392">
        <v>312.89472729813502</v>
      </c>
    </row>
    <row r="29" spans="1:11" ht="19" customHeight="1" x14ac:dyDescent="0.2">
      <c r="A29">
        <v>448</v>
      </c>
      <c r="B29" t="s">
        <v>32</v>
      </c>
      <c r="C29" s="1" t="s">
        <v>18</v>
      </c>
      <c r="D29" s="1" t="s">
        <v>2</v>
      </c>
      <c r="E29" s="2">
        <v>10118.345600000001</v>
      </c>
      <c r="F29" s="3">
        <v>0.29924088999982562</v>
      </c>
      <c r="G29" s="2">
        <v>3096486</v>
      </c>
      <c r="H29" s="2">
        <v>338207.25767687999</v>
      </c>
      <c r="I29" s="392">
        <v>1604.1472491893801</v>
      </c>
      <c r="J29" s="392">
        <v>209.445881178956</v>
      </c>
      <c r="K29" s="392">
        <v>291.52769342587101</v>
      </c>
    </row>
    <row r="30" spans="1:11" ht="19" customHeight="1" x14ac:dyDescent="0.2">
      <c r="A30">
        <v>409</v>
      </c>
      <c r="B30" t="s">
        <v>46</v>
      </c>
      <c r="C30" s="1" t="s">
        <v>12</v>
      </c>
      <c r="D30" s="1" t="s">
        <v>40</v>
      </c>
      <c r="E30" s="2">
        <v>4019.5360000000001</v>
      </c>
      <c r="F30" s="3">
        <v>6.1844250000068698E-2</v>
      </c>
      <c r="G30" s="2">
        <v>14558400</v>
      </c>
      <c r="H30" s="2">
        <v>328628.96515836503</v>
      </c>
      <c r="I30" s="392">
        <v>1526.22183940527</v>
      </c>
      <c r="J30" s="392">
        <v>200.50645056118799</v>
      </c>
      <c r="K30" s="392">
        <v>280.15056800725102</v>
      </c>
    </row>
    <row r="31" spans="1:11" ht="19" customHeight="1" x14ac:dyDescent="0.2">
      <c r="A31">
        <v>459</v>
      </c>
      <c r="B31" t="s">
        <v>38</v>
      </c>
      <c r="C31" s="1" t="s">
        <v>18</v>
      </c>
      <c r="D31" s="1" t="s">
        <v>2</v>
      </c>
      <c r="E31" s="2">
        <v>2315.3667999999998</v>
      </c>
      <c r="F31" s="3">
        <v>0.29924088999985649</v>
      </c>
      <c r="G31" s="2">
        <v>2995987</v>
      </c>
      <c r="H31" s="2">
        <v>327230.46295242</v>
      </c>
      <c r="I31" s="392">
        <v>1514.94314215438</v>
      </c>
      <c r="J31" s="392">
        <v>199.17386335881201</v>
      </c>
      <c r="K31" s="392">
        <v>278.40620783388403</v>
      </c>
    </row>
    <row r="32" spans="1:11" ht="19" customHeight="1" x14ac:dyDescent="0.2">
      <c r="A32">
        <v>676</v>
      </c>
      <c r="B32" t="s">
        <v>59</v>
      </c>
      <c r="C32" s="1" t="s">
        <v>14</v>
      </c>
      <c r="D32" s="1" t="s">
        <v>7</v>
      </c>
      <c r="E32" s="2">
        <v>52471.304100000001</v>
      </c>
      <c r="F32" s="3">
        <v>8.0460802175938553E-2</v>
      </c>
      <c r="G32" s="2">
        <v>10696166</v>
      </c>
      <c r="H32" s="2">
        <v>314127.06524695503</v>
      </c>
      <c r="I32" s="392">
        <v>1410.9357930257599</v>
      </c>
      <c r="J32" s="392">
        <v>187.061704045217</v>
      </c>
      <c r="K32" s="392">
        <v>262.946953594136</v>
      </c>
    </row>
    <row r="33" spans="1:11" ht="19" customHeight="1" x14ac:dyDescent="0.2">
      <c r="A33">
        <v>1340</v>
      </c>
      <c r="B33" t="s">
        <v>56</v>
      </c>
      <c r="C33" s="1" t="s">
        <v>20</v>
      </c>
      <c r="D33" s="1" t="s">
        <v>26</v>
      </c>
      <c r="E33" s="2">
        <v>5888264.4489000002</v>
      </c>
      <c r="F33" s="3">
        <v>2.8789659946070141E-2</v>
      </c>
      <c r="G33" s="2">
        <v>29447138</v>
      </c>
      <c r="H33" s="2">
        <v>309437.17763282498</v>
      </c>
      <c r="I33" s="392">
        <v>1374.4568895370001</v>
      </c>
      <c r="J33" s="392">
        <v>182.622872382358</v>
      </c>
      <c r="K33" s="392">
        <v>257.51602005074801</v>
      </c>
    </row>
    <row r="34" spans="1:11" ht="19" customHeight="1" x14ac:dyDescent="0.2">
      <c r="A34">
        <v>335</v>
      </c>
      <c r="B34" t="s">
        <v>68</v>
      </c>
      <c r="C34" s="1" t="s">
        <v>44</v>
      </c>
      <c r="D34" s="1" t="s">
        <v>2</v>
      </c>
      <c r="E34" s="2">
        <v>60785.372000000003</v>
      </c>
      <c r="F34" s="3">
        <v>9.1914443999991699E-2</v>
      </c>
      <c r="G34" s="2">
        <v>9141579</v>
      </c>
      <c r="H34" s="2">
        <v>306688.75013945502</v>
      </c>
      <c r="I34" s="392">
        <v>1352.8739988784</v>
      </c>
      <c r="J34" s="392">
        <v>180.14348804360301</v>
      </c>
      <c r="K34" s="392">
        <v>254.28620723070199</v>
      </c>
    </row>
    <row r="35" spans="1:11" ht="19" customHeight="1" x14ac:dyDescent="0.2">
      <c r="A35">
        <v>304</v>
      </c>
      <c r="B35" t="s">
        <v>76</v>
      </c>
      <c r="C35" s="1" t="s">
        <v>3</v>
      </c>
      <c r="D35" s="1" t="s">
        <v>2</v>
      </c>
      <c r="E35" s="2">
        <v>10850.050999999999</v>
      </c>
      <c r="F35" s="3">
        <v>9.1914444000028295E-2</v>
      </c>
      <c r="G35" s="2">
        <v>8197772</v>
      </c>
      <c r="H35" s="2">
        <v>275025.18422793498</v>
      </c>
      <c r="I35" s="392">
        <v>1118.99193171197</v>
      </c>
      <c r="J35" s="392">
        <v>152.72323897493999</v>
      </c>
      <c r="K35" s="392">
        <v>218.33662069956799</v>
      </c>
    </row>
    <row r="36" spans="1:11" ht="19" customHeight="1" x14ac:dyDescent="0.2">
      <c r="A36">
        <v>402</v>
      </c>
      <c r="B36" t="s">
        <v>55</v>
      </c>
      <c r="C36" s="1" t="s">
        <v>5</v>
      </c>
      <c r="D36" s="1" t="s">
        <v>2</v>
      </c>
      <c r="E36" s="2">
        <v>257907.686599999</v>
      </c>
      <c r="F36" s="3">
        <v>8.7647870000042549E-3</v>
      </c>
      <c r="G36" s="2">
        <v>81072565</v>
      </c>
      <c r="H36" s="2">
        <v>259363.07377568496</v>
      </c>
      <c r="I36" s="392">
        <v>1010.90463960714</v>
      </c>
      <c r="J36" s="392">
        <v>139.39595316039899</v>
      </c>
      <c r="K36" s="392">
        <v>200.877533345698</v>
      </c>
    </row>
    <row r="37" spans="1:11" ht="19" customHeight="1" x14ac:dyDescent="0.2">
      <c r="A37">
        <v>326</v>
      </c>
      <c r="B37" t="s">
        <v>72</v>
      </c>
      <c r="C37" s="1" t="s">
        <v>3</v>
      </c>
      <c r="D37" s="1" t="s">
        <v>2</v>
      </c>
      <c r="E37" s="2">
        <v>12129.509899999999</v>
      </c>
      <c r="F37" s="3">
        <v>9.1914444000075993E-2</v>
      </c>
      <c r="G37" s="2">
        <v>7686314</v>
      </c>
      <c r="H37" s="2">
        <v>257866.39636780001</v>
      </c>
      <c r="I37" s="392">
        <v>1000.84667165681</v>
      </c>
      <c r="J37" s="392">
        <v>138.14275854246401</v>
      </c>
      <c r="K37" s="392">
        <v>199.24074894248</v>
      </c>
    </row>
    <row r="38" spans="1:11" ht="19" customHeight="1" x14ac:dyDescent="0.2">
      <c r="A38">
        <v>297</v>
      </c>
      <c r="B38" t="s">
        <v>64</v>
      </c>
      <c r="C38" s="1" t="s">
        <v>3</v>
      </c>
      <c r="D38" s="1" t="s">
        <v>2</v>
      </c>
      <c r="E38" s="2">
        <v>14367.885200000001</v>
      </c>
      <c r="F38" s="3">
        <v>9.1914444000032264E-2</v>
      </c>
      <c r="G38" s="2">
        <v>7314781</v>
      </c>
      <c r="H38" s="2">
        <v>245401.92043790501</v>
      </c>
      <c r="I38" s="392">
        <v>917.42743736246598</v>
      </c>
      <c r="J38" s="392">
        <v>128.13646380880201</v>
      </c>
      <c r="K38" s="392">
        <v>185.717897306411</v>
      </c>
    </row>
    <row r="39" spans="1:11" ht="19" customHeight="1" x14ac:dyDescent="0.2">
      <c r="A39">
        <v>414</v>
      </c>
      <c r="B39" t="s">
        <v>57</v>
      </c>
      <c r="C39" s="1" t="s">
        <v>22</v>
      </c>
      <c r="D39" s="1" t="s">
        <v>2</v>
      </c>
      <c r="E39" s="2">
        <v>21921.997500000001</v>
      </c>
      <c r="F39" s="3">
        <v>0.10811642200006642</v>
      </c>
      <c r="G39" s="2">
        <v>6110127</v>
      </c>
      <c r="H39" s="2">
        <v>241120.85026018997</v>
      </c>
      <c r="I39" s="392">
        <v>889.85878812908095</v>
      </c>
      <c r="J39" s="392">
        <v>124.624059544782</v>
      </c>
      <c r="K39" s="392">
        <v>181.146834688035</v>
      </c>
    </row>
    <row r="40" spans="1:11" ht="19" customHeight="1" x14ac:dyDescent="0.2">
      <c r="A40">
        <v>665</v>
      </c>
      <c r="B40" t="s">
        <v>87</v>
      </c>
      <c r="C40" s="1" t="s">
        <v>14</v>
      </c>
      <c r="D40" s="1" t="s">
        <v>7</v>
      </c>
      <c r="E40" s="2">
        <v>410992.57319999899</v>
      </c>
      <c r="F40" s="3">
        <v>2.6500897193034823E-2</v>
      </c>
      <c r="G40" s="2">
        <v>24357445</v>
      </c>
      <c r="H40" s="2">
        <v>235605.36322795003</v>
      </c>
      <c r="I40" s="392">
        <v>854.91066948167895</v>
      </c>
      <c r="J40" s="392">
        <v>120.32058010647</v>
      </c>
      <c r="K40" s="392">
        <v>175.43648650661601</v>
      </c>
    </row>
    <row r="41" spans="1:11" ht="19" customHeight="1" x14ac:dyDescent="0.2">
      <c r="A41">
        <v>291</v>
      </c>
      <c r="B41" t="s">
        <v>96</v>
      </c>
      <c r="C41" s="1" t="s">
        <v>3</v>
      </c>
      <c r="D41" s="1" t="s">
        <v>2</v>
      </c>
      <c r="E41" s="2">
        <v>45787.107100000001</v>
      </c>
      <c r="F41" s="3">
        <v>9.1914443999950329E-2</v>
      </c>
      <c r="G41" s="2">
        <v>7008467</v>
      </c>
      <c r="H41" s="2">
        <v>235125.46187290497</v>
      </c>
      <c r="I41" s="392">
        <v>851.84945398652997</v>
      </c>
      <c r="J41" s="392">
        <v>119.93454972811899</v>
      </c>
      <c r="K41" s="392">
        <v>174.933415237324</v>
      </c>
    </row>
    <row r="42" spans="1:11" ht="19" customHeight="1" x14ac:dyDescent="0.2">
      <c r="A42">
        <v>398</v>
      </c>
      <c r="B42" t="s">
        <v>93</v>
      </c>
      <c r="C42" s="1" t="s">
        <v>5</v>
      </c>
      <c r="D42" s="1" t="s">
        <v>2</v>
      </c>
      <c r="E42" s="2">
        <v>264698.01380000002</v>
      </c>
      <c r="F42" s="3">
        <v>8.1685067430017036E-2</v>
      </c>
      <c r="G42" s="2">
        <v>7713627</v>
      </c>
      <c r="H42" s="2">
        <v>229982.17169312501</v>
      </c>
      <c r="I42" s="392">
        <v>819.18047452543397</v>
      </c>
      <c r="J42" s="392">
        <v>115.88051071086799</v>
      </c>
      <c r="K42" s="392">
        <v>169.50984679293799</v>
      </c>
    </row>
    <row r="43" spans="1:11" ht="19" customHeight="1" x14ac:dyDescent="0.2">
      <c r="A43">
        <v>1457</v>
      </c>
      <c r="B43" t="s">
        <v>65</v>
      </c>
      <c r="C43" s="1" t="s">
        <v>66</v>
      </c>
      <c r="D43" s="1" t="s">
        <v>2</v>
      </c>
      <c r="E43" s="2">
        <v>2463489.1425999901</v>
      </c>
      <c r="F43" s="3">
        <v>2.4242921322142612E-2</v>
      </c>
      <c r="G43" s="2">
        <v>25562961</v>
      </c>
      <c r="H43" s="2">
        <v>226198.11108365998</v>
      </c>
      <c r="I43" s="392">
        <v>795.54957755640896</v>
      </c>
      <c r="J43" s="392">
        <v>112.989768291312</v>
      </c>
      <c r="K43" s="392">
        <v>165.57757607409201</v>
      </c>
    </row>
    <row r="44" spans="1:11" ht="19" customHeight="1" x14ac:dyDescent="0.2">
      <c r="A44">
        <v>355</v>
      </c>
      <c r="B44" t="s">
        <v>71</v>
      </c>
      <c r="C44" s="1" t="s">
        <v>12</v>
      </c>
      <c r="D44" s="1" t="s">
        <v>2</v>
      </c>
      <c r="E44" s="2">
        <v>29333.572199999999</v>
      </c>
      <c r="F44" s="3">
        <v>9.1914444000004203E-2</v>
      </c>
      <c r="G44" s="2">
        <v>6679563</v>
      </c>
      <c r="H44" s="2">
        <v>224091.13654742</v>
      </c>
      <c r="I44" s="392">
        <v>782.54686554421096</v>
      </c>
      <c r="J44" s="392">
        <v>111.42472600104399</v>
      </c>
      <c r="K44" s="392">
        <v>163.467512348241</v>
      </c>
    </row>
    <row r="45" spans="1:11" ht="19" customHeight="1" x14ac:dyDescent="0.2">
      <c r="A45">
        <v>397</v>
      </c>
      <c r="B45" t="s">
        <v>67</v>
      </c>
      <c r="C45" s="1" t="s">
        <v>5</v>
      </c>
      <c r="D45" s="1" t="s">
        <v>2</v>
      </c>
      <c r="E45" s="2">
        <v>309452.99550000002</v>
      </c>
      <c r="F45" s="3">
        <v>8.764786999999153E-3</v>
      </c>
      <c r="G45" s="2">
        <v>68527934</v>
      </c>
      <c r="H45" s="2">
        <v>219230.95194689996</v>
      </c>
      <c r="I45" s="392">
        <v>753.44197694347702</v>
      </c>
      <c r="J45" s="392">
        <v>107.726943052403</v>
      </c>
      <c r="K45" s="392">
        <v>158.61257636664899</v>
      </c>
    </row>
    <row r="46" spans="1:11" ht="19" customHeight="1" x14ac:dyDescent="0.2">
      <c r="A46">
        <v>542</v>
      </c>
      <c r="B46" t="s">
        <v>39</v>
      </c>
      <c r="C46" s="1" t="s">
        <v>41</v>
      </c>
      <c r="D46" s="1" t="s">
        <v>40</v>
      </c>
      <c r="E46" s="2">
        <v>15769.020399999999</v>
      </c>
      <c r="F46" s="3">
        <v>4.7073706999977386E-2</v>
      </c>
      <c r="G46" s="2">
        <v>12468726</v>
      </c>
      <c r="H46" s="2">
        <v>214236.44135125499</v>
      </c>
      <c r="I46" s="392">
        <v>723.983265209048</v>
      </c>
      <c r="J46" s="392">
        <v>103.96132540347899</v>
      </c>
      <c r="K46" s="392">
        <v>153.573753429372</v>
      </c>
    </row>
    <row r="47" spans="1:11" ht="19" customHeight="1" x14ac:dyDescent="0.2">
      <c r="A47">
        <v>834</v>
      </c>
      <c r="B47" t="s">
        <v>58</v>
      </c>
      <c r="C47" s="1" t="s">
        <v>29</v>
      </c>
      <c r="D47" s="1" t="s">
        <v>2</v>
      </c>
      <c r="E47" s="2">
        <v>434699.93160000001</v>
      </c>
      <c r="F47" s="3">
        <v>2.9991510324804595E-2</v>
      </c>
      <c r="G47" s="2">
        <v>18701952</v>
      </c>
      <c r="H47" s="2">
        <v>204728.42207323</v>
      </c>
      <c r="I47" s="392">
        <v>669.272136206543</v>
      </c>
      <c r="J47" s="392">
        <v>96.901839123296696</v>
      </c>
      <c r="K47" s="392">
        <v>144.29992357010099</v>
      </c>
    </row>
    <row r="48" spans="1:11" ht="19" customHeight="1" x14ac:dyDescent="0.2">
      <c r="A48">
        <v>381</v>
      </c>
      <c r="B48" t="s">
        <v>48</v>
      </c>
      <c r="C48" s="1" t="s">
        <v>12</v>
      </c>
      <c r="D48" s="1" t="s">
        <v>2</v>
      </c>
      <c r="E48" s="2">
        <v>13172.837799999999</v>
      </c>
      <c r="F48" s="3">
        <v>8.9944860000039567E-2</v>
      </c>
      <c r="G48" s="2">
        <v>6067166</v>
      </c>
      <c r="H48" s="2">
        <v>199184.294710455</v>
      </c>
      <c r="I48" s="392">
        <v>637.87392302190199</v>
      </c>
      <c r="J48" s="392">
        <v>92.855607757108501</v>
      </c>
      <c r="K48" s="392">
        <v>138.85986088647201</v>
      </c>
    </row>
    <row r="49" spans="1:11" ht="19" customHeight="1" x14ac:dyDescent="0.2">
      <c r="A49">
        <v>534</v>
      </c>
      <c r="B49" t="s">
        <v>51</v>
      </c>
      <c r="C49" s="1" t="s">
        <v>41</v>
      </c>
      <c r="D49" s="1" t="s">
        <v>40</v>
      </c>
      <c r="E49" s="2">
        <v>6680.4710999999998</v>
      </c>
      <c r="F49" s="3">
        <v>4.7073706999980813E-2</v>
      </c>
      <c r="G49" s="2">
        <v>11466460</v>
      </c>
      <c r="H49" s="2">
        <v>197015.60410395503</v>
      </c>
      <c r="I49" s="392">
        <v>625.59755887919903</v>
      </c>
      <c r="J49" s="392">
        <v>91.270611421502096</v>
      </c>
      <c r="K49" s="392">
        <v>136.721824816007</v>
      </c>
    </row>
    <row r="50" spans="1:11" ht="19" customHeight="1" x14ac:dyDescent="0.2">
      <c r="A50">
        <v>545</v>
      </c>
      <c r="B50" t="s">
        <v>45</v>
      </c>
      <c r="C50" s="1" t="s">
        <v>41</v>
      </c>
      <c r="D50" s="1" t="s">
        <v>40</v>
      </c>
      <c r="E50" s="2">
        <v>11078.709000000001</v>
      </c>
      <c r="F50" s="3">
        <v>4.7073706999989411E-2</v>
      </c>
      <c r="G50" s="2">
        <v>11143474</v>
      </c>
      <c r="H50" s="2">
        <v>191466.08996386998</v>
      </c>
      <c r="I50" s="392">
        <v>594.98473490759602</v>
      </c>
      <c r="J50" s="392">
        <v>87.354522824549093</v>
      </c>
      <c r="K50" s="392">
        <v>131.26644753526</v>
      </c>
    </row>
    <row r="51" spans="1:11" ht="19" customHeight="1" x14ac:dyDescent="0.2">
      <c r="A51">
        <v>1281</v>
      </c>
      <c r="B51" t="s">
        <v>52</v>
      </c>
      <c r="C51" s="1" t="s">
        <v>54</v>
      </c>
      <c r="D51" s="1" t="s">
        <v>53</v>
      </c>
      <c r="E51" s="2">
        <v>3183253.2508</v>
      </c>
      <c r="F51" s="3">
        <v>6.6818847156928556E-3</v>
      </c>
      <c r="G51" s="2">
        <v>76749197</v>
      </c>
      <c r="H51" s="2">
        <v>187182.68952724</v>
      </c>
      <c r="I51" s="392">
        <v>572.01340666843305</v>
      </c>
      <c r="J51" s="392">
        <v>84.334570386948798</v>
      </c>
      <c r="K51" s="392">
        <v>127.076970333958</v>
      </c>
    </row>
    <row r="52" spans="1:11" ht="19" customHeight="1" x14ac:dyDescent="0.2">
      <c r="A52">
        <v>661</v>
      </c>
      <c r="B52" t="s">
        <v>81</v>
      </c>
      <c r="C52" s="1" t="s">
        <v>14</v>
      </c>
      <c r="D52" s="1" t="s">
        <v>7</v>
      </c>
      <c r="E52" s="2">
        <v>59657.398099999999</v>
      </c>
      <c r="F52" s="3">
        <v>5.7549182472884229E-2</v>
      </c>
      <c r="G52" s="2">
        <v>8245384</v>
      </c>
      <c r="H52" s="2">
        <v>173198.01455687502</v>
      </c>
      <c r="I52" s="392">
        <v>499.34871166802498</v>
      </c>
      <c r="J52" s="392">
        <v>74.849004013404098</v>
      </c>
      <c r="K52" s="392">
        <v>114.07164812057501</v>
      </c>
    </row>
    <row r="53" spans="1:11" ht="19" customHeight="1" x14ac:dyDescent="0.2">
      <c r="A53">
        <v>333</v>
      </c>
      <c r="B53" t="s">
        <v>92</v>
      </c>
      <c r="C53" s="1" t="s">
        <v>44</v>
      </c>
      <c r="D53" s="1" t="s">
        <v>2</v>
      </c>
      <c r="E53" s="2">
        <v>17180.192500000001</v>
      </c>
      <c r="F53" s="3">
        <v>9.1914444000019205E-2</v>
      </c>
      <c r="G53" s="2">
        <v>5002466</v>
      </c>
      <c r="H53" s="2">
        <v>167826.59157193502</v>
      </c>
      <c r="I53" s="392">
        <v>472.69540901100601</v>
      </c>
      <c r="J53" s="392">
        <v>71.347260770610404</v>
      </c>
      <c r="K53" s="392">
        <v>109.06593934948199</v>
      </c>
    </row>
    <row r="54" spans="1:11" ht="19" customHeight="1" x14ac:dyDescent="0.2">
      <c r="A54">
        <v>946</v>
      </c>
      <c r="B54" t="s">
        <v>62</v>
      </c>
      <c r="C54" s="1" t="s">
        <v>63</v>
      </c>
      <c r="D54" s="1" t="s">
        <v>28</v>
      </c>
      <c r="E54" s="2">
        <v>162206.84460000001</v>
      </c>
      <c r="F54" s="3">
        <v>9.3573784976780823E-3</v>
      </c>
      <c r="G54" s="2">
        <v>49137205</v>
      </c>
      <c r="H54" s="2">
        <v>167825.330308595</v>
      </c>
      <c r="I54" s="392">
        <v>472.68920520757899</v>
      </c>
      <c r="J54" s="392">
        <v>71.346419586953004</v>
      </c>
      <c r="K54" s="392">
        <v>109.064821416265</v>
      </c>
    </row>
    <row r="55" spans="1:11" ht="19" customHeight="1" x14ac:dyDescent="0.2">
      <c r="A55">
        <v>339</v>
      </c>
      <c r="B55" t="s">
        <v>94</v>
      </c>
      <c r="C55" s="1" t="s">
        <v>44</v>
      </c>
      <c r="D55" s="1" t="s">
        <v>2</v>
      </c>
      <c r="E55" s="2">
        <v>5592.2341999999999</v>
      </c>
      <c r="F55" s="3">
        <v>9.1914443999951204E-2</v>
      </c>
      <c r="G55" s="2">
        <v>4835719</v>
      </c>
      <c r="H55" s="2">
        <v>162232.434477125</v>
      </c>
      <c r="I55" s="392">
        <v>445.72541143404902</v>
      </c>
      <c r="J55" s="392">
        <v>67.717474963344102</v>
      </c>
      <c r="K55" s="392">
        <v>104.067410487507</v>
      </c>
    </row>
    <row r="56" spans="1:11" ht="19" customHeight="1" x14ac:dyDescent="0.2">
      <c r="A56">
        <v>287</v>
      </c>
      <c r="B56" t="s">
        <v>104</v>
      </c>
      <c r="C56" s="1" t="s">
        <v>3</v>
      </c>
      <c r="D56" s="1" t="s">
        <v>2</v>
      </c>
      <c r="E56" s="2">
        <v>62294.586499999998</v>
      </c>
      <c r="F56" s="3">
        <v>7.4413031692283985E-2</v>
      </c>
      <c r="G56" s="2">
        <v>5850667</v>
      </c>
      <c r="H56" s="2">
        <v>158908.54214558</v>
      </c>
      <c r="I56" s="392">
        <v>429.831700539368</v>
      </c>
      <c r="J56" s="392">
        <v>65.556502285864596</v>
      </c>
      <c r="K56" s="392">
        <v>101.03033099048</v>
      </c>
    </row>
    <row r="57" spans="1:11" ht="19" customHeight="1" x14ac:dyDescent="0.2">
      <c r="A57">
        <v>802</v>
      </c>
      <c r="B57" t="s">
        <v>163</v>
      </c>
      <c r="C57" s="1" t="s">
        <v>8</v>
      </c>
      <c r="D57" s="1" t="s">
        <v>147</v>
      </c>
      <c r="E57" s="2">
        <v>23629.802299999999</v>
      </c>
      <c r="F57" s="3">
        <v>9.5423599523593819E-2</v>
      </c>
      <c r="G57" s="2">
        <v>4386593</v>
      </c>
      <c r="H57" s="2">
        <v>152783.34020232499</v>
      </c>
      <c r="I57" s="392">
        <v>401.23936826776497</v>
      </c>
      <c r="J57" s="392">
        <v>61.712265072908501</v>
      </c>
      <c r="K57" s="392">
        <v>95.723926706552007</v>
      </c>
    </row>
    <row r="58" spans="1:11" ht="19" customHeight="1" x14ac:dyDescent="0.2">
      <c r="A58">
        <v>377</v>
      </c>
      <c r="B58" t="s">
        <v>97</v>
      </c>
      <c r="C58" s="1" t="s">
        <v>12</v>
      </c>
      <c r="D58" s="1" t="s">
        <v>2</v>
      </c>
      <c r="E58" s="2">
        <v>8935.1962999999996</v>
      </c>
      <c r="F58" s="3">
        <v>9.1914444000042159E-2</v>
      </c>
      <c r="G58" s="2">
        <v>4458423</v>
      </c>
      <c r="H58" s="2">
        <v>149574.61697412998</v>
      </c>
      <c r="I58" s="392">
        <v>386.57945795109401</v>
      </c>
      <c r="J58" s="392">
        <v>59.7153946653373</v>
      </c>
      <c r="K58" s="392">
        <v>92.958186091930401</v>
      </c>
    </row>
    <row r="59" spans="1:11" ht="19" customHeight="1" x14ac:dyDescent="0.2">
      <c r="A59">
        <v>54</v>
      </c>
      <c r="B59" t="s">
        <v>82</v>
      </c>
      <c r="C59" s="1" t="s">
        <v>54</v>
      </c>
      <c r="D59" s="1" t="s">
        <v>53</v>
      </c>
      <c r="E59" s="2">
        <v>123225.88920000001</v>
      </c>
      <c r="F59" s="3">
        <v>5.1078824128932325E-2</v>
      </c>
      <c r="G59" s="2">
        <v>7995016</v>
      </c>
      <c r="H59" s="2">
        <v>149057.24590278001</v>
      </c>
      <c r="I59" s="392">
        <v>384.239305838527</v>
      </c>
      <c r="J59" s="392">
        <v>59.4018811019316</v>
      </c>
      <c r="K59" s="392">
        <v>92.485337749775894</v>
      </c>
    </row>
    <row r="60" spans="1:11" ht="19" customHeight="1" x14ac:dyDescent="0.2">
      <c r="A60">
        <v>460</v>
      </c>
      <c r="B60" t="s">
        <v>60</v>
      </c>
      <c r="C60" s="1" t="s">
        <v>18</v>
      </c>
      <c r="D60" s="1" t="s">
        <v>2</v>
      </c>
      <c r="E60" s="2">
        <v>2929.4214999999999</v>
      </c>
      <c r="F60" s="3">
        <v>0.29924088999998522</v>
      </c>
      <c r="G60" s="2">
        <v>1350718</v>
      </c>
      <c r="H60" s="2">
        <v>147529.37060753501</v>
      </c>
      <c r="I60" s="392">
        <v>377.48931820293399</v>
      </c>
      <c r="J60" s="392">
        <v>58.457041054314203</v>
      </c>
      <c r="K60" s="392">
        <v>91.137515712387199</v>
      </c>
    </row>
    <row r="61" spans="1:11" ht="19" customHeight="1" x14ac:dyDescent="0.2">
      <c r="A61">
        <v>285</v>
      </c>
      <c r="B61" t="s">
        <v>102</v>
      </c>
      <c r="C61" s="1" t="s">
        <v>3</v>
      </c>
      <c r="D61" s="1" t="s">
        <v>2</v>
      </c>
      <c r="E61" s="2">
        <v>23476.439600000002</v>
      </c>
      <c r="F61" s="3">
        <v>9.1914443999982526E-2</v>
      </c>
      <c r="G61" s="2">
        <v>4349329</v>
      </c>
      <c r="H61" s="2">
        <v>145914.64723492</v>
      </c>
      <c r="I61" s="392">
        <v>370.26138164016299</v>
      </c>
      <c r="J61" s="392">
        <v>57.4688717128044</v>
      </c>
      <c r="K61" s="392">
        <v>89.778852137510697</v>
      </c>
    </row>
    <row r="62" spans="1:11" ht="19" customHeight="1" x14ac:dyDescent="0.2">
      <c r="A62">
        <v>85</v>
      </c>
      <c r="B62" t="s">
        <v>77</v>
      </c>
      <c r="C62" s="1" t="s">
        <v>34</v>
      </c>
      <c r="D62" s="1" t="s">
        <v>53</v>
      </c>
      <c r="E62" s="2">
        <v>16271.2916</v>
      </c>
      <c r="F62" s="3">
        <v>0.10370469800971334</v>
      </c>
      <c r="G62" s="2">
        <v>3826484</v>
      </c>
      <c r="H62" s="2">
        <v>144840.89419553499</v>
      </c>
      <c r="I62" s="392">
        <v>365.42368844898101</v>
      </c>
      <c r="J62" s="392">
        <v>56.819976107867603</v>
      </c>
      <c r="K62" s="392">
        <v>88.833643118915703</v>
      </c>
    </row>
    <row r="63" spans="1:11" ht="19" customHeight="1" x14ac:dyDescent="0.2">
      <c r="A63">
        <v>674</v>
      </c>
      <c r="B63" t="s">
        <v>142</v>
      </c>
      <c r="C63" s="1" t="s">
        <v>14</v>
      </c>
      <c r="D63" s="1" t="s">
        <v>7</v>
      </c>
      <c r="E63" s="2">
        <v>75014.842799999999</v>
      </c>
      <c r="F63" s="3">
        <v>8.172456161101517E-2</v>
      </c>
      <c r="G63" s="2">
        <v>4663817</v>
      </c>
      <c r="H63" s="2">
        <v>139119.16591203498</v>
      </c>
      <c r="I63" s="392">
        <v>340.62743936074702</v>
      </c>
      <c r="J63" s="392">
        <v>53.382882820482003</v>
      </c>
      <c r="K63" s="392">
        <v>83.972787490377002</v>
      </c>
    </row>
    <row r="64" spans="1:11" ht="19" customHeight="1" x14ac:dyDescent="0.2">
      <c r="A64">
        <v>294</v>
      </c>
      <c r="B64" t="s">
        <v>83</v>
      </c>
      <c r="C64" s="1" t="s">
        <v>3</v>
      </c>
      <c r="D64" s="1" t="s">
        <v>2</v>
      </c>
      <c r="E64" s="2">
        <v>19420.6047</v>
      </c>
      <c r="F64" s="3">
        <v>4.8118641999952472E-2</v>
      </c>
      <c r="G64" s="2">
        <v>7827066</v>
      </c>
      <c r="H64" s="2">
        <v>137469.14216886001</v>
      </c>
      <c r="I64" s="392">
        <v>333.49429823550201</v>
      </c>
      <c r="J64" s="392">
        <v>52.417156115359703</v>
      </c>
      <c r="K64" s="392">
        <v>82.562111078568094</v>
      </c>
    </row>
    <row r="65" spans="1:11" ht="19" customHeight="1" x14ac:dyDescent="0.2">
      <c r="A65">
        <v>343</v>
      </c>
      <c r="B65" t="s">
        <v>100</v>
      </c>
      <c r="C65" s="1" t="s">
        <v>12</v>
      </c>
      <c r="D65" s="1" t="s">
        <v>2</v>
      </c>
      <c r="E65" s="2">
        <v>13794.5198</v>
      </c>
      <c r="F65" s="3">
        <v>9.1914443999966691E-2</v>
      </c>
      <c r="G65" s="2">
        <v>4082694</v>
      </c>
      <c r="H65" s="2">
        <v>136969.37039667999</v>
      </c>
      <c r="I65" s="392">
        <v>331.39490124750699</v>
      </c>
      <c r="J65" s="392">
        <v>52.129509935659001</v>
      </c>
      <c r="K65" s="392">
        <v>82.131908189612801</v>
      </c>
    </row>
    <row r="66" spans="1:11" ht="19" customHeight="1" x14ac:dyDescent="0.2">
      <c r="A66">
        <v>671</v>
      </c>
      <c r="B66" t="s">
        <v>117</v>
      </c>
      <c r="C66" s="1" t="s">
        <v>14</v>
      </c>
      <c r="D66" s="1" t="s">
        <v>7</v>
      </c>
      <c r="E66" s="2">
        <v>98835.520099999907</v>
      </c>
      <c r="F66" s="3">
        <v>8.5536765079812338E-2</v>
      </c>
      <c r="G66" s="2">
        <v>4358161</v>
      </c>
      <c r="H66" s="2">
        <v>136065.792677505</v>
      </c>
      <c r="I66" s="392">
        <v>327.603529753175</v>
      </c>
      <c r="J66" s="392">
        <v>51.597864906733598</v>
      </c>
      <c r="K66" s="392">
        <v>81.391207936544305</v>
      </c>
    </row>
    <row r="67" spans="1:11" ht="19" customHeight="1" x14ac:dyDescent="0.2">
      <c r="A67">
        <v>453</v>
      </c>
      <c r="B67" t="s">
        <v>61</v>
      </c>
      <c r="C67" s="1" t="s">
        <v>18</v>
      </c>
      <c r="D67" s="1" t="s">
        <v>2</v>
      </c>
      <c r="E67" s="2">
        <v>3458.5572999999999</v>
      </c>
      <c r="F67" s="3">
        <v>0.29924089000035659</v>
      </c>
      <c r="G67" s="2">
        <v>1233904</v>
      </c>
      <c r="H67" s="2">
        <v>134770.60386427501</v>
      </c>
      <c r="I67" s="392">
        <v>322.18587479366403</v>
      </c>
      <c r="J67" s="392">
        <v>50.8315040571145</v>
      </c>
      <c r="K67" s="392">
        <v>80.317751412923698</v>
      </c>
    </row>
    <row r="68" spans="1:11" ht="19" customHeight="1" x14ac:dyDescent="0.2">
      <c r="A68">
        <v>954</v>
      </c>
      <c r="B68" t="s">
        <v>69</v>
      </c>
      <c r="C68" s="1" t="s">
        <v>70</v>
      </c>
      <c r="D68" s="1" t="s">
        <v>28</v>
      </c>
      <c r="E68" s="2">
        <v>192236.500999999</v>
      </c>
      <c r="F68" s="3">
        <v>1.570712456962357E-2</v>
      </c>
      <c r="G68" s="2">
        <v>23306051</v>
      </c>
      <c r="H68" s="2">
        <v>133615.931893295</v>
      </c>
      <c r="I68" s="392">
        <v>317.41485681407897</v>
      </c>
      <c r="J68" s="392">
        <v>50.164063913912798</v>
      </c>
      <c r="K68" s="392">
        <v>79.392911775174994</v>
      </c>
    </row>
    <row r="69" spans="1:11" ht="19" customHeight="1" x14ac:dyDescent="0.2">
      <c r="A69">
        <v>689</v>
      </c>
      <c r="B69" t="s">
        <v>168</v>
      </c>
      <c r="C69" s="1" t="s">
        <v>18</v>
      </c>
      <c r="D69" s="1" t="s">
        <v>7</v>
      </c>
      <c r="E69" s="2">
        <v>742114.96669999894</v>
      </c>
      <c r="F69" s="3">
        <v>1.9133933748292913E-2</v>
      </c>
      <c r="G69" s="2">
        <v>19096157</v>
      </c>
      <c r="H69" s="2">
        <v>133365.380053025</v>
      </c>
      <c r="I69" s="392">
        <v>316.38391217268997</v>
      </c>
      <c r="J69" s="392">
        <v>50.016698897760598</v>
      </c>
      <c r="K69" s="392">
        <v>79.196037598276803</v>
      </c>
    </row>
    <row r="70" spans="1:11" ht="19" customHeight="1" x14ac:dyDescent="0.2">
      <c r="A70">
        <v>508</v>
      </c>
      <c r="B70" t="s">
        <v>73</v>
      </c>
      <c r="C70" s="1" t="s">
        <v>74</v>
      </c>
      <c r="D70" s="1" t="s">
        <v>40</v>
      </c>
      <c r="E70" s="2">
        <v>54605.184600000001</v>
      </c>
      <c r="F70" s="3">
        <v>4.7073706999954439E-2</v>
      </c>
      <c r="G70" s="2">
        <v>7637364</v>
      </c>
      <c r="H70" s="2">
        <v>131224.44784362</v>
      </c>
      <c r="I70" s="392">
        <v>307.58622676544098</v>
      </c>
      <c r="J70" s="392">
        <v>48.808139610249299</v>
      </c>
      <c r="K70" s="392">
        <v>77.391538446913103</v>
      </c>
    </row>
    <row r="71" spans="1:11" ht="19" customHeight="1" x14ac:dyDescent="0.2">
      <c r="A71">
        <v>617</v>
      </c>
      <c r="B71" t="s">
        <v>175</v>
      </c>
      <c r="C71" s="1" t="s">
        <v>8</v>
      </c>
      <c r="D71" s="1" t="s">
        <v>7</v>
      </c>
      <c r="E71" s="2">
        <v>44437.240599999997</v>
      </c>
      <c r="F71" s="3">
        <v>8.613958799995762E-2</v>
      </c>
      <c r="G71" s="2">
        <v>4152002</v>
      </c>
      <c r="H71" s="2">
        <v>130542.88570407502</v>
      </c>
      <c r="I71" s="392">
        <v>304.83401835664301</v>
      </c>
      <c r="J71" s="392">
        <v>48.410322734482499</v>
      </c>
      <c r="K71" s="392">
        <v>76.81083524556</v>
      </c>
    </row>
    <row r="72" spans="1:11" ht="19" customHeight="1" x14ac:dyDescent="0.2">
      <c r="A72">
        <v>406</v>
      </c>
      <c r="B72" t="s">
        <v>78</v>
      </c>
      <c r="C72" s="1" t="s">
        <v>12</v>
      </c>
      <c r="D72" s="1" t="s">
        <v>40</v>
      </c>
      <c r="E72" s="2">
        <v>9454.3165000000008</v>
      </c>
      <c r="F72" s="3">
        <v>6.1844249999952861E-2</v>
      </c>
      <c r="G72" s="2">
        <v>5303401</v>
      </c>
      <c r="H72" s="2">
        <v>119714.47291231</v>
      </c>
      <c r="I72" s="392">
        <v>262.23183542832902</v>
      </c>
      <c r="J72" s="392">
        <v>42.4258703471532</v>
      </c>
      <c r="K72" s="392">
        <v>68.042290696769797</v>
      </c>
    </row>
    <row r="73" spans="1:11" ht="19" customHeight="1" x14ac:dyDescent="0.2">
      <c r="A73">
        <v>668</v>
      </c>
      <c r="B73" t="s">
        <v>95</v>
      </c>
      <c r="C73" s="1" t="s">
        <v>14</v>
      </c>
      <c r="D73" s="1" t="s">
        <v>7</v>
      </c>
      <c r="E73" s="2">
        <v>10956.1976</v>
      </c>
      <c r="F73" s="3">
        <v>8.555155600005071E-2</v>
      </c>
      <c r="G73" s="2">
        <v>3785818</v>
      </c>
      <c r="H73" s="2">
        <v>118217.156531045</v>
      </c>
      <c r="I73" s="392">
        <v>256.51137375699898</v>
      </c>
      <c r="J73" s="392">
        <v>41.610376934318197</v>
      </c>
      <c r="K73" s="392">
        <v>66.865855215929898</v>
      </c>
    </row>
    <row r="74" spans="1:11" ht="19" customHeight="1" x14ac:dyDescent="0.2">
      <c r="A74">
        <v>373</v>
      </c>
      <c r="B74" t="s">
        <v>114</v>
      </c>
      <c r="C74" s="1" t="s">
        <v>12</v>
      </c>
      <c r="D74" s="1" t="s">
        <v>2</v>
      </c>
      <c r="E74" s="2">
        <v>9242.1633999999995</v>
      </c>
      <c r="F74" s="3">
        <v>9.1914443999894735E-2</v>
      </c>
      <c r="G74" s="2">
        <v>3495422</v>
      </c>
      <c r="H74" s="2">
        <v>117267.11593137501</v>
      </c>
      <c r="I74" s="392">
        <v>252.95059865558801</v>
      </c>
      <c r="J74" s="392">
        <v>41.102971280355902</v>
      </c>
      <c r="K74" s="392">
        <v>66.112676943871307</v>
      </c>
    </row>
    <row r="75" spans="1:11" ht="19" customHeight="1" x14ac:dyDescent="0.2">
      <c r="A75">
        <v>623</v>
      </c>
      <c r="B75" t="s">
        <v>154</v>
      </c>
      <c r="C75" s="1" t="s">
        <v>20</v>
      </c>
      <c r="D75" s="1" t="s">
        <v>7</v>
      </c>
      <c r="E75" s="2">
        <v>37803.3393</v>
      </c>
      <c r="F75" s="3">
        <v>4.9103551999941979E-2</v>
      </c>
      <c r="G75" s="2">
        <v>6481488</v>
      </c>
      <c r="H75" s="2">
        <v>116166.39031142498</v>
      </c>
      <c r="I75" s="392">
        <v>248.862197969813</v>
      </c>
      <c r="J75" s="392">
        <v>40.508916835571497</v>
      </c>
      <c r="K75" s="392">
        <v>65.257968736191003</v>
      </c>
    </row>
    <row r="76" spans="1:11" ht="19" customHeight="1" x14ac:dyDescent="0.2">
      <c r="A76">
        <v>456</v>
      </c>
      <c r="B76" t="s">
        <v>75</v>
      </c>
      <c r="C76" s="1" t="s">
        <v>18</v>
      </c>
      <c r="D76" s="1" t="s">
        <v>2</v>
      </c>
      <c r="E76" s="2">
        <v>1509.1451</v>
      </c>
      <c r="F76" s="3">
        <v>0.29924089000030984</v>
      </c>
      <c r="G76" s="2">
        <v>1032712</v>
      </c>
      <c r="H76" s="2">
        <v>112795.82516780999</v>
      </c>
      <c r="I76" s="392">
        <v>236.366907093104</v>
      </c>
      <c r="J76" s="392">
        <v>38.722266117966399</v>
      </c>
      <c r="K76" s="392">
        <v>62.616339875441</v>
      </c>
    </row>
    <row r="77" spans="1:11" ht="19" customHeight="1" x14ac:dyDescent="0.2">
      <c r="A77">
        <v>639</v>
      </c>
      <c r="B77" t="s">
        <v>122</v>
      </c>
      <c r="C77" s="1" t="s">
        <v>20</v>
      </c>
      <c r="D77" s="1" t="s">
        <v>7</v>
      </c>
      <c r="E77" s="2">
        <v>32803.462899999999</v>
      </c>
      <c r="F77" s="3">
        <v>8.5907059999983132E-2</v>
      </c>
      <c r="G77" s="2">
        <v>3556451</v>
      </c>
      <c r="H77" s="2">
        <v>111516.35104706</v>
      </c>
      <c r="I77" s="392">
        <v>231.79380059852599</v>
      </c>
      <c r="J77" s="392">
        <v>38.043418325882499</v>
      </c>
      <c r="K77" s="392">
        <v>61.628362574083098</v>
      </c>
    </row>
    <row r="78" spans="1:11" ht="19" customHeight="1" x14ac:dyDescent="0.2">
      <c r="A78">
        <v>748</v>
      </c>
      <c r="B78" t="s">
        <v>192</v>
      </c>
      <c r="C78" s="1" t="s">
        <v>18</v>
      </c>
      <c r="D78" s="1" t="s">
        <v>7</v>
      </c>
      <c r="E78" s="2">
        <v>102294.9136</v>
      </c>
      <c r="F78" s="3">
        <v>8.6530992300907439E-2</v>
      </c>
      <c r="G78" s="2">
        <v>3357019</v>
      </c>
      <c r="H78" s="2">
        <v>106027.45761369499</v>
      </c>
      <c r="I78" s="392">
        <v>212.08805243186899</v>
      </c>
      <c r="J78" s="392">
        <v>35.189798931863798</v>
      </c>
      <c r="K78" s="392">
        <v>57.468740577820398</v>
      </c>
    </row>
    <row r="79" spans="1:11" ht="19" customHeight="1" x14ac:dyDescent="0.2">
      <c r="A79">
        <v>427</v>
      </c>
      <c r="B79" t="s">
        <v>101</v>
      </c>
      <c r="C79" s="1" t="s">
        <v>5</v>
      </c>
      <c r="D79" s="1" t="s">
        <v>2</v>
      </c>
      <c r="E79" s="2">
        <v>78063.225999999995</v>
      </c>
      <c r="F79" s="3">
        <v>8.7647870000094122E-3</v>
      </c>
      <c r="G79" s="2">
        <v>31342715</v>
      </c>
      <c r="H79" s="2">
        <v>100269.96065660501</v>
      </c>
      <c r="I79" s="392">
        <v>192.36835798237601</v>
      </c>
      <c r="J79" s="392">
        <v>32.292391235188902</v>
      </c>
      <c r="K79" s="392">
        <v>53.092240746269503</v>
      </c>
    </row>
    <row r="80" spans="1:11" ht="19" customHeight="1" x14ac:dyDescent="0.2">
      <c r="A80">
        <v>383</v>
      </c>
      <c r="B80" t="s">
        <v>113</v>
      </c>
      <c r="C80" s="1" t="s">
        <v>5</v>
      </c>
      <c r="D80" s="1" t="s">
        <v>2</v>
      </c>
      <c r="E80" s="2">
        <v>135158.02350000001</v>
      </c>
      <c r="F80" s="3">
        <v>8.7647870000044231E-3</v>
      </c>
      <c r="G80" s="2">
        <v>31202226</v>
      </c>
      <c r="H80" s="2">
        <v>99820.515657840006</v>
      </c>
      <c r="I80" s="392">
        <v>190.86314136264301</v>
      </c>
      <c r="J80" s="392">
        <v>32.0604361872916</v>
      </c>
      <c r="K80" s="392">
        <v>52.772974693149202</v>
      </c>
    </row>
    <row r="81" spans="1:11" ht="19" customHeight="1" x14ac:dyDescent="0.2">
      <c r="A81">
        <v>664</v>
      </c>
      <c r="B81" t="s">
        <v>128</v>
      </c>
      <c r="C81" s="1" t="s">
        <v>14</v>
      </c>
      <c r="D81" s="1" t="s">
        <v>7</v>
      </c>
      <c r="E81" s="2">
        <v>14039.255999999999</v>
      </c>
      <c r="F81" s="3">
        <v>8.490181399992669E-2</v>
      </c>
      <c r="G81" s="2">
        <v>3192031</v>
      </c>
      <c r="H81" s="2">
        <v>98918.366119059996</v>
      </c>
      <c r="I81" s="392">
        <v>187.86021125978601</v>
      </c>
      <c r="J81" s="392">
        <v>31.624025848654899</v>
      </c>
      <c r="K81" s="392">
        <v>52.107988867793502</v>
      </c>
    </row>
    <row r="82" spans="1:11" ht="19" customHeight="1" x14ac:dyDescent="0.2">
      <c r="A82">
        <v>1305</v>
      </c>
      <c r="B82" t="s">
        <v>121</v>
      </c>
      <c r="C82" s="1" t="s">
        <v>20</v>
      </c>
      <c r="D82" s="1" t="s">
        <v>26</v>
      </c>
      <c r="E82" s="2">
        <v>934339.96710000001</v>
      </c>
      <c r="F82" s="3">
        <v>2.2503227960336037E-2</v>
      </c>
      <c r="G82" s="2">
        <v>11667113</v>
      </c>
      <c r="H82" s="2">
        <v>95829.911769470011</v>
      </c>
      <c r="I82" s="392">
        <v>177.75129939603701</v>
      </c>
      <c r="J82" s="392">
        <v>30.119346428577401</v>
      </c>
      <c r="K82" s="392">
        <v>49.836504295556601</v>
      </c>
    </row>
    <row r="83" spans="1:11" ht="19" customHeight="1" x14ac:dyDescent="0.2">
      <c r="A83">
        <v>771</v>
      </c>
      <c r="B83" t="s">
        <v>79</v>
      </c>
      <c r="C83" s="1" t="s">
        <v>18</v>
      </c>
      <c r="D83" s="1" t="s">
        <v>7</v>
      </c>
      <c r="E83" s="2">
        <v>29154.395499999999</v>
      </c>
      <c r="F83" s="3">
        <v>0.13375301670260548</v>
      </c>
      <c r="G83" s="2">
        <v>1957958</v>
      </c>
      <c r="H83" s="2">
        <v>95587.218013104997</v>
      </c>
      <c r="I83" s="392">
        <v>176.955012487424</v>
      </c>
      <c r="J83" s="392">
        <v>30.0015563019357</v>
      </c>
      <c r="K83" s="392">
        <v>49.674563679126003</v>
      </c>
    </row>
    <row r="84" spans="1:11" ht="19" customHeight="1" x14ac:dyDescent="0.2">
      <c r="A84">
        <v>100</v>
      </c>
      <c r="B84" t="s">
        <v>85</v>
      </c>
      <c r="C84" s="1" t="s">
        <v>86</v>
      </c>
      <c r="D84" s="1" t="s">
        <v>53</v>
      </c>
      <c r="E84" s="2">
        <v>17997.4038</v>
      </c>
      <c r="F84" s="3">
        <v>5.7105727445260421E-2</v>
      </c>
      <c r="G84" s="2">
        <v>4546162</v>
      </c>
      <c r="H84" s="2">
        <v>94758.339154310001</v>
      </c>
      <c r="I84" s="392">
        <v>174.24887083202199</v>
      </c>
      <c r="J84" s="392">
        <v>29.610331505407299</v>
      </c>
      <c r="K84" s="392">
        <v>49.074316448431603</v>
      </c>
    </row>
    <row r="85" spans="1:11" ht="19" customHeight="1" x14ac:dyDescent="0.2">
      <c r="A85">
        <v>386</v>
      </c>
      <c r="B85" t="s">
        <v>84</v>
      </c>
      <c r="C85" s="1" t="s">
        <v>12</v>
      </c>
      <c r="D85" s="1" t="s">
        <v>2</v>
      </c>
      <c r="E85" s="2">
        <v>29512.930700000001</v>
      </c>
      <c r="F85" s="3">
        <v>8.6983401886531253E-2</v>
      </c>
      <c r="G85" s="2">
        <v>2954523</v>
      </c>
      <c r="H85" s="2">
        <v>93802.978444580003</v>
      </c>
      <c r="I85" s="392">
        <v>171.206018304678</v>
      </c>
      <c r="J85" s="392">
        <v>29.155709844879699</v>
      </c>
      <c r="K85" s="392">
        <v>48.412574662355702</v>
      </c>
    </row>
    <row r="86" spans="1:11" ht="19" customHeight="1" x14ac:dyDescent="0.2">
      <c r="A86">
        <v>638</v>
      </c>
      <c r="B86" t="s">
        <v>201</v>
      </c>
      <c r="C86" s="1" t="s">
        <v>20</v>
      </c>
      <c r="D86" s="1" t="s">
        <v>7</v>
      </c>
      <c r="E86" s="2">
        <v>442392.677399999</v>
      </c>
      <c r="F86" s="3">
        <v>3.5718127959649806E-2</v>
      </c>
      <c r="G86" s="2">
        <v>7168838</v>
      </c>
      <c r="H86" s="2">
        <v>93460.977647189997</v>
      </c>
      <c r="I86" s="392">
        <v>170.13093785238101</v>
      </c>
      <c r="J86" s="392">
        <v>28.991004770463899</v>
      </c>
      <c r="K86" s="392">
        <v>48.180140945329299</v>
      </c>
    </row>
    <row r="87" spans="1:11" ht="19" customHeight="1" x14ac:dyDescent="0.2">
      <c r="A87">
        <v>1380</v>
      </c>
      <c r="B87" t="s">
        <v>105</v>
      </c>
      <c r="C87" s="1" t="s">
        <v>20</v>
      </c>
      <c r="D87" s="1" t="s">
        <v>26</v>
      </c>
      <c r="E87" s="2">
        <v>634840.5673</v>
      </c>
      <c r="F87" s="3">
        <v>1.7290141999984944E-2</v>
      </c>
      <c r="G87" s="2">
        <v>14611410</v>
      </c>
      <c r="H87" s="2">
        <v>92211.174107800005</v>
      </c>
      <c r="I87" s="392">
        <v>166.15432375869301</v>
      </c>
      <c r="J87" s="392">
        <v>28.4027017996072</v>
      </c>
      <c r="K87" s="392">
        <v>47.287543196262803</v>
      </c>
    </row>
    <row r="88" spans="1:11" ht="19" customHeight="1" x14ac:dyDescent="0.2">
      <c r="A88">
        <v>817</v>
      </c>
      <c r="B88" t="s">
        <v>264</v>
      </c>
      <c r="C88" s="1" t="s">
        <v>29</v>
      </c>
      <c r="D88" s="1" t="s">
        <v>147</v>
      </c>
      <c r="E88" s="2">
        <v>62543.928699999997</v>
      </c>
      <c r="F88" s="3">
        <v>3.9107600000061978E-2</v>
      </c>
      <c r="G88" s="2">
        <v>6453466</v>
      </c>
      <c r="H88" s="2">
        <v>92118.541933829998</v>
      </c>
      <c r="I88" s="392">
        <v>165.86183618327399</v>
      </c>
      <c r="J88" s="392">
        <v>28.3583892209578</v>
      </c>
      <c r="K88" s="392">
        <v>47.22112894784</v>
      </c>
    </row>
    <row r="89" spans="1:11" ht="19" customHeight="1" x14ac:dyDescent="0.2">
      <c r="A89">
        <v>774</v>
      </c>
      <c r="B89" t="s">
        <v>80</v>
      </c>
      <c r="C89" s="1" t="s">
        <v>18</v>
      </c>
      <c r="D89" s="1" t="s">
        <v>7</v>
      </c>
      <c r="E89" s="2">
        <v>4468.8413</v>
      </c>
      <c r="F89" s="3">
        <v>0.13380982200001437</v>
      </c>
      <c r="G89" s="2">
        <v>1810517</v>
      </c>
      <c r="H89" s="2">
        <v>88426.709486770007</v>
      </c>
      <c r="I89" s="392">
        <v>154.45393500802399</v>
      </c>
      <c r="J89" s="392">
        <v>26.636673742077502</v>
      </c>
      <c r="K89" s="392">
        <v>44.587054680504799</v>
      </c>
    </row>
    <row r="90" spans="1:11" ht="19" customHeight="1" x14ac:dyDescent="0.2">
      <c r="A90">
        <v>457</v>
      </c>
      <c r="B90" t="s">
        <v>106</v>
      </c>
      <c r="C90" s="1" t="s">
        <v>107</v>
      </c>
      <c r="D90" s="1" t="s">
        <v>40</v>
      </c>
      <c r="E90" s="2">
        <v>19979.228999999999</v>
      </c>
      <c r="F90" s="3">
        <v>6.184425000006416E-2</v>
      </c>
      <c r="G90" s="2">
        <v>3896579</v>
      </c>
      <c r="H90" s="2">
        <v>87958.067124665002</v>
      </c>
      <c r="I90" s="392">
        <v>153.03708593214199</v>
      </c>
      <c r="J90" s="392">
        <v>26.4225860439367</v>
      </c>
      <c r="K90" s="392">
        <v>44.250525049058197</v>
      </c>
    </row>
    <row r="91" spans="1:11" ht="19" customHeight="1" x14ac:dyDescent="0.2">
      <c r="A91">
        <v>1202</v>
      </c>
      <c r="B91" t="s">
        <v>89</v>
      </c>
      <c r="C91" s="1" t="s">
        <v>90</v>
      </c>
      <c r="D91" s="1" t="s">
        <v>53</v>
      </c>
      <c r="E91" s="2">
        <v>847515.21389999904</v>
      </c>
      <c r="F91" s="3">
        <v>4.6674899851725732E-3</v>
      </c>
      <c r="G91" s="2">
        <v>51543674</v>
      </c>
      <c r="H91" s="2">
        <v>87811.547500809989</v>
      </c>
      <c r="I91" s="392">
        <v>152.58337310485101</v>
      </c>
      <c r="J91" s="392">
        <v>26.355832230666199</v>
      </c>
      <c r="K91" s="392">
        <v>44.152129751069999</v>
      </c>
    </row>
    <row r="92" spans="1:11" ht="19" customHeight="1" x14ac:dyDescent="0.2">
      <c r="A92">
        <v>390</v>
      </c>
      <c r="B92" t="s">
        <v>88</v>
      </c>
      <c r="C92" s="1" t="s">
        <v>12</v>
      </c>
      <c r="D92" s="1" t="s">
        <v>2</v>
      </c>
      <c r="E92" s="2">
        <v>27245.621899999998</v>
      </c>
      <c r="F92" s="3">
        <v>8.803449775067744E-2</v>
      </c>
      <c r="G92" s="2">
        <v>2726821</v>
      </c>
      <c r="H92" s="2">
        <v>87619.825774715006</v>
      </c>
      <c r="I92" s="392">
        <v>151.99670387476399</v>
      </c>
      <c r="J92" s="392">
        <v>26.267062375514602</v>
      </c>
      <c r="K92" s="392">
        <v>44.017313269249797</v>
      </c>
    </row>
    <row r="93" spans="1:11" ht="19" customHeight="1" x14ac:dyDescent="0.2">
      <c r="A93">
        <v>396</v>
      </c>
      <c r="B93" t="s">
        <v>159</v>
      </c>
      <c r="C93" s="1" t="s">
        <v>160</v>
      </c>
      <c r="D93" s="1" t="s">
        <v>2</v>
      </c>
      <c r="E93" s="2">
        <v>33964.237200000003</v>
      </c>
      <c r="F93" s="3">
        <v>6.612055900010351E-2</v>
      </c>
      <c r="G93" s="2">
        <v>3525765</v>
      </c>
      <c r="H93" s="2">
        <v>85090.826736594987</v>
      </c>
      <c r="I93" s="392">
        <v>144.44115583128001</v>
      </c>
      <c r="J93" s="392">
        <v>25.101835450530299</v>
      </c>
      <c r="K93" s="392">
        <v>42.235241750543203</v>
      </c>
    </row>
    <row r="94" spans="1:11" ht="19" customHeight="1" x14ac:dyDescent="0.2">
      <c r="A94">
        <v>607</v>
      </c>
      <c r="B94" t="s">
        <v>186</v>
      </c>
      <c r="C94" s="1" t="s">
        <v>8</v>
      </c>
      <c r="D94" s="1" t="s">
        <v>7</v>
      </c>
      <c r="E94" s="2">
        <v>23175.917799999999</v>
      </c>
      <c r="F94" s="3">
        <v>8.7684445008538683E-2</v>
      </c>
      <c r="G94" s="2">
        <v>2545477</v>
      </c>
      <c r="H94" s="2">
        <v>81467.539379855007</v>
      </c>
      <c r="I94" s="392">
        <v>133.78474967618399</v>
      </c>
      <c r="J94" s="392">
        <v>23.485033164729401</v>
      </c>
      <c r="K94" s="392">
        <v>39.7588570475125</v>
      </c>
    </row>
    <row r="95" spans="1:11" ht="19" customHeight="1" x14ac:dyDescent="0.2">
      <c r="A95">
        <v>837</v>
      </c>
      <c r="B95" t="s">
        <v>108</v>
      </c>
      <c r="C95" s="1" t="s">
        <v>29</v>
      </c>
      <c r="D95" s="1" t="s">
        <v>28</v>
      </c>
      <c r="E95" s="2">
        <v>72825.210099999997</v>
      </c>
      <c r="F95" s="3">
        <v>3.0598240699029132E-2</v>
      </c>
      <c r="G95" s="2">
        <v>7233976</v>
      </c>
      <c r="H95" s="2">
        <v>80791.63268353499</v>
      </c>
      <c r="I95" s="392">
        <v>131.871363841262</v>
      </c>
      <c r="J95" s="392">
        <v>23.1928259941443</v>
      </c>
      <c r="K95" s="392">
        <v>39.301886528728602</v>
      </c>
    </row>
    <row r="96" spans="1:11" ht="19" customHeight="1" x14ac:dyDescent="0.2">
      <c r="A96">
        <v>669</v>
      </c>
      <c r="B96" t="s">
        <v>156</v>
      </c>
      <c r="C96" s="1" t="s">
        <v>14</v>
      </c>
      <c r="D96" s="1" t="s">
        <v>7</v>
      </c>
      <c r="E96" s="2">
        <v>82763.307499999995</v>
      </c>
      <c r="F96" s="3">
        <v>7.0586348970363769E-2</v>
      </c>
      <c r="G96" s="2">
        <v>3114061</v>
      </c>
      <c r="H96" s="2">
        <v>80230.721708265002</v>
      </c>
      <c r="I96" s="392">
        <v>130.270396071665</v>
      </c>
      <c r="J96" s="392">
        <v>22.937059617464101</v>
      </c>
      <c r="K96" s="392">
        <v>38.905873787591098</v>
      </c>
    </row>
    <row r="97" spans="1:11" ht="19" customHeight="1" x14ac:dyDescent="0.2">
      <c r="A97">
        <v>29</v>
      </c>
      <c r="B97" t="s">
        <v>119</v>
      </c>
      <c r="C97" s="1" t="s">
        <v>86</v>
      </c>
      <c r="D97" s="1" t="s">
        <v>53</v>
      </c>
      <c r="E97" s="2">
        <v>122343.1053</v>
      </c>
      <c r="F97" s="3">
        <v>1.2259563999992885E-2</v>
      </c>
      <c r="G97" s="2">
        <v>17429291</v>
      </c>
      <c r="H97" s="2">
        <v>77991.560598484997</v>
      </c>
      <c r="I97" s="392">
        <v>123.935169960092</v>
      </c>
      <c r="J97" s="392">
        <v>21.9527253151427</v>
      </c>
      <c r="K97" s="392">
        <v>37.399336625120498</v>
      </c>
    </row>
    <row r="98" spans="1:11" ht="19" customHeight="1" x14ac:dyDescent="0.2">
      <c r="A98">
        <v>407</v>
      </c>
      <c r="B98" t="s">
        <v>98</v>
      </c>
      <c r="C98" s="1" t="s">
        <v>12</v>
      </c>
      <c r="D98" s="1" t="s">
        <v>40</v>
      </c>
      <c r="E98" s="2">
        <v>576.06970000000001</v>
      </c>
      <c r="F98" s="3">
        <v>6.1844249999927089E-2</v>
      </c>
      <c r="G98" s="2">
        <v>3428873</v>
      </c>
      <c r="H98" s="2">
        <v>77400.468845950003</v>
      </c>
      <c r="I98" s="392">
        <v>122.312110262522</v>
      </c>
      <c r="J98" s="392">
        <v>21.697803652319401</v>
      </c>
      <c r="K98" s="392">
        <v>37.010695965047503</v>
      </c>
    </row>
    <row r="99" spans="1:11" ht="19" customHeight="1" x14ac:dyDescent="0.2">
      <c r="A99">
        <v>108</v>
      </c>
      <c r="B99" t="s">
        <v>132</v>
      </c>
      <c r="C99" s="1" t="s">
        <v>34</v>
      </c>
      <c r="D99" s="1" t="s">
        <v>53</v>
      </c>
      <c r="E99" s="2">
        <v>41051.922500000001</v>
      </c>
      <c r="F99" s="3">
        <v>6.087414035453912E-2</v>
      </c>
      <c r="G99" s="2">
        <v>3449436</v>
      </c>
      <c r="H99" s="2">
        <v>76643.229690920009</v>
      </c>
      <c r="I99" s="392">
        <v>120.20833840421901</v>
      </c>
      <c r="J99" s="392">
        <v>21.366089296528902</v>
      </c>
      <c r="K99" s="392">
        <v>36.496215759668402</v>
      </c>
    </row>
    <row r="100" spans="1:11" ht="19" customHeight="1" x14ac:dyDescent="0.2">
      <c r="A100">
        <v>1461</v>
      </c>
      <c r="B100" t="s">
        <v>149</v>
      </c>
      <c r="C100" s="1" t="s">
        <v>66</v>
      </c>
      <c r="D100" s="1" t="s">
        <v>2</v>
      </c>
      <c r="E100" s="2">
        <v>2451512.3958000001</v>
      </c>
      <c r="F100" s="3">
        <v>2.8182969514871797E-2</v>
      </c>
      <c r="G100" s="2">
        <v>7367166</v>
      </c>
      <c r="H100" s="2">
        <v>75784.444397985004</v>
      </c>
      <c r="I100" s="392">
        <v>117.84512376307801</v>
      </c>
      <c r="J100" s="392">
        <v>20.9966018860334</v>
      </c>
      <c r="K100" s="392">
        <v>35.904117132706503</v>
      </c>
    </row>
    <row r="101" spans="1:11" ht="19" customHeight="1" x14ac:dyDescent="0.2">
      <c r="A101">
        <v>366</v>
      </c>
      <c r="B101" t="s">
        <v>109</v>
      </c>
      <c r="C101" s="1" t="s">
        <v>5</v>
      </c>
      <c r="D101" s="1" t="s">
        <v>2</v>
      </c>
      <c r="E101" s="2">
        <v>37698.28</v>
      </c>
      <c r="F101" s="3">
        <v>8.7647870000068379E-3</v>
      </c>
      <c r="G101" s="2">
        <v>23688874</v>
      </c>
      <c r="H101" s="2">
        <v>75784.196231199996</v>
      </c>
      <c r="I101" s="392">
        <v>117.844438966596</v>
      </c>
      <c r="J101" s="392">
        <v>20.9964976595869</v>
      </c>
      <c r="K101" s="392">
        <v>35.903948145806702</v>
      </c>
    </row>
    <row r="102" spans="1:11" ht="19" customHeight="1" x14ac:dyDescent="0.2">
      <c r="A102">
        <v>393</v>
      </c>
      <c r="B102" t="s">
        <v>110</v>
      </c>
      <c r="C102" s="1" t="s">
        <v>86</v>
      </c>
      <c r="D102" s="1" t="s">
        <v>40</v>
      </c>
      <c r="E102" s="2">
        <v>27619.758000000002</v>
      </c>
      <c r="F102" s="3">
        <v>6.1844249999850415E-2</v>
      </c>
      <c r="G102" s="2">
        <v>3342510</v>
      </c>
      <c r="H102" s="2">
        <v>75450.983784455006</v>
      </c>
      <c r="I102" s="392">
        <v>116.944779797688</v>
      </c>
      <c r="J102" s="392">
        <v>20.860177373280901</v>
      </c>
      <c r="K102" s="392">
        <v>35.6820973433517</v>
      </c>
    </row>
    <row r="103" spans="1:11" ht="19" customHeight="1" x14ac:dyDescent="0.2">
      <c r="A103">
        <v>296</v>
      </c>
      <c r="B103" t="s">
        <v>141</v>
      </c>
      <c r="C103" s="1" t="s">
        <v>3</v>
      </c>
      <c r="D103" s="1" t="s">
        <v>2</v>
      </c>
      <c r="E103" s="2">
        <v>4773.0962</v>
      </c>
      <c r="F103" s="3">
        <v>9.191444400003311E-2</v>
      </c>
      <c r="G103" s="2">
        <v>2175912</v>
      </c>
      <c r="H103" s="2">
        <v>72999.17571064501</v>
      </c>
      <c r="I103" s="392">
        <v>110.354863303548</v>
      </c>
      <c r="J103" s="392">
        <v>19.818617582456799</v>
      </c>
      <c r="K103" s="392">
        <v>34.053153466509201</v>
      </c>
    </row>
    <row r="104" spans="1:11" ht="19" customHeight="1" x14ac:dyDescent="0.2">
      <c r="A104">
        <v>93</v>
      </c>
      <c r="B104" t="s">
        <v>111</v>
      </c>
      <c r="C104" s="1" t="s">
        <v>86</v>
      </c>
      <c r="D104" s="1" t="s">
        <v>53</v>
      </c>
      <c r="E104" s="2">
        <v>3001.8633</v>
      </c>
      <c r="F104" s="3">
        <v>0.10485448300019792</v>
      </c>
      <c r="G104" s="2">
        <v>1899728</v>
      </c>
      <c r="H104" s="2">
        <v>72706.174007565001</v>
      </c>
      <c r="I104" s="392">
        <v>109.58725198578701</v>
      </c>
      <c r="J104" s="392">
        <v>19.693721344684398</v>
      </c>
      <c r="K104" s="392">
        <v>33.863942910853702</v>
      </c>
    </row>
    <row r="105" spans="1:11" ht="19" customHeight="1" x14ac:dyDescent="0.2">
      <c r="A105">
        <v>609</v>
      </c>
      <c r="B105" t="s">
        <v>202</v>
      </c>
      <c r="C105" s="1" t="s">
        <v>8</v>
      </c>
      <c r="D105" s="1" t="s">
        <v>7</v>
      </c>
      <c r="E105" s="2">
        <v>8811.3073999999997</v>
      </c>
      <c r="F105" s="3">
        <v>8.6139588000020792E-2</v>
      </c>
      <c r="G105" s="2">
        <v>2309454</v>
      </c>
      <c r="H105" s="2">
        <v>72611.426863725006</v>
      </c>
      <c r="I105" s="392">
        <v>109.330819739696</v>
      </c>
      <c r="J105" s="392">
        <v>19.653382931959701</v>
      </c>
      <c r="K105" s="392">
        <v>33.804200187664499</v>
      </c>
    </row>
    <row r="106" spans="1:11" ht="19" customHeight="1" x14ac:dyDescent="0.2">
      <c r="A106">
        <v>537</v>
      </c>
      <c r="B106" t="s">
        <v>99</v>
      </c>
      <c r="C106" s="1" t="s">
        <v>18</v>
      </c>
      <c r="D106" s="1" t="s">
        <v>40</v>
      </c>
      <c r="E106" s="2">
        <v>3676.0679</v>
      </c>
      <c r="F106" s="3">
        <v>4.7073707000028518E-2</v>
      </c>
      <c r="G106" s="2">
        <v>4173683</v>
      </c>
      <c r="H106" s="2">
        <v>71711.816688345003</v>
      </c>
      <c r="I106" s="392">
        <v>106.961450858571</v>
      </c>
      <c r="J106" s="392">
        <v>19.280516909263799</v>
      </c>
      <c r="K106" s="392">
        <v>33.218988920483298</v>
      </c>
    </row>
    <row r="107" spans="1:11" ht="19" customHeight="1" x14ac:dyDescent="0.2">
      <c r="A107">
        <v>682</v>
      </c>
      <c r="B107" t="s">
        <v>227</v>
      </c>
      <c r="C107" s="1" t="s">
        <v>14</v>
      </c>
      <c r="D107" s="1" t="s">
        <v>7</v>
      </c>
      <c r="E107" s="2">
        <v>133045.39449999901</v>
      </c>
      <c r="F107" s="3">
        <v>3.8222210084761968E-2</v>
      </c>
      <c r="G107" s="2">
        <v>5041884</v>
      </c>
      <c r="H107" s="2">
        <v>70339.861556914999</v>
      </c>
      <c r="I107" s="392">
        <v>103.440121140996</v>
      </c>
      <c r="J107" s="392">
        <v>18.7028588450959</v>
      </c>
      <c r="K107" s="392">
        <v>32.330024867346602</v>
      </c>
    </row>
    <row r="108" spans="1:11" ht="19" customHeight="1" x14ac:dyDescent="0.2">
      <c r="A108">
        <v>613</v>
      </c>
      <c r="B108" t="s">
        <v>129</v>
      </c>
      <c r="C108" s="1" t="s">
        <v>8</v>
      </c>
      <c r="D108" s="1" t="s">
        <v>7</v>
      </c>
      <c r="E108" s="2">
        <v>1098.328</v>
      </c>
      <c r="F108" s="3">
        <v>8.6139587999757891E-2</v>
      </c>
      <c r="G108" s="2">
        <v>2230455</v>
      </c>
      <c r="H108" s="2">
        <v>70127.623284479996</v>
      </c>
      <c r="I108" s="392">
        <v>102.88456548969501</v>
      </c>
      <c r="J108" s="392">
        <v>18.6171536672604</v>
      </c>
      <c r="K108" s="392">
        <v>32.191147602981403</v>
      </c>
    </row>
    <row r="109" spans="1:11" ht="19" customHeight="1" x14ac:dyDescent="0.2">
      <c r="A109">
        <v>706</v>
      </c>
      <c r="B109" t="s">
        <v>360</v>
      </c>
      <c r="C109" s="1" t="s">
        <v>20</v>
      </c>
      <c r="D109" s="1" t="s">
        <v>7</v>
      </c>
      <c r="E109" s="2">
        <v>149486.6685</v>
      </c>
      <c r="F109" s="3">
        <v>4.5199652999945987E-2</v>
      </c>
      <c r="G109" s="2">
        <v>4221276</v>
      </c>
      <c r="H109" s="2">
        <v>69642.076802204989</v>
      </c>
      <c r="I109" s="392">
        <v>101.641308871227</v>
      </c>
      <c r="J109" s="392">
        <v>18.419073823511699</v>
      </c>
      <c r="K109" s="392">
        <v>31.871217253277699</v>
      </c>
    </row>
    <row r="110" spans="1:11" ht="19" customHeight="1" x14ac:dyDescent="0.2">
      <c r="A110">
        <v>282</v>
      </c>
      <c r="B110" t="s">
        <v>188</v>
      </c>
      <c r="C110" s="1" t="s">
        <v>189</v>
      </c>
      <c r="D110" s="1" t="s">
        <v>2</v>
      </c>
      <c r="E110" s="2">
        <v>33227.492400000003</v>
      </c>
      <c r="F110" s="3">
        <v>7.3406105242733624E-2</v>
      </c>
      <c r="G110" s="2">
        <v>2587219</v>
      </c>
      <c r="H110" s="2">
        <v>69319.949623000008</v>
      </c>
      <c r="I110" s="392">
        <v>100.827675962445</v>
      </c>
      <c r="J110" s="392">
        <v>18.2867308211062</v>
      </c>
      <c r="K110" s="392">
        <v>31.659488621859399</v>
      </c>
    </row>
    <row r="111" spans="1:11" ht="19" customHeight="1" x14ac:dyDescent="0.2">
      <c r="A111">
        <v>284</v>
      </c>
      <c r="B111" t="s">
        <v>172</v>
      </c>
      <c r="C111" s="1" t="s">
        <v>3</v>
      </c>
      <c r="D111" s="1" t="s">
        <v>2</v>
      </c>
      <c r="E111" s="2">
        <v>5042.6680999999999</v>
      </c>
      <c r="F111" s="3">
        <v>9.1914443999956991E-2</v>
      </c>
      <c r="G111" s="2">
        <v>2045802</v>
      </c>
      <c r="H111" s="2">
        <v>68634.144977860007</v>
      </c>
      <c r="I111" s="392">
        <v>99.117546030897401</v>
      </c>
      <c r="J111" s="392">
        <v>18.009594481131501</v>
      </c>
      <c r="K111" s="392">
        <v>31.2253132388526</v>
      </c>
    </row>
    <row r="112" spans="1:11" ht="19" customHeight="1" x14ac:dyDescent="0.2">
      <c r="A112">
        <v>950</v>
      </c>
      <c r="B112" t="s">
        <v>103</v>
      </c>
      <c r="C112" s="1" t="s">
        <v>70</v>
      </c>
      <c r="D112" s="1" t="s">
        <v>28</v>
      </c>
      <c r="E112" s="2">
        <v>118445.2441</v>
      </c>
      <c r="F112" s="3">
        <v>1.1882243470775043E-2</v>
      </c>
      <c r="G112" s="2">
        <v>15718979</v>
      </c>
      <c r="H112" s="2">
        <v>68173.508490349996</v>
      </c>
      <c r="I112" s="392">
        <v>97.970538068531098</v>
      </c>
      <c r="J112" s="392">
        <v>17.8312984908987</v>
      </c>
      <c r="K112" s="392">
        <v>30.925020597096101</v>
      </c>
    </row>
    <row r="113" spans="1:11" ht="19" customHeight="1" x14ac:dyDescent="0.2">
      <c r="A113">
        <v>763</v>
      </c>
      <c r="B113" t="s">
        <v>91</v>
      </c>
      <c r="C113" s="1" t="s">
        <v>18</v>
      </c>
      <c r="D113" s="1" t="s">
        <v>7</v>
      </c>
      <c r="E113" s="2">
        <v>46630.404900000001</v>
      </c>
      <c r="F113" s="3">
        <v>8.9177334486758006E-2</v>
      </c>
      <c r="G113" s="2">
        <v>2083072</v>
      </c>
      <c r="H113" s="2">
        <v>67803.425103959991</v>
      </c>
      <c r="I113" s="392">
        <v>97.043234928264098</v>
      </c>
      <c r="J113" s="392">
        <v>17.681250382893399</v>
      </c>
      <c r="K113" s="392">
        <v>30.6990312465885</v>
      </c>
    </row>
    <row r="114" spans="1:11" ht="19" customHeight="1" x14ac:dyDescent="0.2">
      <c r="A114">
        <v>614</v>
      </c>
      <c r="B114" t="s">
        <v>224</v>
      </c>
      <c r="C114" s="1" t="s">
        <v>8</v>
      </c>
      <c r="D114" s="1" t="s">
        <v>7</v>
      </c>
      <c r="E114" s="2">
        <v>9127.1504999999997</v>
      </c>
      <c r="F114" s="3">
        <v>8.6139588000005887E-2</v>
      </c>
      <c r="G114" s="2">
        <v>2037551</v>
      </c>
      <c r="H114" s="2">
        <v>64062.538339184997</v>
      </c>
      <c r="I114" s="392">
        <v>87.840302758316994</v>
      </c>
      <c r="J114" s="392">
        <v>16.1970818172747</v>
      </c>
      <c r="K114" s="392">
        <v>28.343062404626</v>
      </c>
    </row>
    <row r="115" spans="1:11" ht="19" customHeight="1" x14ac:dyDescent="0.2">
      <c r="A115">
        <v>673</v>
      </c>
      <c r="B115" t="s">
        <v>166</v>
      </c>
      <c r="C115" s="1" t="s">
        <v>14</v>
      </c>
      <c r="D115" s="1" t="s">
        <v>7</v>
      </c>
      <c r="E115" s="2">
        <v>23086.752100000002</v>
      </c>
      <c r="F115" s="3">
        <v>3.2464855000014871E-2</v>
      </c>
      <c r="G115" s="2">
        <v>5380704</v>
      </c>
      <c r="H115" s="2">
        <v>63759.577932669999</v>
      </c>
      <c r="I115" s="392">
        <v>87.121896730313594</v>
      </c>
      <c r="J115" s="392">
        <v>16.074220275577801</v>
      </c>
      <c r="K115" s="392">
        <v>28.147023965719299</v>
      </c>
    </row>
    <row r="116" spans="1:11" ht="19" customHeight="1" x14ac:dyDescent="0.2">
      <c r="A116">
        <v>372</v>
      </c>
      <c r="B116" t="s">
        <v>173</v>
      </c>
      <c r="C116" s="1" t="s">
        <v>10</v>
      </c>
      <c r="D116" s="1" t="s">
        <v>2</v>
      </c>
      <c r="E116" s="2">
        <v>95804.423299999893</v>
      </c>
      <c r="F116" s="3">
        <v>8.7647869999894698E-3</v>
      </c>
      <c r="G116" s="2">
        <v>19657661</v>
      </c>
      <c r="H116" s="2">
        <v>62887.752227794997</v>
      </c>
      <c r="I116" s="392">
        <v>85.0465378860047</v>
      </c>
      <c r="J116" s="392">
        <v>15.7357654071411</v>
      </c>
      <c r="K116" s="392">
        <v>27.6183736864804</v>
      </c>
    </row>
    <row r="117" spans="1:11" ht="19" customHeight="1" x14ac:dyDescent="0.2">
      <c r="A117">
        <v>1119</v>
      </c>
      <c r="B117" t="s">
        <v>146</v>
      </c>
      <c r="C117" s="1" t="s">
        <v>148</v>
      </c>
      <c r="D117" s="1" t="s">
        <v>147</v>
      </c>
      <c r="E117" s="2">
        <v>8728.2566999999999</v>
      </c>
      <c r="F117" s="3">
        <v>7.6626958999894107E-2</v>
      </c>
      <c r="G117" s="2">
        <v>2228604</v>
      </c>
      <c r="H117" s="2">
        <v>62331.468777274997</v>
      </c>
      <c r="I117" s="392">
        <v>83.763844908365797</v>
      </c>
      <c r="J117" s="392">
        <v>15.520081635725701</v>
      </c>
      <c r="K117" s="392">
        <v>27.2840798736806</v>
      </c>
    </row>
    <row r="118" spans="1:11" ht="19" customHeight="1" x14ac:dyDescent="0.2">
      <c r="A118">
        <v>379</v>
      </c>
      <c r="B118" t="s">
        <v>162</v>
      </c>
      <c r="C118" s="1" t="s">
        <v>10</v>
      </c>
      <c r="D118" s="1" t="s">
        <v>2</v>
      </c>
      <c r="E118" s="2">
        <v>64160.733099999998</v>
      </c>
      <c r="F118" s="3">
        <v>8.7647869999839933E-3</v>
      </c>
      <c r="G118" s="2">
        <v>19427853</v>
      </c>
      <c r="H118" s="2">
        <v>62152.562595380004</v>
      </c>
      <c r="I118" s="392">
        <v>83.332762597238599</v>
      </c>
      <c r="J118" s="392">
        <v>15.4515258105979</v>
      </c>
      <c r="K118" s="392">
        <v>27.178467177980998</v>
      </c>
    </row>
    <row r="119" spans="1:11" ht="19" customHeight="1" x14ac:dyDescent="0.2">
      <c r="A119">
        <v>461</v>
      </c>
      <c r="B119" t="s">
        <v>118</v>
      </c>
      <c r="C119" s="1" t="s">
        <v>18</v>
      </c>
      <c r="D119" s="1" t="s">
        <v>2</v>
      </c>
      <c r="E119" s="2">
        <v>2502.0365000000002</v>
      </c>
      <c r="F119" s="3">
        <v>0.29924089000019372</v>
      </c>
      <c r="G119" s="2">
        <v>567701</v>
      </c>
      <c r="H119" s="2">
        <v>62005.963660309993</v>
      </c>
      <c r="I119" s="392">
        <v>82.978189961251402</v>
      </c>
      <c r="J119" s="392">
        <v>15.395986709440701</v>
      </c>
      <c r="K119" s="392">
        <v>27.091573457493102</v>
      </c>
    </row>
    <row r="120" spans="1:11" ht="19" customHeight="1" x14ac:dyDescent="0.2">
      <c r="A120">
        <v>820</v>
      </c>
      <c r="B120" t="s">
        <v>294</v>
      </c>
      <c r="C120" s="1" t="s">
        <v>29</v>
      </c>
      <c r="D120" s="1" t="s">
        <v>147</v>
      </c>
      <c r="E120" s="2">
        <v>75450.532699999996</v>
      </c>
      <c r="F120" s="3">
        <v>3.9107600000092176E-2</v>
      </c>
      <c r="G120" s="2">
        <v>4339231</v>
      </c>
      <c r="H120" s="2">
        <v>61939.372243439997</v>
      </c>
      <c r="I120" s="392">
        <v>82.820986909145105</v>
      </c>
      <c r="J120" s="392">
        <v>15.3704286631922</v>
      </c>
      <c r="K120" s="392">
        <v>27.052394841229599</v>
      </c>
    </row>
    <row r="121" spans="1:11" ht="19" customHeight="1" x14ac:dyDescent="0.2">
      <c r="A121">
        <v>626</v>
      </c>
      <c r="B121" t="s">
        <v>283</v>
      </c>
      <c r="C121" s="1" t="s">
        <v>20</v>
      </c>
      <c r="D121" s="1" t="s">
        <v>7</v>
      </c>
      <c r="E121" s="2">
        <v>35377.163200000003</v>
      </c>
      <c r="F121" s="3">
        <v>4.9103551999878231E-2</v>
      </c>
      <c r="G121" s="2">
        <v>3416258</v>
      </c>
      <c r="H121" s="2">
        <v>61228.896857020001</v>
      </c>
      <c r="I121" s="392">
        <v>81.133962660475802</v>
      </c>
      <c r="J121" s="392">
        <v>15.097759333619001</v>
      </c>
      <c r="K121" s="392">
        <v>26.605886925321698</v>
      </c>
    </row>
    <row r="122" spans="1:11" ht="19" customHeight="1" x14ac:dyDescent="0.2">
      <c r="A122">
        <v>365</v>
      </c>
      <c r="B122" t="s">
        <v>158</v>
      </c>
      <c r="C122" s="1" t="s">
        <v>12</v>
      </c>
      <c r="D122" s="1" t="s">
        <v>2</v>
      </c>
      <c r="E122" s="2">
        <v>5086.9216999999999</v>
      </c>
      <c r="F122" s="3">
        <v>9.1914444000011086E-2</v>
      </c>
      <c r="G122" s="2">
        <v>1804045</v>
      </c>
      <c r="H122" s="2">
        <v>60523.49449099</v>
      </c>
      <c r="I122" s="392">
        <v>79.490388714990701</v>
      </c>
      <c r="J122" s="392">
        <v>14.831269930278101</v>
      </c>
      <c r="K122" s="392">
        <v>26.1625425169278</v>
      </c>
    </row>
    <row r="123" spans="1:11" ht="19" customHeight="1" x14ac:dyDescent="0.2">
      <c r="A123">
        <v>535</v>
      </c>
      <c r="B123" t="s">
        <v>112</v>
      </c>
      <c r="C123" s="1" t="s">
        <v>41</v>
      </c>
      <c r="D123" s="1" t="s">
        <v>40</v>
      </c>
      <c r="E123" s="2">
        <v>1347.1775</v>
      </c>
      <c r="F123" s="3">
        <v>4.7073706999906463E-2</v>
      </c>
      <c r="G123" s="2">
        <v>3506504</v>
      </c>
      <c r="H123" s="2">
        <v>60248.411789849997</v>
      </c>
      <c r="I123" s="392">
        <v>78.861947052088894</v>
      </c>
      <c r="J123" s="392">
        <v>14.7287981678232</v>
      </c>
      <c r="K123" s="392">
        <v>25.995115456379999</v>
      </c>
    </row>
    <row r="124" spans="1:11" ht="19" customHeight="1" x14ac:dyDescent="0.2">
      <c r="A124">
        <v>338</v>
      </c>
      <c r="B124" t="s">
        <v>167</v>
      </c>
      <c r="C124" s="1" t="s">
        <v>10</v>
      </c>
      <c r="D124" s="1" t="s">
        <v>2</v>
      </c>
      <c r="E124" s="2">
        <v>9949.6301000000003</v>
      </c>
      <c r="F124" s="3">
        <v>9.0277261999986813E-2</v>
      </c>
      <c r="G124" s="2">
        <v>1819752</v>
      </c>
      <c r="H124" s="2">
        <v>59963.013248834999</v>
      </c>
      <c r="I124" s="392">
        <v>78.220066308837502</v>
      </c>
      <c r="J124" s="392">
        <v>14.619233740130801</v>
      </c>
      <c r="K124" s="392">
        <v>25.8182383064721</v>
      </c>
    </row>
    <row r="125" spans="1:11" ht="19" customHeight="1" x14ac:dyDescent="0.2">
      <c r="A125">
        <v>949</v>
      </c>
      <c r="B125" t="s">
        <v>145</v>
      </c>
      <c r="C125" s="1" t="s">
        <v>63</v>
      </c>
      <c r="D125" s="1" t="s">
        <v>28</v>
      </c>
      <c r="E125" s="2">
        <v>137991.07</v>
      </c>
      <c r="F125" s="3">
        <v>7.4413631186142342E-3</v>
      </c>
      <c r="G125" s="2">
        <v>21880013</v>
      </c>
      <c r="H125" s="2">
        <v>59428.249447144997</v>
      </c>
      <c r="I125" s="392">
        <v>77.016039470099102</v>
      </c>
      <c r="J125" s="392">
        <v>14.4170059051257</v>
      </c>
      <c r="K125" s="392">
        <v>25.486720697111199</v>
      </c>
    </row>
    <row r="126" spans="1:11" ht="19" customHeight="1" x14ac:dyDescent="0.2">
      <c r="A126">
        <v>400</v>
      </c>
      <c r="B126" t="s">
        <v>125</v>
      </c>
      <c r="C126" s="1" t="s">
        <v>12</v>
      </c>
      <c r="D126" s="1" t="s">
        <v>40</v>
      </c>
      <c r="E126" s="2">
        <v>6641.0788000000002</v>
      </c>
      <c r="F126" s="3">
        <v>6.1844249999805229E-2</v>
      </c>
      <c r="G126" s="2">
        <v>2567226</v>
      </c>
      <c r="H126" s="2">
        <v>57950.380790749994</v>
      </c>
      <c r="I126" s="392">
        <v>73.700354081831506</v>
      </c>
      <c r="J126" s="392">
        <v>13.868742932497801</v>
      </c>
      <c r="K126" s="392">
        <v>24.607839126197199</v>
      </c>
    </row>
    <row r="127" spans="1:11" ht="19" customHeight="1" x14ac:dyDescent="0.2">
      <c r="A127">
        <v>693</v>
      </c>
      <c r="B127" t="s">
        <v>124</v>
      </c>
      <c r="C127" s="1" t="s">
        <v>18</v>
      </c>
      <c r="D127" s="1" t="s">
        <v>7</v>
      </c>
      <c r="E127" s="2">
        <v>38277.292999999998</v>
      </c>
      <c r="F127" s="3">
        <v>2.2687601793886243E-2</v>
      </c>
      <c r="G127" s="2">
        <v>6977477</v>
      </c>
      <c r="H127" s="2">
        <v>57780.310191230004</v>
      </c>
      <c r="I127" s="392">
        <v>73.315745186282896</v>
      </c>
      <c r="J127" s="392">
        <v>13.804428290086699</v>
      </c>
      <c r="K127" s="392">
        <v>24.502750222431398</v>
      </c>
    </row>
    <row r="128" spans="1:11" ht="19" customHeight="1" x14ac:dyDescent="0.2">
      <c r="A128">
        <v>836</v>
      </c>
      <c r="B128" t="s">
        <v>127</v>
      </c>
      <c r="C128" s="1" t="s">
        <v>29</v>
      </c>
      <c r="D128" s="1" t="s">
        <v>28</v>
      </c>
      <c r="E128" s="2">
        <v>63551.360699999997</v>
      </c>
      <c r="F128" s="3">
        <v>5.1782013000027501E-2</v>
      </c>
      <c r="G128" s="2">
        <v>3055532</v>
      </c>
      <c r="H128" s="2">
        <v>57750.883177290008</v>
      </c>
      <c r="I128" s="392">
        <v>73.250699303782099</v>
      </c>
      <c r="J128" s="392">
        <v>13.7928208774075</v>
      </c>
      <c r="K128" s="392">
        <v>24.485024743038299</v>
      </c>
    </row>
    <row r="129" spans="1:11" ht="19" customHeight="1" x14ac:dyDescent="0.2">
      <c r="A129">
        <v>840</v>
      </c>
      <c r="B129" t="s">
        <v>152</v>
      </c>
      <c r="C129" s="1" t="s">
        <v>8</v>
      </c>
      <c r="D129" s="1" t="s">
        <v>28</v>
      </c>
      <c r="E129" s="2">
        <v>52387.054499999998</v>
      </c>
      <c r="F129" s="3">
        <v>4.5715305167904258E-2</v>
      </c>
      <c r="G129" s="2">
        <v>3458578</v>
      </c>
      <c r="H129" s="2">
        <v>57710.131281704991</v>
      </c>
      <c r="I129" s="392">
        <v>73.158823213140195</v>
      </c>
      <c r="J129" s="392">
        <v>13.7767527657731</v>
      </c>
      <c r="K129" s="392">
        <v>24.460484041419399</v>
      </c>
    </row>
    <row r="130" spans="1:11" ht="19" customHeight="1" x14ac:dyDescent="0.2">
      <c r="A130">
        <v>415</v>
      </c>
      <c r="B130" t="s">
        <v>150</v>
      </c>
      <c r="C130" s="1" t="s">
        <v>22</v>
      </c>
      <c r="D130" s="1" t="s">
        <v>2</v>
      </c>
      <c r="E130" s="2">
        <v>28547.475399999999</v>
      </c>
      <c r="F130" s="3">
        <v>0.10792847507389743</v>
      </c>
      <c r="G130" s="2">
        <v>1457087</v>
      </c>
      <c r="H130" s="2">
        <v>57400.329955399997</v>
      </c>
      <c r="I130" s="392">
        <v>72.463822986176993</v>
      </c>
      <c r="J130" s="392">
        <v>13.6583541996603</v>
      </c>
      <c r="K130" s="392">
        <v>24.285187175396398</v>
      </c>
    </row>
    <row r="131" spans="1:11" ht="19" customHeight="1" x14ac:dyDescent="0.2">
      <c r="A131">
        <v>547</v>
      </c>
      <c r="B131" t="s">
        <v>116</v>
      </c>
      <c r="C131" s="1" t="s">
        <v>18</v>
      </c>
      <c r="D131" s="1" t="s">
        <v>40</v>
      </c>
      <c r="E131" s="2">
        <v>3757.1745000000001</v>
      </c>
      <c r="F131" s="3">
        <v>4.7073707000004877E-2</v>
      </c>
      <c r="G131" s="2">
        <v>3282512</v>
      </c>
      <c r="H131" s="2">
        <v>56399.802960879999</v>
      </c>
      <c r="I131" s="392">
        <v>70.274708839263695</v>
      </c>
      <c r="J131" s="392">
        <v>13.2781725956679</v>
      </c>
      <c r="K131" s="392">
        <v>23.695999189529399</v>
      </c>
    </row>
    <row r="132" spans="1:11" ht="19" customHeight="1" x14ac:dyDescent="0.2">
      <c r="A132">
        <v>1337</v>
      </c>
      <c r="B132" t="s">
        <v>143</v>
      </c>
      <c r="C132" s="1" t="s">
        <v>86</v>
      </c>
      <c r="D132" s="1" t="s">
        <v>26</v>
      </c>
      <c r="E132" s="2">
        <v>21529.753700000001</v>
      </c>
      <c r="F132" s="3">
        <v>4.6824432999926002E-2</v>
      </c>
      <c r="G132" s="2">
        <v>3297668</v>
      </c>
      <c r="H132" s="2">
        <v>56360.173527529994</v>
      </c>
      <c r="I132" s="392">
        <v>70.189557853567607</v>
      </c>
      <c r="J132" s="392">
        <v>13.2637474798822</v>
      </c>
      <c r="K132" s="392">
        <v>23.671124725925701</v>
      </c>
    </row>
    <row r="133" spans="1:11" ht="19" customHeight="1" x14ac:dyDescent="0.2">
      <c r="A133">
        <v>80</v>
      </c>
      <c r="B133" t="s">
        <v>123</v>
      </c>
      <c r="C133" s="1" t="s">
        <v>34</v>
      </c>
      <c r="D133" s="1" t="s">
        <v>53</v>
      </c>
      <c r="E133" s="2">
        <v>21803.2765</v>
      </c>
      <c r="F133" s="3">
        <v>7.8824226999755373E-2</v>
      </c>
      <c r="G133" s="2">
        <v>1958077</v>
      </c>
      <c r="H133" s="2">
        <v>56335.525664814995</v>
      </c>
      <c r="I133" s="392">
        <v>70.1359017031603</v>
      </c>
      <c r="J133" s="392">
        <v>13.254778462920299</v>
      </c>
      <c r="K133" s="392">
        <v>23.656033625842099</v>
      </c>
    </row>
    <row r="134" spans="1:11" ht="19" customHeight="1" x14ac:dyDescent="0.2">
      <c r="A134">
        <v>844</v>
      </c>
      <c r="B134" t="s">
        <v>120</v>
      </c>
      <c r="C134" s="1" t="s">
        <v>8</v>
      </c>
      <c r="D134" s="1" t="s">
        <v>28</v>
      </c>
      <c r="E134" s="2">
        <v>24465.298699999999</v>
      </c>
      <c r="F134" s="3">
        <v>7.2454874590526505E-2</v>
      </c>
      <c r="G134" s="2">
        <v>2118269</v>
      </c>
      <c r="H134" s="2">
        <v>56019.803881560001</v>
      </c>
      <c r="I134" s="392">
        <v>69.448498907443394</v>
      </c>
      <c r="J134" s="392">
        <v>13.1442569487191</v>
      </c>
      <c r="K134" s="392">
        <v>23.4645335866295</v>
      </c>
    </row>
    <row r="135" spans="1:11" ht="19" customHeight="1" x14ac:dyDescent="0.2">
      <c r="A135">
        <v>1348</v>
      </c>
      <c r="B135" t="s">
        <v>138</v>
      </c>
      <c r="C135" s="1" t="s">
        <v>86</v>
      </c>
      <c r="D135" s="1" t="s">
        <v>26</v>
      </c>
      <c r="E135" s="2">
        <v>32538.240399999999</v>
      </c>
      <c r="F135" s="3">
        <v>4.6824432999963035E-2</v>
      </c>
      <c r="G135" s="2">
        <v>3272737</v>
      </c>
      <c r="H135" s="2">
        <v>55934.079849795009</v>
      </c>
      <c r="I135" s="392">
        <v>69.2563806495492</v>
      </c>
      <c r="J135" s="392">
        <v>13.1151297445327</v>
      </c>
      <c r="K135" s="392">
        <v>23.409923483801499</v>
      </c>
    </row>
    <row r="136" spans="1:11" ht="19" customHeight="1" x14ac:dyDescent="0.2">
      <c r="A136">
        <v>670</v>
      </c>
      <c r="B136" t="s">
        <v>244</v>
      </c>
      <c r="C136" s="1" t="s">
        <v>14</v>
      </c>
      <c r="D136" s="1" t="s">
        <v>7</v>
      </c>
      <c r="E136" s="2">
        <v>28031.934499999999</v>
      </c>
      <c r="F136" s="3">
        <v>5.0544003532885733E-2</v>
      </c>
      <c r="G136" s="2">
        <v>3030950</v>
      </c>
      <c r="H136" s="2">
        <v>55916.666840420003</v>
      </c>
      <c r="I136" s="392">
        <v>69.216974016133804</v>
      </c>
      <c r="J136" s="392">
        <v>13.109215620232</v>
      </c>
      <c r="K136" s="392">
        <v>23.398836072509202</v>
      </c>
    </row>
    <row r="137" spans="1:11" ht="19" customHeight="1" x14ac:dyDescent="0.2">
      <c r="A137">
        <v>66</v>
      </c>
      <c r="B137" t="s">
        <v>134</v>
      </c>
      <c r="C137" s="1" t="s">
        <v>86</v>
      </c>
      <c r="D137" s="1" t="s">
        <v>53</v>
      </c>
      <c r="E137" s="2">
        <v>111118.1827</v>
      </c>
      <c r="F137" s="3">
        <v>1.2259563999973465E-2</v>
      </c>
      <c r="G137" s="2">
        <v>12209341</v>
      </c>
      <c r="H137" s="2">
        <v>54633.637046254997</v>
      </c>
      <c r="I137" s="392">
        <v>66.4945974767395</v>
      </c>
      <c r="J137" s="392">
        <v>12.645287452403201</v>
      </c>
      <c r="K137" s="392">
        <v>22.671213526253499</v>
      </c>
    </row>
    <row r="138" spans="1:11" ht="19" customHeight="1" x14ac:dyDescent="0.2">
      <c r="A138">
        <v>305</v>
      </c>
      <c r="B138" t="s">
        <v>210</v>
      </c>
      <c r="C138" s="1" t="s">
        <v>3</v>
      </c>
      <c r="D138" s="1" t="s">
        <v>2</v>
      </c>
      <c r="E138" s="2">
        <v>3630.5805</v>
      </c>
      <c r="F138" s="3">
        <v>9.1914444000308695E-2</v>
      </c>
      <c r="G138" s="2">
        <v>1619625</v>
      </c>
      <c r="H138" s="2">
        <v>54336.429947859993</v>
      </c>
      <c r="I138" s="392">
        <v>65.848275933522601</v>
      </c>
      <c r="J138" s="392">
        <v>12.5402455995465</v>
      </c>
      <c r="K138" s="392">
        <v>22.5003859769717</v>
      </c>
    </row>
    <row r="139" spans="1:11" ht="19" customHeight="1" x14ac:dyDescent="0.2">
      <c r="A139">
        <v>481</v>
      </c>
      <c r="B139" t="s">
        <v>144</v>
      </c>
      <c r="C139" s="1" t="s">
        <v>136</v>
      </c>
      <c r="D139" s="1" t="s">
        <v>2</v>
      </c>
      <c r="E139" s="2">
        <v>2131.0796999999998</v>
      </c>
      <c r="F139" s="3">
        <v>0.11212738299977623</v>
      </c>
      <c r="G139" s="2">
        <v>1322912</v>
      </c>
      <c r="H139" s="2">
        <v>54142.151082134995</v>
      </c>
      <c r="I139" s="392">
        <v>65.440072233815499</v>
      </c>
      <c r="J139" s="392">
        <v>12.4698780354622</v>
      </c>
      <c r="K139" s="392">
        <v>22.3854673262741</v>
      </c>
    </row>
    <row r="140" spans="1:11" ht="19" customHeight="1" x14ac:dyDescent="0.2">
      <c r="A140">
        <v>385</v>
      </c>
      <c r="B140" t="s">
        <v>194</v>
      </c>
      <c r="C140" s="1" t="s">
        <v>12</v>
      </c>
      <c r="D140" s="1" t="s">
        <v>2</v>
      </c>
      <c r="E140" s="2">
        <v>7105.2928000000002</v>
      </c>
      <c r="F140" s="3">
        <v>9.1914444000253781E-2</v>
      </c>
      <c r="G140" s="2">
        <v>1497355</v>
      </c>
      <c r="H140" s="2">
        <v>50234.421588040001</v>
      </c>
      <c r="I140" s="392">
        <v>57.418369345272097</v>
      </c>
      <c r="J140" s="392">
        <v>11.111913328588299</v>
      </c>
      <c r="K140" s="392">
        <v>20.159146005625701</v>
      </c>
    </row>
    <row r="141" spans="1:11" ht="19" customHeight="1" x14ac:dyDescent="0.2">
      <c r="A141">
        <v>1117</v>
      </c>
      <c r="B141" t="s">
        <v>182</v>
      </c>
      <c r="C141" s="1" t="s">
        <v>10</v>
      </c>
      <c r="D141" s="1" t="s">
        <v>147</v>
      </c>
      <c r="E141" s="2">
        <v>4930.3272999999999</v>
      </c>
      <c r="F141" s="3">
        <v>7.6626959000071646E-2</v>
      </c>
      <c r="G141" s="2">
        <v>1786808</v>
      </c>
      <c r="H141" s="2">
        <v>49974.947125305007</v>
      </c>
      <c r="I141" s="392">
        <v>56.900897885562301</v>
      </c>
      <c r="J141" s="392">
        <v>11.0208619459956</v>
      </c>
      <c r="K141" s="392">
        <v>20.0178901059788</v>
      </c>
    </row>
    <row r="142" spans="1:11" ht="19" customHeight="1" x14ac:dyDescent="0.2">
      <c r="A142">
        <v>473</v>
      </c>
      <c r="B142" t="s">
        <v>135</v>
      </c>
      <c r="C142" s="1" t="s">
        <v>136</v>
      </c>
      <c r="D142" s="1" t="s">
        <v>2</v>
      </c>
      <c r="E142" s="2">
        <v>14809.2081</v>
      </c>
      <c r="F142" s="3">
        <v>0.11211878092671479</v>
      </c>
      <c r="G142" s="2">
        <v>1219318</v>
      </c>
      <c r="H142" s="2">
        <v>49898.583418530005</v>
      </c>
      <c r="I142" s="392">
        <v>56.748640236096797</v>
      </c>
      <c r="J142" s="392">
        <v>10.9949883393147</v>
      </c>
      <c r="K142" s="392">
        <v>19.975694700513799</v>
      </c>
    </row>
    <row r="143" spans="1:11" ht="19" customHeight="1" x14ac:dyDescent="0.2">
      <c r="A143">
        <v>1116</v>
      </c>
      <c r="B143" t="s">
        <v>176</v>
      </c>
      <c r="C143" s="1" t="s">
        <v>10</v>
      </c>
      <c r="D143" s="1" t="s">
        <v>147</v>
      </c>
      <c r="E143" s="2">
        <v>6016.1745000000001</v>
      </c>
      <c r="F143" s="3">
        <v>7.6626958999936323E-2</v>
      </c>
      <c r="G143" s="2">
        <v>1774607</v>
      </c>
      <c r="H143" s="2">
        <v>49633.699307949995</v>
      </c>
      <c r="I143" s="392">
        <v>56.218422045032597</v>
      </c>
      <c r="J143" s="392">
        <v>10.9071870252825</v>
      </c>
      <c r="K143" s="392">
        <v>19.830907071161899</v>
      </c>
    </row>
    <row r="144" spans="1:11" ht="19" customHeight="1" x14ac:dyDescent="0.2">
      <c r="A144">
        <v>627</v>
      </c>
      <c r="B144" t="s">
        <v>278</v>
      </c>
      <c r="C144" s="1" t="s">
        <v>20</v>
      </c>
      <c r="D144" s="1" t="s">
        <v>7</v>
      </c>
      <c r="E144" s="2">
        <v>20104.963899999999</v>
      </c>
      <c r="F144" s="3">
        <v>4.9103551999967562E-2</v>
      </c>
      <c r="G144" s="2">
        <v>2713819</v>
      </c>
      <c r="H144" s="2">
        <v>48639.225620524994</v>
      </c>
      <c r="I144" s="392">
        <v>54.278784094623802</v>
      </c>
      <c r="J144" s="392">
        <v>10.5685065391009</v>
      </c>
      <c r="K144" s="392">
        <v>19.279146888762298</v>
      </c>
    </row>
    <row r="145" spans="1:11" ht="19" customHeight="1" x14ac:dyDescent="0.2">
      <c r="A145">
        <v>781</v>
      </c>
      <c r="B145" t="s">
        <v>115</v>
      </c>
      <c r="C145" s="1" t="s">
        <v>18</v>
      </c>
      <c r="D145" s="1" t="s">
        <v>7</v>
      </c>
      <c r="E145" s="2">
        <v>19883.312600000001</v>
      </c>
      <c r="F145" s="3">
        <v>0.1333825290265172</v>
      </c>
      <c r="G145" s="2">
        <v>995693</v>
      </c>
      <c r="H145" s="2">
        <v>48474.938423009997</v>
      </c>
      <c r="I145" s="392">
        <v>53.960039332216098</v>
      </c>
      <c r="J145" s="392">
        <v>10.5107871584385</v>
      </c>
      <c r="K145" s="392">
        <v>19.193677417345899</v>
      </c>
    </row>
    <row r="146" spans="1:11" ht="19" customHeight="1" x14ac:dyDescent="0.2">
      <c r="A146">
        <v>369</v>
      </c>
      <c r="B146" t="s">
        <v>169</v>
      </c>
      <c r="C146" s="1" t="s">
        <v>10</v>
      </c>
      <c r="D146" s="1" t="s">
        <v>2</v>
      </c>
      <c r="E146" s="2">
        <v>29906.181799999998</v>
      </c>
      <c r="F146" s="3">
        <v>8.7647869999957391E-3</v>
      </c>
      <c r="G146" s="2">
        <v>15025272</v>
      </c>
      <c r="H146" s="2">
        <v>48068.057674404998</v>
      </c>
      <c r="I146" s="392">
        <v>53.173542773975903</v>
      </c>
      <c r="J146" s="392">
        <v>10.372701765224701</v>
      </c>
      <c r="K146" s="392">
        <v>18.9710494648726</v>
      </c>
    </row>
    <row r="147" spans="1:11" ht="19" customHeight="1" x14ac:dyDescent="0.2">
      <c r="A147">
        <v>450</v>
      </c>
      <c r="B147" t="s">
        <v>137</v>
      </c>
      <c r="C147" s="1" t="s">
        <v>18</v>
      </c>
      <c r="D147" s="1" t="s">
        <v>2</v>
      </c>
      <c r="E147" s="2">
        <v>2860.8343</v>
      </c>
      <c r="F147" s="3">
        <v>0.29924089000002291</v>
      </c>
      <c r="G147" s="2">
        <v>437491</v>
      </c>
      <c r="H147" s="2">
        <v>47784.046615555002</v>
      </c>
      <c r="I147" s="392">
        <v>52.626354185274202</v>
      </c>
      <c r="J147" s="392">
        <v>10.276304475246899</v>
      </c>
      <c r="K147" s="392">
        <v>18.816218664484001</v>
      </c>
    </row>
    <row r="148" spans="1:11" ht="19" customHeight="1" x14ac:dyDescent="0.2">
      <c r="A148">
        <v>691</v>
      </c>
      <c r="B148" t="s">
        <v>126</v>
      </c>
      <c r="C148" s="1" t="s">
        <v>18</v>
      </c>
      <c r="D148" s="1" t="s">
        <v>7</v>
      </c>
      <c r="E148" s="2">
        <v>94824.281199999998</v>
      </c>
      <c r="F148" s="3">
        <v>2.2739076999915217E-2</v>
      </c>
      <c r="G148" s="2">
        <v>5732318</v>
      </c>
      <c r="H148" s="2">
        <v>47576.881442350001</v>
      </c>
      <c r="I148" s="392">
        <v>52.219475183715097</v>
      </c>
      <c r="J148" s="392">
        <v>10.2063168036441</v>
      </c>
      <c r="K148" s="392">
        <v>18.7040612584894</v>
      </c>
    </row>
    <row r="149" spans="1:11" ht="19" customHeight="1" x14ac:dyDescent="0.2">
      <c r="A149">
        <v>446</v>
      </c>
      <c r="B149" t="s">
        <v>157</v>
      </c>
      <c r="C149" s="1" t="s">
        <v>18</v>
      </c>
      <c r="D149" s="1" t="s">
        <v>2</v>
      </c>
      <c r="E149" s="2">
        <v>3331.1704</v>
      </c>
      <c r="F149" s="3">
        <v>0.29924089000081533</v>
      </c>
      <c r="G149" s="2">
        <v>429285</v>
      </c>
      <c r="H149" s="2">
        <v>46887.763294359997</v>
      </c>
      <c r="I149" s="392">
        <v>50.909669824647999</v>
      </c>
      <c r="J149" s="392">
        <v>9.9872551936157201</v>
      </c>
      <c r="K149" s="392">
        <v>18.3297251956831</v>
      </c>
    </row>
    <row r="150" spans="1:11" ht="19" customHeight="1" x14ac:dyDescent="0.2">
      <c r="A150">
        <v>102</v>
      </c>
      <c r="B150" t="s">
        <v>133</v>
      </c>
      <c r="C150" s="1" t="s">
        <v>86</v>
      </c>
      <c r="D150" s="1" t="s">
        <v>53</v>
      </c>
      <c r="E150" s="2">
        <v>8057.6463999999996</v>
      </c>
      <c r="F150" s="3">
        <v>7.8720287504677897E-2</v>
      </c>
      <c r="G150" s="2">
        <v>1616645</v>
      </c>
      <c r="H150" s="2">
        <v>46450.907105445003</v>
      </c>
      <c r="I150" s="392">
        <v>50.069079840841098</v>
      </c>
      <c r="J150" s="392">
        <v>9.8477756448966094</v>
      </c>
      <c r="K150" s="392">
        <v>18.096388947514999</v>
      </c>
    </row>
    <row r="151" spans="1:11" ht="19" customHeight="1" x14ac:dyDescent="0.2">
      <c r="A151">
        <v>500</v>
      </c>
      <c r="B151" t="s">
        <v>130</v>
      </c>
      <c r="C151" s="1" t="s">
        <v>74</v>
      </c>
      <c r="D151" s="1" t="s">
        <v>40</v>
      </c>
      <c r="E151" s="2">
        <v>42489.836499999998</v>
      </c>
      <c r="F151" s="3">
        <v>4.7073706999888956E-2</v>
      </c>
      <c r="G151" s="2">
        <v>2611470</v>
      </c>
      <c r="H151" s="2">
        <v>44870.024370935003</v>
      </c>
      <c r="I151" s="392">
        <v>47.137802119292203</v>
      </c>
      <c r="J151" s="392">
        <v>9.33518062153823</v>
      </c>
      <c r="K151" s="392">
        <v>17.214212416392701</v>
      </c>
    </row>
    <row r="152" spans="1:11" ht="19" customHeight="1" x14ac:dyDescent="0.2">
      <c r="A152">
        <v>679</v>
      </c>
      <c r="B152" t="s">
        <v>339</v>
      </c>
      <c r="C152" s="1" t="s">
        <v>20</v>
      </c>
      <c r="D152" s="1" t="s">
        <v>7</v>
      </c>
      <c r="E152" s="2">
        <v>29494.992900000001</v>
      </c>
      <c r="F152" s="3">
        <v>7.7452962083763205E-2</v>
      </c>
      <c r="G152" s="2">
        <v>1506294</v>
      </c>
      <c r="H152" s="2">
        <v>42583.430205185003</v>
      </c>
      <c r="I152" s="392">
        <v>43.017239521252897</v>
      </c>
      <c r="J152" s="392">
        <v>8.6071375912909005</v>
      </c>
      <c r="K152" s="392">
        <v>16.0228979928428</v>
      </c>
    </row>
    <row r="153" spans="1:11" ht="19" customHeight="1" x14ac:dyDescent="0.2">
      <c r="A153">
        <v>1105</v>
      </c>
      <c r="B153" t="s">
        <v>314</v>
      </c>
      <c r="C153" s="1" t="s">
        <v>37</v>
      </c>
      <c r="D153" s="1" t="s">
        <v>147</v>
      </c>
      <c r="E153" s="2">
        <v>40193.551500000001</v>
      </c>
      <c r="F153" s="3">
        <v>7.4487677000178096E-2</v>
      </c>
      <c r="G153" s="2">
        <v>1549812</v>
      </c>
      <c r="H153" s="2">
        <v>42136.291918455005</v>
      </c>
      <c r="I153" s="392">
        <v>42.227491676226002</v>
      </c>
      <c r="J153" s="392">
        <v>8.4664779062306099</v>
      </c>
      <c r="K153" s="392">
        <v>15.7863687778084</v>
      </c>
    </row>
    <row r="154" spans="1:11" ht="19" customHeight="1" x14ac:dyDescent="0.2">
      <c r="A154">
        <v>380</v>
      </c>
      <c r="B154" t="s">
        <v>180</v>
      </c>
      <c r="C154" s="1" t="s">
        <v>5</v>
      </c>
      <c r="D154" s="1" t="s">
        <v>2</v>
      </c>
      <c r="E154" s="2">
        <v>51279.850700000003</v>
      </c>
      <c r="F154" s="3">
        <v>8.7647870000206289E-3</v>
      </c>
      <c r="G154" s="2">
        <v>13040513</v>
      </c>
      <c r="H154" s="2">
        <v>41718.521367840003</v>
      </c>
      <c r="I154" s="392">
        <v>41.505104162465798</v>
      </c>
      <c r="J154" s="392">
        <v>8.3372577345621508</v>
      </c>
      <c r="K154" s="392">
        <v>15.553416047259301</v>
      </c>
    </row>
    <row r="155" spans="1:11" ht="19" customHeight="1" x14ac:dyDescent="0.2">
      <c r="A155">
        <v>441</v>
      </c>
      <c r="B155" t="s">
        <v>191</v>
      </c>
      <c r="C155" s="1" t="s">
        <v>22</v>
      </c>
      <c r="D155" s="1" t="s">
        <v>2</v>
      </c>
      <c r="E155" s="2">
        <v>12822.6324</v>
      </c>
      <c r="F155" s="3">
        <v>0.10811642199993333</v>
      </c>
      <c r="G155" s="2">
        <v>1050185</v>
      </c>
      <c r="H155" s="2">
        <v>41442.919292869999</v>
      </c>
      <c r="I155" s="392">
        <v>41.0237214157601</v>
      </c>
      <c r="J155" s="392">
        <v>8.2542313580711699</v>
      </c>
      <c r="K155" s="392">
        <v>15.406843414867501</v>
      </c>
    </row>
    <row r="156" spans="1:11" ht="19" customHeight="1" x14ac:dyDescent="0.2">
      <c r="A156">
        <v>10</v>
      </c>
      <c r="B156" t="s">
        <v>181</v>
      </c>
      <c r="C156" s="1" t="s">
        <v>54</v>
      </c>
      <c r="D156" s="1" t="s">
        <v>53</v>
      </c>
      <c r="E156" s="2">
        <v>475016.84950000001</v>
      </c>
      <c r="F156" s="3">
        <v>1.0710199789200648E-2</v>
      </c>
      <c r="G156" s="2">
        <v>10587319</v>
      </c>
      <c r="H156" s="2">
        <v>41388.190128529997</v>
      </c>
      <c r="I156" s="392">
        <v>40.928217446656603</v>
      </c>
      <c r="J156" s="392">
        <v>8.2372425816319907</v>
      </c>
      <c r="K156" s="392">
        <v>15.3787078013642</v>
      </c>
    </row>
    <row r="157" spans="1:11" ht="19" customHeight="1" x14ac:dyDescent="0.2">
      <c r="A157">
        <v>552</v>
      </c>
      <c r="B157" t="s">
        <v>131</v>
      </c>
      <c r="C157" s="1" t="s">
        <v>18</v>
      </c>
      <c r="D157" s="1" t="s">
        <v>40</v>
      </c>
      <c r="E157" s="2">
        <v>2222.1675</v>
      </c>
      <c r="F157" s="3">
        <v>4.7073706999879388E-2</v>
      </c>
      <c r="G157" s="2">
        <v>2404470</v>
      </c>
      <c r="H157" s="2">
        <v>41313.370438550002</v>
      </c>
      <c r="I157" s="392">
        <v>40.798329050971901</v>
      </c>
      <c r="J157" s="392">
        <v>8.2148375002318801</v>
      </c>
      <c r="K157" s="392">
        <v>15.3384437633609</v>
      </c>
    </row>
    <row r="158" spans="1:11" ht="19" customHeight="1" x14ac:dyDescent="0.2">
      <c r="A158">
        <v>956</v>
      </c>
      <c r="B158" t="s">
        <v>204</v>
      </c>
      <c r="C158" s="1" t="s">
        <v>70</v>
      </c>
      <c r="D158" s="1" t="s">
        <v>28</v>
      </c>
      <c r="E158" s="2">
        <v>92196.218599999906</v>
      </c>
      <c r="F158" s="3">
        <v>2.3722600321942129E-2</v>
      </c>
      <c r="G158" s="2">
        <v>4763589</v>
      </c>
      <c r="H158" s="2">
        <v>41246.722049924996</v>
      </c>
      <c r="I158" s="392">
        <v>40.685728921710499</v>
      </c>
      <c r="J158" s="392">
        <v>8.1945664073551701</v>
      </c>
      <c r="K158" s="392">
        <v>15.301958097142199</v>
      </c>
    </row>
    <row r="159" spans="1:11" ht="19" customHeight="1" x14ac:dyDescent="0.2">
      <c r="A159">
        <v>816</v>
      </c>
      <c r="B159" t="s">
        <v>382</v>
      </c>
      <c r="C159" s="1" t="s">
        <v>383</v>
      </c>
      <c r="D159" s="1" t="s">
        <v>147</v>
      </c>
      <c r="E159" s="2">
        <v>23440.719700000001</v>
      </c>
      <c r="F159" s="3">
        <v>3.9107599999999992E-2</v>
      </c>
      <c r="G159" s="2">
        <v>2871990</v>
      </c>
      <c r="H159" s="2">
        <v>40995.572185259996</v>
      </c>
      <c r="I159" s="392">
        <v>40.259597670470697</v>
      </c>
      <c r="J159" s="392">
        <v>8.1158121721549197</v>
      </c>
      <c r="K159" s="392">
        <v>15.165639788605301</v>
      </c>
    </row>
    <row r="160" spans="1:11" ht="19" customHeight="1" x14ac:dyDescent="0.2">
      <c r="A160">
        <v>1417</v>
      </c>
      <c r="B160" t="s">
        <v>161</v>
      </c>
      <c r="C160" s="1" t="s">
        <v>20</v>
      </c>
      <c r="D160" s="1" t="s">
        <v>26</v>
      </c>
      <c r="E160" s="2">
        <v>57086.532500000001</v>
      </c>
      <c r="F160" s="3">
        <v>1.7290142000045687E-2</v>
      </c>
      <c r="G160" s="2">
        <v>6435343</v>
      </c>
      <c r="H160" s="2">
        <v>40612.817915485</v>
      </c>
      <c r="I160" s="392">
        <v>39.595072731454799</v>
      </c>
      <c r="J160" s="392">
        <v>7.9955707043927999</v>
      </c>
      <c r="K160" s="392">
        <v>14.968365228449199</v>
      </c>
    </row>
    <row r="161" spans="1:11" ht="19" customHeight="1" x14ac:dyDescent="0.2">
      <c r="A161">
        <v>640</v>
      </c>
      <c r="B161" t="s">
        <v>246</v>
      </c>
      <c r="C161" s="1" t="s">
        <v>20</v>
      </c>
      <c r="D161" s="1" t="s">
        <v>7</v>
      </c>
      <c r="E161" s="2">
        <v>72344.967699999906</v>
      </c>
      <c r="F161" s="3">
        <v>6.1623983656651823E-2</v>
      </c>
      <c r="G161" s="2">
        <v>1769772</v>
      </c>
      <c r="H161" s="2">
        <v>39807.046293460007</v>
      </c>
      <c r="I161" s="392">
        <v>38.245348259251799</v>
      </c>
      <c r="J161" s="392">
        <v>7.7564039609268001</v>
      </c>
      <c r="K161" s="392">
        <v>14.5532655624162</v>
      </c>
    </row>
    <row r="162" spans="1:11" ht="19" customHeight="1" x14ac:dyDescent="0.2">
      <c r="A162">
        <v>334</v>
      </c>
      <c r="B162" t="s">
        <v>203</v>
      </c>
      <c r="C162" s="1" t="s">
        <v>44</v>
      </c>
      <c r="D162" s="1" t="s">
        <v>2</v>
      </c>
      <c r="E162" s="2">
        <v>5570.15</v>
      </c>
      <c r="F162" s="3">
        <v>9.1914443999729339E-2</v>
      </c>
      <c r="G162" s="2">
        <v>1182280</v>
      </c>
      <c r="H162" s="2">
        <v>39664.042230980005</v>
      </c>
      <c r="I162" s="392">
        <v>37.991946765854898</v>
      </c>
      <c r="J162" s="392">
        <v>7.7143798799671002</v>
      </c>
      <c r="K162" s="392">
        <v>14.4787632644894</v>
      </c>
    </row>
    <row r="163" spans="1:11" ht="19" customHeight="1" x14ac:dyDescent="0.2">
      <c r="A163">
        <v>370</v>
      </c>
      <c r="B163" t="s">
        <v>195</v>
      </c>
      <c r="C163" s="1" t="s">
        <v>10</v>
      </c>
      <c r="D163" s="1" t="s">
        <v>2</v>
      </c>
      <c r="E163" s="2">
        <v>33994.712800000001</v>
      </c>
      <c r="F163" s="3">
        <v>8.7647870000329819E-3</v>
      </c>
      <c r="G163" s="2">
        <v>12127800</v>
      </c>
      <c r="H163" s="2">
        <v>38798.618079334999</v>
      </c>
      <c r="I163" s="392">
        <v>36.556465752289803</v>
      </c>
      <c r="J163" s="392">
        <v>7.4590990314965797</v>
      </c>
      <c r="K163" s="392">
        <v>14.0573167655908</v>
      </c>
    </row>
    <row r="164" spans="1:11" ht="19" customHeight="1" x14ac:dyDescent="0.2">
      <c r="A164">
        <v>1115</v>
      </c>
      <c r="B164" t="s">
        <v>218</v>
      </c>
      <c r="C164" s="1" t="s">
        <v>10</v>
      </c>
      <c r="D164" s="1" t="s">
        <v>147</v>
      </c>
      <c r="E164" s="2">
        <v>7769.1836999999996</v>
      </c>
      <c r="F164" s="3">
        <v>7.6626959000259467E-2</v>
      </c>
      <c r="G164" s="2">
        <v>1379838</v>
      </c>
      <c r="H164" s="2">
        <v>38592.468296345003</v>
      </c>
      <c r="I164" s="392">
        <v>36.214499541005601</v>
      </c>
      <c r="J164" s="392">
        <v>7.3981713768965696</v>
      </c>
      <c r="K164" s="392">
        <v>13.9531837257475</v>
      </c>
    </row>
    <row r="165" spans="1:11" ht="19" customHeight="1" x14ac:dyDescent="0.2">
      <c r="A165">
        <v>497</v>
      </c>
      <c r="B165" t="s">
        <v>153</v>
      </c>
      <c r="C165" s="1" t="s">
        <v>12</v>
      </c>
      <c r="D165" s="1" t="s">
        <v>40</v>
      </c>
      <c r="E165" s="2">
        <v>17362.339800000002</v>
      </c>
      <c r="F165" s="3">
        <v>4.7073706999986954E-2</v>
      </c>
      <c r="G165" s="2">
        <v>2222447</v>
      </c>
      <c r="H165" s="2">
        <v>38185.868898865003</v>
      </c>
      <c r="I165" s="392">
        <v>35.557036445442201</v>
      </c>
      <c r="J165" s="392">
        <v>7.2812711314970198</v>
      </c>
      <c r="K165" s="392">
        <v>13.748967843946801</v>
      </c>
    </row>
    <row r="166" spans="1:11" ht="19" customHeight="1" x14ac:dyDescent="0.2">
      <c r="A166">
        <v>553</v>
      </c>
      <c r="B166" t="s">
        <v>139</v>
      </c>
      <c r="C166" s="1" t="s">
        <v>18</v>
      </c>
      <c r="D166" s="1" t="s">
        <v>40</v>
      </c>
      <c r="E166" s="2">
        <v>1461.9118000000001</v>
      </c>
      <c r="F166" s="3">
        <v>4.7073707000197862E-2</v>
      </c>
      <c r="G166" s="2">
        <v>2208609</v>
      </c>
      <c r="H166" s="2">
        <v>37948.105724560002</v>
      </c>
      <c r="I166" s="392">
        <v>35.162390021411603</v>
      </c>
      <c r="J166" s="392">
        <v>7.2093490353884899</v>
      </c>
      <c r="K166" s="392">
        <v>13.6288436371782</v>
      </c>
    </row>
    <row r="167" spans="1:11" ht="19" customHeight="1" x14ac:dyDescent="0.2">
      <c r="A167">
        <v>476</v>
      </c>
      <c r="B167" t="s">
        <v>179</v>
      </c>
      <c r="C167" s="1" t="s">
        <v>12</v>
      </c>
      <c r="D167" s="1" t="s">
        <v>2</v>
      </c>
      <c r="E167" s="2">
        <v>28737.9306</v>
      </c>
      <c r="F167" s="3">
        <v>0.11212738299953691</v>
      </c>
      <c r="G167" s="2">
        <v>922069</v>
      </c>
      <c r="H167" s="2">
        <v>37737.052128975003</v>
      </c>
      <c r="I167" s="392">
        <v>34.814081278331997</v>
      </c>
      <c r="J167" s="392">
        <v>7.1474237593896799</v>
      </c>
      <c r="K167" s="392">
        <v>13.522660767437699</v>
      </c>
    </row>
    <row r="168" spans="1:11" ht="19" customHeight="1" x14ac:dyDescent="0.2">
      <c r="A168">
        <v>371</v>
      </c>
      <c r="B168" t="s">
        <v>216</v>
      </c>
      <c r="C168" s="1" t="s">
        <v>12</v>
      </c>
      <c r="D168" s="1" t="s">
        <v>2</v>
      </c>
      <c r="E168" s="2">
        <v>4926.6459000000004</v>
      </c>
      <c r="F168" s="3">
        <v>9.1914443999780868E-2</v>
      </c>
      <c r="G168" s="2">
        <v>1113451</v>
      </c>
      <c r="H168" s="2">
        <v>37354.913798890004</v>
      </c>
      <c r="I168" s="392">
        <v>34.196281930228103</v>
      </c>
      <c r="J168" s="392">
        <v>7.0345180219291299</v>
      </c>
      <c r="K168" s="392">
        <v>13.3356178853904</v>
      </c>
    </row>
    <row r="169" spans="1:11" ht="19" customHeight="1" x14ac:dyDescent="0.2">
      <c r="A169">
        <v>765</v>
      </c>
      <c r="B169" t="s">
        <v>170</v>
      </c>
      <c r="C169" s="1" t="s">
        <v>18</v>
      </c>
      <c r="D169" s="1" t="s">
        <v>7</v>
      </c>
      <c r="E169" s="2">
        <v>30228.278699999999</v>
      </c>
      <c r="F169" s="3">
        <v>7.6367116882573638E-2</v>
      </c>
      <c r="G169" s="2">
        <v>1314841</v>
      </c>
      <c r="H169" s="2">
        <v>36649.874960084999</v>
      </c>
      <c r="I169" s="392">
        <v>33.082980335813403</v>
      </c>
      <c r="J169" s="392">
        <v>6.8290552291031199</v>
      </c>
      <c r="K169" s="392">
        <v>12.986350775562499</v>
      </c>
    </row>
    <row r="170" spans="1:11" ht="19" customHeight="1" x14ac:dyDescent="0.2">
      <c r="A170">
        <v>624</v>
      </c>
      <c r="B170" t="s">
        <v>213</v>
      </c>
      <c r="C170" s="1" t="s">
        <v>20</v>
      </c>
      <c r="D170" s="1" t="s">
        <v>7</v>
      </c>
      <c r="E170" s="2">
        <v>9888.9878000000008</v>
      </c>
      <c r="F170" s="3">
        <v>4.9103551999843363E-2</v>
      </c>
      <c r="G170" s="2">
        <v>2043035</v>
      </c>
      <c r="H170" s="2">
        <v>36616.900506400001</v>
      </c>
      <c r="I170" s="392">
        <v>33.0318097130585</v>
      </c>
      <c r="J170" s="392">
        <v>6.8191951165615903</v>
      </c>
      <c r="K170" s="392">
        <v>12.9717565331354</v>
      </c>
    </row>
    <row r="171" spans="1:11" ht="19" customHeight="1" x14ac:dyDescent="0.2">
      <c r="A171">
        <v>610</v>
      </c>
      <c r="B171" t="s">
        <v>288</v>
      </c>
      <c r="C171" s="1" t="s">
        <v>8</v>
      </c>
      <c r="D171" s="1" t="s">
        <v>7</v>
      </c>
      <c r="E171" s="2">
        <v>6334.4852000000001</v>
      </c>
      <c r="F171" s="3">
        <v>8.6139587999821299E-2</v>
      </c>
      <c r="G171" s="2">
        <v>1163866</v>
      </c>
      <c r="H171" s="2">
        <v>36593.052270355001</v>
      </c>
      <c r="I171" s="392">
        <v>32.994822053477499</v>
      </c>
      <c r="J171" s="392">
        <v>6.8120674503437399</v>
      </c>
      <c r="K171" s="392">
        <v>12.9601650639946</v>
      </c>
    </row>
    <row r="172" spans="1:11" ht="19" customHeight="1" x14ac:dyDescent="0.2">
      <c r="A172">
        <v>532</v>
      </c>
      <c r="B172" t="s">
        <v>151</v>
      </c>
      <c r="C172" s="1" t="s">
        <v>41</v>
      </c>
      <c r="D172" s="1" t="s">
        <v>40</v>
      </c>
      <c r="E172" s="2">
        <v>4760.7658000000001</v>
      </c>
      <c r="F172" s="3">
        <v>4.7073706999989147E-2</v>
      </c>
      <c r="G172" s="2">
        <v>2117989</v>
      </c>
      <c r="H172" s="2">
        <v>36391.081669548003</v>
      </c>
      <c r="I172" s="392">
        <v>32.679335482048998</v>
      </c>
      <c r="J172" s="392">
        <v>6.7536662394129996</v>
      </c>
      <c r="K172" s="392">
        <v>12.8606947431009</v>
      </c>
    </row>
    <row r="173" spans="1:11" ht="19" customHeight="1" x14ac:dyDescent="0.2">
      <c r="A173">
        <v>410</v>
      </c>
      <c r="B173" t="s">
        <v>178</v>
      </c>
      <c r="C173" s="1" t="s">
        <v>5</v>
      </c>
      <c r="D173" s="1" t="s">
        <v>2</v>
      </c>
      <c r="E173" s="2">
        <v>54705.283000000003</v>
      </c>
      <c r="F173" s="3">
        <v>8.7647870000035176E-3</v>
      </c>
      <c r="G173" s="2">
        <v>11375180</v>
      </c>
      <c r="H173" s="2">
        <v>36390.875872145501</v>
      </c>
      <c r="I173" s="392">
        <v>32.679006440012103</v>
      </c>
      <c r="J173" s="392">
        <v>6.7536032103772996</v>
      </c>
      <c r="K173" s="392">
        <v>12.8605888812841</v>
      </c>
    </row>
    <row r="174" spans="1:11" ht="19" customHeight="1" x14ac:dyDescent="0.2">
      <c r="A174">
        <v>622</v>
      </c>
      <c r="B174" t="s">
        <v>358</v>
      </c>
      <c r="C174" s="1" t="s">
        <v>8</v>
      </c>
      <c r="D174" s="1" t="s">
        <v>7</v>
      </c>
      <c r="E174" s="2">
        <v>54217.043599999997</v>
      </c>
      <c r="F174" s="3">
        <v>5.1367820826650326E-2</v>
      </c>
      <c r="G174" s="2">
        <v>1894731</v>
      </c>
      <c r="H174" s="2">
        <v>35524.793920785502</v>
      </c>
      <c r="I174" s="392">
        <v>31.334300137701199</v>
      </c>
      <c r="J174" s="392">
        <v>6.5070262724973302</v>
      </c>
      <c r="K174" s="392">
        <v>12.4314522251199</v>
      </c>
    </row>
    <row r="175" spans="1:11" ht="19" customHeight="1" x14ac:dyDescent="0.2">
      <c r="A175">
        <v>548</v>
      </c>
      <c r="B175" t="s">
        <v>448</v>
      </c>
      <c r="C175" s="1" t="s">
        <v>449</v>
      </c>
      <c r="D175" s="1" t="s">
        <v>40</v>
      </c>
      <c r="E175" s="2">
        <v>31551.537899999999</v>
      </c>
      <c r="F175" s="3">
        <v>8.9580654000075657E-2</v>
      </c>
      <c r="G175" s="2">
        <v>1083517</v>
      </c>
      <c r="H175" s="2">
        <v>35427.688940272994</v>
      </c>
      <c r="I175" s="392">
        <v>31.185647832046602</v>
      </c>
      <c r="J175" s="392">
        <v>6.4792948192250002</v>
      </c>
      <c r="K175" s="392">
        <v>12.382732075995101</v>
      </c>
    </row>
    <row r="176" spans="1:11" ht="19" customHeight="1" x14ac:dyDescent="0.2">
      <c r="A176">
        <v>1429</v>
      </c>
      <c r="B176" t="s">
        <v>200</v>
      </c>
      <c r="C176" s="1" t="s">
        <v>20</v>
      </c>
      <c r="D176" s="1" t="s">
        <v>26</v>
      </c>
      <c r="E176" s="2">
        <v>265784.87780000002</v>
      </c>
      <c r="F176" s="3">
        <v>1.929255620469205E-2</v>
      </c>
      <c r="G176" s="2">
        <v>4966016</v>
      </c>
      <c r="H176" s="2">
        <v>34969.607119590997</v>
      </c>
      <c r="I176" s="392">
        <v>30.479569749983799</v>
      </c>
      <c r="J176" s="392">
        <v>6.3539940255732397</v>
      </c>
      <c r="K176" s="392">
        <v>12.161133009497</v>
      </c>
    </row>
    <row r="177" spans="1:11" ht="19" customHeight="1" x14ac:dyDescent="0.2">
      <c r="A177">
        <v>637</v>
      </c>
      <c r="B177" t="s">
        <v>309</v>
      </c>
      <c r="C177" s="1" t="s">
        <v>148</v>
      </c>
      <c r="D177" s="1" t="s">
        <v>7</v>
      </c>
      <c r="E177" s="2">
        <v>63770.755899999996</v>
      </c>
      <c r="F177" s="3">
        <v>4.2680614251522475E-2</v>
      </c>
      <c r="G177" s="2">
        <v>2233200</v>
      </c>
      <c r="H177" s="2">
        <v>34789.736927472499</v>
      </c>
      <c r="I177" s="392">
        <v>30.2068100083651</v>
      </c>
      <c r="J177" s="392">
        <v>6.3001913042013697</v>
      </c>
      <c r="K177" s="392">
        <v>12.079181134614901</v>
      </c>
    </row>
    <row r="178" spans="1:11" ht="19" customHeight="1" x14ac:dyDescent="0.2">
      <c r="A178">
        <v>452</v>
      </c>
      <c r="B178" t="s">
        <v>270</v>
      </c>
      <c r="C178" s="1" t="s">
        <v>18</v>
      </c>
      <c r="D178" s="1" t="s">
        <v>2</v>
      </c>
      <c r="E178" s="2">
        <v>1746.1839</v>
      </c>
      <c r="F178" s="3">
        <v>0.29924089000006282</v>
      </c>
      <c r="G178" s="2">
        <v>318162</v>
      </c>
      <c r="H178" s="2">
        <v>34750.584216133</v>
      </c>
      <c r="I178" s="392">
        <v>30.149125347138401</v>
      </c>
      <c r="J178" s="392">
        <v>6.2890326310565303</v>
      </c>
      <c r="K178" s="392">
        <v>12.0589999424149</v>
      </c>
    </row>
    <row r="179" spans="1:11" ht="19" customHeight="1" x14ac:dyDescent="0.2">
      <c r="A179">
        <v>417</v>
      </c>
      <c r="B179" t="s">
        <v>165</v>
      </c>
      <c r="C179" s="1" t="s">
        <v>12</v>
      </c>
      <c r="D179" s="1" t="s">
        <v>2</v>
      </c>
      <c r="E179" s="2">
        <v>13163.271000000001</v>
      </c>
      <c r="F179" s="3">
        <v>8.9944860000018903E-2</v>
      </c>
      <c r="G179" s="2">
        <v>1057628</v>
      </c>
      <c r="H179" s="2">
        <v>34721.793873116505</v>
      </c>
      <c r="I179" s="392">
        <v>30.105845007274901</v>
      </c>
      <c r="J179" s="392">
        <v>6.28075537907264</v>
      </c>
      <c r="K179" s="392">
        <v>12.044922564909401</v>
      </c>
    </row>
    <row r="180" spans="1:11" ht="19" customHeight="1" x14ac:dyDescent="0.2">
      <c r="A180">
        <v>662</v>
      </c>
      <c r="B180" t="s">
        <v>268</v>
      </c>
      <c r="C180" s="1" t="s">
        <v>14</v>
      </c>
      <c r="D180" s="1" t="s">
        <v>7</v>
      </c>
      <c r="E180" s="2">
        <v>23987.7363</v>
      </c>
      <c r="F180" s="3">
        <v>4.4490868793792021E-2</v>
      </c>
      <c r="G180" s="2">
        <v>2137376</v>
      </c>
      <c r="H180" s="2">
        <v>34709.206040334997</v>
      </c>
      <c r="I180" s="392">
        <v>30.087303757831599</v>
      </c>
      <c r="J180" s="392">
        <v>6.2772623885458403</v>
      </c>
      <c r="K180" s="392">
        <v>12.0393468928867</v>
      </c>
    </row>
    <row r="181" spans="1:11" ht="19" customHeight="1" x14ac:dyDescent="0.2">
      <c r="A181">
        <v>766</v>
      </c>
      <c r="B181" t="s">
        <v>155</v>
      </c>
      <c r="C181" s="1" t="s">
        <v>18</v>
      </c>
      <c r="D181" s="1" t="s">
        <v>7</v>
      </c>
      <c r="E181" s="2">
        <v>10035.812</v>
      </c>
      <c r="F181" s="3">
        <v>0.13380982200005395</v>
      </c>
      <c r="G181" s="2">
        <v>704121</v>
      </c>
      <c r="H181" s="2">
        <v>34389.681571922498</v>
      </c>
      <c r="I181" s="392">
        <v>29.596485087944298</v>
      </c>
      <c r="J181" s="392">
        <v>6.1880571859102904</v>
      </c>
      <c r="K181" s="392">
        <v>11.8860756704445</v>
      </c>
    </row>
    <row r="182" spans="1:11" ht="19" customHeight="1" x14ac:dyDescent="0.2">
      <c r="A182">
        <v>1386</v>
      </c>
      <c r="B182" t="s">
        <v>171</v>
      </c>
      <c r="C182" s="1" t="s">
        <v>86</v>
      </c>
      <c r="D182" s="1" t="s">
        <v>26</v>
      </c>
      <c r="E182" s="2">
        <v>3290.6215000000002</v>
      </c>
      <c r="F182" s="3">
        <v>3.8701311999982987E-2</v>
      </c>
      <c r="G182" s="2">
        <v>2350745</v>
      </c>
      <c r="H182" s="2">
        <v>33206.574222251002</v>
      </c>
      <c r="I182" s="392">
        <v>27.811585082104401</v>
      </c>
      <c r="J182" s="392">
        <v>5.8576267704521303</v>
      </c>
      <c r="K182" s="392">
        <v>11.312812843724</v>
      </c>
    </row>
    <row r="183" spans="1:11" ht="19" customHeight="1" x14ac:dyDescent="0.2">
      <c r="A183">
        <v>641</v>
      </c>
      <c r="B183" t="s">
        <v>273</v>
      </c>
      <c r="C183" s="1" t="s">
        <v>20</v>
      </c>
      <c r="D183" s="1" t="s">
        <v>7</v>
      </c>
      <c r="E183" s="2">
        <v>14810.710999999999</v>
      </c>
      <c r="F183" s="3">
        <v>8.5272543512440346E-2</v>
      </c>
      <c r="G183" s="2">
        <v>1060260</v>
      </c>
      <c r="H183" s="2">
        <v>33000.039449342497</v>
      </c>
      <c r="I183" s="392">
        <v>27.513961344479402</v>
      </c>
      <c r="J183" s="392">
        <v>5.8022071589562998</v>
      </c>
      <c r="K183" s="392">
        <v>11.215059533795801</v>
      </c>
    </row>
    <row r="184" spans="1:11" ht="19" customHeight="1" x14ac:dyDescent="0.2">
      <c r="A184">
        <v>530</v>
      </c>
      <c r="B184" t="s">
        <v>164</v>
      </c>
      <c r="C184" s="1" t="s">
        <v>41</v>
      </c>
      <c r="D184" s="1" t="s">
        <v>40</v>
      </c>
      <c r="E184" s="2">
        <v>7040.5944</v>
      </c>
      <c r="F184" s="3">
        <v>4.7073706999981174E-2</v>
      </c>
      <c r="G184" s="2">
        <v>1913048</v>
      </c>
      <c r="H184" s="2">
        <v>32869.805275548497</v>
      </c>
      <c r="I184" s="392">
        <v>27.330796245574</v>
      </c>
      <c r="J184" s="392">
        <v>5.7690556038629399</v>
      </c>
      <c r="K184" s="392">
        <v>11.152445218389801</v>
      </c>
    </row>
    <row r="185" spans="1:11" ht="19" customHeight="1" x14ac:dyDescent="0.2">
      <c r="A185">
        <v>113</v>
      </c>
      <c r="B185" t="s">
        <v>177</v>
      </c>
      <c r="C185" s="1" t="s">
        <v>86</v>
      </c>
      <c r="D185" s="1" t="s">
        <v>53</v>
      </c>
      <c r="E185" s="2">
        <v>2136.0967999999998</v>
      </c>
      <c r="F185" s="3">
        <v>4.6511431000021759E-2</v>
      </c>
      <c r="G185" s="2">
        <v>1884689</v>
      </c>
      <c r="H185" s="2">
        <v>31995.747568700001</v>
      </c>
      <c r="I185" s="392">
        <v>26.0762492756295</v>
      </c>
      <c r="J185" s="392">
        <v>5.53304349413665</v>
      </c>
      <c r="K185" s="392">
        <v>10.7397417764636</v>
      </c>
    </row>
    <row r="186" spans="1:11" ht="19" customHeight="1" x14ac:dyDescent="0.2">
      <c r="A186">
        <v>387</v>
      </c>
      <c r="B186" t="s">
        <v>174</v>
      </c>
      <c r="C186" s="1" t="s">
        <v>12</v>
      </c>
      <c r="D186" s="1" t="s">
        <v>2</v>
      </c>
      <c r="E186" s="2">
        <v>1618.9813999999999</v>
      </c>
      <c r="F186" s="3">
        <v>8.9944859999958715E-2</v>
      </c>
      <c r="G186" s="2">
        <v>968734</v>
      </c>
      <c r="H186" s="2">
        <v>31803.415062627999</v>
      </c>
      <c r="I186" s="392">
        <v>25.804713244981201</v>
      </c>
      <c r="J186" s="392">
        <v>5.4822912982549497</v>
      </c>
      <c r="K186" s="392">
        <v>10.650550510824001</v>
      </c>
    </row>
    <row r="187" spans="1:11" ht="19" customHeight="1" x14ac:dyDescent="0.2">
      <c r="A187">
        <v>811</v>
      </c>
      <c r="B187" t="s">
        <v>380</v>
      </c>
      <c r="C187" s="1" t="s">
        <v>8</v>
      </c>
      <c r="D187" s="1" t="s">
        <v>147</v>
      </c>
      <c r="E187" s="2">
        <v>24238.413799999998</v>
      </c>
      <c r="F187" s="3">
        <v>3.9107599999999992E-2</v>
      </c>
      <c r="G187" s="2">
        <v>2221708</v>
      </c>
      <c r="H187" s="2">
        <v>31713.268739991996</v>
      </c>
      <c r="I187" s="392">
        <v>25.676473084222401</v>
      </c>
      <c r="J187" s="392">
        <v>5.4586897546971</v>
      </c>
      <c r="K187" s="392">
        <v>10.6080507952496</v>
      </c>
    </row>
    <row r="188" spans="1:11" ht="19" customHeight="1" x14ac:dyDescent="0.2">
      <c r="A188">
        <v>701</v>
      </c>
      <c r="B188" t="s">
        <v>459</v>
      </c>
      <c r="C188" s="1" t="s">
        <v>18</v>
      </c>
      <c r="D188" s="1" t="s">
        <v>7</v>
      </c>
      <c r="E188" s="2">
        <v>176393.853399999</v>
      </c>
      <c r="F188" s="3">
        <v>1.990106800000092E-2</v>
      </c>
      <c r="G188" s="2">
        <v>4341147</v>
      </c>
      <c r="H188" s="2">
        <v>31533.613500424999</v>
      </c>
      <c r="I188" s="392">
        <v>25.426353564720799</v>
      </c>
      <c r="J188" s="392">
        <v>5.4108324259234104</v>
      </c>
      <c r="K188" s="392">
        <v>10.525772623494801</v>
      </c>
    </row>
    <row r="189" spans="1:11" ht="19" customHeight="1" x14ac:dyDescent="0.2">
      <c r="A189">
        <v>731</v>
      </c>
      <c r="B189" t="s">
        <v>663</v>
      </c>
      <c r="C189" s="1" t="s">
        <v>20</v>
      </c>
      <c r="D189" s="1" t="s">
        <v>7</v>
      </c>
      <c r="E189" s="2">
        <v>108562.51700000001</v>
      </c>
      <c r="F189" s="3">
        <v>4.5239847573410083E-2</v>
      </c>
      <c r="G189" s="2">
        <v>1905699</v>
      </c>
      <c r="H189" s="2">
        <v>31467.939282492003</v>
      </c>
      <c r="I189" s="392">
        <v>25.335365844962901</v>
      </c>
      <c r="J189" s="392">
        <v>5.3938236224192897</v>
      </c>
      <c r="K189" s="392">
        <v>10.4954416274952</v>
      </c>
    </row>
    <row r="190" spans="1:11" ht="19" customHeight="1" x14ac:dyDescent="0.2">
      <c r="A190">
        <v>821</v>
      </c>
      <c r="B190" t="s">
        <v>371</v>
      </c>
      <c r="C190" s="1" t="s">
        <v>29</v>
      </c>
      <c r="D190" s="1" t="s">
        <v>147</v>
      </c>
      <c r="E190" s="2">
        <v>36308.821100000001</v>
      </c>
      <c r="F190" s="3">
        <v>3.9107599999999999E-2</v>
      </c>
      <c r="G190" s="2">
        <v>2202783</v>
      </c>
      <c r="H190" s="2">
        <v>31443.128104542</v>
      </c>
      <c r="I190" s="392">
        <v>25.300859963092201</v>
      </c>
      <c r="J190" s="392">
        <v>5.3874169519013204</v>
      </c>
      <c r="K190" s="392">
        <v>10.4836136870986</v>
      </c>
    </row>
    <row r="191" spans="1:11" ht="19" customHeight="1" x14ac:dyDescent="0.2">
      <c r="A191">
        <v>948</v>
      </c>
      <c r="B191" t="s">
        <v>225</v>
      </c>
      <c r="C191" s="1" t="s">
        <v>63</v>
      </c>
      <c r="D191" s="1" t="s">
        <v>28</v>
      </c>
      <c r="E191" s="2">
        <v>44881.392399999997</v>
      </c>
      <c r="F191" s="3">
        <v>9.6848999999999998E-3</v>
      </c>
      <c r="G191" s="2">
        <v>8746316</v>
      </c>
      <c r="H191" s="2">
        <v>30918.126477366</v>
      </c>
      <c r="I191" s="392">
        <v>24.567489827174398</v>
      </c>
      <c r="J191" s="392">
        <v>5.2518459939268904</v>
      </c>
      <c r="K191" s="392">
        <v>10.2348797774145</v>
      </c>
    </row>
    <row r="192" spans="1:11" ht="19" customHeight="1" x14ac:dyDescent="0.2">
      <c r="A192">
        <v>858</v>
      </c>
      <c r="B192" t="s">
        <v>307</v>
      </c>
      <c r="C192" s="1" t="s">
        <v>8</v>
      </c>
      <c r="D192" s="1" t="s">
        <v>28</v>
      </c>
      <c r="E192" s="2">
        <v>16421.883699999998</v>
      </c>
      <c r="F192" s="3">
        <v>4.6520244610218281E-2</v>
      </c>
      <c r="G192" s="2">
        <v>1813515</v>
      </c>
      <c r="H192" s="2">
        <v>30793.283912569499</v>
      </c>
      <c r="I192" s="392">
        <v>24.397469103408501</v>
      </c>
      <c r="J192" s="392">
        <v>5.2187609647510902</v>
      </c>
      <c r="K192" s="392">
        <v>10.177773244794601</v>
      </c>
    </row>
    <row r="193" spans="1:11" ht="19" customHeight="1" x14ac:dyDescent="0.2">
      <c r="A193">
        <v>523</v>
      </c>
      <c r="B193" t="s">
        <v>508</v>
      </c>
      <c r="C193" s="1" t="s">
        <v>86</v>
      </c>
      <c r="D193" s="1" t="s">
        <v>40</v>
      </c>
      <c r="E193" s="2">
        <v>79779.6636</v>
      </c>
      <c r="F193" s="3">
        <v>8.8743075353053771E-2</v>
      </c>
      <c r="G193" s="2">
        <v>941358</v>
      </c>
      <c r="H193" s="2">
        <v>30491.736433793001</v>
      </c>
      <c r="I193" s="392">
        <v>23.979982512181799</v>
      </c>
      <c r="J193" s="392">
        <v>5.1402478559090001</v>
      </c>
      <c r="K193" s="392">
        <v>10.037710612223099</v>
      </c>
    </row>
    <row r="194" spans="1:11" ht="19" customHeight="1" x14ac:dyDescent="0.2">
      <c r="A194">
        <v>608</v>
      </c>
      <c r="B194" t="s">
        <v>372</v>
      </c>
      <c r="C194" s="1" t="s">
        <v>8</v>
      </c>
      <c r="D194" s="1" t="s">
        <v>7</v>
      </c>
      <c r="E194" s="2">
        <v>2505.1341000000002</v>
      </c>
      <c r="F194" s="3">
        <v>8.6139588000053946E-2</v>
      </c>
      <c r="G194" s="2">
        <v>963896</v>
      </c>
      <c r="H194" s="2">
        <v>30305.805574938498</v>
      </c>
      <c r="I194" s="392">
        <v>23.725519006036599</v>
      </c>
      <c r="J194" s="392">
        <v>5.0926046127578601</v>
      </c>
      <c r="K194" s="392">
        <v>9.9540050041136396</v>
      </c>
    </row>
    <row r="195" spans="1:11" ht="19" customHeight="1" x14ac:dyDescent="0.2">
      <c r="A195">
        <v>443</v>
      </c>
      <c r="B195" t="s">
        <v>232</v>
      </c>
      <c r="C195" s="1" t="s">
        <v>233</v>
      </c>
      <c r="D195" s="1" t="s">
        <v>40</v>
      </c>
      <c r="E195" s="2">
        <v>11929.1669</v>
      </c>
      <c r="F195" s="3">
        <v>6.1844249999999996E-2</v>
      </c>
      <c r="G195" s="2">
        <v>1337980</v>
      </c>
      <c r="H195" s="2">
        <v>30202.424909475001</v>
      </c>
      <c r="I195" s="392">
        <v>23.584300082270602</v>
      </c>
      <c r="J195" s="392">
        <v>5.0665484689202804</v>
      </c>
      <c r="K195" s="392">
        <v>9.90560682040147</v>
      </c>
    </row>
    <row r="196" spans="1:11" ht="19" customHeight="1" x14ac:dyDescent="0.2">
      <c r="A196">
        <v>785</v>
      </c>
      <c r="B196" t="s">
        <v>140</v>
      </c>
      <c r="C196" s="1" t="s">
        <v>18</v>
      </c>
      <c r="D196" s="1" t="s">
        <v>7</v>
      </c>
      <c r="E196" s="2">
        <v>20506.414799999999</v>
      </c>
      <c r="F196" s="3">
        <v>0.1338098220000164</v>
      </c>
      <c r="G196" s="2">
        <v>610695</v>
      </c>
      <c r="H196" s="2">
        <v>29826.701074899502</v>
      </c>
      <c r="I196" s="392">
        <v>23.077840089551501</v>
      </c>
      <c r="J196" s="392">
        <v>4.9691214904418501</v>
      </c>
      <c r="K196" s="392">
        <v>9.7304427276094305</v>
      </c>
    </row>
    <row r="197" spans="1:11" ht="19" customHeight="1" x14ac:dyDescent="0.2">
      <c r="A197">
        <v>804</v>
      </c>
      <c r="B197" t="s">
        <v>398</v>
      </c>
      <c r="C197" s="1" t="s">
        <v>8</v>
      </c>
      <c r="D197" s="1" t="s">
        <v>147</v>
      </c>
      <c r="E197" s="2">
        <v>21126.565500000001</v>
      </c>
      <c r="F197" s="3">
        <v>3.9107599999999999E-2</v>
      </c>
      <c r="G197" s="2">
        <v>2066745</v>
      </c>
      <c r="H197" s="2">
        <v>29501.284418129999</v>
      </c>
      <c r="I197" s="392">
        <v>22.635526201402399</v>
      </c>
      <c r="J197" s="392">
        <v>4.8855492543920098</v>
      </c>
      <c r="K197" s="392">
        <v>9.5781344962346893</v>
      </c>
    </row>
    <row r="198" spans="1:11" ht="19" customHeight="1" x14ac:dyDescent="0.2">
      <c r="A198">
        <v>82</v>
      </c>
      <c r="B198" t="s">
        <v>245</v>
      </c>
      <c r="C198" s="1" t="s">
        <v>34</v>
      </c>
      <c r="D198" s="1" t="s">
        <v>53</v>
      </c>
      <c r="E198" s="2">
        <v>8726.6365999999998</v>
      </c>
      <c r="F198" s="3">
        <v>0.10485448300005466</v>
      </c>
      <c r="G198" s="2">
        <v>768426</v>
      </c>
      <c r="H198" s="2">
        <v>29409.112498137001</v>
      </c>
      <c r="I198" s="392">
        <v>22.513917321632501</v>
      </c>
      <c r="J198" s="392">
        <v>4.8617905095506702</v>
      </c>
      <c r="K198" s="392">
        <v>9.5340140073155801</v>
      </c>
    </row>
    <row r="199" spans="1:11" ht="19" customHeight="1" x14ac:dyDescent="0.2">
      <c r="A199">
        <v>496</v>
      </c>
      <c r="B199" t="s">
        <v>185</v>
      </c>
      <c r="C199" s="1" t="s">
        <v>74</v>
      </c>
      <c r="D199" s="1" t="s">
        <v>40</v>
      </c>
      <c r="E199" s="2">
        <v>83503.915299999906</v>
      </c>
      <c r="F199" s="3">
        <v>4.716575610080144E-2</v>
      </c>
      <c r="G199" s="2">
        <v>1701801</v>
      </c>
      <c r="H199" s="2">
        <v>29297.356777806497</v>
      </c>
      <c r="I199" s="392">
        <v>22.362773528732198</v>
      </c>
      <c r="J199" s="392">
        <v>4.83251199223103</v>
      </c>
      <c r="K199" s="392">
        <v>9.4818373310861297</v>
      </c>
    </row>
    <row r="200" spans="1:11" ht="19" customHeight="1" x14ac:dyDescent="0.2">
      <c r="A200">
        <v>630</v>
      </c>
      <c r="B200" t="s">
        <v>305</v>
      </c>
      <c r="C200" s="1" t="s">
        <v>20</v>
      </c>
      <c r="D200" s="1" t="s">
        <v>7</v>
      </c>
      <c r="E200" s="2">
        <v>17274.6603</v>
      </c>
      <c r="F200" s="3">
        <v>4.9103551999995089E-2</v>
      </c>
      <c r="G200" s="2">
        <v>1630454</v>
      </c>
      <c r="H200" s="2">
        <v>29222.295211999</v>
      </c>
      <c r="I200" s="392">
        <v>22.263451652837901</v>
      </c>
      <c r="J200" s="392">
        <v>4.8129680595980702</v>
      </c>
      <c r="K200" s="392">
        <v>9.4476962377828908</v>
      </c>
    </row>
    <row r="201" spans="1:11" ht="19" customHeight="1" x14ac:dyDescent="0.2">
      <c r="A201">
        <v>1347</v>
      </c>
      <c r="B201" t="s">
        <v>284</v>
      </c>
      <c r="C201" s="1" t="s">
        <v>20</v>
      </c>
      <c r="D201" s="1" t="s">
        <v>26</v>
      </c>
      <c r="E201" s="2">
        <v>769445.10129999905</v>
      </c>
      <c r="F201" s="3">
        <v>1.7290142000006958E-2</v>
      </c>
      <c r="G201" s="2">
        <v>4598354</v>
      </c>
      <c r="H201" s="2">
        <v>29019.760673599496</v>
      </c>
      <c r="I201" s="392">
        <v>21.995346489409201</v>
      </c>
      <c r="J201" s="392">
        <v>4.76056570688809</v>
      </c>
      <c r="K201" s="392">
        <v>9.3593238169494892</v>
      </c>
    </row>
    <row r="202" spans="1:11" ht="19" customHeight="1" x14ac:dyDescent="0.2">
      <c r="A202">
        <v>805</v>
      </c>
      <c r="B202" t="s">
        <v>443</v>
      </c>
      <c r="C202" s="1" t="s">
        <v>8</v>
      </c>
      <c r="D202" s="1" t="s">
        <v>147</v>
      </c>
      <c r="E202" s="2">
        <v>20665.9692</v>
      </c>
      <c r="F202" s="3">
        <v>3.9107599999999999E-2</v>
      </c>
      <c r="G202" s="2">
        <v>2010154</v>
      </c>
      <c r="H202" s="2">
        <v>28693.488978196001</v>
      </c>
      <c r="I202" s="392">
        <v>21.570772697149401</v>
      </c>
      <c r="J202" s="392">
        <v>4.6809093319886701</v>
      </c>
      <c r="K202" s="392">
        <v>9.2085398969657302</v>
      </c>
    </row>
    <row r="203" spans="1:11" ht="19" customHeight="1" x14ac:dyDescent="0.2">
      <c r="A203">
        <v>374</v>
      </c>
      <c r="B203" t="s">
        <v>207</v>
      </c>
      <c r="C203" s="1" t="s">
        <v>5</v>
      </c>
      <c r="D203" s="1" t="s">
        <v>2</v>
      </c>
      <c r="E203" s="2">
        <v>19385.2137</v>
      </c>
      <c r="F203" s="3">
        <v>8.7647870000020396E-3</v>
      </c>
      <c r="G203" s="2">
        <v>8831386</v>
      </c>
      <c r="H203" s="2">
        <v>28252.904279752005</v>
      </c>
      <c r="I203" s="392">
        <v>20.997488950671102</v>
      </c>
      <c r="J203" s="392">
        <v>4.5722082321439403</v>
      </c>
      <c r="K203" s="392">
        <v>9.0112485124608792</v>
      </c>
    </row>
    <row r="204" spans="1:11" ht="19" customHeight="1" x14ac:dyDescent="0.2">
      <c r="A204">
        <v>412</v>
      </c>
      <c r="B204" t="s">
        <v>184</v>
      </c>
      <c r="C204" s="1" t="s">
        <v>86</v>
      </c>
      <c r="D204" s="1" t="s">
        <v>40</v>
      </c>
      <c r="E204" s="2">
        <v>2894.8067999999998</v>
      </c>
      <c r="F204" s="3">
        <v>6.1844249999999996E-2</v>
      </c>
      <c r="G204" s="2">
        <v>1247262</v>
      </c>
      <c r="H204" s="2">
        <v>28154.6337743775</v>
      </c>
      <c r="I204" s="392">
        <v>20.867456020285498</v>
      </c>
      <c r="J204" s="392">
        <v>4.5486694860238499</v>
      </c>
      <c r="K204" s="392">
        <v>8.9681591061568504</v>
      </c>
    </row>
    <row r="205" spans="1:11" ht="19" customHeight="1" x14ac:dyDescent="0.2">
      <c r="A205">
        <v>401</v>
      </c>
      <c r="B205" t="s">
        <v>183</v>
      </c>
      <c r="C205" s="1" t="s">
        <v>12</v>
      </c>
      <c r="D205" s="1" t="s">
        <v>2</v>
      </c>
      <c r="E205" s="2">
        <v>9508.8472000000002</v>
      </c>
      <c r="F205" s="3">
        <v>8.9909184542385917E-2</v>
      </c>
      <c r="G205" s="2">
        <v>852913</v>
      </c>
      <c r="H205" s="2">
        <v>27989.919995193999</v>
      </c>
      <c r="I205" s="392">
        <v>20.653360494049299</v>
      </c>
      <c r="J205" s="392">
        <v>4.50712483657008</v>
      </c>
      <c r="K205" s="392">
        <v>8.8935962419750894</v>
      </c>
    </row>
    <row r="206" spans="1:11" ht="19" customHeight="1" x14ac:dyDescent="0.2">
      <c r="A206">
        <v>813</v>
      </c>
      <c r="B206" t="s">
        <v>413</v>
      </c>
      <c r="C206" s="1" t="s">
        <v>8</v>
      </c>
      <c r="D206" s="1" t="s">
        <v>147</v>
      </c>
      <c r="E206" s="2">
        <v>16670.3691</v>
      </c>
      <c r="F206" s="3">
        <v>3.9107599999999999E-2</v>
      </c>
      <c r="G206" s="2">
        <v>1912133</v>
      </c>
      <c r="H206" s="2">
        <v>27294.310366442001</v>
      </c>
      <c r="I206" s="392">
        <v>19.770289349405299</v>
      </c>
      <c r="J206" s="392">
        <v>4.3346233597254997</v>
      </c>
      <c r="K206" s="392">
        <v>8.5774503823143</v>
      </c>
    </row>
    <row r="207" spans="1:11" ht="19" customHeight="1" x14ac:dyDescent="0.2">
      <c r="A207">
        <v>1430</v>
      </c>
      <c r="B207" t="s">
        <v>253</v>
      </c>
      <c r="C207" s="1" t="s">
        <v>86</v>
      </c>
      <c r="D207" s="1" t="s">
        <v>26</v>
      </c>
      <c r="E207" s="2">
        <v>15093.936900000001</v>
      </c>
      <c r="F207" s="3">
        <v>1.0605824328447444E-2</v>
      </c>
      <c r="G207" s="2">
        <v>6929279</v>
      </c>
      <c r="H207" s="2">
        <v>26824.111265831994</v>
      </c>
      <c r="I207" s="392">
        <v>19.182941498271902</v>
      </c>
      <c r="J207" s="392">
        <v>4.2218986375859799</v>
      </c>
      <c r="K207" s="392">
        <v>8.3760645308891792</v>
      </c>
    </row>
    <row r="208" spans="1:11" ht="19" customHeight="1" x14ac:dyDescent="0.2">
      <c r="A208">
        <v>1295</v>
      </c>
      <c r="B208" t="s">
        <v>190</v>
      </c>
      <c r="C208" s="1" t="s">
        <v>34</v>
      </c>
      <c r="D208" s="1" t="s">
        <v>26</v>
      </c>
      <c r="E208" s="2">
        <v>6578.7812999999996</v>
      </c>
      <c r="F208" s="3">
        <v>1.741948800000475E-2</v>
      </c>
      <c r="G208" s="2">
        <v>4208185</v>
      </c>
      <c r="H208" s="2">
        <v>26756.116259894501</v>
      </c>
      <c r="I208" s="392">
        <v>19.096239862047302</v>
      </c>
      <c r="J208" s="392">
        <v>4.2050875032827602</v>
      </c>
      <c r="K208" s="392">
        <v>8.3464483286780506</v>
      </c>
    </row>
    <row r="209" spans="1:11" ht="19" customHeight="1" x14ac:dyDescent="0.2">
      <c r="A209">
        <v>625</v>
      </c>
      <c r="B209" t="s">
        <v>249</v>
      </c>
      <c r="C209" s="1" t="s">
        <v>20</v>
      </c>
      <c r="D209" s="1" t="s">
        <v>7</v>
      </c>
      <c r="E209" s="2">
        <v>3803.0293000000001</v>
      </c>
      <c r="F209" s="3">
        <v>4.9103552000051912E-2</v>
      </c>
      <c r="G209" s="2">
        <v>1463812</v>
      </c>
      <c r="H209" s="2">
        <v>26235.604561009499</v>
      </c>
      <c r="I209" s="392">
        <v>18.457252723261899</v>
      </c>
      <c r="J209" s="392">
        <v>4.0792947748079298</v>
      </c>
      <c r="K209" s="392">
        <v>8.1164665517940602</v>
      </c>
    </row>
    <row r="210" spans="1:11" ht="19" customHeight="1" x14ac:dyDescent="0.2">
      <c r="A210">
        <v>619</v>
      </c>
      <c r="B210" t="s">
        <v>373</v>
      </c>
      <c r="C210" s="1" t="s">
        <v>8</v>
      </c>
      <c r="D210" s="1" t="s">
        <v>7</v>
      </c>
      <c r="E210" s="2">
        <v>7264.3397999999997</v>
      </c>
      <c r="F210" s="3">
        <v>6.9723573040842535E-2</v>
      </c>
      <c r="G210" s="2">
        <v>990413</v>
      </c>
      <c r="H210" s="2">
        <v>25205.123598326496</v>
      </c>
      <c r="I210" s="392">
        <v>17.215938493594699</v>
      </c>
      <c r="J210" s="392">
        <v>3.8363212877061001</v>
      </c>
      <c r="K210" s="392">
        <v>7.6684539716624496</v>
      </c>
    </row>
    <row r="211" spans="1:11" ht="19" customHeight="1" x14ac:dyDescent="0.2">
      <c r="A211">
        <v>1440</v>
      </c>
      <c r="B211" t="s">
        <v>229</v>
      </c>
      <c r="C211" s="1" t="s">
        <v>20</v>
      </c>
      <c r="D211" s="1" t="s">
        <v>26</v>
      </c>
      <c r="E211" s="2">
        <v>294073.245999999</v>
      </c>
      <c r="F211" s="3">
        <v>2.6236330152188812E-2</v>
      </c>
      <c r="G211" s="2">
        <v>2617538</v>
      </c>
      <c r="H211" s="2">
        <v>25066.2257711735</v>
      </c>
      <c r="I211" s="392">
        <v>17.050596627189101</v>
      </c>
      <c r="J211" s="392">
        <v>3.8032242464185799</v>
      </c>
      <c r="K211" s="392">
        <v>7.60979042862078</v>
      </c>
    </row>
    <row r="212" spans="1:11" ht="19" customHeight="1" x14ac:dyDescent="0.2">
      <c r="A212">
        <v>464</v>
      </c>
      <c r="B212" t="s">
        <v>196</v>
      </c>
      <c r="C212" s="1" t="s">
        <v>12</v>
      </c>
      <c r="D212" s="1" t="s">
        <v>2</v>
      </c>
      <c r="E212" s="2">
        <v>13110.008900000001</v>
      </c>
      <c r="F212" s="3">
        <v>0.11212674932666941</v>
      </c>
      <c r="G212" s="2">
        <v>607651</v>
      </c>
      <c r="H212" s="2">
        <v>24868.884944611495</v>
      </c>
      <c r="I212" s="392">
        <v>16.8176461822985</v>
      </c>
      <c r="J212" s="392">
        <v>3.7560509960698698</v>
      </c>
      <c r="K212" s="392">
        <v>7.52392701351918</v>
      </c>
    </row>
    <row r="213" spans="1:11" ht="19" customHeight="1" x14ac:dyDescent="0.2">
      <c r="A213">
        <v>529</v>
      </c>
      <c r="B213" t="s">
        <v>187</v>
      </c>
      <c r="C213" s="1" t="s">
        <v>41</v>
      </c>
      <c r="D213" s="1" t="s">
        <v>40</v>
      </c>
      <c r="E213" s="2">
        <v>9668.5038999999997</v>
      </c>
      <c r="F213" s="3">
        <v>4.7073707000026999E-2</v>
      </c>
      <c r="G213" s="2">
        <v>1444023</v>
      </c>
      <c r="H213" s="2">
        <v>24811.063195204497</v>
      </c>
      <c r="I213" s="392">
        <v>16.748592640635401</v>
      </c>
      <c r="J213" s="392">
        <v>3.74204427767175</v>
      </c>
      <c r="K213" s="392">
        <v>7.4972227472531996</v>
      </c>
    </row>
    <row r="214" spans="1:11" ht="19" customHeight="1" x14ac:dyDescent="0.2">
      <c r="A214">
        <v>89</v>
      </c>
      <c r="B214" t="s">
        <v>199</v>
      </c>
      <c r="C214" s="1" t="s">
        <v>86</v>
      </c>
      <c r="D214" s="1" t="s">
        <v>53</v>
      </c>
      <c r="E214" s="2">
        <v>1499.9061999999999</v>
      </c>
      <c r="F214" s="3">
        <v>0.10485448299997335</v>
      </c>
      <c r="G214" s="2">
        <v>637799</v>
      </c>
      <c r="H214" s="2">
        <v>24409.770807058503</v>
      </c>
      <c r="I214" s="392">
        <v>16.278755290869899</v>
      </c>
      <c r="J214" s="392">
        <v>3.64920519254082</v>
      </c>
      <c r="K214" s="392">
        <v>7.3300950409382901</v>
      </c>
    </row>
    <row r="215" spans="1:11" ht="19" customHeight="1" x14ac:dyDescent="0.2">
      <c r="A215">
        <v>419</v>
      </c>
      <c r="B215" t="s">
        <v>231</v>
      </c>
      <c r="C215" s="1" t="s">
        <v>5</v>
      </c>
      <c r="D215" s="1" t="s">
        <v>2</v>
      </c>
      <c r="E215" s="2">
        <v>17925.721000000001</v>
      </c>
      <c r="F215" s="3">
        <v>8.7647869999990767E-3</v>
      </c>
      <c r="G215" s="2">
        <v>7574961</v>
      </c>
      <c r="H215" s="2">
        <v>24233.415689879501</v>
      </c>
      <c r="I215" s="392">
        <v>16.071302510340399</v>
      </c>
      <c r="J215" s="392">
        <v>3.60964773550345</v>
      </c>
      <c r="K215" s="392">
        <v>7.2553741670932101</v>
      </c>
    </row>
    <row r="216" spans="1:11" ht="19" customHeight="1" x14ac:dyDescent="0.2">
      <c r="A216">
        <v>493</v>
      </c>
      <c r="B216" t="s">
        <v>228</v>
      </c>
      <c r="C216" s="1" t="s">
        <v>136</v>
      </c>
      <c r="D216" s="1" t="s">
        <v>40</v>
      </c>
      <c r="E216" s="2">
        <v>11593.1762</v>
      </c>
      <c r="F216" s="3">
        <v>4.7073707000005037E-2</v>
      </c>
      <c r="G216" s="2">
        <v>1391799</v>
      </c>
      <c r="H216" s="2">
        <v>23913.755490048501</v>
      </c>
      <c r="I216" s="392">
        <v>15.698804195222101</v>
      </c>
      <c r="J216" s="392">
        <v>3.5363380748720199</v>
      </c>
      <c r="K216" s="392">
        <v>7.1207761866475199</v>
      </c>
    </row>
    <row r="217" spans="1:11" ht="19" customHeight="1" x14ac:dyDescent="0.2">
      <c r="A217">
        <v>1351</v>
      </c>
      <c r="B217" t="s">
        <v>277</v>
      </c>
      <c r="C217" s="1" t="s">
        <v>20</v>
      </c>
      <c r="D217" s="1" t="s">
        <v>26</v>
      </c>
      <c r="E217" s="2">
        <v>331566.8885</v>
      </c>
      <c r="F217" s="3">
        <v>1.7290142000011621E-2</v>
      </c>
      <c r="G217" s="2">
        <v>3785968</v>
      </c>
      <c r="H217" s="2">
        <v>23892.872379537497</v>
      </c>
      <c r="I217" s="392">
        <v>15.676561182614901</v>
      </c>
      <c r="J217" s="392">
        <v>3.53158532600479</v>
      </c>
      <c r="K217" s="392">
        <v>7.1127703258586399</v>
      </c>
    </row>
    <row r="218" spans="1:11" ht="19" customHeight="1" x14ac:dyDescent="0.2">
      <c r="A218">
        <v>1118</v>
      </c>
      <c r="B218" t="s">
        <v>287</v>
      </c>
      <c r="C218" s="1" t="s">
        <v>148</v>
      </c>
      <c r="D218" s="1" t="s">
        <v>147</v>
      </c>
      <c r="E218" s="2">
        <v>4721.1140999999998</v>
      </c>
      <c r="F218" s="3">
        <v>7.662695900003319E-2</v>
      </c>
      <c r="G218" s="2">
        <v>843508</v>
      </c>
      <c r="H218" s="2">
        <v>23591.940320252997</v>
      </c>
      <c r="I218" s="392">
        <v>15.331699235353</v>
      </c>
      <c r="J218" s="392">
        <v>3.4637907142421498</v>
      </c>
      <c r="K218" s="392">
        <v>6.9864363905920701</v>
      </c>
    </row>
    <row r="219" spans="1:11" ht="19" customHeight="1" x14ac:dyDescent="0.2">
      <c r="A219">
        <v>288</v>
      </c>
      <c r="B219" t="s">
        <v>365</v>
      </c>
      <c r="C219" s="1" t="s">
        <v>3</v>
      </c>
      <c r="D219" s="1" t="s">
        <v>2</v>
      </c>
      <c r="E219" s="2">
        <v>5836.7503999999999</v>
      </c>
      <c r="F219" s="3">
        <v>9.1914444000125245E-2</v>
      </c>
      <c r="G219" s="2">
        <v>702523</v>
      </c>
      <c r="H219" s="2">
        <v>23568.783993939498</v>
      </c>
      <c r="I219" s="392">
        <v>15.3049615578984</v>
      </c>
      <c r="J219" s="392">
        <v>3.45837056721642</v>
      </c>
      <c r="K219" s="392">
        <v>6.9761547627229099</v>
      </c>
    </row>
    <row r="220" spans="1:11" ht="19" customHeight="1" x14ac:dyDescent="0.2">
      <c r="A220">
        <v>26</v>
      </c>
      <c r="B220" t="s">
        <v>238</v>
      </c>
      <c r="C220" s="1" t="s">
        <v>54</v>
      </c>
      <c r="D220" s="1" t="s">
        <v>53</v>
      </c>
      <c r="E220" s="2">
        <v>85612.569900000002</v>
      </c>
      <c r="F220" s="3">
        <v>1.2259563999994673E-2</v>
      </c>
      <c r="G220" s="2">
        <v>5259002</v>
      </c>
      <c r="H220" s="2">
        <v>23532.671132211497</v>
      </c>
      <c r="I220" s="392">
        <v>15.2640287022598</v>
      </c>
      <c r="J220" s="392">
        <v>3.4500746256013799</v>
      </c>
      <c r="K220" s="392">
        <v>6.9615167713445798</v>
      </c>
    </row>
    <row r="221" spans="1:11" ht="19" customHeight="1" x14ac:dyDescent="0.2">
      <c r="A221">
        <v>463</v>
      </c>
      <c r="B221" t="s">
        <v>235</v>
      </c>
      <c r="C221" s="1" t="s">
        <v>22</v>
      </c>
      <c r="D221" s="1" t="s">
        <v>2</v>
      </c>
      <c r="E221" s="2">
        <v>3923.1046000000001</v>
      </c>
      <c r="F221" s="3">
        <v>0.10813542395214931</v>
      </c>
      <c r="G221" s="2">
        <v>592928</v>
      </c>
      <c r="H221" s="2">
        <v>23402.530038381497</v>
      </c>
      <c r="I221" s="392">
        <v>15.1174904264841</v>
      </c>
      <c r="J221" s="392">
        <v>3.4211199885935701</v>
      </c>
      <c r="K221" s="392">
        <v>6.91026722268486</v>
      </c>
    </row>
    <row r="222" spans="1:11" ht="19" customHeight="1" x14ac:dyDescent="0.2">
      <c r="A222">
        <v>45</v>
      </c>
      <c r="B222" t="s">
        <v>222</v>
      </c>
      <c r="C222" s="1" t="s">
        <v>34</v>
      </c>
      <c r="D222" s="1" t="s">
        <v>53</v>
      </c>
      <c r="E222" s="2">
        <v>8859.6306999999997</v>
      </c>
      <c r="F222" s="3">
        <v>4.3644450585854519E-2</v>
      </c>
      <c r="G222" s="2">
        <v>1449848</v>
      </c>
      <c r="H222" s="2">
        <v>23096.404078445001</v>
      </c>
      <c r="I222" s="392">
        <v>14.778182573170801</v>
      </c>
      <c r="J222" s="392">
        <v>3.3524081093006202</v>
      </c>
      <c r="K222" s="392">
        <v>6.7843274457872198</v>
      </c>
    </row>
    <row r="223" spans="1:11" ht="19" customHeight="1" x14ac:dyDescent="0.2">
      <c r="A223">
        <v>488</v>
      </c>
      <c r="B223" t="s">
        <v>198</v>
      </c>
      <c r="C223" s="1" t="s">
        <v>136</v>
      </c>
      <c r="D223" s="1" t="s">
        <v>2</v>
      </c>
      <c r="E223" s="2">
        <v>6042.1706000000004</v>
      </c>
      <c r="F223" s="3">
        <v>0.11212738300008734</v>
      </c>
      <c r="G223" s="2">
        <v>560997</v>
      </c>
      <c r="H223" s="2">
        <v>22959.640800528501</v>
      </c>
      <c r="I223" s="392">
        <v>14.6269683484461</v>
      </c>
      <c r="J223" s="392">
        <v>3.3215182996622299</v>
      </c>
      <c r="K223" s="392">
        <v>6.7309697404312399</v>
      </c>
    </row>
    <row r="224" spans="1:11" ht="19" customHeight="1" x14ac:dyDescent="0.2">
      <c r="A224">
        <v>768</v>
      </c>
      <c r="B224" t="s">
        <v>205</v>
      </c>
      <c r="C224" s="1" t="s">
        <v>18</v>
      </c>
      <c r="D224" s="1" t="s">
        <v>7</v>
      </c>
      <c r="E224" s="2">
        <v>3658.4488999999999</v>
      </c>
      <c r="F224" s="3">
        <v>0.13380982199994393</v>
      </c>
      <c r="G224" s="2">
        <v>463683</v>
      </c>
      <c r="H224" s="2">
        <v>22646.548988456001</v>
      </c>
      <c r="I224" s="392">
        <v>14.2755971028612</v>
      </c>
      <c r="J224" s="392">
        <v>3.25231660630048</v>
      </c>
      <c r="K224" s="392">
        <v>6.5973720928705903</v>
      </c>
    </row>
    <row r="225" spans="1:11" ht="19" customHeight="1" x14ac:dyDescent="0.2">
      <c r="A225">
        <v>1103</v>
      </c>
      <c r="B225" t="s">
        <v>515</v>
      </c>
      <c r="C225" s="1" t="s">
        <v>516</v>
      </c>
      <c r="D225" s="1" t="s">
        <v>147</v>
      </c>
      <c r="E225" s="2">
        <v>42039.073499999999</v>
      </c>
      <c r="F225" s="3">
        <v>7.4487677000037292E-2</v>
      </c>
      <c r="G225" s="2">
        <v>831597</v>
      </c>
      <c r="H225" s="2">
        <v>22609.460986523001</v>
      </c>
      <c r="I225" s="392">
        <v>14.233436687577401</v>
      </c>
      <c r="J225" s="392">
        <v>3.24401108292296</v>
      </c>
      <c r="K225" s="392">
        <v>6.5827482031294497</v>
      </c>
    </row>
    <row r="226" spans="1:11" ht="19" customHeight="1" x14ac:dyDescent="0.2">
      <c r="A226">
        <v>451</v>
      </c>
      <c r="B226" t="s">
        <v>206</v>
      </c>
      <c r="C226" s="1" t="s">
        <v>18</v>
      </c>
      <c r="D226" s="1" t="s">
        <v>2</v>
      </c>
      <c r="E226" s="2">
        <v>1498.1143999999999</v>
      </c>
      <c r="F226" s="3">
        <v>0.29924088999985499</v>
      </c>
      <c r="G226" s="2">
        <v>206867</v>
      </c>
      <c r="H226" s="2">
        <v>22594.618794933998</v>
      </c>
      <c r="I226" s="392">
        <v>14.217062889220699</v>
      </c>
      <c r="J226" s="392">
        <v>3.2407368755823698</v>
      </c>
      <c r="K226" s="392">
        <v>6.5771874578322</v>
      </c>
    </row>
    <row r="227" spans="1:11" ht="19" customHeight="1" x14ac:dyDescent="0.2">
      <c r="A227">
        <v>694</v>
      </c>
      <c r="B227" t="s">
        <v>436</v>
      </c>
      <c r="C227" s="1" t="s">
        <v>20</v>
      </c>
      <c r="D227" s="1" t="s">
        <v>7</v>
      </c>
      <c r="E227" s="2">
        <v>59496.322899999999</v>
      </c>
      <c r="F227" s="3">
        <v>5.4063515842905044E-2</v>
      </c>
      <c r="G227" s="2">
        <v>1131112</v>
      </c>
      <c r="H227" s="2">
        <v>22320.440409216502</v>
      </c>
      <c r="I227" s="392">
        <v>13.914157015971799</v>
      </c>
      <c r="J227" s="392">
        <v>3.1807803548510898</v>
      </c>
      <c r="K227" s="392">
        <v>6.4624610565418301</v>
      </c>
    </row>
    <row r="228" spans="1:11" ht="19" customHeight="1" x14ac:dyDescent="0.2">
      <c r="A228">
        <v>455</v>
      </c>
      <c r="B228" t="s">
        <v>310</v>
      </c>
      <c r="C228" s="1" t="s">
        <v>18</v>
      </c>
      <c r="D228" s="1" t="s">
        <v>2</v>
      </c>
      <c r="E228" s="2">
        <v>1715.4423999999999</v>
      </c>
      <c r="F228" s="3">
        <v>0.29924088999980308</v>
      </c>
      <c r="G228" s="2">
        <v>203106</v>
      </c>
      <c r="H228" s="2">
        <v>22183.831374569501</v>
      </c>
      <c r="I228" s="392">
        <v>13.764194798608401</v>
      </c>
      <c r="J228" s="392">
        <v>3.1497703601276301</v>
      </c>
      <c r="K228" s="392">
        <v>6.40540794878269</v>
      </c>
    </row>
    <row r="229" spans="1:11" ht="19" customHeight="1" x14ac:dyDescent="0.2">
      <c r="A229">
        <v>942</v>
      </c>
      <c r="B229" t="s">
        <v>193</v>
      </c>
      <c r="C229" s="1" t="s">
        <v>20</v>
      </c>
      <c r="D229" s="1" t="s">
        <v>28</v>
      </c>
      <c r="E229" s="2">
        <v>73377.868499999997</v>
      </c>
      <c r="F229" s="3">
        <v>3.8200819890805873E-3</v>
      </c>
      <c r="G229" s="2">
        <v>15788028</v>
      </c>
      <c r="H229" s="2">
        <v>22013.719913153502</v>
      </c>
      <c r="I229" s="392">
        <v>13.5775624520039</v>
      </c>
      <c r="J229" s="392">
        <v>3.11232334271758</v>
      </c>
      <c r="K229" s="392">
        <v>6.3360408565556403</v>
      </c>
    </row>
    <row r="230" spans="1:11" ht="19" customHeight="1" x14ac:dyDescent="0.2">
      <c r="A230">
        <v>498</v>
      </c>
      <c r="B230" t="s">
        <v>214</v>
      </c>
      <c r="C230" s="1" t="s">
        <v>107</v>
      </c>
      <c r="D230" s="1" t="s">
        <v>40</v>
      </c>
      <c r="E230" s="2">
        <v>76088.680699999997</v>
      </c>
      <c r="F230" s="3">
        <v>4.7079048763571149E-2</v>
      </c>
      <c r="G230" s="2">
        <v>1278723</v>
      </c>
      <c r="H230" s="2">
        <v>21973.387802316498</v>
      </c>
      <c r="I230" s="392">
        <v>13.5348543348211</v>
      </c>
      <c r="J230" s="392">
        <v>3.1043293073115499</v>
      </c>
      <c r="K230" s="392">
        <v>6.3206970884223601</v>
      </c>
    </row>
    <row r="231" spans="1:11" ht="19" customHeight="1" x14ac:dyDescent="0.2">
      <c r="A231">
        <v>86</v>
      </c>
      <c r="B231" t="s">
        <v>289</v>
      </c>
      <c r="C231" s="1" t="s">
        <v>34</v>
      </c>
      <c r="D231" s="1" t="s">
        <v>53</v>
      </c>
      <c r="E231" s="2">
        <v>24510.333299999998</v>
      </c>
      <c r="F231" s="3">
        <v>6.744958218996075E-2</v>
      </c>
      <c r="G231" s="2">
        <v>881340</v>
      </c>
      <c r="H231" s="2">
        <v>21697.795390064501</v>
      </c>
      <c r="I231" s="392">
        <v>13.239066631369401</v>
      </c>
      <c r="J231" s="392">
        <v>3.0461862185691002</v>
      </c>
      <c r="K231" s="392">
        <v>6.2092324801840499</v>
      </c>
    </row>
    <row r="232" spans="1:11" ht="19" customHeight="1" x14ac:dyDescent="0.2">
      <c r="A232">
        <v>833</v>
      </c>
      <c r="B232" t="s">
        <v>259</v>
      </c>
      <c r="C232" s="1" t="s">
        <v>29</v>
      </c>
      <c r="D232" s="1" t="s">
        <v>2</v>
      </c>
      <c r="E232" s="2">
        <v>52085.804400000001</v>
      </c>
      <c r="F232" s="3">
        <v>2.046585187086913E-2</v>
      </c>
      <c r="G232" s="2">
        <v>2882564</v>
      </c>
      <c r="H232" s="2">
        <v>21532.8566587895</v>
      </c>
      <c r="I232" s="392">
        <v>13.0687563971847</v>
      </c>
      <c r="J232" s="392">
        <v>3.0111567475575001</v>
      </c>
      <c r="K232" s="392">
        <v>6.14250191720022</v>
      </c>
    </row>
    <row r="233" spans="1:11" ht="19" customHeight="1" x14ac:dyDescent="0.2">
      <c r="A233">
        <v>539</v>
      </c>
      <c r="B233" t="s">
        <v>197</v>
      </c>
      <c r="C233" s="1" t="s">
        <v>41</v>
      </c>
      <c r="D233" s="1" t="s">
        <v>40</v>
      </c>
      <c r="E233" s="2">
        <v>1367.8290999999999</v>
      </c>
      <c r="F233" s="3">
        <v>4.7073706999997585E-2</v>
      </c>
      <c r="G233" s="2">
        <v>1244229</v>
      </c>
      <c r="H233" s="2">
        <v>21378.222056218499</v>
      </c>
      <c r="I233" s="392">
        <v>12.903834619441501</v>
      </c>
      <c r="J233" s="392">
        <v>2.9773539654144199</v>
      </c>
      <c r="K233" s="392">
        <v>6.0818946410418899</v>
      </c>
    </row>
    <row r="234" spans="1:11" ht="19" customHeight="1" x14ac:dyDescent="0.2">
      <c r="A234">
        <v>1266</v>
      </c>
      <c r="B234" t="s">
        <v>229</v>
      </c>
      <c r="C234" s="1" t="s">
        <v>230</v>
      </c>
      <c r="D234" s="1" t="s">
        <v>53</v>
      </c>
      <c r="E234" s="2">
        <v>620595.31460000004</v>
      </c>
      <c r="F234" s="3">
        <v>6.8636603807765264E-3</v>
      </c>
      <c r="G234" s="2">
        <v>8476678</v>
      </c>
      <c r="H234" s="2">
        <v>21236.079216458002</v>
      </c>
      <c r="I234" s="392">
        <v>12.7564563508563</v>
      </c>
      <c r="J234" s="392">
        <v>2.9464876464143401</v>
      </c>
      <c r="K234" s="392">
        <v>6.0253178732836199</v>
      </c>
    </row>
    <row r="235" spans="1:11" ht="19" customHeight="1" x14ac:dyDescent="0.2">
      <c r="A235">
        <v>696</v>
      </c>
      <c r="B235" t="s">
        <v>357</v>
      </c>
      <c r="C235" s="1" t="s">
        <v>18</v>
      </c>
      <c r="D235" s="1" t="s">
        <v>7</v>
      </c>
      <c r="E235" s="2">
        <v>40305.718399999998</v>
      </c>
      <c r="F235" s="3">
        <v>1.9967403364636031E-2</v>
      </c>
      <c r="G235" s="2">
        <v>2890060</v>
      </c>
      <c r="H235" s="2">
        <v>21063.052725320002</v>
      </c>
      <c r="I235" s="392">
        <v>12.5797584045851</v>
      </c>
      <c r="J235" s="392">
        <v>2.9086929430606898</v>
      </c>
      <c r="K235" s="392">
        <v>5.95860798338457</v>
      </c>
    </row>
    <row r="236" spans="1:11" ht="19" customHeight="1" x14ac:dyDescent="0.2">
      <c r="A236">
        <v>611</v>
      </c>
      <c r="B236" t="s">
        <v>374</v>
      </c>
      <c r="C236" s="1" t="s">
        <v>8</v>
      </c>
      <c r="D236" s="1" t="s">
        <v>7</v>
      </c>
      <c r="E236" s="2">
        <v>4133.7735000000002</v>
      </c>
      <c r="F236" s="3">
        <v>8.6139588000138545E-2</v>
      </c>
      <c r="G236" s="2">
        <v>663991</v>
      </c>
      <c r="H236" s="2">
        <v>20876.507579166999</v>
      </c>
      <c r="I236" s="392">
        <v>12.3827960412663</v>
      </c>
      <c r="J236" s="392">
        <v>2.8684709456719402</v>
      </c>
      <c r="K236" s="392">
        <v>5.8871017104588201</v>
      </c>
    </row>
    <row r="237" spans="1:11" ht="19" customHeight="1" x14ac:dyDescent="0.2">
      <c r="A237">
        <v>494</v>
      </c>
      <c r="B237" t="s">
        <v>243</v>
      </c>
      <c r="C237" s="1" t="s">
        <v>136</v>
      </c>
      <c r="D237" s="1" t="s">
        <v>40</v>
      </c>
      <c r="E237" s="2">
        <v>20297.5769</v>
      </c>
      <c r="F237" s="3">
        <v>4.7073706999957492E-2</v>
      </c>
      <c r="G237" s="2">
        <v>1199893</v>
      </c>
      <c r="H237" s="2">
        <v>20616.445202354498</v>
      </c>
      <c r="I237" s="392">
        <v>12.1118581910905</v>
      </c>
      <c r="J237" s="392">
        <v>2.81357895955612</v>
      </c>
      <c r="K237" s="392">
        <v>5.7797789897968501</v>
      </c>
    </row>
    <row r="238" spans="1:11" ht="19" customHeight="1" x14ac:dyDescent="0.2">
      <c r="A238">
        <v>634</v>
      </c>
      <c r="B238" t="s">
        <v>491</v>
      </c>
      <c r="C238" s="1" t="s">
        <v>20</v>
      </c>
      <c r="D238" s="1" t="s">
        <v>7</v>
      </c>
      <c r="E238" s="2">
        <v>94178.706600000005</v>
      </c>
      <c r="F238" s="3">
        <v>4.918077914976228E-2</v>
      </c>
      <c r="G238" s="2">
        <v>1147138</v>
      </c>
      <c r="H238" s="2">
        <v>20592.2563307895</v>
      </c>
      <c r="I238" s="392">
        <v>12.0871251748702</v>
      </c>
      <c r="J238" s="392">
        <v>2.8083525542321102</v>
      </c>
      <c r="K238" s="392">
        <v>5.7702207820027001</v>
      </c>
    </row>
    <row r="239" spans="1:11" ht="19" customHeight="1" x14ac:dyDescent="0.2">
      <c r="A239">
        <v>959</v>
      </c>
      <c r="B239" t="s">
        <v>290</v>
      </c>
      <c r="C239" s="1" t="s">
        <v>70</v>
      </c>
      <c r="D239" s="1" t="s">
        <v>28</v>
      </c>
      <c r="E239" s="2">
        <v>84374.488500000007</v>
      </c>
      <c r="F239" s="3">
        <v>2.3163172975882496E-2</v>
      </c>
      <c r="G239" s="2">
        <v>2426329</v>
      </c>
      <c r="H239" s="2">
        <v>20513.539588041</v>
      </c>
      <c r="I239" s="392">
        <v>12.0067706161638</v>
      </c>
      <c r="J239" s="392">
        <v>2.79178793547602</v>
      </c>
      <c r="K239" s="392">
        <v>5.73942905859598</v>
      </c>
    </row>
    <row r="240" spans="1:11" ht="19" customHeight="1" x14ac:dyDescent="0.2">
      <c r="A240">
        <v>1332</v>
      </c>
      <c r="B240" t="s">
        <v>257</v>
      </c>
      <c r="C240" s="1" t="s">
        <v>86</v>
      </c>
      <c r="D240" s="1" t="s">
        <v>26</v>
      </c>
      <c r="E240" s="2">
        <v>22320.548599999998</v>
      </c>
      <c r="F240" s="3">
        <v>3.4146507680578121E-2</v>
      </c>
      <c r="G240" s="2">
        <v>1639512</v>
      </c>
      <c r="H240" s="2">
        <v>20434.017321645999</v>
      </c>
      <c r="I240" s="392">
        <v>11.926228812055699</v>
      </c>
      <c r="J240" s="392">
        <v>2.7754541627437699</v>
      </c>
      <c r="K240" s="392">
        <v>5.7076978335653603</v>
      </c>
    </row>
    <row r="241" spans="1:11" ht="19" customHeight="1" x14ac:dyDescent="0.2">
      <c r="A241">
        <v>466</v>
      </c>
      <c r="B241" t="s">
        <v>217</v>
      </c>
      <c r="C241" s="1" t="s">
        <v>136</v>
      </c>
      <c r="D241" s="1" t="s">
        <v>2</v>
      </c>
      <c r="E241" s="2">
        <v>4243.8708999999999</v>
      </c>
      <c r="F241" s="3">
        <v>0.11211776804740398</v>
      </c>
      <c r="G241" s="2">
        <v>496836</v>
      </c>
      <c r="H241" s="2">
        <v>20332.012343044</v>
      </c>
      <c r="I241" s="392">
        <v>11.823346038876799</v>
      </c>
      <c r="J241" s="392">
        <v>2.75341119024446</v>
      </c>
      <c r="K241" s="392">
        <v>5.6673633207833003</v>
      </c>
    </row>
    <row r="242" spans="1:11" ht="19" customHeight="1" x14ac:dyDescent="0.2">
      <c r="A242">
        <v>680</v>
      </c>
      <c r="B242" t="s">
        <v>368</v>
      </c>
      <c r="C242" s="1" t="s">
        <v>14</v>
      </c>
      <c r="D242" s="1" t="s">
        <v>7</v>
      </c>
      <c r="E242" s="2">
        <v>12182.5083</v>
      </c>
      <c r="F242" s="3">
        <v>3.8217227999997251E-2</v>
      </c>
      <c r="G242" s="2">
        <v>1455793</v>
      </c>
      <c r="H242" s="2">
        <v>20307.276145656997</v>
      </c>
      <c r="I242" s="392">
        <v>11.798081584080601</v>
      </c>
      <c r="J242" s="392">
        <v>2.7481216704712401</v>
      </c>
      <c r="K242" s="392">
        <v>5.6575900239436496</v>
      </c>
    </row>
    <row r="243" spans="1:11" ht="19" customHeight="1" x14ac:dyDescent="0.2">
      <c r="A243">
        <v>656</v>
      </c>
      <c r="B243" t="s">
        <v>332</v>
      </c>
      <c r="C243" s="1" t="s">
        <v>20</v>
      </c>
      <c r="D243" s="1" t="s">
        <v>7</v>
      </c>
      <c r="E243" s="2">
        <v>19567.2978</v>
      </c>
      <c r="F243" s="3">
        <v>3.1895638027401876E-2</v>
      </c>
      <c r="G243" s="2">
        <v>1744187</v>
      </c>
      <c r="H243" s="2">
        <v>20305.664379496498</v>
      </c>
      <c r="I243" s="392">
        <v>11.7964952813116</v>
      </c>
      <c r="J243" s="392">
        <v>2.7477771444114998</v>
      </c>
      <c r="K243" s="392">
        <v>5.6569585536188898</v>
      </c>
    </row>
    <row r="244" spans="1:11" ht="19" customHeight="1" x14ac:dyDescent="0.2">
      <c r="A244">
        <v>1110</v>
      </c>
      <c r="B244" t="s">
        <v>584</v>
      </c>
      <c r="C244" s="1" t="s">
        <v>10</v>
      </c>
      <c r="D244" s="1" t="s">
        <v>147</v>
      </c>
      <c r="E244" s="2">
        <v>46187.449399999998</v>
      </c>
      <c r="F244" s="3">
        <v>7.6626959000081554E-2</v>
      </c>
      <c r="G244" s="2">
        <v>723299</v>
      </c>
      <c r="H244" s="2">
        <v>20229.834028496996</v>
      </c>
      <c r="I244" s="392">
        <v>11.7197715397902</v>
      </c>
      <c r="J244" s="392">
        <v>2.7316183520992201</v>
      </c>
      <c r="K244" s="392">
        <v>5.6268092470857196</v>
      </c>
    </row>
    <row r="245" spans="1:11" ht="19" customHeight="1" x14ac:dyDescent="0.2">
      <c r="A245">
        <v>422</v>
      </c>
      <c r="B245" t="s">
        <v>256</v>
      </c>
      <c r="C245" s="1" t="s">
        <v>5</v>
      </c>
      <c r="D245" s="1" t="s">
        <v>2</v>
      </c>
      <c r="E245" s="2">
        <v>13762.662899999999</v>
      </c>
      <c r="F245" s="3">
        <v>8.7647870000042948E-3</v>
      </c>
      <c r="G245" s="2">
        <v>6286079</v>
      </c>
      <c r="H245" s="2">
        <v>20110.092377573001</v>
      </c>
      <c r="I245" s="392">
        <v>11.6021442911102</v>
      </c>
      <c r="J245" s="392">
        <v>2.70694413862689</v>
      </c>
      <c r="K245" s="392">
        <v>5.5796801487077801</v>
      </c>
    </row>
    <row r="246" spans="1:11" ht="19" customHeight="1" x14ac:dyDescent="0.2">
      <c r="A246">
        <v>1067</v>
      </c>
      <c r="B246" t="s">
        <v>211</v>
      </c>
      <c r="C246" s="1" t="s">
        <v>63</v>
      </c>
      <c r="D246" s="1" t="s">
        <v>28</v>
      </c>
      <c r="E246" s="2">
        <v>13347.3577</v>
      </c>
      <c r="F246" s="3">
        <v>4.2781E-3</v>
      </c>
      <c r="G246" s="2">
        <v>12862042</v>
      </c>
      <c r="H246" s="2">
        <v>20084.162186273003</v>
      </c>
      <c r="I246" s="392">
        <v>11.576612820253199</v>
      </c>
      <c r="J246" s="392">
        <v>2.70185841743278</v>
      </c>
      <c r="K246" s="392">
        <v>5.5697736001388503</v>
      </c>
    </row>
    <row r="247" spans="1:11" ht="19" customHeight="1" x14ac:dyDescent="0.2">
      <c r="A247">
        <v>964</v>
      </c>
      <c r="B247" t="s">
        <v>240</v>
      </c>
      <c r="C247" s="1" t="s">
        <v>70</v>
      </c>
      <c r="D247" s="1" t="s">
        <v>2</v>
      </c>
      <c r="E247" s="2">
        <v>238902.173199999</v>
      </c>
      <c r="F247" s="3">
        <v>1.5962274842729253E-2</v>
      </c>
      <c r="G247" s="2">
        <v>3421965</v>
      </c>
      <c r="H247" s="2">
        <v>19937.156228753</v>
      </c>
      <c r="I247" s="392">
        <v>11.433880082090299</v>
      </c>
      <c r="J247" s="392">
        <v>2.67104206080645</v>
      </c>
      <c r="K247" s="392">
        <v>5.5111207631633103</v>
      </c>
    </row>
    <row r="248" spans="1:11" ht="19" customHeight="1" x14ac:dyDescent="0.2">
      <c r="A248">
        <v>945</v>
      </c>
      <c r="B248" t="s">
        <v>220</v>
      </c>
      <c r="C248" s="1" t="s">
        <v>63</v>
      </c>
      <c r="D248" s="1" t="s">
        <v>28</v>
      </c>
      <c r="E248" s="2">
        <v>32783.840400000001</v>
      </c>
      <c r="F248" s="3">
        <v>6.3918701899314187E-3</v>
      </c>
      <c r="G248" s="2">
        <v>8533080</v>
      </c>
      <c r="H248" s="2">
        <v>19907.9539833095</v>
      </c>
      <c r="I248" s="392">
        <v>11.405639136391301</v>
      </c>
      <c r="J248" s="392">
        <v>2.6645631273780199</v>
      </c>
      <c r="K248" s="392">
        <v>5.4993330539988801</v>
      </c>
    </row>
    <row r="249" spans="1:11" ht="19" customHeight="1" x14ac:dyDescent="0.2">
      <c r="A249">
        <v>1095</v>
      </c>
      <c r="B249" t="s">
        <v>563</v>
      </c>
      <c r="C249" s="1" t="s">
        <v>10</v>
      </c>
      <c r="D249" s="1" t="s">
        <v>2</v>
      </c>
      <c r="E249" s="2">
        <v>30972.505300000001</v>
      </c>
      <c r="F249" s="3">
        <v>8.8647440468061972E-2</v>
      </c>
      <c r="G249" s="2">
        <v>614534</v>
      </c>
      <c r="H249" s="2">
        <v>19884.056155918999</v>
      </c>
      <c r="I249" s="392">
        <v>11.381219944963</v>
      </c>
      <c r="J249" s="392">
        <v>2.6595730213027302</v>
      </c>
      <c r="K249" s="392">
        <v>5.48923109566344</v>
      </c>
    </row>
    <row r="250" spans="1:11" ht="19" customHeight="1" x14ac:dyDescent="0.2">
      <c r="A250">
        <v>477</v>
      </c>
      <c r="B250" t="s">
        <v>254</v>
      </c>
      <c r="C250" s="1" t="s">
        <v>136</v>
      </c>
      <c r="D250" s="1" t="s">
        <v>2</v>
      </c>
      <c r="E250" s="2">
        <v>1896.6207999999999</v>
      </c>
      <c r="F250" s="3">
        <v>0.1121273830000124</v>
      </c>
      <c r="G250" s="2">
        <v>483418</v>
      </c>
      <c r="H250" s="2">
        <v>19784.604260811499</v>
      </c>
      <c r="I250" s="392">
        <v>11.281331455430999</v>
      </c>
      <c r="J250" s="392">
        <v>2.6386629715990502</v>
      </c>
      <c r="K250" s="392">
        <v>5.4494734890786196</v>
      </c>
    </row>
    <row r="251" spans="1:11" ht="19" customHeight="1" x14ac:dyDescent="0.2">
      <c r="A251">
        <v>1414</v>
      </c>
      <c r="B251" t="s">
        <v>223</v>
      </c>
      <c r="C251" s="1" t="s">
        <v>20</v>
      </c>
      <c r="D251" s="1" t="s">
        <v>26</v>
      </c>
      <c r="E251" s="2">
        <v>82688.839099999997</v>
      </c>
      <c r="F251" s="3">
        <v>1.7290141999994887E-2</v>
      </c>
      <c r="G251" s="2">
        <v>3129998</v>
      </c>
      <c r="H251" s="2">
        <v>19753.110106090498</v>
      </c>
      <c r="I251" s="392">
        <v>11.2498730861452</v>
      </c>
      <c r="J251" s="392">
        <v>2.63237116358225</v>
      </c>
      <c r="K251" s="392">
        <v>5.4376938344067502</v>
      </c>
    </row>
    <row r="252" spans="1:11" ht="19" customHeight="1" x14ac:dyDescent="0.2">
      <c r="A252">
        <v>1106</v>
      </c>
      <c r="B252" t="s">
        <v>410</v>
      </c>
      <c r="C252" s="1" t="s">
        <v>37</v>
      </c>
      <c r="D252" s="1" t="s">
        <v>147</v>
      </c>
      <c r="E252" s="2">
        <v>10670.3933</v>
      </c>
      <c r="F252" s="3">
        <v>7.4487677000002778E-2</v>
      </c>
      <c r="G252" s="2">
        <v>721874</v>
      </c>
      <c r="H252" s="2">
        <v>19626.311831545499</v>
      </c>
      <c r="I252" s="392">
        <v>11.119771622437799</v>
      </c>
      <c r="J252" s="392">
        <v>2.6056574302490398</v>
      </c>
      <c r="K252" s="392">
        <v>5.3903175440424</v>
      </c>
    </row>
    <row r="253" spans="1:11" ht="19" customHeight="1" x14ac:dyDescent="0.2">
      <c r="A253">
        <v>1302</v>
      </c>
      <c r="B253" t="s">
        <v>274</v>
      </c>
      <c r="C253" s="1" t="s">
        <v>34</v>
      </c>
      <c r="D253" s="1" t="s">
        <v>26</v>
      </c>
      <c r="E253" s="2">
        <v>27438.316500000001</v>
      </c>
      <c r="F253" s="3">
        <v>2.9942382079269185E-2</v>
      </c>
      <c r="G253" s="2">
        <v>1788917</v>
      </c>
      <c r="H253" s="2">
        <v>19551.019257566499</v>
      </c>
      <c r="I253" s="392">
        <v>11.045765587738201</v>
      </c>
      <c r="J253" s="392">
        <v>2.59013579474597</v>
      </c>
      <c r="K253" s="392">
        <v>5.3614785014642097</v>
      </c>
    </row>
    <row r="254" spans="1:11" ht="19" customHeight="1" x14ac:dyDescent="0.2">
      <c r="A254">
        <v>667</v>
      </c>
      <c r="B254" t="s">
        <v>404</v>
      </c>
      <c r="C254" s="1" t="s">
        <v>20</v>
      </c>
      <c r="D254" s="1" t="s">
        <v>7</v>
      </c>
      <c r="E254" s="2">
        <v>12729.9398</v>
      </c>
      <c r="F254" s="3">
        <v>7.6411418420350541E-2</v>
      </c>
      <c r="G254" s="2">
        <v>700915</v>
      </c>
      <c r="H254" s="2">
        <v>19548.636909866498</v>
      </c>
      <c r="I254" s="392">
        <v>11.043339145506501</v>
      </c>
      <c r="J254" s="392">
        <v>2.5896686015833499</v>
      </c>
      <c r="K254" s="392">
        <v>5.36050783553633</v>
      </c>
    </row>
    <row r="255" spans="1:11" ht="19" customHeight="1" x14ac:dyDescent="0.2">
      <c r="A255">
        <v>786</v>
      </c>
      <c r="B255" t="s">
        <v>234</v>
      </c>
      <c r="C255" s="1" t="s">
        <v>20</v>
      </c>
      <c r="D255" s="1" t="s">
        <v>7</v>
      </c>
      <c r="E255" s="2">
        <v>7794.2439000000004</v>
      </c>
      <c r="F255" s="3">
        <v>0.13380982200012626</v>
      </c>
      <c r="G255" s="2">
        <v>396075</v>
      </c>
      <c r="H255" s="2">
        <v>19344.534715775499</v>
      </c>
      <c r="I255" s="392">
        <v>10.8389975608725</v>
      </c>
      <c r="J255" s="392">
        <v>2.5477538933722799</v>
      </c>
      <c r="K255" s="392">
        <v>5.2816506228485798</v>
      </c>
    </row>
    <row r="256" spans="1:11" ht="19" customHeight="1" x14ac:dyDescent="0.2">
      <c r="A256">
        <v>495</v>
      </c>
      <c r="B256" t="s">
        <v>226</v>
      </c>
      <c r="C256" s="1" t="s">
        <v>74</v>
      </c>
      <c r="D256" s="1" t="s">
        <v>40</v>
      </c>
      <c r="E256" s="2">
        <v>9075.6910000000007</v>
      </c>
      <c r="F256" s="3">
        <v>4.7073707000028588E-2</v>
      </c>
      <c r="G256" s="2">
        <v>1119624</v>
      </c>
      <c r="H256" s="2">
        <v>19237.271026063001</v>
      </c>
      <c r="I256" s="392">
        <v>10.734209457812</v>
      </c>
      <c r="J256" s="392">
        <v>2.5264081231285398</v>
      </c>
      <c r="K256" s="392">
        <v>5.2401116040691198</v>
      </c>
    </row>
    <row r="257" spans="1:11" ht="19" customHeight="1" x14ac:dyDescent="0.2">
      <c r="A257">
        <v>672</v>
      </c>
      <c r="B257" t="s">
        <v>385</v>
      </c>
      <c r="C257" s="1" t="s">
        <v>14</v>
      </c>
      <c r="D257" s="1" t="s">
        <v>7</v>
      </c>
      <c r="E257" s="2">
        <v>7985.1086999999998</v>
      </c>
      <c r="F257" s="3">
        <v>8.5551556000045589E-2</v>
      </c>
      <c r="G257" s="2">
        <v>614187</v>
      </c>
      <c r="H257" s="2">
        <v>19178.798536625</v>
      </c>
      <c r="I257" s="392">
        <v>10.6774548396805</v>
      </c>
      <c r="J257" s="392">
        <v>2.5150999165594201</v>
      </c>
      <c r="K257" s="392">
        <v>5.2180646387090501</v>
      </c>
    </row>
    <row r="258" spans="1:11" ht="19" customHeight="1" x14ac:dyDescent="0.2">
      <c r="A258">
        <v>902</v>
      </c>
      <c r="B258" t="s">
        <v>219</v>
      </c>
      <c r="C258" s="1" t="s">
        <v>8</v>
      </c>
      <c r="D258" s="1" t="s">
        <v>28</v>
      </c>
      <c r="E258" s="2">
        <v>95296.073000000004</v>
      </c>
      <c r="F258" s="3">
        <v>5.0617039575737294E-3</v>
      </c>
      <c r="G258" s="2">
        <v>10331052</v>
      </c>
      <c r="H258" s="2">
        <v>19086.845279919497</v>
      </c>
      <c r="I258" s="392">
        <v>10.589475490032701</v>
      </c>
      <c r="J258" s="392">
        <v>2.4966405945596901</v>
      </c>
      <c r="K258" s="392">
        <v>5.18280029106191</v>
      </c>
    </row>
    <row r="259" spans="1:11" ht="19" customHeight="1" x14ac:dyDescent="0.2">
      <c r="A259">
        <v>683</v>
      </c>
      <c r="B259" t="s">
        <v>317</v>
      </c>
      <c r="C259" s="1" t="s">
        <v>14</v>
      </c>
      <c r="D259" s="1" t="s">
        <v>7</v>
      </c>
      <c r="E259" s="2">
        <v>27763.945100000001</v>
      </c>
      <c r="F259" s="3">
        <v>3.8217227999964888E-2</v>
      </c>
      <c r="G259" s="2">
        <v>1366866</v>
      </c>
      <c r="H259" s="2">
        <v>19066.807792101001</v>
      </c>
      <c r="I259" s="392">
        <v>10.570043917328199</v>
      </c>
      <c r="J259" s="392">
        <v>2.49267241943868</v>
      </c>
      <c r="K259" s="392">
        <v>5.1754887353493597</v>
      </c>
    </row>
    <row r="260" spans="1:11" ht="19" customHeight="1" x14ac:dyDescent="0.2">
      <c r="A260">
        <v>778</v>
      </c>
      <c r="B260" t="s">
        <v>208</v>
      </c>
      <c r="C260" s="1" t="s">
        <v>18</v>
      </c>
      <c r="D260" s="1" t="s">
        <v>7</v>
      </c>
      <c r="E260" s="2">
        <v>6726.7448000000004</v>
      </c>
      <c r="F260" s="3">
        <v>0.13358021685602511</v>
      </c>
      <c r="G260" s="2">
        <v>389825</v>
      </c>
      <c r="H260" s="2">
        <v>19006.611433103499</v>
      </c>
      <c r="I260" s="392">
        <v>10.5118985965662</v>
      </c>
      <c r="J260" s="392">
        <v>2.4807704495639902</v>
      </c>
      <c r="K260" s="392">
        <v>5.1523105258944604</v>
      </c>
    </row>
    <row r="261" spans="1:11" ht="19" customHeight="1" x14ac:dyDescent="0.2">
      <c r="A261">
        <v>726</v>
      </c>
      <c r="B261" t="s">
        <v>251</v>
      </c>
      <c r="C261" s="1" t="s">
        <v>18</v>
      </c>
      <c r="D261" s="1" t="s">
        <v>7</v>
      </c>
      <c r="E261" s="2">
        <v>55998.241600000001</v>
      </c>
      <c r="F261" s="3">
        <v>1.3392154999996143E-2</v>
      </c>
      <c r="G261" s="2">
        <v>3885333</v>
      </c>
      <c r="H261" s="2">
        <v>18992.038343349002</v>
      </c>
      <c r="I261" s="392">
        <v>10.4968930729347</v>
      </c>
      <c r="J261" s="392">
        <v>2.4778372661909298</v>
      </c>
      <c r="K261" s="392">
        <v>5.1467699511745204</v>
      </c>
    </row>
    <row r="262" spans="1:11" ht="19" customHeight="1" x14ac:dyDescent="0.2">
      <c r="A262">
        <v>389</v>
      </c>
      <c r="B262" t="s">
        <v>335</v>
      </c>
      <c r="C262" s="1" t="s">
        <v>12</v>
      </c>
      <c r="D262" s="1" t="s">
        <v>2</v>
      </c>
      <c r="E262" s="2">
        <v>5026.6660000000002</v>
      </c>
      <c r="F262" s="3">
        <v>9.1914444000007076E-2</v>
      </c>
      <c r="G262" s="2">
        <v>564709</v>
      </c>
      <c r="H262" s="2">
        <v>18945.293521232001</v>
      </c>
      <c r="I262" s="392">
        <v>10.4515961564015</v>
      </c>
      <c r="J262" s="392">
        <v>2.4684873617177701</v>
      </c>
      <c r="K262" s="392">
        <v>5.1296445588465502</v>
      </c>
    </row>
    <row r="263" spans="1:11" ht="19" customHeight="1" x14ac:dyDescent="0.2">
      <c r="A263">
        <v>528</v>
      </c>
      <c r="B263" t="s">
        <v>215</v>
      </c>
      <c r="C263" s="1" t="s">
        <v>41</v>
      </c>
      <c r="D263" s="1" t="s">
        <v>40</v>
      </c>
      <c r="E263" s="2">
        <v>7347.7092000000002</v>
      </c>
      <c r="F263" s="3">
        <v>4.7073707000013641E-2</v>
      </c>
      <c r="G263" s="2">
        <v>1099255</v>
      </c>
      <c r="H263" s="2">
        <v>18887.292842729501</v>
      </c>
      <c r="I263" s="392">
        <v>10.3962299773019</v>
      </c>
      <c r="J263" s="392">
        <v>2.4568611233661999</v>
      </c>
      <c r="K263" s="392">
        <v>5.1070568331792998</v>
      </c>
    </row>
    <row r="264" spans="1:11" ht="19" customHeight="1" x14ac:dyDescent="0.2">
      <c r="A264">
        <v>39</v>
      </c>
      <c r="B264" t="s">
        <v>349</v>
      </c>
      <c r="C264" s="1" t="s">
        <v>20</v>
      </c>
      <c r="D264" s="1" t="s">
        <v>53</v>
      </c>
      <c r="E264" s="2">
        <v>7068.0311000000002</v>
      </c>
      <c r="F264" s="3">
        <v>3.9344404999988522E-2</v>
      </c>
      <c r="G264" s="2">
        <v>1306183</v>
      </c>
      <c r="H264" s="2">
        <v>18757.712428976502</v>
      </c>
      <c r="I264" s="392">
        <v>10.273908498465399</v>
      </c>
      <c r="J264" s="392">
        <v>2.4310090317053801</v>
      </c>
      <c r="K264" s="392">
        <v>5.0579166876265198</v>
      </c>
    </row>
    <row r="265" spans="1:11" ht="19" customHeight="1" x14ac:dyDescent="0.2">
      <c r="A265">
        <v>710</v>
      </c>
      <c r="B265" t="s">
        <v>719</v>
      </c>
      <c r="C265" s="1" t="s">
        <v>20</v>
      </c>
      <c r="D265" s="1" t="s">
        <v>7</v>
      </c>
      <c r="E265" s="2">
        <v>22818.465800000002</v>
      </c>
      <c r="F265" s="3">
        <v>4.5199652999972632E-2</v>
      </c>
      <c r="G265" s="2">
        <v>1132827</v>
      </c>
      <c r="H265" s="2">
        <v>18689.236367785001</v>
      </c>
      <c r="I265" s="392">
        <v>10.207371395455599</v>
      </c>
      <c r="J265" s="392">
        <v>2.4168815515437698</v>
      </c>
      <c r="K265" s="392">
        <v>5.0316062034851301</v>
      </c>
    </row>
    <row r="266" spans="1:11" ht="19" customHeight="1" x14ac:dyDescent="0.2">
      <c r="A266">
        <v>655</v>
      </c>
      <c r="B266" t="s">
        <v>318</v>
      </c>
      <c r="C266" s="1" t="s">
        <v>20</v>
      </c>
      <c r="D266" s="1" t="s">
        <v>7</v>
      </c>
      <c r="E266" s="2">
        <v>18461.525300000001</v>
      </c>
      <c r="F266" s="3">
        <v>3.4548163051339245E-2</v>
      </c>
      <c r="G266" s="2">
        <v>1469558</v>
      </c>
      <c r="H266" s="2">
        <v>18531.243230051001</v>
      </c>
      <c r="I266" s="392">
        <v>10.060003816446599</v>
      </c>
      <c r="J266" s="392">
        <v>2.3850458992138801</v>
      </c>
      <c r="K266" s="392">
        <v>4.9704028995089899</v>
      </c>
    </row>
    <row r="267" spans="1:11" ht="19" customHeight="1" x14ac:dyDescent="0.2">
      <c r="A267">
        <v>83</v>
      </c>
      <c r="B267" t="s">
        <v>241</v>
      </c>
      <c r="C267" s="1" t="s">
        <v>34</v>
      </c>
      <c r="D267" s="1" t="s">
        <v>53</v>
      </c>
      <c r="E267" s="2">
        <v>23428.146000000001</v>
      </c>
      <c r="F267" s="3">
        <v>7.878323027471236E-2</v>
      </c>
      <c r="G267" s="2">
        <v>642381</v>
      </c>
      <c r="H267" s="2">
        <v>18472.230340191501</v>
      </c>
      <c r="I267" s="392">
        <v>10.003870020911201</v>
      </c>
      <c r="J267" s="392">
        <v>2.3735042038363501</v>
      </c>
      <c r="K267" s="392">
        <v>4.9444476796529599</v>
      </c>
    </row>
    <row r="268" spans="1:11" ht="19" customHeight="1" x14ac:dyDescent="0.2">
      <c r="A268">
        <v>1229</v>
      </c>
      <c r="B268" t="s">
        <v>212</v>
      </c>
      <c r="C268" s="1" t="s">
        <v>20</v>
      </c>
      <c r="D268" s="1" t="s">
        <v>53</v>
      </c>
      <c r="E268" s="2">
        <v>28620.721600000001</v>
      </c>
      <c r="F268" s="3">
        <v>6.682200000000001E-3</v>
      </c>
      <c r="G268" s="2">
        <v>7542974</v>
      </c>
      <c r="H268" s="2">
        <v>18397.336214922001</v>
      </c>
      <c r="I268" s="392">
        <v>9.9333487767168904</v>
      </c>
      <c r="J268" s="392">
        <v>2.3578478265321801</v>
      </c>
      <c r="K268" s="392">
        <v>4.9170092839151804</v>
      </c>
    </row>
    <row r="269" spans="1:11" ht="19" customHeight="1" x14ac:dyDescent="0.2">
      <c r="A269">
        <v>677</v>
      </c>
      <c r="B269" t="s">
        <v>590</v>
      </c>
      <c r="C269" s="1" t="s">
        <v>14</v>
      </c>
      <c r="D269" s="1" t="s">
        <v>7</v>
      </c>
      <c r="E269" s="2">
        <v>3370.0470999999998</v>
      </c>
      <c r="F269" s="3">
        <v>8.5551555999972814E-2</v>
      </c>
      <c r="G269" s="2">
        <v>588436</v>
      </c>
      <c r="H269" s="2">
        <v>18374.689623336002</v>
      </c>
      <c r="I269" s="392">
        <v>9.9124981098826996</v>
      </c>
      <c r="J269" s="392">
        <v>2.3534147444777802</v>
      </c>
      <c r="K269" s="392">
        <v>4.9084271862050697</v>
      </c>
    </row>
    <row r="270" spans="1:11" ht="19" customHeight="1" x14ac:dyDescent="0.2">
      <c r="A270">
        <v>489</v>
      </c>
      <c r="B270" t="s">
        <v>248</v>
      </c>
      <c r="C270" s="1" t="s">
        <v>136</v>
      </c>
      <c r="D270" s="1" t="s">
        <v>40</v>
      </c>
      <c r="E270" s="2">
        <v>19142.5501</v>
      </c>
      <c r="F270" s="3">
        <v>4.7073706999954716E-2</v>
      </c>
      <c r="G270" s="2">
        <v>1059864</v>
      </c>
      <c r="H270" s="2">
        <v>18210.480499467001</v>
      </c>
      <c r="I270" s="392">
        <v>9.7606415463433294</v>
      </c>
      <c r="J270" s="392">
        <v>2.3201346986817</v>
      </c>
      <c r="K270" s="392">
        <v>4.8465712269464598</v>
      </c>
    </row>
    <row r="271" spans="1:11" ht="19" customHeight="1" x14ac:dyDescent="0.2">
      <c r="A271">
        <v>795</v>
      </c>
      <c r="B271" t="s">
        <v>237</v>
      </c>
      <c r="C271" s="1" t="s">
        <v>18</v>
      </c>
      <c r="D271" s="1" t="s">
        <v>7</v>
      </c>
      <c r="E271" s="2">
        <v>12507.413200000001</v>
      </c>
      <c r="F271" s="3">
        <v>0.13380982199989627</v>
      </c>
      <c r="G271" s="2">
        <v>366329</v>
      </c>
      <c r="H271" s="2">
        <v>17891.722673441</v>
      </c>
      <c r="I271" s="392">
        <v>9.4664134581159995</v>
      </c>
      <c r="J271" s="392">
        <v>2.25699089180076</v>
      </c>
      <c r="K271" s="392">
        <v>4.7258685039742403</v>
      </c>
    </row>
    <row r="272" spans="1:11" ht="19" customHeight="1" x14ac:dyDescent="0.2">
      <c r="A272">
        <v>1107</v>
      </c>
      <c r="B272" t="s">
        <v>500</v>
      </c>
      <c r="C272" s="1" t="s">
        <v>37</v>
      </c>
      <c r="D272" s="1" t="s">
        <v>147</v>
      </c>
      <c r="E272" s="2">
        <v>14475.2677</v>
      </c>
      <c r="F272" s="3">
        <v>7.4487677000078759E-2</v>
      </c>
      <c r="G272" s="2">
        <v>647537</v>
      </c>
      <c r="H272" s="2">
        <v>17605.237319084001</v>
      </c>
      <c r="I272" s="392">
        <v>9.2018083913724897</v>
      </c>
      <c r="J272" s="392">
        <v>2.2020351692467699</v>
      </c>
      <c r="K272" s="392">
        <v>4.6162476058537498</v>
      </c>
    </row>
    <row r="273" spans="1:11" ht="19" customHeight="1" x14ac:dyDescent="0.2">
      <c r="A273">
        <v>104</v>
      </c>
      <c r="B273" t="s">
        <v>319</v>
      </c>
      <c r="C273" s="1" t="s">
        <v>34</v>
      </c>
      <c r="D273" s="1" t="s">
        <v>53</v>
      </c>
      <c r="E273" s="2">
        <v>18375.727500000001</v>
      </c>
      <c r="F273" s="3">
        <v>6.6407670000000002E-2</v>
      </c>
      <c r="G273" s="2">
        <v>716920</v>
      </c>
      <c r="H273" s="2">
        <v>17377.280173386</v>
      </c>
      <c r="I273" s="392">
        <v>8.9947420870413506</v>
      </c>
      <c r="J273" s="392">
        <v>2.1582943230749998</v>
      </c>
      <c r="K273" s="392">
        <v>4.5345100026913601</v>
      </c>
    </row>
    <row r="274" spans="1:11" ht="19" customHeight="1" x14ac:dyDescent="0.2">
      <c r="A274">
        <v>615</v>
      </c>
      <c r="B274" t="s">
        <v>324</v>
      </c>
      <c r="C274" s="1" t="s">
        <v>8</v>
      </c>
      <c r="D274" s="1" t="s">
        <v>7</v>
      </c>
      <c r="E274" s="2">
        <v>2039.2101</v>
      </c>
      <c r="F274" s="3">
        <v>8.6139588000007358E-2</v>
      </c>
      <c r="G274" s="2">
        <v>544767</v>
      </c>
      <c r="H274" s="2">
        <v>17127.991801640001</v>
      </c>
      <c r="I274" s="392">
        <v>8.7724088007687993</v>
      </c>
      <c r="J274" s="392">
        <v>2.11128909604126</v>
      </c>
      <c r="K274" s="392">
        <v>4.4439197254510701</v>
      </c>
    </row>
    <row r="275" spans="1:11" ht="19" customHeight="1" x14ac:dyDescent="0.2">
      <c r="A275">
        <v>404</v>
      </c>
      <c r="B275" t="s">
        <v>239</v>
      </c>
      <c r="C275" s="1" t="s">
        <v>86</v>
      </c>
      <c r="D275" s="1" t="s">
        <v>2</v>
      </c>
      <c r="E275" s="2">
        <v>3514.4067</v>
      </c>
      <c r="F275" s="3">
        <v>8.9944859999961602E-2</v>
      </c>
      <c r="G275" s="2">
        <v>520732</v>
      </c>
      <c r="H275" s="2">
        <v>17095.565895687501</v>
      </c>
      <c r="I275" s="392">
        <v>8.7434289545701596</v>
      </c>
      <c r="J275" s="392">
        <v>2.1049887382570698</v>
      </c>
      <c r="K275" s="392">
        <v>4.4316500918071098</v>
      </c>
    </row>
    <row r="276" spans="1:11" ht="19" customHeight="1" x14ac:dyDescent="0.2">
      <c r="A276">
        <v>865</v>
      </c>
      <c r="B276" t="s">
        <v>221</v>
      </c>
      <c r="C276" s="1" t="s">
        <v>8</v>
      </c>
      <c r="D276" s="1" t="s">
        <v>28</v>
      </c>
      <c r="E276" s="2">
        <v>72469.251499999998</v>
      </c>
      <c r="F276" s="3">
        <v>2.8524304063702005E-3</v>
      </c>
      <c r="G276" s="2">
        <v>16401744</v>
      </c>
      <c r="H276" s="2">
        <v>17076.4641556315</v>
      </c>
      <c r="I276" s="392">
        <v>8.7262922843192499</v>
      </c>
      <c r="J276" s="392">
        <v>2.10141336658375</v>
      </c>
      <c r="K276" s="392">
        <v>4.42411398188076</v>
      </c>
    </row>
    <row r="277" spans="1:11" ht="19" customHeight="1" x14ac:dyDescent="0.2">
      <c r="A277">
        <v>1203</v>
      </c>
      <c r="B277" t="s">
        <v>247</v>
      </c>
      <c r="C277" s="1" t="s">
        <v>86</v>
      </c>
      <c r="D277" s="1" t="s">
        <v>53</v>
      </c>
      <c r="E277" s="2">
        <v>653066.15229999903</v>
      </c>
      <c r="F277" s="3">
        <v>6.3601178109579616E-3</v>
      </c>
      <c r="G277" s="2">
        <v>7285004</v>
      </c>
      <c r="H277" s="2">
        <v>16911.721548054498</v>
      </c>
      <c r="I277" s="392">
        <v>8.5769810246812597</v>
      </c>
      <c r="J277" s="392">
        <v>2.0697021679491301</v>
      </c>
      <c r="K277" s="392">
        <v>4.3631598860814904</v>
      </c>
    </row>
    <row r="278" spans="1:11" ht="19" customHeight="1" x14ac:dyDescent="0.2">
      <c r="A278">
        <v>695</v>
      </c>
      <c r="B278" t="s">
        <v>493</v>
      </c>
      <c r="C278" s="1" t="s">
        <v>20</v>
      </c>
      <c r="D278" s="1" t="s">
        <v>7</v>
      </c>
      <c r="E278" s="2">
        <v>12996.6024</v>
      </c>
      <c r="F278" s="3">
        <v>4.0005326692730714E-2</v>
      </c>
      <c r="G278" s="2">
        <v>1157405</v>
      </c>
      <c r="H278" s="2">
        <v>16900.363276392</v>
      </c>
      <c r="I278" s="392">
        <v>8.5670632636692599</v>
      </c>
      <c r="J278" s="392">
        <v>2.0675893821065401</v>
      </c>
      <c r="K278" s="392">
        <v>4.3596400531953696</v>
      </c>
    </row>
    <row r="279" spans="1:11" ht="19" customHeight="1" x14ac:dyDescent="0.2">
      <c r="A279">
        <v>663</v>
      </c>
      <c r="B279" t="s">
        <v>416</v>
      </c>
      <c r="C279" s="1" t="s">
        <v>20</v>
      </c>
      <c r="D279" s="1" t="s">
        <v>7</v>
      </c>
      <c r="E279" s="2">
        <v>16158.239</v>
      </c>
      <c r="F279" s="3">
        <v>6.1145869364472361E-2</v>
      </c>
      <c r="G279" s="2">
        <v>750227</v>
      </c>
      <c r="H279" s="2">
        <v>16743.747979530501</v>
      </c>
      <c r="I279" s="392">
        <v>8.4307667984180608</v>
      </c>
      <c r="J279" s="392">
        <v>2.0379673692559201</v>
      </c>
      <c r="K279" s="392">
        <v>4.30218670023873</v>
      </c>
    </row>
    <row r="280" spans="1:11" ht="19" customHeight="1" x14ac:dyDescent="0.2">
      <c r="A280">
        <v>536</v>
      </c>
      <c r="B280" t="s">
        <v>242</v>
      </c>
      <c r="C280" s="1" t="s">
        <v>41</v>
      </c>
      <c r="D280" s="1" t="s">
        <v>40</v>
      </c>
      <c r="E280" s="2">
        <v>1435.7819999999999</v>
      </c>
      <c r="F280" s="3">
        <v>4.7073707000007202E-2</v>
      </c>
      <c r="G280" s="2">
        <v>971299</v>
      </c>
      <c r="H280" s="2">
        <v>16688.765255421</v>
      </c>
      <c r="I280" s="392">
        <v>8.3829595168541502</v>
      </c>
      <c r="J280" s="392">
        <v>2.0276541670604198</v>
      </c>
      <c r="K280" s="392">
        <v>4.2817245051576904</v>
      </c>
    </row>
    <row r="281" spans="1:11" ht="19" customHeight="1" x14ac:dyDescent="0.2">
      <c r="A281">
        <v>517</v>
      </c>
      <c r="B281" t="s">
        <v>250</v>
      </c>
      <c r="C281" s="1" t="s">
        <v>41</v>
      </c>
      <c r="D281" s="1" t="s">
        <v>40</v>
      </c>
      <c r="E281" s="2">
        <v>60351.982499999998</v>
      </c>
      <c r="F281" s="3">
        <v>4.7073706999993727E-2</v>
      </c>
      <c r="G281" s="2">
        <v>958658</v>
      </c>
      <c r="H281" s="2">
        <v>16471.568818897998</v>
      </c>
      <c r="I281" s="392">
        <v>8.1925492796922903</v>
      </c>
      <c r="J281" s="392">
        <v>1.9871286387693501</v>
      </c>
      <c r="K281" s="392">
        <v>4.2031917687807301</v>
      </c>
    </row>
    <row r="282" spans="1:11" ht="19" customHeight="1" x14ac:dyDescent="0.2">
      <c r="A282">
        <v>709</v>
      </c>
      <c r="B282" t="s">
        <v>427</v>
      </c>
      <c r="C282" s="1" t="s">
        <v>18</v>
      </c>
      <c r="D282" s="1" t="s">
        <v>7</v>
      </c>
      <c r="E282" s="2">
        <v>154715.662699999</v>
      </c>
      <c r="F282" s="3">
        <v>1.7879566232183314E-2</v>
      </c>
      <c r="G282" s="2">
        <v>2518777</v>
      </c>
      <c r="H282" s="2">
        <v>16437.643671393998</v>
      </c>
      <c r="I282" s="392">
        <v>8.1626257353577998</v>
      </c>
      <c r="J282" s="392">
        <v>1.98106646956334</v>
      </c>
      <c r="K282" s="392">
        <v>4.19147179344679</v>
      </c>
    </row>
    <row r="283" spans="1:11" ht="19" customHeight="1" x14ac:dyDescent="0.2">
      <c r="A283">
        <v>666</v>
      </c>
      <c r="B283" t="s">
        <v>295</v>
      </c>
      <c r="C283" s="1" t="s">
        <v>14</v>
      </c>
      <c r="D283" s="1" t="s">
        <v>7</v>
      </c>
      <c r="E283" s="2">
        <v>2620.1916000000001</v>
      </c>
      <c r="F283" s="3">
        <v>3.2464855000050648E-2</v>
      </c>
      <c r="G283" s="2">
        <v>1382046</v>
      </c>
      <c r="H283" s="2">
        <v>16376.791892591</v>
      </c>
      <c r="I283" s="392">
        <v>8.1096570804497894</v>
      </c>
      <c r="J283" s="392">
        <v>1.96998172918187</v>
      </c>
      <c r="K283" s="392">
        <v>4.1695886195733998</v>
      </c>
    </row>
    <row r="284" spans="1:11" ht="19" customHeight="1" x14ac:dyDescent="0.2">
      <c r="A284">
        <v>783</v>
      </c>
      <c r="B284" t="s">
        <v>209</v>
      </c>
      <c r="C284" s="1" t="s">
        <v>18</v>
      </c>
      <c r="D284" s="1" t="s">
        <v>7</v>
      </c>
      <c r="E284" s="2">
        <v>6093.9326000000001</v>
      </c>
      <c r="F284" s="3">
        <v>0.13380982200003602</v>
      </c>
      <c r="G284" s="2">
        <v>333204</v>
      </c>
      <c r="H284" s="2">
        <v>16273.878294340499</v>
      </c>
      <c r="I284" s="392">
        <v>8.0205644642181504</v>
      </c>
      <c r="J284" s="392">
        <v>1.9514953887329001</v>
      </c>
      <c r="K284" s="392">
        <v>4.1328238564432898</v>
      </c>
    </row>
    <row r="285" spans="1:11" ht="19" customHeight="1" x14ac:dyDescent="0.2">
      <c r="A285">
        <v>445</v>
      </c>
      <c r="B285" t="s">
        <v>306</v>
      </c>
      <c r="C285" s="1" t="s">
        <v>18</v>
      </c>
      <c r="D285" s="1" t="s">
        <v>2</v>
      </c>
      <c r="E285" s="2">
        <v>1654.6981000000001</v>
      </c>
      <c r="F285" s="3">
        <v>0.29924089000020293</v>
      </c>
      <c r="G285" s="2">
        <v>147813</v>
      </c>
      <c r="H285" s="2">
        <v>16144.568190864</v>
      </c>
      <c r="I285" s="392">
        <v>7.90902209277872</v>
      </c>
      <c r="J285" s="392">
        <v>1.9273662103512701</v>
      </c>
      <c r="K285" s="392">
        <v>4.0875046217263797</v>
      </c>
    </row>
    <row r="286" spans="1:11" ht="19" customHeight="1" x14ac:dyDescent="0.2">
      <c r="A286">
        <v>660</v>
      </c>
      <c r="B286" t="s">
        <v>439</v>
      </c>
      <c r="C286" s="1" t="s">
        <v>20</v>
      </c>
      <c r="D286" s="1" t="s">
        <v>7</v>
      </c>
      <c r="E286" s="2">
        <v>20321.189399999999</v>
      </c>
      <c r="F286" s="3">
        <v>4.3669789969885638E-2</v>
      </c>
      <c r="G286" s="2">
        <v>1012142</v>
      </c>
      <c r="H286" s="2">
        <v>16133.010424290498</v>
      </c>
      <c r="I286" s="392">
        <v>7.8987120200778502</v>
      </c>
      <c r="J286" s="392">
        <v>1.92521265918531</v>
      </c>
      <c r="K286" s="392">
        <v>4.08351374513453</v>
      </c>
    </row>
    <row r="287" spans="1:11" ht="19" customHeight="1" x14ac:dyDescent="0.2">
      <c r="A287">
        <v>1423</v>
      </c>
      <c r="B287" t="s">
        <v>255</v>
      </c>
      <c r="C287" s="1" t="s">
        <v>20</v>
      </c>
      <c r="D287" s="1" t="s">
        <v>26</v>
      </c>
      <c r="E287" s="2">
        <v>71718.421199999997</v>
      </c>
      <c r="F287" s="3">
        <v>1.7290141999993715E-2</v>
      </c>
      <c r="G287" s="2">
        <v>2547248</v>
      </c>
      <c r="H287" s="2">
        <v>16075.432064657998</v>
      </c>
      <c r="I287" s="392">
        <v>7.8498073363194996</v>
      </c>
      <c r="J287" s="392">
        <v>1.9142714384121999</v>
      </c>
      <c r="K287" s="392">
        <v>4.06361986831305</v>
      </c>
    </row>
    <row r="288" spans="1:11" ht="19" customHeight="1" x14ac:dyDescent="0.2">
      <c r="A288">
        <v>290</v>
      </c>
      <c r="B288" t="s">
        <v>308</v>
      </c>
      <c r="C288" s="1" t="s">
        <v>3</v>
      </c>
      <c r="D288" s="1" t="s">
        <v>2</v>
      </c>
      <c r="E288" s="2">
        <v>5723.8389999999999</v>
      </c>
      <c r="F288" s="3">
        <v>4.8118642000015401E-2</v>
      </c>
      <c r="G288" s="2">
        <v>908733</v>
      </c>
      <c r="H288" s="2">
        <v>15960.354233718999</v>
      </c>
      <c r="I288" s="392">
        <v>7.75211373775059</v>
      </c>
      <c r="J288" s="392">
        <v>1.8923046777394501</v>
      </c>
      <c r="K288" s="392">
        <v>4.0227666164257396</v>
      </c>
    </row>
    <row r="289" spans="1:11" ht="19" customHeight="1" x14ac:dyDescent="0.2">
      <c r="A289">
        <v>97</v>
      </c>
      <c r="B289" t="s">
        <v>266</v>
      </c>
      <c r="C289" s="1" t="s">
        <v>86</v>
      </c>
      <c r="D289" s="1" t="s">
        <v>53</v>
      </c>
      <c r="E289" s="2">
        <v>2176.8818999999999</v>
      </c>
      <c r="F289" s="3">
        <v>7.0349999747346251E-2</v>
      </c>
      <c r="G289" s="2">
        <v>621008</v>
      </c>
      <c r="H289" s="2">
        <v>15946.088114731499</v>
      </c>
      <c r="I289" s="392">
        <v>7.7398682573456501</v>
      </c>
      <c r="J289" s="392">
        <v>1.88964593498953</v>
      </c>
      <c r="K289" s="392">
        <v>4.0176538775838502</v>
      </c>
    </row>
    <row r="290" spans="1:11" ht="19" customHeight="1" x14ac:dyDescent="0.2">
      <c r="A290">
        <v>612</v>
      </c>
      <c r="B290" t="s">
        <v>397</v>
      </c>
      <c r="C290" s="1" t="s">
        <v>8</v>
      </c>
      <c r="D290" s="1" t="s">
        <v>7</v>
      </c>
      <c r="E290" s="2">
        <v>2312.7800000000002</v>
      </c>
      <c r="F290" s="3">
        <v>8.8239758999975645E-2</v>
      </c>
      <c r="G290" s="2">
        <v>492768</v>
      </c>
      <c r="H290" s="2">
        <v>15870.8312904585</v>
      </c>
      <c r="I290" s="392">
        <v>7.6750032134379396</v>
      </c>
      <c r="J290" s="392">
        <v>1.8761308396077001</v>
      </c>
      <c r="K290" s="392">
        <v>3.9898726261363402</v>
      </c>
    </row>
    <row r="291" spans="1:11" ht="19" customHeight="1" x14ac:dyDescent="0.2">
      <c r="A291">
        <v>458</v>
      </c>
      <c r="B291" t="s">
        <v>425</v>
      </c>
      <c r="C291" s="1" t="s">
        <v>86</v>
      </c>
      <c r="D291" s="1" t="s">
        <v>40</v>
      </c>
      <c r="E291" s="2">
        <v>1723.7784999999999</v>
      </c>
      <c r="F291" s="3">
        <v>6.1844250000072085E-2</v>
      </c>
      <c r="G291" s="2">
        <v>693739</v>
      </c>
      <c r="H291" s="2">
        <v>15659.875375042002</v>
      </c>
      <c r="I291" s="392">
        <v>7.4993164409975996</v>
      </c>
      <c r="J291" s="392">
        <v>1.8394538317687701</v>
      </c>
      <c r="K291" s="392">
        <v>3.9144049329296</v>
      </c>
    </row>
    <row r="292" spans="1:11" ht="19" customHeight="1" x14ac:dyDescent="0.2">
      <c r="A292">
        <v>95</v>
      </c>
      <c r="B292" t="s">
        <v>272</v>
      </c>
      <c r="C292" s="1" t="s">
        <v>86</v>
      </c>
      <c r="D292" s="1" t="s">
        <v>53</v>
      </c>
      <c r="E292" s="2">
        <v>1192.3334</v>
      </c>
      <c r="F292" s="3">
        <v>0.10485448300009312</v>
      </c>
      <c r="G292" s="2">
        <v>397261</v>
      </c>
      <c r="H292" s="2">
        <v>15203.927821451498</v>
      </c>
      <c r="I292" s="392">
        <v>7.1212668949711304</v>
      </c>
      <c r="J292" s="392">
        <v>1.75684638554145</v>
      </c>
      <c r="K292" s="392">
        <v>3.7543221825153799</v>
      </c>
    </row>
    <row r="293" spans="1:11" ht="19" customHeight="1" x14ac:dyDescent="0.2">
      <c r="A293">
        <v>430</v>
      </c>
      <c r="B293" t="s">
        <v>297</v>
      </c>
      <c r="C293" s="1" t="s">
        <v>10</v>
      </c>
      <c r="D293" s="1" t="s">
        <v>2</v>
      </c>
      <c r="E293" s="2">
        <v>6161.9459999999999</v>
      </c>
      <c r="F293" s="3">
        <v>8.764786999989253E-3</v>
      </c>
      <c r="G293" s="2">
        <v>4745373</v>
      </c>
      <c r="H293" s="2">
        <v>15181.1470068825</v>
      </c>
      <c r="I293" s="392">
        <v>7.1033003198346396</v>
      </c>
      <c r="J293" s="392">
        <v>1.75275241269812</v>
      </c>
      <c r="K293" s="392">
        <v>3.74726369593425</v>
      </c>
    </row>
    <row r="294" spans="1:11" ht="19" customHeight="1" x14ac:dyDescent="0.2">
      <c r="A294">
        <v>1277</v>
      </c>
      <c r="B294" t="s">
        <v>252</v>
      </c>
      <c r="C294" s="1" t="s">
        <v>54</v>
      </c>
      <c r="D294" s="1" t="s">
        <v>53</v>
      </c>
      <c r="E294" s="2">
        <v>46077.784200000002</v>
      </c>
      <c r="F294" s="3">
        <v>6.6822000000000001E-3</v>
      </c>
      <c r="G294" s="2">
        <v>6185419</v>
      </c>
      <c r="H294" s="2">
        <v>15086.255497257</v>
      </c>
      <c r="I294" s="392">
        <v>7.02505523325115</v>
      </c>
      <c r="J294" s="392">
        <v>1.73540748772063</v>
      </c>
      <c r="K294" s="392">
        <v>3.7138615371549202</v>
      </c>
    </row>
    <row r="295" spans="1:11" ht="19" customHeight="1" x14ac:dyDescent="0.2">
      <c r="A295">
        <v>479</v>
      </c>
      <c r="B295" t="s">
        <v>276</v>
      </c>
      <c r="C295" s="1" t="s">
        <v>136</v>
      </c>
      <c r="D295" s="1" t="s">
        <v>40</v>
      </c>
      <c r="E295" s="2">
        <v>5606.9377999999997</v>
      </c>
      <c r="F295" s="3">
        <v>4.7073706999978038E-2</v>
      </c>
      <c r="G295" s="2">
        <v>865217</v>
      </c>
      <c r="H295" s="2">
        <v>14866.074615531001</v>
      </c>
      <c r="I295" s="392">
        <v>6.8472003111783302</v>
      </c>
      <c r="J295" s="392">
        <v>1.69651717683812</v>
      </c>
      <c r="K295" s="392">
        <v>3.6376008545351102</v>
      </c>
    </row>
    <row r="296" spans="1:11" ht="19" customHeight="1" x14ac:dyDescent="0.2">
      <c r="A296">
        <v>1237</v>
      </c>
      <c r="B296" t="s">
        <v>261</v>
      </c>
      <c r="C296" s="1" t="s">
        <v>262</v>
      </c>
      <c r="D296" s="1" t="s">
        <v>53</v>
      </c>
      <c r="E296" s="2">
        <v>124452.9941</v>
      </c>
      <c r="F296" s="3">
        <v>6.6822000000000001E-3</v>
      </c>
      <c r="G296" s="2">
        <v>6049696</v>
      </c>
      <c r="H296" s="2">
        <v>14755.226693088</v>
      </c>
      <c r="I296" s="392">
        <v>6.7578945426329398</v>
      </c>
      <c r="J296" s="392">
        <v>1.6769932890769601</v>
      </c>
      <c r="K296" s="392">
        <v>3.60012103514652</v>
      </c>
    </row>
    <row r="297" spans="1:11" ht="19" customHeight="1" x14ac:dyDescent="0.2">
      <c r="A297">
        <v>303</v>
      </c>
      <c r="B297" t="s">
        <v>346</v>
      </c>
      <c r="C297" s="1" t="s">
        <v>3</v>
      </c>
      <c r="D297" s="1" t="s">
        <v>2</v>
      </c>
      <c r="E297" s="2">
        <v>25258.650699999998</v>
      </c>
      <c r="F297" s="3">
        <v>2.4132423928560401E-3</v>
      </c>
      <c r="G297" s="2">
        <v>16513530</v>
      </c>
      <c r="H297" s="2">
        <v>14545.6699878705</v>
      </c>
      <c r="I297" s="392">
        <v>6.5934923697928296</v>
      </c>
      <c r="J297" s="392">
        <v>1.63942385311369</v>
      </c>
      <c r="K297" s="392">
        <v>3.5268431640184401</v>
      </c>
    </row>
    <row r="298" spans="1:11" ht="19" customHeight="1" x14ac:dyDescent="0.2">
      <c r="A298">
        <v>90</v>
      </c>
      <c r="B298" t="s">
        <v>265</v>
      </c>
      <c r="C298" s="1" t="s">
        <v>86</v>
      </c>
      <c r="D298" s="1" t="s">
        <v>53</v>
      </c>
      <c r="E298" s="2">
        <v>1543.377</v>
      </c>
      <c r="F298" s="3">
        <v>0.10485448299995775</v>
      </c>
      <c r="G298" s="2">
        <v>378852</v>
      </c>
      <c r="H298" s="2">
        <v>14499.3806666275</v>
      </c>
      <c r="I298" s="392">
        <v>6.5566782449172196</v>
      </c>
      <c r="J298" s="392">
        <v>1.6314606735817301</v>
      </c>
      <c r="K298" s="392">
        <v>3.51075223304698</v>
      </c>
    </row>
    <row r="299" spans="1:11" ht="19" customHeight="1" x14ac:dyDescent="0.2">
      <c r="A299">
        <v>922</v>
      </c>
      <c r="B299" t="s">
        <v>263</v>
      </c>
      <c r="C299" s="1" t="s">
        <v>20</v>
      </c>
      <c r="D299" s="1" t="s">
        <v>28</v>
      </c>
      <c r="E299" s="2">
        <v>70395.750499999893</v>
      </c>
      <c r="F299" s="3">
        <v>5.4931952251523943E-3</v>
      </c>
      <c r="G299" s="2">
        <v>7211560</v>
      </c>
      <c r="H299" s="2">
        <v>14459.2950396335</v>
      </c>
      <c r="I299" s="392">
        <v>6.5244929666523701</v>
      </c>
      <c r="J299" s="392">
        <v>1.62467020186346</v>
      </c>
      <c r="K299" s="392">
        <v>3.4965625577775499</v>
      </c>
    </row>
    <row r="300" spans="1:11" ht="19" customHeight="1" x14ac:dyDescent="0.2">
      <c r="A300">
        <v>812</v>
      </c>
      <c r="B300" t="s">
        <v>671</v>
      </c>
      <c r="C300" s="1" t="s">
        <v>8</v>
      </c>
      <c r="D300" s="1" t="s">
        <v>147</v>
      </c>
      <c r="E300" s="2">
        <v>3421.2521999999999</v>
      </c>
      <c r="F300" s="3">
        <v>3.9107599999999999E-2</v>
      </c>
      <c r="G300" s="2">
        <v>1006604</v>
      </c>
      <c r="H300" s="2">
        <v>14368.541305496001</v>
      </c>
      <c r="I300" s="392">
        <v>6.4535657443490102</v>
      </c>
      <c r="J300" s="392">
        <v>1.60932840926166</v>
      </c>
      <c r="K300" s="392">
        <v>3.4662977195498099</v>
      </c>
    </row>
    <row r="301" spans="1:11" ht="19" customHeight="1" x14ac:dyDescent="0.2">
      <c r="A301">
        <v>1362</v>
      </c>
      <c r="B301" t="s">
        <v>280</v>
      </c>
      <c r="C301" s="1" t="s">
        <v>20</v>
      </c>
      <c r="D301" s="1" t="s">
        <v>26</v>
      </c>
      <c r="E301" s="2">
        <v>73172.768100000001</v>
      </c>
      <c r="F301" s="3">
        <v>1.7290141999984625E-2</v>
      </c>
      <c r="G301" s="2">
        <v>2211277</v>
      </c>
      <c r="H301" s="2">
        <v>13955.152065924502</v>
      </c>
      <c r="I301" s="392">
        <v>6.1337928936666897</v>
      </c>
      <c r="J301" s="392">
        <v>1.54020157946854</v>
      </c>
      <c r="K301" s="392">
        <v>3.3250623213830899</v>
      </c>
    </row>
    <row r="302" spans="1:11" ht="19" customHeight="1" x14ac:dyDescent="0.2">
      <c r="A302">
        <v>424</v>
      </c>
      <c r="B302" t="s">
        <v>260</v>
      </c>
      <c r="C302" s="1" t="s">
        <v>12</v>
      </c>
      <c r="D302" s="1" t="s">
        <v>2</v>
      </c>
      <c r="E302" s="2">
        <v>3004.6604000000002</v>
      </c>
      <c r="F302" s="3">
        <v>8.9944859999905244E-2</v>
      </c>
      <c r="G302" s="2">
        <v>422064</v>
      </c>
      <c r="H302" s="2">
        <v>13856.307897715002</v>
      </c>
      <c r="I302" s="392">
        <v>6.0591286386738297</v>
      </c>
      <c r="J302" s="392">
        <v>1.52375087471597</v>
      </c>
      <c r="K302" s="392">
        <v>3.2920375203043202</v>
      </c>
    </row>
    <row r="303" spans="1:11" ht="19" customHeight="1" x14ac:dyDescent="0.2">
      <c r="A303">
        <v>842</v>
      </c>
      <c r="B303" t="s">
        <v>293</v>
      </c>
      <c r="C303" s="1" t="s">
        <v>8</v>
      </c>
      <c r="D303" s="1" t="s">
        <v>28</v>
      </c>
      <c r="E303" s="2">
        <v>16766.431499999999</v>
      </c>
      <c r="F303" s="3">
        <v>4.0165120235463501E-2</v>
      </c>
      <c r="G303" s="2">
        <v>939084</v>
      </c>
      <c r="H303" s="2">
        <v>13767.223946488</v>
      </c>
      <c r="I303" s="392">
        <v>5.99128722226218</v>
      </c>
      <c r="J303" s="392">
        <v>1.5088966354469799</v>
      </c>
      <c r="K303" s="392">
        <v>3.2640385127954099</v>
      </c>
    </row>
    <row r="304" spans="1:11" ht="19" customHeight="1" x14ac:dyDescent="0.2">
      <c r="A304">
        <v>1093</v>
      </c>
      <c r="B304" t="s">
        <v>636</v>
      </c>
      <c r="C304" s="1" t="s">
        <v>10</v>
      </c>
      <c r="D304" s="1" t="s">
        <v>2</v>
      </c>
      <c r="E304" s="2">
        <v>34498.0141</v>
      </c>
      <c r="F304" s="3">
        <v>9.0277261999980582E-2</v>
      </c>
      <c r="G304" s="2">
        <v>411984</v>
      </c>
      <c r="H304" s="2">
        <v>13575.367440347</v>
      </c>
      <c r="I304" s="392">
        <v>5.8451670581516098</v>
      </c>
      <c r="J304" s="392">
        <v>1.4760536425133299</v>
      </c>
      <c r="K304" s="392">
        <v>3.2004857943373501</v>
      </c>
    </row>
    <row r="305" spans="1:11" ht="19" customHeight="1" x14ac:dyDescent="0.2">
      <c r="A305">
        <v>78</v>
      </c>
      <c r="B305" t="s">
        <v>279</v>
      </c>
      <c r="C305" s="1" t="s">
        <v>34</v>
      </c>
      <c r="D305" s="1" t="s">
        <v>53</v>
      </c>
      <c r="E305" s="2">
        <v>10729.576800000001</v>
      </c>
      <c r="F305" s="3">
        <v>7.8824227000006367E-2</v>
      </c>
      <c r="G305" s="2">
        <v>471511</v>
      </c>
      <c r="H305" s="2">
        <v>13565.768885404999</v>
      </c>
      <c r="I305" s="392">
        <v>5.8380690699417004</v>
      </c>
      <c r="J305" s="392">
        <v>1.4743684680070099</v>
      </c>
      <c r="K305" s="392">
        <v>3.19743375921023</v>
      </c>
    </row>
    <row r="306" spans="1:11" ht="19" customHeight="1" x14ac:dyDescent="0.2">
      <c r="A306">
        <v>1301</v>
      </c>
      <c r="B306" t="s">
        <v>376</v>
      </c>
      <c r="C306" s="1" t="s">
        <v>34</v>
      </c>
      <c r="D306" s="1" t="s">
        <v>26</v>
      </c>
      <c r="E306" s="2">
        <v>14006.8622</v>
      </c>
      <c r="F306" s="3">
        <v>3.3677063000014551E-2</v>
      </c>
      <c r="G306" s="2">
        <v>1099468</v>
      </c>
      <c r="H306" s="2">
        <v>13514.801382412499</v>
      </c>
      <c r="I306" s="392">
        <v>5.7995958953859601</v>
      </c>
      <c r="J306" s="392">
        <v>1.46600103847795</v>
      </c>
      <c r="K306" s="392">
        <v>3.1807578887232602</v>
      </c>
    </row>
    <row r="307" spans="1:11" ht="19" customHeight="1" x14ac:dyDescent="0.2">
      <c r="A307">
        <v>772</v>
      </c>
      <c r="B307" t="s">
        <v>236</v>
      </c>
      <c r="C307" s="1" t="s">
        <v>18</v>
      </c>
      <c r="D307" s="1" t="s">
        <v>7</v>
      </c>
      <c r="E307" s="2">
        <v>2720.9059000000002</v>
      </c>
      <c r="F307" s="3">
        <v>0.13380982199989144</v>
      </c>
      <c r="G307" s="2">
        <v>276365</v>
      </c>
      <c r="H307" s="2">
        <v>13497.828281804999</v>
      </c>
      <c r="I307" s="392">
        <v>5.7871339561140198</v>
      </c>
      <c r="J307" s="392">
        <v>1.46308948022569</v>
      </c>
      <c r="K307" s="392">
        <v>3.1755643253294101</v>
      </c>
    </row>
    <row r="308" spans="1:11" ht="19" customHeight="1" x14ac:dyDescent="0.2">
      <c r="A308">
        <v>518</v>
      </c>
      <c r="B308" t="s">
        <v>258</v>
      </c>
      <c r="C308" s="1" t="s">
        <v>41</v>
      </c>
      <c r="D308" s="1" t="s">
        <v>40</v>
      </c>
      <c r="E308" s="2">
        <v>3774.5376999999999</v>
      </c>
      <c r="F308" s="3">
        <v>4.7073706999993623E-2</v>
      </c>
      <c r="G308" s="2">
        <v>783615</v>
      </c>
      <c r="H308" s="2">
        <v>13463.996962441999</v>
      </c>
      <c r="I308" s="392">
        <v>5.7616138647104904</v>
      </c>
      <c r="J308" s="392">
        <v>1.45747129861471</v>
      </c>
      <c r="K308" s="392">
        <v>3.16441587324115</v>
      </c>
    </row>
    <row r="309" spans="1:11" ht="19" customHeight="1" x14ac:dyDescent="0.2">
      <c r="A309">
        <v>469</v>
      </c>
      <c r="B309" t="s">
        <v>479</v>
      </c>
      <c r="C309" s="1" t="s">
        <v>12</v>
      </c>
      <c r="D309" s="1" t="s">
        <v>2</v>
      </c>
      <c r="E309" s="2">
        <v>9163.0269000000008</v>
      </c>
      <c r="F309" s="3">
        <v>0.11211581506545666</v>
      </c>
      <c r="G309" s="2">
        <v>326170</v>
      </c>
      <c r="H309" s="2">
        <v>13347.6176209635</v>
      </c>
      <c r="I309" s="392">
        <v>5.6754262299226097</v>
      </c>
      <c r="J309" s="392">
        <v>1.4383879096294301</v>
      </c>
      <c r="K309" s="392">
        <v>3.1258126963977202</v>
      </c>
    </row>
    <row r="310" spans="1:11" ht="19" customHeight="1" x14ac:dyDescent="0.2">
      <c r="A310">
        <v>162</v>
      </c>
      <c r="B310" t="s">
        <v>347</v>
      </c>
      <c r="C310" s="1" t="s">
        <v>86</v>
      </c>
      <c r="D310" s="1" t="s">
        <v>40</v>
      </c>
      <c r="E310" s="2">
        <v>3043.5835000000002</v>
      </c>
      <c r="F310" s="3">
        <v>0.15059043199983421</v>
      </c>
      <c r="G310" s="2">
        <v>241245</v>
      </c>
      <c r="H310" s="2">
        <v>13260.153900247</v>
      </c>
      <c r="I310" s="392">
        <v>5.6104806484973002</v>
      </c>
      <c r="J310" s="392">
        <v>1.4240347128141799</v>
      </c>
      <c r="K310" s="392">
        <v>3.0962488440521501</v>
      </c>
    </row>
    <row r="311" spans="1:11" ht="19" customHeight="1" x14ac:dyDescent="0.2">
      <c r="A311">
        <v>46</v>
      </c>
      <c r="B311" t="s">
        <v>359</v>
      </c>
      <c r="C311" s="1" t="s">
        <v>20</v>
      </c>
      <c r="D311" s="1" t="s">
        <v>53</v>
      </c>
      <c r="E311" s="2">
        <v>5478.0919999999996</v>
      </c>
      <c r="F311" s="3">
        <v>3.9344404999950768E-2</v>
      </c>
      <c r="G311" s="2">
        <v>914049</v>
      </c>
      <c r="H311" s="2">
        <v>13126.390626716999</v>
      </c>
      <c r="I311" s="392">
        <v>5.5123358423896498</v>
      </c>
      <c r="J311" s="392">
        <v>1.4024594171767999</v>
      </c>
      <c r="K311" s="392">
        <v>3.0518698194626901</v>
      </c>
    </row>
    <row r="312" spans="1:11" ht="19" customHeight="1" x14ac:dyDescent="0.2">
      <c r="A312">
        <v>1404</v>
      </c>
      <c r="B312" t="s">
        <v>271</v>
      </c>
      <c r="C312" s="1" t="s">
        <v>86</v>
      </c>
      <c r="D312" s="1" t="s">
        <v>26</v>
      </c>
      <c r="E312" s="2">
        <v>13534.919599999999</v>
      </c>
      <c r="F312" s="3">
        <v>3.8701312000034578E-2</v>
      </c>
      <c r="G312" s="2">
        <v>925514</v>
      </c>
      <c r="H312" s="2">
        <v>13073.791217156</v>
      </c>
      <c r="I312" s="392">
        <v>5.4746519381702203</v>
      </c>
      <c r="J312" s="392">
        <v>1.3938736065573401</v>
      </c>
      <c r="K312" s="392">
        <v>3.0333149104983801</v>
      </c>
    </row>
    <row r="313" spans="1:11" ht="19" customHeight="1" x14ac:dyDescent="0.2">
      <c r="A313">
        <v>465</v>
      </c>
      <c r="B313" t="s">
        <v>512</v>
      </c>
      <c r="C313" s="1" t="s">
        <v>12</v>
      </c>
      <c r="D313" s="1" t="s">
        <v>2</v>
      </c>
      <c r="E313" s="2">
        <v>16021.3123</v>
      </c>
      <c r="F313" s="3">
        <v>0.1121273830001802</v>
      </c>
      <c r="G313" s="2">
        <v>316321</v>
      </c>
      <c r="H313" s="2">
        <v>12945.909760070001</v>
      </c>
      <c r="I313" s="392">
        <v>5.3815027281981198</v>
      </c>
      <c r="J313" s="392">
        <v>1.3731318811550299</v>
      </c>
      <c r="K313" s="392">
        <v>2.9919016806718099</v>
      </c>
    </row>
    <row r="314" spans="1:11" ht="19" customHeight="1" x14ac:dyDescent="0.2">
      <c r="A314">
        <v>698</v>
      </c>
      <c r="B314" t="s">
        <v>612</v>
      </c>
      <c r="C314" s="1" t="s">
        <v>18</v>
      </c>
      <c r="D314" s="1" t="s">
        <v>7</v>
      </c>
      <c r="E314" s="2">
        <v>41381.687899999997</v>
      </c>
      <c r="F314" s="3">
        <v>1.9901068000024957E-2</v>
      </c>
      <c r="G314" s="2">
        <v>1762817</v>
      </c>
      <c r="H314" s="2">
        <v>12804.908460838999</v>
      </c>
      <c r="I314" s="392">
        <v>5.2815262500070901</v>
      </c>
      <c r="J314" s="392">
        <v>1.3498554272935199</v>
      </c>
      <c r="K314" s="392">
        <v>2.9480609484204598</v>
      </c>
    </row>
    <row r="315" spans="1:11" ht="19" customHeight="1" x14ac:dyDescent="0.2">
      <c r="A315">
        <v>421</v>
      </c>
      <c r="B315" t="s">
        <v>281</v>
      </c>
      <c r="C315" s="1" t="s">
        <v>12</v>
      </c>
      <c r="D315" s="1" t="s">
        <v>2</v>
      </c>
      <c r="E315" s="2">
        <v>1905.6973</v>
      </c>
      <c r="F315" s="3">
        <v>8.9944859999793389E-2</v>
      </c>
      <c r="G315" s="2">
        <v>387203</v>
      </c>
      <c r="H315" s="2">
        <v>12711.8256636725</v>
      </c>
      <c r="I315" s="392">
        <v>5.2148525994812296</v>
      </c>
      <c r="J315" s="392">
        <v>1.33507151661424</v>
      </c>
      <c r="K315" s="392">
        <v>2.91831962243762</v>
      </c>
    </row>
    <row r="316" spans="1:11" ht="19" customHeight="1" x14ac:dyDescent="0.2">
      <c r="A316">
        <v>300</v>
      </c>
      <c r="B316" t="s">
        <v>364</v>
      </c>
      <c r="C316" s="1" t="s">
        <v>3</v>
      </c>
      <c r="D316" s="1" t="s">
        <v>2</v>
      </c>
      <c r="E316" s="2">
        <v>8119.7640000000001</v>
      </c>
      <c r="F316" s="3">
        <v>2.7410109204957161E-2</v>
      </c>
      <c r="G316" s="2">
        <v>1259995</v>
      </c>
      <c r="H316" s="2">
        <v>12605.859199910499</v>
      </c>
      <c r="I316" s="392">
        <v>5.1391880343164402</v>
      </c>
      <c r="J316" s="392">
        <v>1.31803422384913</v>
      </c>
      <c r="K316" s="392">
        <v>2.8840337884006999</v>
      </c>
    </row>
    <row r="317" spans="1:11" ht="19" customHeight="1" x14ac:dyDescent="0.2">
      <c r="A317">
        <v>827</v>
      </c>
      <c r="B317" t="s">
        <v>296</v>
      </c>
      <c r="C317" s="1" t="s">
        <v>29</v>
      </c>
      <c r="D317" s="1" t="s">
        <v>147</v>
      </c>
      <c r="E317" s="2">
        <v>13467.352699999999</v>
      </c>
      <c r="F317" s="3">
        <v>3.5250020525085295E-2</v>
      </c>
      <c r="G317" s="2">
        <v>977365</v>
      </c>
      <c r="H317" s="2">
        <v>12575.029753332497</v>
      </c>
      <c r="I317" s="392">
        <v>5.1171859631693</v>
      </c>
      <c r="J317" s="392">
        <v>1.31282302740876</v>
      </c>
      <c r="K317" s="392">
        <v>2.87425852350971</v>
      </c>
    </row>
    <row r="318" spans="1:11" ht="19" customHeight="1" x14ac:dyDescent="0.2">
      <c r="A318">
        <v>521</v>
      </c>
      <c r="B318" t="s">
        <v>269</v>
      </c>
      <c r="C318" s="1" t="s">
        <v>74</v>
      </c>
      <c r="D318" s="1" t="s">
        <v>40</v>
      </c>
      <c r="E318" s="2">
        <v>6437.6674999999996</v>
      </c>
      <c r="F318" s="3">
        <v>4.7073707000061603E-2</v>
      </c>
      <c r="G318" s="2">
        <v>730465</v>
      </c>
      <c r="H318" s="2">
        <v>12550.778815087</v>
      </c>
      <c r="I318" s="392">
        <v>5.1000478066634098</v>
      </c>
      <c r="J318" s="392">
        <v>1.30865375897586</v>
      </c>
      <c r="K318" s="392">
        <v>2.8666096736969502</v>
      </c>
    </row>
    <row r="319" spans="1:11" ht="19" customHeight="1" x14ac:dyDescent="0.2">
      <c r="A319">
        <v>485</v>
      </c>
      <c r="B319" t="s">
        <v>267</v>
      </c>
      <c r="C319" s="1" t="s">
        <v>18</v>
      </c>
      <c r="D319" s="1" t="s">
        <v>40</v>
      </c>
      <c r="E319" s="2">
        <v>11894.9959</v>
      </c>
      <c r="F319" s="3">
        <v>4.70737070000617E-2</v>
      </c>
      <c r="G319" s="2">
        <v>729365</v>
      </c>
      <c r="H319" s="2">
        <v>12531.8787217265</v>
      </c>
      <c r="I319" s="392">
        <v>5.0867201396650996</v>
      </c>
      <c r="J319" s="392">
        <v>1.3056268029884299</v>
      </c>
      <c r="K319" s="392">
        <v>2.8609597063651901</v>
      </c>
    </row>
    <row r="320" spans="1:11" ht="19" customHeight="1" x14ac:dyDescent="0.2">
      <c r="A320">
        <v>807</v>
      </c>
      <c r="B320" t="s">
        <v>570</v>
      </c>
      <c r="C320" s="1" t="s">
        <v>8</v>
      </c>
      <c r="D320" s="1" t="s">
        <v>147</v>
      </c>
      <c r="E320" s="2">
        <v>10389.3729</v>
      </c>
      <c r="F320" s="3">
        <v>3.9107599999999999E-2</v>
      </c>
      <c r="G320" s="2">
        <v>871991</v>
      </c>
      <c r="H320" s="2">
        <v>12447.038459534</v>
      </c>
      <c r="I320" s="392">
        <v>5.0269577790001803</v>
      </c>
      <c r="J320" s="392">
        <v>1.2916833909565</v>
      </c>
      <c r="K320" s="392">
        <v>2.83444411695955</v>
      </c>
    </row>
    <row r="321" spans="1:11" ht="19" customHeight="1" x14ac:dyDescent="0.2">
      <c r="A321">
        <v>620</v>
      </c>
      <c r="B321" t="s">
        <v>468</v>
      </c>
      <c r="C321" s="1" t="s">
        <v>20</v>
      </c>
      <c r="D321" s="1" t="s">
        <v>7</v>
      </c>
      <c r="E321" s="2">
        <v>3727.4427999999998</v>
      </c>
      <c r="F321" s="3">
        <v>4.9103552000127795E-2</v>
      </c>
      <c r="G321" s="2">
        <v>688581</v>
      </c>
      <c r="H321" s="2">
        <v>12341.297123027</v>
      </c>
      <c r="I321" s="392">
        <v>4.9517611535928996</v>
      </c>
      <c r="J321" s="392">
        <v>1.27412123055422</v>
      </c>
      <c r="K321" s="392">
        <v>2.8019014667433</v>
      </c>
    </row>
    <row r="322" spans="1:11" ht="19" customHeight="1" x14ac:dyDescent="0.2">
      <c r="A322">
        <v>1253</v>
      </c>
      <c r="B322" t="s">
        <v>282</v>
      </c>
      <c r="C322" s="1" t="s">
        <v>86</v>
      </c>
      <c r="D322" s="1" t="s">
        <v>53</v>
      </c>
      <c r="E322" s="2">
        <v>2031.3492000000001</v>
      </c>
      <c r="F322" s="3">
        <v>6.6822000000000001E-3</v>
      </c>
      <c r="G322" s="2">
        <v>5044039</v>
      </c>
      <c r="H322" s="2">
        <v>12302.426253116999</v>
      </c>
      <c r="I322" s="392">
        <v>4.92431582539455</v>
      </c>
      <c r="J322" s="392">
        <v>1.2677318165479401</v>
      </c>
      <c r="K322" s="392">
        <v>2.7898466501168002</v>
      </c>
    </row>
    <row r="323" spans="1:11" ht="19" customHeight="1" x14ac:dyDescent="0.2">
      <c r="A323">
        <v>1366</v>
      </c>
      <c r="B323" t="s">
        <v>329</v>
      </c>
      <c r="C323" s="1" t="s">
        <v>86</v>
      </c>
      <c r="D323" s="1" t="s">
        <v>26</v>
      </c>
      <c r="E323" s="2">
        <v>9528.1875999999993</v>
      </c>
      <c r="F323" s="3">
        <v>3.870131200000472E-2</v>
      </c>
      <c r="G323" s="2">
        <v>846683</v>
      </c>
      <c r="H323" s="2">
        <v>11960.2261760565</v>
      </c>
      <c r="I323" s="392">
        <v>4.6882064939019399</v>
      </c>
      <c r="J323" s="392">
        <v>1.21381023605339</v>
      </c>
      <c r="K323" s="392">
        <v>2.6822921585808599</v>
      </c>
    </row>
    <row r="324" spans="1:11" ht="19" customHeight="1" x14ac:dyDescent="0.2">
      <c r="A324">
        <v>337</v>
      </c>
      <c r="B324" t="s">
        <v>344</v>
      </c>
      <c r="C324" s="1" t="s">
        <v>345</v>
      </c>
      <c r="D324" s="1" t="s">
        <v>2</v>
      </c>
      <c r="E324" s="2">
        <v>2693.7730000000001</v>
      </c>
      <c r="F324" s="3">
        <v>5.6392240000103667E-3</v>
      </c>
      <c r="G324" s="2">
        <v>5787610</v>
      </c>
      <c r="H324" s="2">
        <v>11912.7346633655</v>
      </c>
      <c r="I324" s="392">
        <v>4.6555497956837604</v>
      </c>
      <c r="J324" s="392">
        <v>1.20656837555235</v>
      </c>
      <c r="K324" s="392">
        <v>2.6659914656227102</v>
      </c>
    </row>
    <row r="325" spans="1:11" ht="19" customHeight="1" x14ac:dyDescent="0.2">
      <c r="A325">
        <v>96</v>
      </c>
      <c r="B325" t="s">
        <v>311</v>
      </c>
      <c r="C325" s="1" t="s">
        <v>86</v>
      </c>
      <c r="D325" s="1" t="s">
        <v>53</v>
      </c>
      <c r="E325" s="2">
        <v>2047.5651</v>
      </c>
      <c r="F325" s="3">
        <v>0.10485448300003243</v>
      </c>
      <c r="G325" s="2">
        <v>308230</v>
      </c>
      <c r="H325" s="2">
        <v>11796.5435127115</v>
      </c>
      <c r="I325" s="392">
        <v>4.5770489261786302</v>
      </c>
      <c r="J325" s="392">
        <v>1.18788232211121</v>
      </c>
      <c r="K325" s="392">
        <v>2.6294146556631599</v>
      </c>
    </row>
    <row r="326" spans="1:11" ht="19" customHeight="1" x14ac:dyDescent="0.2">
      <c r="A326">
        <v>742</v>
      </c>
      <c r="B326" t="s">
        <v>447</v>
      </c>
      <c r="C326" s="1" t="s">
        <v>18</v>
      </c>
      <c r="D326" s="1" t="s">
        <v>7</v>
      </c>
      <c r="E326" s="2">
        <v>28488.783100000001</v>
      </c>
      <c r="F326" s="3">
        <v>2.4428853694438351E-2</v>
      </c>
      <c r="G326" s="2">
        <v>1313136</v>
      </c>
      <c r="H326" s="2">
        <v>11708.618637088499</v>
      </c>
      <c r="I326" s="392">
        <v>4.5169863309734399</v>
      </c>
      <c r="J326" s="392">
        <v>1.17381932287249</v>
      </c>
      <c r="K326" s="392">
        <v>2.6011195247958301</v>
      </c>
    </row>
    <row r="327" spans="1:11" ht="19" customHeight="1" x14ac:dyDescent="0.2">
      <c r="A327">
        <v>754</v>
      </c>
      <c r="B327" t="s">
        <v>322</v>
      </c>
      <c r="C327" s="1" t="s">
        <v>20</v>
      </c>
      <c r="D327" s="1" t="s">
        <v>7</v>
      </c>
      <c r="E327" s="2">
        <v>29376.881399999998</v>
      </c>
      <c r="F327" s="3">
        <v>9.6816067000000006E-2</v>
      </c>
      <c r="G327" s="2">
        <v>330700</v>
      </c>
      <c r="H327" s="2">
        <v>11686.231775268499</v>
      </c>
      <c r="I327" s="392">
        <v>4.5020405514101496</v>
      </c>
      <c r="J327" s="392">
        <v>1.17034795273421</v>
      </c>
      <c r="K327" s="392">
        <v>2.59431760891307</v>
      </c>
    </row>
    <row r="328" spans="1:11" ht="19" customHeight="1" x14ac:dyDescent="0.2">
      <c r="A328">
        <v>648</v>
      </c>
      <c r="B328" t="s">
        <v>462</v>
      </c>
      <c r="C328" s="1" t="s">
        <v>20</v>
      </c>
      <c r="D328" s="1" t="s">
        <v>7</v>
      </c>
      <c r="E328" s="2">
        <v>16735.4103</v>
      </c>
      <c r="F328" s="3">
        <v>2.5406515999968144E-2</v>
      </c>
      <c r="G328" s="2">
        <v>1255690</v>
      </c>
      <c r="H328" s="2">
        <v>11644.488447739999</v>
      </c>
      <c r="I328" s="392">
        <v>4.4743144602088902</v>
      </c>
      <c r="J328" s="392">
        <v>1.1643422106713599</v>
      </c>
      <c r="K328" s="392">
        <v>2.5821502836566901</v>
      </c>
    </row>
    <row r="329" spans="1:11" ht="19" customHeight="1" x14ac:dyDescent="0.2">
      <c r="A329">
        <v>618</v>
      </c>
      <c r="B329" t="s">
        <v>408</v>
      </c>
      <c r="C329" s="1" t="s">
        <v>20</v>
      </c>
      <c r="D329" s="1" t="s">
        <v>7</v>
      </c>
      <c r="E329" s="2">
        <v>1132.7928999999999</v>
      </c>
      <c r="F329" s="3">
        <v>4.9103551999975355E-2</v>
      </c>
      <c r="G329" s="2">
        <v>648983</v>
      </c>
      <c r="H329" s="2">
        <v>11631.590227974</v>
      </c>
      <c r="I329" s="392">
        <v>4.4654167600253603</v>
      </c>
      <c r="J329" s="392">
        <v>1.16251804479351</v>
      </c>
      <c r="K329" s="392">
        <v>2.57804880748566</v>
      </c>
    </row>
    <row r="330" spans="1:11" ht="19" customHeight="1" x14ac:dyDescent="0.2">
      <c r="A330">
        <v>705</v>
      </c>
      <c r="B330" t="s">
        <v>519</v>
      </c>
      <c r="C330" s="1" t="s">
        <v>20</v>
      </c>
      <c r="D330" s="1" t="s">
        <v>7</v>
      </c>
      <c r="E330" s="2">
        <v>10979.9699</v>
      </c>
      <c r="F330" s="3">
        <v>4.5199652999968629E-2</v>
      </c>
      <c r="G330" s="2">
        <v>701174</v>
      </c>
      <c r="H330" s="2">
        <v>11567.879844798999</v>
      </c>
      <c r="I330" s="392">
        <v>4.4225082040313097</v>
      </c>
      <c r="J330" s="392">
        <v>1.1528576785306599</v>
      </c>
      <c r="K330" s="392">
        <v>2.5589422446743102</v>
      </c>
    </row>
    <row r="331" spans="1:11" ht="19" customHeight="1" x14ac:dyDescent="0.2">
      <c r="A331">
        <v>101</v>
      </c>
      <c r="B331" t="s">
        <v>300</v>
      </c>
      <c r="C331" s="1" t="s">
        <v>86</v>
      </c>
      <c r="D331" s="1" t="s">
        <v>53</v>
      </c>
      <c r="E331" s="2">
        <v>2331.4917</v>
      </c>
      <c r="F331" s="3">
        <v>5.0742022999937533E-2</v>
      </c>
      <c r="G331" s="2">
        <v>624393</v>
      </c>
      <c r="H331" s="2">
        <v>11564.281847955001</v>
      </c>
      <c r="I331" s="392">
        <v>4.42012969910569</v>
      </c>
      <c r="J331" s="392">
        <v>1.1523742984977501</v>
      </c>
      <c r="K331" s="392">
        <v>2.5577100228823602</v>
      </c>
    </row>
    <row r="332" spans="1:11" ht="19" customHeight="1" x14ac:dyDescent="0.2">
      <c r="A332">
        <v>859</v>
      </c>
      <c r="B332" t="s">
        <v>526</v>
      </c>
      <c r="C332" s="1" t="s">
        <v>8</v>
      </c>
      <c r="D332" s="1" t="s">
        <v>28</v>
      </c>
      <c r="E332" s="2">
        <v>5933.0522000000001</v>
      </c>
      <c r="F332" s="3">
        <v>5.6185734591679096E-2</v>
      </c>
      <c r="G332" s="2">
        <v>558617</v>
      </c>
      <c r="H332" s="2">
        <v>11456.001872646</v>
      </c>
      <c r="I332" s="392">
        <v>4.34756873309383</v>
      </c>
      <c r="J332" s="392">
        <v>1.1347761088552699</v>
      </c>
      <c r="K332" s="392">
        <v>2.5242608518017899</v>
      </c>
    </row>
    <row r="333" spans="1:11" ht="19" customHeight="1" x14ac:dyDescent="0.2">
      <c r="A333">
        <v>740</v>
      </c>
      <c r="B333" t="s">
        <v>342</v>
      </c>
      <c r="C333" s="1" t="s">
        <v>18</v>
      </c>
      <c r="D333" s="1" t="s">
        <v>7</v>
      </c>
      <c r="E333" s="2">
        <v>47871.073900000003</v>
      </c>
      <c r="F333" s="3">
        <v>1.339215500001925E-2</v>
      </c>
      <c r="G333" s="2">
        <v>2337861</v>
      </c>
      <c r="H333" s="2">
        <v>11427.783861382501</v>
      </c>
      <c r="I333" s="392">
        <v>4.32899027904653</v>
      </c>
      <c r="J333" s="392">
        <v>1.1303906466526099</v>
      </c>
      <c r="K333" s="392">
        <v>2.5161474081681998</v>
      </c>
    </row>
    <row r="334" spans="1:11" ht="19" customHeight="1" x14ac:dyDescent="0.2">
      <c r="A334">
        <v>818</v>
      </c>
      <c r="B334" t="s">
        <v>520</v>
      </c>
      <c r="C334" s="1" t="s">
        <v>29</v>
      </c>
      <c r="D334" s="1" t="s">
        <v>147</v>
      </c>
      <c r="E334" s="2">
        <v>13354.2017</v>
      </c>
      <c r="F334" s="3">
        <v>3.9107600000000006E-2</v>
      </c>
      <c r="G334" s="2">
        <v>797500</v>
      </c>
      <c r="H334" s="2">
        <v>11383.733515000002</v>
      </c>
      <c r="I334" s="392">
        <v>4.2994933476923203</v>
      </c>
      <c r="J334" s="392">
        <v>1.12403144028004</v>
      </c>
      <c r="K334" s="392">
        <v>2.50320175771424</v>
      </c>
    </row>
    <row r="335" spans="1:11" ht="19" customHeight="1" x14ac:dyDescent="0.2">
      <c r="A335">
        <v>632</v>
      </c>
      <c r="B335" t="s">
        <v>390</v>
      </c>
      <c r="C335" s="1" t="s">
        <v>148</v>
      </c>
      <c r="D335" s="1" t="s">
        <v>7</v>
      </c>
      <c r="E335" s="2">
        <v>2922.2633000000001</v>
      </c>
      <c r="F335" s="3">
        <v>0.1218038649998823</v>
      </c>
      <c r="G335" s="2">
        <v>254902</v>
      </c>
      <c r="H335" s="2">
        <v>11332.537810612999</v>
      </c>
      <c r="I335" s="392">
        <v>4.2662851152731296</v>
      </c>
      <c r="J335" s="392">
        <v>1.11561792496058</v>
      </c>
      <c r="K335" s="392">
        <v>2.4874562363022901</v>
      </c>
    </row>
    <row r="336" spans="1:11" ht="19" customHeight="1" x14ac:dyDescent="0.2">
      <c r="A336">
        <v>940</v>
      </c>
      <c r="B336" t="s">
        <v>275</v>
      </c>
      <c r="C336" s="1" t="s">
        <v>20</v>
      </c>
      <c r="D336" s="1" t="s">
        <v>28</v>
      </c>
      <c r="E336" s="2">
        <v>116922.0638</v>
      </c>
      <c r="F336" s="3">
        <v>3.8207999999999996E-3</v>
      </c>
      <c r="G336" s="2">
        <v>7950257</v>
      </c>
      <c r="H336" s="2">
        <v>11087.364810143999</v>
      </c>
      <c r="I336" s="392">
        <v>4.1059127449633301</v>
      </c>
      <c r="J336" s="392">
        <v>1.0788289922340299</v>
      </c>
      <c r="K336" s="392">
        <v>2.4109437810574401</v>
      </c>
    </row>
    <row r="337" spans="1:11" ht="19" customHeight="1" x14ac:dyDescent="0.2">
      <c r="A337">
        <v>395</v>
      </c>
      <c r="B337" t="s">
        <v>343</v>
      </c>
      <c r="C337" s="1" t="s">
        <v>12</v>
      </c>
      <c r="D337" s="1" t="s">
        <v>40</v>
      </c>
      <c r="E337" s="2">
        <v>4954.5263999999997</v>
      </c>
      <c r="F337" s="3">
        <v>6.1844249999999996E-2</v>
      </c>
      <c r="G337" s="2">
        <v>491090</v>
      </c>
      <c r="H337" s="2">
        <v>11085.448847362501</v>
      </c>
      <c r="I337" s="392">
        <v>4.1047133683750703</v>
      </c>
      <c r="J337" s="392">
        <v>1.07851953118354</v>
      </c>
      <c r="K337" s="392">
        <v>2.4103407652608801</v>
      </c>
    </row>
    <row r="338" spans="1:11" ht="19" customHeight="1" x14ac:dyDescent="0.2">
      <c r="A338">
        <v>1063</v>
      </c>
      <c r="B338" t="s">
        <v>299</v>
      </c>
      <c r="C338" s="1" t="s">
        <v>63</v>
      </c>
      <c r="D338" s="1" t="s">
        <v>28</v>
      </c>
      <c r="E338" s="2">
        <v>11751.1474</v>
      </c>
      <c r="F338" s="3">
        <v>4.2780999999999991E-3</v>
      </c>
      <c r="G338" s="2">
        <v>7090326</v>
      </c>
      <c r="H338" s="2">
        <v>11071.590136118999</v>
      </c>
      <c r="I338" s="392">
        <v>4.09610011064244</v>
      </c>
      <c r="J338" s="392">
        <v>1.0764894225322299</v>
      </c>
      <c r="K338" s="392">
        <v>2.40561403707096</v>
      </c>
    </row>
    <row r="339" spans="1:11" ht="19" customHeight="1" x14ac:dyDescent="0.2">
      <c r="A339">
        <v>92</v>
      </c>
      <c r="B339" t="s">
        <v>355</v>
      </c>
      <c r="C339" s="1" t="s">
        <v>86</v>
      </c>
      <c r="D339" s="1" t="s">
        <v>53</v>
      </c>
      <c r="E339" s="2">
        <v>1496.0238999999999</v>
      </c>
      <c r="F339" s="3">
        <v>0.104854483000053</v>
      </c>
      <c r="G339" s="2">
        <v>283095</v>
      </c>
      <c r="H339" s="2">
        <v>10834.5796506885</v>
      </c>
      <c r="I339" s="392">
        <v>3.94530651072782</v>
      </c>
      <c r="J339" s="392">
        <v>1.04187780573947</v>
      </c>
      <c r="K339" s="392">
        <v>2.3334235558202199</v>
      </c>
    </row>
    <row r="340" spans="1:11" ht="19" customHeight="1" x14ac:dyDescent="0.2">
      <c r="A340">
        <v>651</v>
      </c>
      <c r="B340" t="s">
        <v>428</v>
      </c>
      <c r="C340" s="1" t="s">
        <v>20</v>
      </c>
      <c r="D340" s="1" t="s">
        <v>7</v>
      </c>
      <c r="E340" s="2">
        <v>18551.009600000001</v>
      </c>
      <c r="F340" s="3">
        <v>3.2361807218738485E-2</v>
      </c>
      <c r="G340" s="2">
        <v>913927</v>
      </c>
      <c r="H340" s="2">
        <v>10795.360225890001</v>
      </c>
      <c r="I340" s="392">
        <v>3.9202001759535099</v>
      </c>
      <c r="J340" s="392">
        <v>1.0364266992295501</v>
      </c>
      <c r="K340" s="392">
        <v>2.3218698092613899</v>
      </c>
    </row>
    <row r="341" spans="1:11" ht="19" customHeight="1" x14ac:dyDescent="0.2">
      <c r="A341">
        <v>825</v>
      </c>
      <c r="B341" t="s">
        <v>481</v>
      </c>
      <c r="C341" s="1" t="s">
        <v>29</v>
      </c>
      <c r="D341" s="1" t="s">
        <v>147</v>
      </c>
      <c r="E341" s="2">
        <v>22021.974999999999</v>
      </c>
      <c r="F341" s="3">
        <v>3.8331489317339651E-2</v>
      </c>
      <c r="G341" s="2">
        <v>769387</v>
      </c>
      <c r="H341" s="2">
        <v>10764.488593561</v>
      </c>
      <c r="I341" s="392">
        <v>3.9008206730666202</v>
      </c>
      <c r="J341" s="392">
        <v>1.0317670256603499</v>
      </c>
      <c r="K341" s="392">
        <v>2.3124996681979799</v>
      </c>
    </row>
    <row r="342" spans="1:11" ht="19" customHeight="1" x14ac:dyDescent="0.2">
      <c r="A342">
        <v>643</v>
      </c>
      <c r="B342" t="s">
        <v>454</v>
      </c>
      <c r="C342" s="1" t="s">
        <v>20</v>
      </c>
      <c r="D342" s="1" t="s">
        <v>7</v>
      </c>
      <c r="E342" s="2">
        <v>12312.069799999999</v>
      </c>
      <c r="F342" s="3">
        <v>5.9933788708489637E-2</v>
      </c>
      <c r="G342" s="2">
        <v>490209</v>
      </c>
      <c r="H342" s="2">
        <v>10723.730159585</v>
      </c>
      <c r="I342" s="392">
        <v>3.8750929313379099</v>
      </c>
      <c r="J342" s="392">
        <v>1.0258065279736801</v>
      </c>
      <c r="K342" s="392">
        <v>2.3008674049646598</v>
      </c>
    </row>
    <row r="343" spans="1:11" ht="19" customHeight="1" x14ac:dyDescent="0.2">
      <c r="A343">
        <v>88</v>
      </c>
      <c r="B343" t="s">
        <v>328</v>
      </c>
      <c r="C343" s="1" t="s">
        <v>86</v>
      </c>
      <c r="D343" s="1" t="s">
        <v>53</v>
      </c>
      <c r="E343" s="2">
        <v>1409.425</v>
      </c>
      <c r="F343" s="3">
        <v>8.6363539292623415E-2</v>
      </c>
      <c r="G343" s="2">
        <v>340130</v>
      </c>
      <c r="H343" s="2">
        <v>10721.813176154001</v>
      </c>
      <c r="I343" s="392">
        <v>3.8738690322526201</v>
      </c>
      <c r="J343" s="392">
        <v>1.0255080988524501</v>
      </c>
      <c r="K343" s="392">
        <v>2.3003329401492101</v>
      </c>
    </row>
    <row r="344" spans="1:11" ht="19" customHeight="1" x14ac:dyDescent="0.2">
      <c r="A344">
        <v>314</v>
      </c>
      <c r="B344" t="s">
        <v>286</v>
      </c>
      <c r="C344" s="1" t="s">
        <v>86</v>
      </c>
      <c r="D344" s="1" t="s">
        <v>2</v>
      </c>
      <c r="E344" s="2">
        <v>15916.51</v>
      </c>
      <c r="F344" s="3">
        <v>3.4028999999999991E-3</v>
      </c>
      <c r="G344" s="2">
        <v>8611489</v>
      </c>
      <c r="H344" s="2">
        <v>10695.973110106499</v>
      </c>
      <c r="I344" s="392">
        <v>3.8576084208641901</v>
      </c>
      <c r="J344" s="392">
        <v>1.0215733015001101</v>
      </c>
      <c r="K344" s="392">
        <v>2.2923489096271501</v>
      </c>
    </row>
    <row r="345" spans="1:11" ht="19" customHeight="1" x14ac:dyDescent="0.2">
      <c r="A345">
        <v>1270</v>
      </c>
      <c r="B345" t="s">
        <v>313</v>
      </c>
      <c r="C345" s="1" t="s">
        <v>54</v>
      </c>
      <c r="D345" s="1" t="s">
        <v>53</v>
      </c>
      <c r="E345" s="2">
        <v>112478.317</v>
      </c>
      <c r="F345" s="3">
        <v>6.6822000000000001E-3</v>
      </c>
      <c r="G345" s="2">
        <v>4360382</v>
      </c>
      <c r="H345" s="2">
        <v>10634.984779146</v>
      </c>
      <c r="I345" s="392">
        <v>3.81969693754117</v>
      </c>
      <c r="J345" s="392">
        <v>1.01294506766365</v>
      </c>
      <c r="K345" s="392">
        <v>2.2742095242159301</v>
      </c>
    </row>
    <row r="346" spans="1:11" ht="19" customHeight="1" x14ac:dyDescent="0.2">
      <c r="A346">
        <v>1225</v>
      </c>
      <c r="B346" t="s">
        <v>301</v>
      </c>
      <c r="C346" s="1" t="s">
        <v>20</v>
      </c>
      <c r="D346" s="1" t="s">
        <v>53</v>
      </c>
      <c r="E346" s="2">
        <v>34850.170899999997</v>
      </c>
      <c r="F346" s="3">
        <v>6.6822000000000001E-3</v>
      </c>
      <c r="G346" s="2">
        <v>4349396</v>
      </c>
      <c r="H346" s="2">
        <v>10608.189892188</v>
      </c>
      <c r="I346" s="392">
        <v>3.8029710341585399</v>
      </c>
      <c r="J346" s="392">
        <v>1.00886889835674</v>
      </c>
      <c r="K346" s="392">
        <v>2.2665951175016099</v>
      </c>
    </row>
    <row r="347" spans="1:11" ht="19" customHeight="1" x14ac:dyDescent="0.2">
      <c r="A347">
        <v>484</v>
      </c>
      <c r="B347" t="s">
        <v>496</v>
      </c>
      <c r="C347" s="1" t="s">
        <v>12</v>
      </c>
      <c r="D347" s="1" t="s">
        <v>2</v>
      </c>
      <c r="E347" s="2">
        <v>45210.4565</v>
      </c>
      <c r="F347" s="3">
        <v>0.11207287919985481</v>
      </c>
      <c r="G347" s="2">
        <v>259003</v>
      </c>
      <c r="H347" s="2">
        <v>10594.932354961</v>
      </c>
      <c r="I347" s="392">
        <v>3.7944985318219802</v>
      </c>
      <c r="J347" s="392">
        <v>1.00689861205238</v>
      </c>
      <c r="K347" s="392">
        <v>2.2627946665858798</v>
      </c>
    </row>
    <row r="348" spans="1:11" ht="19" customHeight="1" x14ac:dyDescent="0.2">
      <c r="A348">
        <v>50</v>
      </c>
      <c r="B348" t="s">
        <v>334</v>
      </c>
      <c r="C348" s="1" t="s">
        <v>54</v>
      </c>
      <c r="D348" s="1" t="s">
        <v>53</v>
      </c>
      <c r="E348" s="2">
        <v>39534.374900000003</v>
      </c>
      <c r="F348" s="3">
        <v>1.2259563999989847E-2</v>
      </c>
      <c r="G348" s="2">
        <v>2364566</v>
      </c>
      <c r="H348" s="2">
        <v>10580.820096357998</v>
      </c>
      <c r="I348" s="392">
        <v>3.7856154022267101</v>
      </c>
      <c r="J348" s="392">
        <v>1.0047863224593001</v>
      </c>
      <c r="K348" s="392">
        <v>2.25840756224243</v>
      </c>
    </row>
    <row r="349" spans="1:11" ht="19" customHeight="1" x14ac:dyDescent="0.2">
      <c r="A349">
        <v>1363</v>
      </c>
      <c r="B349" t="s">
        <v>323</v>
      </c>
      <c r="C349" s="1" t="s">
        <v>86</v>
      </c>
      <c r="D349" s="1" t="s">
        <v>26</v>
      </c>
      <c r="E349" s="2">
        <v>17682.763200000001</v>
      </c>
      <c r="F349" s="3">
        <v>4.1181265835098672E-2</v>
      </c>
      <c r="G349" s="2">
        <v>684009</v>
      </c>
      <c r="H349" s="2">
        <v>10281.450108849001</v>
      </c>
      <c r="I349" s="392">
        <v>3.6021224266311198</v>
      </c>
      <c r="J349" s="392">
        <v>0.96119629208305601</v>
      </c>
      <c r="K349" s="392">
        <v>2.16727395675214</v>
      </c>
    </row>
    <row r="350" spans="1:11" ht="19" customHeight="1" x14ac:dyDescent="0.2">
      <c r="A350">
        <v>324</v>
      </c>
      <c r="B350" t="s">
        <v>291</v>
      </c>
      <c r="C350" s="1" t="s">
        <v>86</v>
      </c>
      <c r="D350" s="1" t="s">
        <v>2</v>
      </c>
      <c r="E350" s="2">
        <v>7705.5132000000003</v>
      </c>
      <c r="F350" s="3">
        <v>3.4028999999999999E-3</v>
      </c>
      <c r="G350" s="2">
        <v>8235462</v>
      </c>
      <c r="H350" s="2">
        <v>10228.925578527</v>
      </c>
      <c r="I350" s="392">
        <v>3.5696117480025702</v>
      </c>
      <c r="J350" s="392">
        <v>0.95343560418445295</v>
      </c>
      <c r="K350" s="392">
        <v>2.1511707768614201</v>
      </c>
    </row>
    <row r="351" spans="1:11" ht="19" customHeight="1" x14ac:dyDescent="0.2">
      <c r="A351">
        <v>1385</v>
      </c>
      <c r="B351" t="s">
        <v>304</v>
      </c>
      <c r="C351" s="1" t="s">
        <v>86</v>
      </c>
      <c r="D351" s="1" t="s">
        <v>26</v>
      </c>
      <c r="E351" s="2">
        <v>2188.4034000000001</v>
      </c>
      <c r="F351" s="3">
        <v>3.8701311999966737E-2</v>
      </c>
      <c r="G351" s="2">
        <v>721427</v>
      </c>
      <c r="H351" s="2">
        <v>10190.862565453001</v>
      </c>
      <c r="I351" s="392">
        <v>3.54677773114989</v>
      </c>
      <c r="J351" s="392">
        <v>0.94772455999796101</v>
      </c>
      <c r="K351" s="392">
        <v>2.1401337308297599</v>
      </c>
    </row>
    <row r="352" spans="1:11" ht="19" customHeight="1" x14ac:dyDescent="0.2">
      <c r="A352">
        <v>1372</v>
      </c>
      <c r="B352" t="s">
        <v>312</v>
      </c>
      <c r="C352" s="1" t="s">
        <v>20</v>
      </c>
      <c r="D352" s="1" t="s">
        <v>26</v>
      </c>
      <c r="E352" s="2">
        <v>7497.2056000000002</v>
      </c>
      <c r="F352" s="3">
        <v>1.7290141999973974E-2</v>
      </c>
      <c r="G352" s="2">
        <v>1613651</v>
      </c>
      <c r="H352" s="2">
        <v>10183.593048866001</v>
      </c>
      <c r="I352" s="392">
        <v>3.54235880573383</v>
      </c>
      <c r="J352" s="392">
        <v>0.94666658676931204</v>
      </c>
      <c r="K352" s="392">
        <v>2.1377475252248099</v>
      </c>
    </row>
    <row r="353" spans="1:11" ht="19" customHeight="1" x14ac:dyDescent="0.2">
      <c r="A353">
        <v>435</v>
      </c>
      <c r="B353" t="s">
        <v>356</v>
      </c>
      <c r="C353" s="1" t="s">
        <v>233</v>
      </c>
      <c r="D353" s="1" t="s">
        <v>40</v>
      </c>
      <c r="E353" s="2">
        <v>2100.7102</v>
      </c>
      <c r="F353" s="3">
        <v>6.1844249999999996E-2</v>
      </c>
      <c r="G353" s="2">
        <v>449434</v>
      </c>
      <c r="H353" s="2">
        <v>10145.1416588925</v>
      </c>
      <c r="I353" s="392">
        <v>3.5193571473604401</v>
      </c>
      <c r="J353" s="392">
        <v>0.94132763637826</v>
      </c>
      <c r="K353" s="392">
        <v>2.1260644355795999</v>
      </c>
    </row>
    <row r="354" spans="1:11" ht="19" customHeight="1" x14ac:dyDescent="0.2">
      <c r="A354">
        <v>524</v>
      </c>
      <c r="B354" t="s">
        <v>652</v>
      </c>
      <c r="C354" s="1" t="s">
        <v>86</v>
      </c>
      <c r="D354" s="1" t="s">
        <v>40</v>
      </c>
      <c r="E354" s="2">
        <v>17744.9012</v>
      </c>
      <c r="F354" s="3">
        <v>8.9580654000122495E-2</v>
      </c>
      <c r="G354" s="2">
        <v>310203</v>
      </c>
      <c r="H354" s="2">
        <v>10142.688478672</v>
      </c>
      <c r="I354" s="392">
        <v>3.5178012002172299</v>
      </c>
      <c r="J354" s="392">
        <v>0.94100342293088401</v>
      </c>
      <c r="K354" s="392">
        <v>2.1253509491148299</v>
      </c>
    </row>
    <row r="355" spans="1:11" ht="19" customHeight="1" x14ac:dyDescent="0.2">
      <c r="A355">
        <v>814</v>
      </c>
      <c r="B355" t="s">
        <v>560</v>
      </c>
      <c r="C355" s="1" t="s">
        <v>8</v>
      </c>
      <c r="D355" s="1" t="s">
        <v>147</v>
      </c>
      <c r="E355" s="2">
        <v>3376.1632</v>
      </c>
      <c r="F355" s="3">
        <v>3.9107600000000006E-2</v>
      </c>
      <c r="G355" s="2">
        <v>709272</v>
      </c>
      <c r="H355" s="2">
        <v>10124.342868528001</v>
      </c>
      <c r="I355" s="392">
        <v>3.50625823893012</v>
      </c>
      <c r="J355" s="392">
        <v>0.93812538267125201</v>
      </c>
      <c r="K355" s="392">
        <v>2.1199538874331898</v>
      </c>
    </row>
    <row r="356" spans="1:11" ht="19" customHeight="1" x14ac:dyDescent="0.2">
      <c r="A356">
        <v>425</v>
      </c>
      <c r="B356" t="s">
        <v>298</v>
      </c>
      <c r="C356" s="1" t="s">
        <v>233</v>
      </c>
      <c r="D356" s="1" t="s">
        <v>40</v>
      </c>
      <c r="E356" s="2">
        <v>2096.1660000000002</v>
      </c>
      <c r="F356" s="3">
        <v>6.1844250000000003E-2</v>
      </c>
      <c r="G356" s="2">
        <v>441126</v>
      </c>
      <c r="H356" s="2">
        <v>9957.6039183075009</v>
      </c>
      <c r="I356" s="392">
        <v>3.4053289590844198</v>
      </c>
      <c r="J356" s="392">
        <v>0.91509552734323996</v>
      </c>
      <c r="K356" s="392">
        <v>2.0711362600397898</v>
      </c>
    </row>
    <row r="357" spans="1:11" ht="19" customHeight="1" x14ac:dyDescent="0.2">
      <c r="A357">
        <v>416</v>
      </c>
      <c r="B357" t="s">
        <v>337</v>
      </c>
      <c r="C357" s="1" t="s">
        <v>22</v>
      </c>
      <c r="D357" s="1" t="s">
        <v>2</v>
      </c>
      <c r="E357" s="2">
        <v>4605.6450000000004</v>
      </c>
      <c r="F357" s="3">
        <v>0.1080122448740455</v>
      </c>
      <c r="G357" s="2">
        <v>252353</v>
      </c>
      <c r="H357" s="2">
        <v>9948.8831212055011</v>
      </c>
      <c r="I357" s="392">
        <v>3.4004295719358399</v>
      </c>
      <c r="J357" s="392">
        <v>0.91375486438027897</v>
      </c>
      <c r="K357" s="392">
        <v>2.0688048696641399</v>
      </c>
    </row>
    <row r="358" spans="1:11" ht="19" customHeight="1" x14ac:dyDescent="0.2">
      <c r="A358">
        <v>1019</v>
      </c>
      <c r="B358" t="s">
        <v>340</v>
      </c>
      <c r="C358" s="1" t="s">
        <v>341</v>
      </c>
      <c r="D358" s="1" t="s">
        <v>2</v>
      </c>
      <c r="E358" s="2">
        <v>347483.6605</v>
      </c>
      <c r="F358" s="3">
        <v>2.046317600002704E-2</v>
      </c>
      <c r="G358" s="2">
        <v>1331289</v>
      </c>
      <c r="H358" s="2">
        <v>9943.4764065734998</v>
      </c>
      <c r="I358" s="392">
        <v>3.3971735938714298</v>
      </c>
      <c r="J358" s="392">
        <v>0.91294110426225406</v>
      </c>
      <c r="K358" s="392">
        <v>2.06729580780876</v>
      </c>
    </row>
    <row r="359" spans="1:11" ht="19" customHeight="1" x14ac:dyDescent="0.2">
      <c r="A359">
        <v>1333</v>
      </c>
      <c r="B359" t="s">
        <v>336</v>
      </c>
      <c r="C359" s="1" t="s">
        <v>86</v>
      </c>
      <c r="D359" s="1" t="s">
        <v>26</v>
      </c>
      <c r="E359" s="2">
        <v>10469.4529</v>
      </c>
      <c r="F359" s="3">
        <v>4.3929260525278992E-2</v>
      </c>
      <c r="G359" s="2">
        <v>616777</v>
      </c>
      <c r="H359" s="2">
        <v>9889.5134944350011</v>
      </c>
      <c r="I359" s="392">
        <v>3.3645803371751399</v>
      </c>
      <c r="J359" s="392">
        <v>0.905072983254542</v>
      </c>
      <c r="K359" s="392">
        <v>2.0524042824778999</v>
      </c>
    </row>
    <row r="360" spans="1:11" ht="19" customHeight="1" x14ac:dyDescent="0.2">
      <c r="A360">
        <v>1230</v>
      </c>
      <c r="B360" t="s">
        <v>302</v>
      </c>
      <c r="C360" s="1" t="s">
        <v>303</v>
      </c>
      <c r="D360" s="1" t="s">
        <v>53</v>
      </c>
      <c r="E360" s="2">
        <v>71076.489799999996</v>
      </c>
      <c r="F360" s="3">
        <v>6.6822000000000001E-3</v>
      </c>
      <c r="G360" s="2">
        <v>4049767</v>
      </c>
      <c r="H360" s="2">
        <v>9877.3938623009999</v>
      </c>
      <c r="I360" s="392">
        <v>3.35731228413372</v>
      </c>
      <c r="J360" s="392">
        <v>0.90320650091336796</v>
      </c>
      <c r="K360" s="392">
        <v>2.0486390306800502</v>
      </c>
    </row>
    <row r="361" spans="1:11" ht="19" customHeight="1" x14ac:dyDescent="0.2">
      <c r="A361">
        <v>653</v>
      </c>
      <c r="B361" t="s">
        <v>764</v>
      </c>
      <c r="C361" s="1" t="s">
        <v>18</v>
      </c>
      <c r="D361" s="1" t="s">
        <v>7</v>
      </c>
      <c r="E361" s="2">
        <v>64429.476199999997</v>
      </c>
      <c r="F361" s="3">
        <v>4.6584840000069204E-2</v>
      </c>
      <c r="G361" s="2">
        <v>577949</v>
      </c>
      <c r="H361" s="2">
        <v>9827.1365180180001</v>
      </c>
      <c r="I361" s="392">
        <v>3.3280044887373998</v>
      </c>
      <c r="J361" s="392">
        <v>0.89570750368125296</v>
      </c>
      <c r="K361" s="392">
        <v>2.0349862988312899</v>
      </c>
    </row>
    <row r="362" spans="1:11" ht="19" customHeight="1" x14ac:dyDescent="0.2">
      <c r="A362">
        <v>775</v>
      </c>
      <c r="B362" t="s">
        <v>292</v>
      </c>
      <c r="C362" s="1" t="s">
        <v>18</v>
      </c>
      <c r="D362" s="1" t="s">
        <v>7</v>
      </c>
      <c r="E362" s="2">
        <v>4434.2709999999997</v>
      </c>
      <c r="F362" s="3">
        <v>0.13347796967668571</v>
      </c>
      <c r="G362" s="2">
        <v>201383</v>
      </c>
      <c r="H362" s="2">
        <v>9811.2707981010008</v>
      </c>
      <c r="I362" s="392">
        <v>3.3189198606087098</v>
      </c>
      <c r="J362" s="392">
        <v>0.893368220668316</v>
      </c>
      <c r="K362" s="392">
        <v>2.0308756520617099</v>
      </c>
    </row>
    <row r="363" spans="1:11" ht="19" customHeight="1" x14ac:dyDescent="0.2">
      <c r="A363">
        <v>554</v>
      </c>
      <c r="B363" t="s">
        <v>714</v>
      </c>
      <c r="C363" s="1" t="s">
        <v>449</v>
      </c>
      <c r="D363" s="1" t="s">
        <v>40</v>
      </c>
      <c r="E363" s="2">
        <v>63434.914199999999</v>
      </c>
      <c r="F363" s="3">
        <v>8.8988387774438196E-2</v>
      </c>
      <c r="G363" s="2">
        <v>301434</v>
      </c>
      <c r="H363" s="2">
        <v>9790.8058733460002</v>
      </c>
      <c r="I363" s="392">
        <v>3.3071619044334302</v>
      </c>
      <c r="J363" s="392">
        <v>0.890482113318118</v>
      </c>
      <c r="K363" s="392">
        <v>2.0251876691942599</v>
      </c>
    </row>
    <row r="364" spans="1:11" ht="19" customHeight="1" x14ac:dyDescent="0.2">
      <c r="A364">
        <v>440</v>
      </c>
      <c r="B364" t="s">
        <v>348</v>
      </c>
      <c r="C364" s="1" t="s">
        <v>5</v>
      </c>
      <c r="D364" s="1" t="s">
        <v>2</v>
      </c>
      <c r="E364" s="2">
        <v>6686.9013999999997</v>
      </c>
      <c r="F364" s="3">
        <v>8.7647870000066574E-3</v>
      </c>
      <c r="G364" s="2">
        <v>3003840</v>
      </c>
      <c r="H364" s="2">
        <v>9609.7264904664989</v>
      </c>
      <c r="I364" s="392">
        <v>3.2003696146570801</v>
      </c>
      <c r="J364" s="392">
        <v>0.86509336428025796</v>
      </c>
      <c r="K364" s="392">
        <v>1.97283984608092</v>
      </c>
    </row>
    <row r="365" spans="1:11" ht="19" customHeight="1" x14ac:dyDescent="0.2">
      <c r="A365">
        <v>1254</v>
      </c>
      <c r="B365" t="s">
        <v>321</v>
      </c>
      <c r="C365" s="1" t="s">
        <v>86</v>
      </c>
      <c r="D365" s="1" t="s">
        <v>53</v>
      </c>
      <c r="E365" s="2">
        <v>6411.4750000000004</v>
      </c>
      <c r="F365" s="3">
        <v>6.6822000000000001E-3</v>
      </c>
      <c r="G365" s="2">
        <v>3866664</v>
      </c>
      <c r="H365" s="2">
        <v>9430.8050959920001</v>
      </c>
      <c r="I365" s="392">
        <v>3.09698035642284</v>
      </c>
      <c r="J365" s="392">
        <v>0.84045862906833602</v>
      </c>
      <c r="K365" s="392">
        <v>1.92103490714189</v>
      </c>
    </row>
    <row r="366" spans="1:11" ht="19" customHeight="1" x14ac:dyDescent="0.2">
      <c r="A366">
        <v>947</v>
      </c>
      <c r="B366" t="s">
        <v>434</v>
      </c>
      <c r="C366" s="1" t="s">
        <v>63</v>
      </c>
      <c r="D366" s="1" t="s">
        <v>28</v>
      </c>
      <c r="E366" s="2">
        <v>12146.350200000001</v>
      </c>
      <c r="F366" s="3">
        <v>9.6848675247451325E-3</v>
      </c>
      <c r="G366" s="2">
        <v>2642843</v>
      </c>
      <c r="H366" s="2">
        <v>9342.3882854505009</v>
      </c>
      <c r="I366" s="392">
        <v>3.04624940923479</v>
      </c>
      <c r="J366" s="392">
        <v>0.82821202486427403</v>
      </c>
      <c r="K366" s="392">
        <v>1.89631117678479</v>
      </c>
    </row>
    <row r="367" spans="1:11" ht="19" customHeight="1" x14ac:dyDescent="0.2">
      <c r="A367">
        <v>336</v>
      </c>
      <c r="B367" t="s">
        <v>765</v>
      </c>
      <c r="C367" s="1" t="s">
        <v>10</v>
      </c>
      <c r="D367" s="1" t="s">
        <v>2</v>
      </c>
      <c r="E367" s="2">
        <v>13294.113499999999</v>
      </c>
      <c r="F367" s="3">
        <v>9.027726199989218E-2</v>
      </c>
      <c r="G367" s="2">
        <v>278215</v>
      </c>
      <c r="H367" s="2">
        <v>9167.5182832645005</v>
      </c>
      <c r="I367" s="392">
        <v>2.9468936985987302</v>
      </c>
      <c r="J367" s="392">
        <v>0.80519481520347902</v>
      </c>
      <c r="K367" s="392">
        <v>1.8469134151872799</v>
      </c>
    </row>
    <row r="368" spans="1:11" ht="19" customHeight="1" x14ac:dyDescent="0.2">
      <c r="A368">
        <v>1114</v>
      </c>
      <c r="B368" t="s">
        <v>548</v>
      </c>
      <c r="C368" s="1" t="s">
        <v>10</v>
      </c>
      <c r="D368" s="1" t="s">
        <v>147</v>
      </c>
      <c r="E368" s="2">
        <v>3249.6565999999998</v>
      </c>
      <c r="F368" s="3">
        <v>7.6626959000095002E-2</v>
      </c>
      <c r="G368" s="2">
        <v>326291</v>
      </c>
      <c r="H368" s="2">
        <v>9125.9807838715005</v>
      </c>
      <c r="I368" s="392">
        <v>2.9237374048439202</v>
      </c>
      <c r="J368" s="392">
        <v>0.79984531510910395</v>
      </c>
      <c r="K368" s="392">
        <v>1.83516138358753</v>
      </c>
    </row>
    <row r="369" spans="1:11" ht="19" customHeight="1" x14ac:dyDescent="0.2">
      <c r="A369">
        <v>1278</v>
      </c>
      <c r="B369" t="s">
        <v>331</v>
      </c>
      <c r="C369" s="1" t="s">
        <v>54</v>
      </c>
      <c r="D369" s="1" t="s">
        <v>53</v>
      </c>
      <c r="E369" s="2">
        <v>50711.552600000003</v>
      </c>
      <c r="F369" s="3">
        <v>6.6822000000000001E-3</v>
      </c>
      <c r="G369" s="2">
        <v>3717707</v>
      </c>
      <c r="H369" s="2">
        <v>9067.4985261210004</v>
      </c>
      <c r="I369" s="392">
        <v>2.8906284278382102</v>
      </c>
      <c r="J369" s="392">
        <v>0.79196524766961496</v>
      </c>
      <c r="K369" s="392">
        <v>1.8194730879224299</v>
      </c>
    </row>
    <row r="370" spans="1:11" ht="19" customHeight="1" x14ac:dyDescent="0.2">
      <c r="A370">
        <v>675</v>
      </c>
      <c r="B370" t="s">
        <v>554</v>
      </c>
      <c r="C370" s="1" t="s">
        <v>14</v>
      </c>
      <c r="D370" s="1" t="s">
        <v>7</v>
      </c>
      <c r="E370" s="2">
        <v>8442.7854000000007</v>
      </c>
      <c r="F370" s="3">
        <v>3.2464854999973779E-2</v>
      </c>
      <c r="G370" s="2">
        <v>762584</v>
      </c>
      <c r="H370" s="2">
        <v>9036.3703296345011</v>
      </c>
      <c r="I370" s="392">
        <v>2.8727601719414499</v>
      </c>
      <c r="J370" s="392">
        <v>0.78767137580520497</v>
      </c>
      <c r="K370" s="392">
        <v>1.8105814098570501</v>
      </c>
    </row>
    <row r="371" spans="1:11" ht="19" customHeight="1" x14ac:dyDescent="0.2">
      <c r="A371">
        <v>376</v>
      </c>
      <c r="B371" t="s">
        <v>386</v>
      </c>
      <c r="C371" s="1" t="s">
        <v>10</v>
      </c>
      <c r="D371" s="1" t="s">
        <v>2</v>
      </c>
      <c r="E371" s="2">
        <v>10445.3125</v>
      </c>
      <c r="F371" s="3">
        <v>8.764786999983655E-3</v>
      </c>
      <c r="G371" s="2">
        <v>2814358</v>
      </c>
      <c r="H371" s="2">
        <v>9003.5456702704996</v>
      </c>
      <c r="I371" s="392">
        <v>2.8548390707632199</v>
      </c>
      <c r="J371" s="392">
        <v>0.78325904525316703</v>
      </c>
      <c r="K371" s="392">
        <v>1.80176731780557</v>
      </c>
    </row>
    <row r="372" spans="1:11" ht="19" customHeight="1" x14ac:dyDescent="0.2">
      <c r="A372">
        <v>434</v>
      </c>
      <c r="B372" t="s">
        <v>366</v>
      </c>
      <c r="C372" s="1" t="s">
        <v>10</v>
      </c>
      <c r="D372" s="1" t="s">
        <v>2</v>
      </c>
      <c r="E372" s="2">
        <v>6350.9988999999996</v>
      </c>
      <c r="F372" s="3">
        <v>8.7647870000014221E-3</v>
      </c>
      <c r="G372" s="2">
        <v>2812308</v>
      </c>
      <c r="H372" s="2">
        <v>8996.9874184159999</v>
      </c>
      <c r="I372" s="392">
        <v>2.8512584942063302</v>
      </c>
      <c r="J372" s="392">
        <v>0.78229674447027897</v>
      </c>
      <c r="K372" s="392">
        <v>1.8001106162579701</v>
      </c>
    </row>
    <row r="373" spans="1:11" ht="19" customHeight="1" x14ac:dyDescent="0.2">
      <c r="A373">
        <v>790</v>
      </c>
      <c r="B373" t="s">
        <v>320</v>
      </c>
      <c r="C373" s="1" t="s">
        <v>20</v>
      </c>
      <c r="D373" s="1" t="s">
        <v>7</v>
      </c>
      <c r="E373" s="2">
        <v>1487.7132999999999</v>
      </c>
      <c r="F373" s="3">
        <v>0.13380982199991229</v>
      </c>
      <c r="G373" s="2">
        <v>182378</v>
      </c>
      <c r="H373" s="2">
        <v>8907.4482165955014</v>
      </c>
      <c r="I373" s="392">
        <v>2.8016659105564301</v>
      </c>
      <c r="J373" s="392">
        <v>0.76977154105815104</v>
      </c>
      <c r="K373" s="392">
        <v>1.7742281483990601</v>
      </c>
    </row>
    <row r="374" spans="1:11" ht="19" customHeight="1" x14ac:dyDescent="0.2">
      <c r="A374">
        <v>1261</v>
      </c>
      <c r="B374" t="s">
        <v>330</v>
      </c>
      <c r="C374" s="1" t="s">
        <v>20</v>
      </c>
      <c r="D374" s="1" t="s">
        <v>53</v>
      </c>
      <c r="E374" s="2">
        <v>39725.109100000001</v>
      </c>
      <c r="F374" s="3">
        <v>6.6821999999999993E-3</v>
      </c>
      <c r="G374" s="2">
        <v>3626686</v>
      </c>
      <c r="H374" s="2">
        <v>8845.4980340579987</v>
      </c>
      <c r="I374" s="392">
        <v>2.7674428074060402</v>
      </c>
      <c r="J374" s="392">
        <v>0.76191895241576302</v>
      </c>
      <c r="K374" s="392">
        <v>1.7569850371495599</v>
      </c>
    </row>
    <row r="375" spans="1:11" ht="19" customHeight="1" x14ac:dyDescent="0.2">
      <c r="A375">
        <v>780</v>
      </c>
      <c r="B375" t="s">
        <v>316</v>
      </c>
      <c r="C375" s="1" t="s">
        <v>18</v>
      </c>
      <c r="D375" s="1" t="s">
        <v>7</v>
      </c>
      <c r="E375" s="2">
        <v>1604.259</v>
      </c>
      <c r="F375" s="3">
        <v>0.13380982200025493</v>
      </c>
      <c r="G375" s="2">
        <v>180457</v>
      </c>
      <c r="H375" s="2">
        <v>8813.6254527755009</v>
      </c>
      <c r="I375" s="392">
        <v>2.7497753238621501</v>
      </c>
      <c r="J375" s="392">
        <v>0.75768741138214502</v>
      </c>
      <c r="K375" s="392">
        <v>1.74880078739663</v>
      </c>
    </row>
    <row r="376" spans="1:11" ht="19" customHeight="1" x14ac:dyDescent="0.2">
      <c r="A376">
        <v>34</v>
      </c>
      <c r="B376" t="s">
        <v>394</v>
      </c>
      <c r="C376" s="1" t="s">
        <v>34</v>
      </c>
      <c r="D376" s="1" t="s">
        <v>53</v>
      </c>
      <c r="E376" s="2">
        <v>9030.2466999999997</v>
      </c>
      <c r="F376" s="3">
        <v>2.1908633999950522E-2</v>
      </c>
      <c r="G376" s="2">
        <v>1091381</v>
      </c>
      <c r="H376" s="2">
        <v>8727.3934124775005</v>
      </c>
      <c r="I376" s="392">
        <v>2.70265512704675</v>
      </c>
      <c r="J376" s="392">
        <v>0.746257281372946</v>
      </c>
      <c r="K376" s="392">
        <v>1.72489854642805</v>
      </c>
    </row>
    <row r="377" spans="1:11" ht="19" customHeight="1" x14ac:dyDescent="0.2">
      <c r="A377">
        <v>543</v>
      </c>
      <c r="B377" t="s">
        <v>333</v>
      </c>
      <c r="C377" s="1" t="s">
        <v>18</v>
      </c>
      <c r="D377" s="1" t="s">
        <v>40</v>
      </c>
      <c r="E377" s="2">
        <v>1383.2411</v>
      </c>
      <c r="F377" s="3">
        <v>4.707370699990121E-2</v>
      </c>
      <c r="G377" s="2">
        <v>506150</v>
      </c>
      <c r="H377" s="2">
        <v>8696.6202312699988</v>
      </c>
      <c r="I377" s="392">
        <v>2.68612930883006</v>
      </c>
      <c r="J377" s="392">
        <v>0.74212065488156898</v>
      </c>
      <c r="K377" s="392">
        <v>1.71656029152145</v>
      </c>
    </row>
    <row r="378" spans="1:11" ht="19" customHeight="1" x14ac:dyDescent="0.2">
      <c r="A378">
        <v>454</v>
      </c>
      <c r="B378" t="s">
        <v>377</v>
      </c>
      <c r="C378" s="1" t="s">
        <v>86</v>
      </c>
      <c r="D378" s="1" t="s">
        <v>40</v>
      </c>
      <c r="E378" s="2">
        <v>2431.7257</v>
      </c>
      <c r="F378" s="3">
        <v>6.1844250000000003E-2</v>
      </c>
      <c r="G378" s="2">
        <v>382130</v>
      </c>
      <c r="H378" s="2">
        <v>8625.8782871625008</v>
      </c>
      <c r="I378" s="392">
        <v>2.6485931459633001</v>
      </c>
      <c r="J378" s="392">
        <v>0.73265988204615295</v>
      </c>
      <c r="K378" s="392">
        <v>1.6970915988973101</v>
      </c>
    </row>
    <row r="379" spans="1:11" ht="19" customHeight="1" x14ac:dyDescent="0.2">
      <c r="A379">
        <v>502</v>
      </c>
      <c r="B379" t="s">
        <v>362</v>
      </c>
      <c r="C379" s="1" t="s">
        <v>86</v>
      </c>
      <c r="D379" s="1" t="s">
        <v>40</v>
      </c>
      <c r="E379" s="2">
        <v>78667.525299999907</v>
      </c>
      <c r="F379" s="3">
        <v>4.7316209241863201E-2</v>
      </c>
      <c r="G379" s="2">
        <v>497984</v>
      </c>
      <c r="H379" s="2">
        <v>8600.3910272315006</v>
      </c>
      <c r="I379" s="392">
        <v>2.6350909886865002</v>
      </c>
      <c r="J379" s="392">
        <v>0.72933683490408496</v>
      </c>
      <c r="K379" s="392">
        <v>1.68963338957382</v>
      </c>
    </row>
    <row r="380" spans="1:11" ht="19" customHeight="1" x14ac:dyDescent="0.2">
      <c r="A380">
        <v>482</v>
      </c>
      <c r="B380" t="s">
        <v>415</v>
      </c>
      <c r="C380" s="1" t="s">
        <v>12</v>
      </c>
      <c r="D380" s="1" t="s">
        <v>2</v>
      </c>
      <c r="E380" s="2">
        <v>4448.4465</v>
      </c>
      <c r="F380" s="3">
        <v>0.11212738299995693</v>
      </c>
      <c r="G380" s="2">
        <v>209023</v>
      </c>
      <c r="H380" s="2">
        <v>8554.5787215319997</v>
      </c>
      <c r="I380" s="392">
        <v>2.6106088282424702</v>
      </c>
      <c r="J380" s="392">
        <v>0.72340591579773905</v>
      </c>
      <c r="K380" s="392">
        <v>1.67709559919764</v>
      </c>
    </row>
    <row r="381" spans="1:11" ht="19" customHeight="1" x14ac:dyDescent="0.2">
      <c r="A381">
        <v>426</v>
      </c>
      <c r="B381" t="s">
        <v>378</v>
      </c>
      <c r="C381" s="1" t="s">
        <v>5</v>
      </c>
      <c r="D381" s="1" t="s">
        <v>2</v>
      </c>
      <c r="E381" s="2">
        <v>7425.5519000000004</v>
      </c>
      <c r="F381" s="3">
        <v>8.7647870000093844E-3</v>
      </c>
      <c r="G381" s="2">
        <v>2664525</v>
      </c>
      <c r="H381" s="2">
        <v>8524.2078396380002</v>
      </c>
      <c r="I381" s="392">
        <v>2.59487005531967</v>
      </c>
      <c r="J381" s="392">
        <v>0.71948168684547897</v>
      </c>
      <c r="K381" s="392">
        <v>1.66904819868178</v>
      </c>
    </row>
    <row r="382" spans="1:11" ht="19" customHeight="1" x14ac:dyDescent="0.2">
      <c r="A382">
        <v>468</v>
      </c>
      <c r="B382" t="s">
        <v>325</v>
      </c>
      <c r="C382" s="1" t="s">
        <v>12</v>
      </c>
      <c r="D382" s="1" t="s">
        <v>2</v>
      </c>
      <c r="E382" s="2">
        <v>4536.8105999999998</v>
      </c>
      <c r="F382" s="3">
        <v>0.11212738300010093</v>
      </c>
      <c r="G382" s="2">
        <v>208113</v>
      </c>
      <c r="H382" s="2">
        <v>8517.3356112795009</v>
      </c>
      <c r="I382" s="392">
        <v>2.5913230396265101</v>
      </c>
      <c r="J382" s="392">
        <v>0.71853100262033798</v>
      </c>
      <c r="K382" s="392">
        <v>1.6669800419971399</v>
      </c>
    </row>
    <row r="383" spans="1:11" ht="19" customHeight="1" x14ac:dyDescent="0.2">
      <c r="A383">
        <v>788</v>
      </c>
      <c r="B383" t="s">
        <v>285</v>
      </c>
      <c r="C383" s="1" t="s">
        <v>18</v>
      </c>
      <c r="D383" s="1" t="s">
        <v>7</v>
      </c>
      <c r="E383" s="2">
        <v>30243.3102</v>
      </c>
      <c r="F383" s="3">
        <v>0.13380982199989555</v>
      </c>
      <c r="G383" s="2">
        <v>172319</v>
      </c>
      <c r="H383" s="2">
        <v>8416.1607717780007</v>
      </c>
      <c r="I383" s="392">
        <v>2.5379329168031202</v>
      </c>
      <c r="J383" s="392">
        <v>0.70521049664581903</v>
      </c>
      <c r="K383" s="392">
        <v>1.63909613454437</v>
      </c>
    </row>
    <row r="384" spans="1:11" ht="19" customHeight="1" x14ac:dyDescent="0.2">
      <c r="A384">
        <v>794</v>
      </c>
      <c r="B384" t="s">
        <v>315</v>
      </c>
      <c r="C384" s="1" t="s">
        <v>18</v>
      </c>
      <c r="D384" s="1" t="s">
        <v>7</v>
      </c>
      <c r="E384" s="2">
        <v>45061.536599999999</v>
      </c>
      <c r="F384" s="3">
        <v>0.13380982199991875</v>
      </c>
      <c r="G384" s="2">
        <v>172287</v>
      </c>
      <c r="H384" s="2">
        <v>8414.5978730585011</v>
      </c>
      <c r="I384" s="392">
        <v>2.5370953942781602</v>
      </c>
      <c r="J384" s="392">
        <v>0.70501674633564104</v>
      </c>
      <c r="K384" s="392">
        <v>1.6386668320093301</v>
      </c>
    </row>
    <row r="385" spans="1:11" ht="19" customHeight="1" x14ac:dyDescent="0.2">
      <c r="A385">
        <v>447</v>
      </c>
      <c r="B385" t="s">
        <v>370</v>
      </c>
      <c r="C385" s="1" t="s">
        <v>5</v>
      </c>
      <c r="D385" s="1" t="s">
        <v>2</v>
      </c>
      <c r="E385" s="2">
        <v>5602.3788999999997</v>
      </c>
      <c r="F385" s="3">
        <v>8.7647870000159989E-3</v>
      </c>
      <c r="G385" s="2">
        <v>2625134</v>
      </c>
      <c r="H385" s="2">
        <v>8398.1902301225</v>
      </c>
      <c r="I385" s="392">
        <v>2.52853717361055</v>
      </c>
      <c r="J385" s="392">
        <v>0.70284774407363004</v>
      </c>
      <c r="K385" s="392">
        <v>1.63440423498684</v>
      </c>
    </row>
    <row r="386" spans="1:11" ht="19" customHeight="1" x14ac:dyDescent="0.2">
      <c r="A386">
        <v>1344</v>
      </c>
      <c r="B386" t="s">
        <v>395</v>
      </c>
      <c r="C386" s="1" t="s">
        <v>20</v>
      </c>
      <c r="D386" s="1" t="s">
        <v>26</v>
      </c>
      <c r="E386" s="2">
        <v>49406.094499999999</v>
      </c>
      <c r="F386" s="3">
        <v>1.7290141999965307E-2</v>
      </c>
      <c r="G386" s="2">
        <v>1325813</v>
      </c>
      <c r="H386" s="2">
        <v>8367.0756879210003</v>
      </c>
      <c r="I386" s="392">
        <v>2.5122998934826501</v>
      </c>
      <c r="J386" s="392">
        <v>0.69865778733363304</v>
      </c>
      <c r="K386" s="392">
        <v>1.62575678974452</v>
      </c>
    </row>
    <row r="387" spans="1:11" ht="19" customHeight="1" x14ac:dyDescent="0.2">
      <c r="A387">
        <v>1274</v>
      </c>
      <c r="B387" t="s">
        <v>353</v>
      </c>
      <c r="C387" s="1" t="s">
        <v>20</v>
      </c>
      <c r="D387" s="1" t="s">
        <v>53</v>
      </c>
      <c r="E387" s="2">
        <v>24641.543300000001</v>
      </c>
      <c r="F387" s="3">
        <v>6.6822000000000001E-3</v>
      </c>
      <c r="G387" s="2">
        <v>3410311</v>
      </c>
      <c r="H387" s="2">
        <v>8317.758759933</v>
      </c>
      <c r="I387" s="392">
        <v>2.4867575134251498</v>
      </c>
      <c r="J387" s="392">
        <v>0.69241549541967395</v>
      </c>
      <c r="K387" s="392">
        <v>1.6123595726272</v>
      </c>
    </row>
    <row r="388" spans="1:11" ht="19" customHeight="1" x14ac:dyDescent="0.2">
      <c r="A388">
        <v>616</v>
      </c>
      <c r="B388" t="s">
        <v>450</v>
      </c>
      <c r="C388" s="1" t="s">
        <v>8</v>
      </c>
      <c r="D388" s="1" t="s">
        <v>7</v>
      </c>
      <c r="E388" s="2">
        <v>935.01969999999994</v>
      </c>
      <c r="F388" s="3">
        <v>8.6139587999848763E-2</v>
      </c>
      <c r="G388" s="2">
        <v>264480</v>
      </c>
      <c r="H388" s="2">
        <v>8315.5023554830004</v>
      </c>
      <c r="I388" s="392">
        <v>2.4855915022425301</v>
      </c>
      <c r="J388" s="392">
        <v>0.69211141305910295</v>
      </c>
      <c r="K388" s="392">
        <v>1.6117755098436299</v>
      </c>
    </row>
    <row r="389" spans="1:11" ht="19" customHeight="1" x14ac:dyDescent="0.2">
      <c r="A389">
        <v>1395</v>
      </c>
      <c r="B389" t="s">
        <v>393</v>
      </c>
      <c r="C389" s="1" t="s">
        <v>20</v>
      </c>
      <c r="D389" s="1" t="s">
        <v>26</v>
      </c>
      <c r="E389" s="2">
        <v>55190.285100000001</v>
      </c>
      <c r="F389" s="3">
        <v>1.7290142000001552E-2</v>
      </c>
      <c r="G389" s="2">
        <v>1288869</v>
      </c>
      <c r="H389" s="2">
        <v>8133.9257307309999</v>
      </c>
      <c r="I389" s="392">
        <v>2.3917324648579799</v>
      </c>
      <c r="J389" s="392">
        <v>0.668248872495256</v>
      </c>
      <c r="K389" s="392">
        <v>1.56168022953036</v>
      </c>
    </row>
    <row r="390" spans="1:11" ht="19" customHeight="1" x14ac:dyDescent="0.2">
      <c r="A390">
        <v>1435</v>
      </c>
      <c r="B390" t="s">
        <v>556</v>
      </c>
      <c r="C390" s="1" t="s">
        <v>20</v>
      </c>
      <c r="D390" s="1" t="s">
        <v>26</v>
      </c>
      <c r="E390" s="2">
        <v>86126.089800000002</v>
      </c>
      <c r="F390" s="3">
        <v>2.6278703000040215E-2</v>
      </c>
      <c r="G390" s="2">
        <v>845422</v>
      </c>
      <c r="H390" s="2">
        <v>8109.0566814104996</v>
      </c>
      <c r="I390" s="392">
        <v>2.3786296486844098</v>
      </c>
      <c r="J390" s="392">
        <v>0.66518608176445804</v>
      </c>
      <c r="K390" s="392">
        <v>1.55486663062206</v>
      </c>
    </row>
    <row r="391" spans="1:11" ht="19" customHeight="1" x14ac:dyDescent="0.2">
      <c r="A391">
        <v>1390</v>
      </c>
      <c r="B391" t="s">
        <v>384</v>
      </c>
      <c r="C391" s="1" t="s">
        <v>20</v>
      </c>
      <c r="D391" s="1" t="s">
        <v>26</v>
      </c>
      <c r="E391" s="2">
        <v>54548.3577</v>
      </c>
      <c r="F391" s="3">
        <v>1.7290141999974997E-2</v>
      </c>
      <c r="G391" s="2">
        <v>1280046</v>
      </c>
      <c r="H391" s="2">
        <v>8078.2446438724992</v>
      </c>
      <c r="I391" s="392">
        <v>2.36269865328868</v>
      </c>
      <c r="J391" s="392">
        <v>0.66114756778172001</v>
      </c>
      <c r="K391" s="392">
        <v>1.5467398261090199</v>
      </c>
    </row>
    <row r="392" spans="1:11" ht="19" customHeight="1" x14ac:dyDescent="0.2">
      <c r="A392">
        <v>1319</v>
      </c>
      <c r="B392" t="s">
        <v>648</v>
      </c>
      <c r="C392" s="1" t="s">
        <v>20</v>
      </c>
      <c r="D392" s="1" t="s">
        <v>26</v>
      </c>
      <c r="E392" s="2">
        <v>63999.931799999998</v>
      </c>
      <c r="F392" s="3">
        <v>0.21677701371892494</v>
      </c>
      <c r="G392" s="2">
        <v>101247</v>
      </c>
      <c r="H392" s="2">
        <v>8011.0281424199993</v>
      </c>
      <c r="I392" s="392">
        <v>2.3285841300188701</v>
      </c>
      <c r="J392" s="392">
        <v>0.65256113383684899</v>
      </c>
      <c r="K392" s="392">
        <v>1.5282685321838101</v>
      </c>
    </row>
    <row r="393" spans="1:11" ht="19" customHeight="1" x14ac:dyDescent="0.2">
      <c r="A393">
        <v>544</v>
      </c>
      <c r="B393" t="s">
        <v>848</v>
      </c>
      <c r="C393" s="1" t="s">
        <v>86</v>
      </c>
      <c r="D393" s="1" t="s">
        <v>40</v>
      </c>
      <c r="E393" s="2">
        <v>16503.430700000001</v>
      </c>
      <c r="F393" s="3">
        <v>8.9580653999893761E-2</v>
      </c>
      <c r="G393" s="2">
        <v>244719</v>
      </c>
      <c r="H393" s="2">
        <v>8001.5621441630001</v>
      </c>
      <c r="I393" s="392">
        <v>2.3237249998802398</v>
      </c>
      <c r="J393" s="392">
        <v>0.65140668404409097</v>
      </c>
      <c r="K393" s="392">
        <v>1.5258974851535301</v>
      </c>
    </row>
    <row r="394" spans="1:11" ht="19" customHeight="1" x14ac:dyDescent="0.2">
      <c r="A394">
        <v>439</v>
      </c>
      <c r="B394" t="s">
        <v>354</v>
      </c>
      <c r="C394" s="1" t="s">
        <v>10</v>
      </c>
      <c r="D394" s="1" t="s">
        <v>2</v>
      </c>
      <c r="E394" s="2">
        <v>3939.1529999999998</v>
      </c>
      <c r="F394" s="3">
        <v>8.7647869999987991E-3</v>
      </c>
      <c r="G394" s="2">
        <v>2496669</v>
      </c>
      <c r="H394" s="2">
        <v>7987.2117779925002</v>
      </c>
      <c r="I394" s="392">
        <v>2.3161854466794898</v>
      </c>
      <c r="J394" s="392">
        <v>0.64963418150693197</v>
      </c>
      <c r="K394" s="392">
        <v>1.52243590375792</v>
      </c>
    </row>
    <row r="395" spans="1:11" ht="19" customHeight="1" x14ac:dyDescent="0.2">
      <c r="A395">
        <v>1377</v>
      </c>
      <c r="B395" t="s">
        <v>399</v>
      </c>
      <c r="C395" s="1" t="s">
        <v>86</v>
      </c>
      <c r="D395" s="1" t="s">
        <v>26</v>
      </c>
      <c r="E395" s="2">
        <v>11929.457399999999</v>
      </c>
      <c r="F395" s="3">
        <v>3.8701312000028382E-2</v>
      </c>
      <c r="G395" s="2">
        <v>563682</v>
      </c>
      <c r="H395" s="2">
        <v>7962.5600270419991</v>
      </c>
      <c r="I395" s="392">
        <v>2.30411845211527</v>
      </c>
      <c r="J395" s="392">
        <v>0.64657594238570004</v>
      </c>
      <c r="K395" s="392">
        <v>1.5156528929755</v>
      </c>
    </row>
    <row r="396" spans="1:11" ht="19" customHeight="1" x14ac:dyDescent="0.2">
      <c r="A396">
        <v>540</v>
      </c>
      <c r="B396" t="s">
        <v>787</v>
      </c>
      <c r="C396" s="1" t="s">
        <v>86</v>
      </c>
      <c r="D396" s="1" t="s">
        <v>40</v>
      </c>
      <c r="E396" s="2">
        <v>12657.560100000001</v>
      </c>
      <c r="F396" s="3">
        <v>8.9580653999983467E-2</v>
      </c>
      <c r="G396" s="2">
        <v>241926</v>
      </c>
      <c r="H396" s="2">
        <v>7910.2395943540005</v>
      </c>
      <c r="I396" s="392">
        <v>2.2778680316198598</v>
      </c>
      <c r="J396" s="392">
        <v>0.63979095442779399</v>
      </c>
      <c r="K396" s="392">
        <v>1.5020590624892101</v>
      </c>
    </row>
    <row r="397" spans="1:11" ht="19" customHeight="1" x14ac:dyDescent="0.2">
      <c r="A397">
        <v>1130</v>
      </c>
      <c r="B397" t="s">
        <v>877</v>
      </c>
      <c r="C397" s="1" t="s">
        <v>148</v>
      </c>
      <c r="D397" s="1" t="s">
        <v>147</v>
      </c>
      <c r="E397" s="2">
        <v>104248.9479</v>
      </c>
      <c r="F397" s="3">
        <v>1.5669193000000001E-2</v>
      </c>
      <c r="G397" s="2">
        <v>1378400</v>
      </c>
      <c r="H397" s="2">
        <v>7883.4217053880002</v>
      </c>
      <c r="I397" s="392">
        <v>2.2647440724332402</v>
      </c>
      <c r="J397" s="392">
        <v>0.63642574263087803</v>
      </c>
      <c r="K397" s="392">
        <v>1.4948195711744501</v>
      </c>
    </row>
    <row r="398" spans="1:11" ht="19" customHeight="1" x14ac:dyDescent="0.2">
      <c r="A398">
        <v>382</v>
      </c>
      <c r="B398" t="s">
        <v>538</v>
      </c>
      <c r="C398" s="1" t="s">
        <v>5</v>
      </c>
      <c r="D398" s="1" t="s">
        <v>2</v>
      </c>
      <c r="E398" s="2">
        <v>21390.781900000002</v>
      </c>
      <c r="F398" s="3">
        <v>3.4713343486428377E-2</v>
      </c>
      <c r="G398" s="2">
        <v>618570</v>
      </c>
      <c r="H398" s="2">
        <v>7837.5110013459998</v>
      </c>
      <c r="I398" s="392">
        <v>2.24137674036951</v>
      </c>
      <c r="J398" s="392">
        <v>0.63100536064347601</v>
      </c>
      <c r="K398" s="392">
        <v>1.48196242290929</v>
      </c>
    </row>
    <row r="399" spans="1:11" ht="19" customHeight="1" x14ac:dyDescent="0.2">
      <c r="A399">
        <v>1365</v>
      </c>
      <c r="B399" t="s">
        <v>381</v>
      </c>
      <c r="C399" s="1" t="s">
        <v>20</v>
      </c>
      <c r="D399" s="1" t="s">
        <v>26</v>
      </c>
      <c r="E399" s="2">
        <v>41027.203300000001</v>
      </c>
      <c r="F399" s="3">
        <v>1.7290142000040545E-2</v>
      </c>
      <c r="G399" s="2">
        <v>1233225</v>
      </c>
      <c r="H399" s="2">
        <v>7782.7619093200001</v>
      </c>
      <c r="I399" s="392">
        <v>2.2136873370457</v>
      </c>
      <c r="J399" s="392">
        <v>0.62398596542054996</v>
      </c>
      <c r="K399" s="392">
        <v>1.46724990466281</v>
      </c>
    </row>
    <row r="400" spans="1:11" ht="19" customHeight="1" x14ac:dyDescent="0.2">
      <c r="A400">
        <v>944</v>
      </c>
      <c r="B400" t="s">
        <v>327</v>
      </c>
      <c r="C400" s="1" t="s">
        <v>63</v>
      </c>
      <c r="D400" s="1" t="s">
        <v>28</v>
      </c>
      <c r="E400" s="2">
        <v>19068.514299999999</v>
      </c>
      <c r="F400" s="3">
        <v>2.3177985256179036E-3</v>
      </c>
      <c r="G400" s="2">
        <v>9182016</v>
      </c>
      <c r="H400" s="2">
        <v>7767.9530486550011</v>
      </c>
      <c r="I400" s="392">
        <v>2.20631953940264</v>
      </c>
      <c r="J400" s="392">
        <v>0.622105159798783</v>
      </c>
      <c r="K400" s="392">
        <v>1.4633369466596999</v>
      </c>
    </row>
    <row r="401" spans="1:11" ht="19" customHeight="1" x14ac:dyDescent="0.2">
      <c r="A401">
        <v>919</v>
      </c>
      <c r="B401" t="s">
        <v>351</v>
      </c>
      <c r="C401" s="1" t="s">
        <v>20</v>
      </c>
      <c r="D401" s="1" t="s">
        <v>28</v>
      </c>
      <c r="E401" s="2">
        <v>56226.186900000001</v>
      </c>
      <c r="F401" s="3">
        <v>5.5167000000000002E-3</v>
      </c>
      <c r="G401" s="2">
        <v>3839894</v>
      </c>
      <c r="H401" s="2">
        <v>7731.9932788770002</v>
      </c>
      <c r="I401" s="392">
        <v>2.1883743042388102</v>
      </c>
      <c r="J401" s="392">
        <v>0.61772859749122699</v>
      </c>
      <c r="K401" s="392">
        <v>1.4538237234498901</v>
      </c>
    </row>
    <row r="402" spans="1:11" ht="19" customHeight="1" x14ac:dyDescent="0.2">
      <c r="A402">
        <v>751</v>
      </c>
      <c r="B402" t="s">
        <v>412</v>
      </c>
      <c r="C402" s="1" t="s">
        <v>18</v>
      </c>
      <c r="D402" s="1" t="s">
        <v>7</v>
      </c>
      <c r="E402" s="2">
        <v>54793.5167</v>
      </c>
      <c r="F402" s="3">
        <v>1.339215499998732E-2</v>
      </c>
      <c r="G402" s="2">
        <v>1577344</v>
      </c>
      <c r="H402" s="2">
        <v>7710.2728977494999</v>
      </c>
      <c r="I402" s="392">
        <v>2.1776453980475599</v>
      </c>
      <c r="J402" s="392">
        <v>0.61511940138387999</v>
      </c>
      <c r="K402" s="392">
        <v>1.4480351418167901</v>
      </c>
    </row>
    <row r="403" spans="1:11" ht="19" customHeight="1" x14ac:dyDescent="0.2">
      <c r="A403">
        <v>1369</v>
      </c>
      <c r="B403" t="s">
        <v>350</v>
      </c>
      <c r="C403" s="1" t="s">
        <v>20</v>
      </c>
      <c r="D403" s="1" t="s">
        <v>26</v>
      </c>
      <c r="E403" s="2">
        <v>19669.744600000002</v>
      </c>
      <c r="F403" s="3">
        <v>1.7290142000009865E-2</v>
      </c>
      <c r="G403" s="2">
        <v>1216664</v>
      </c>
      <c r="H403" s="2">
        <v>7678.2470640995007</v>
      </c>
      <c r="I403" s="392">
        <v>2.1618639659010199</v>
      </c>
      <c r="J403" s="392">
        <v>0.61103915615932702</v>
      </c>
      <c r="K403" s="392">
        <v>1.43907656793378</v>
      </c>
    </row>
    <row r="404" spans="1:11" ht="19" customHeight="1" x14ac:dyDescent="0.2">
      <c r="A404">
        <v>394</v>
      </c>
      <c r="B404" t="s">
        <v>367</v>
      </c>
      <c r="C404" s="1" t="s">
        <v>5</v>
      </c>
      <c r="D404" s="1" t="s">
        <v>2</v>
      </c>
      <c r="E404" s="2">
        <v>9180.5213999999996</v>
      </c>
      <c r="F404" s="3">
        <v>8.7647869999815491E-3</v>
      </c>
      <c r="G404" s="2">
        <v>2384912</v>
      </c>
      <c r="H404" s="2">
        <v>7629.6846782004986</v>
      </c>
      <c r="I404" s="392">
        <v>2.1376200344972398</v>
      </c>
      <c r="J404" s="392">
        <v>0.60487598040846202</v>
      </c>
      <c r="K404" s="392">
        <v>1.42630804033016</v>
      </c>
    </row>
    <row r="405" spans="1:11" ht="19" customHeight="1" x14ac:dyDescent="0.2">
      <c r="A405">
        <v>490</v>
      </c>
      <c r="B405" t="s">
        <v>421</v>
      </c>
      <c r="C405" s="1" t="s">
        <v>422</v>
      </c>
      <c r="D405" s="1" t="s">
        <v>2</v>
      </c>
      <c r="E405" s="2">
        <v>1834.5572999999999</v>
      </c>
      <c r="F405" s="3">
        <v>0.11212738299991384</v>
      </c>
      <c r="G405" s="2">
        <v>185752</v>
      </c>
      <c r="H405" s="2">
        <v>7602.1782611549997</v>
      </c>
      <c r="I405" s="392">
        <v>2.12438687277887</v>
      </c>
      <c r="J405" s="392">
        <v>0.60157821852688698</v>
      </c>
      <c r="K405" s="392">
        <v>1.41922506222939</v>
      </c>
    </row>
    <row r="406" spans="1:11" ht="19" customHeight="1" x14ac:dyDescent="0.2">
      <c r="A406">
        <v>492</v>
      </c>
      <c r="B406" t="s">
        <v>363</v>
      </c>
      <c r="C406" s="1" t="s">
        <v>74</v>
      </c>
      <c r="D406" s="1" t="s">
        <v>40</v>
      </c>
      <c r="E406" s="2">
        <v>7365.4859999999999</v>
      </c>
      <c r="F406" s="3">
        <v>4.8005567695163308E-2</v>
      </c>
      <c r="G406" s="2">
        <v>428846</v>
      </c>
      <c r="H406" s="2">
        <v>7514.2534245870002</v>
      </c>
      <c r="I406" s="392">
        <v>2.08128015146381</v>
      </c>
      <c r="J406" s="392">
        <v>0.590701759381424</v>
      </c>
      <c r="K406" s="392">
        <v>1.3951303343563399</v>
      </c>
    </row>
    <row r="407" spans="1:11" ht="19" customHeight="1" x14ac:dyDescent="0.2">
      <c r="A407">
        <v>1419</v>
      </c>
      <c r="B407" t="s">
        <v>369</v>
      </c>
      <c r="C407" s="1" t="s">
        <v>20</v>
      </c>
      <c r="D407" s="1" t="s">
        <v>26</v>
      </c>
      <c r="E407" s="2">
        <v>15023.0497</v>
      </c>
      <c r="F407" s="3">
        <v>1.7290142000018691E-2</v>
      </c>
      <c r="G407" s="2">
        <v>1176859</v>
      </c>
      <c r="H407" s="2">
        <v>7427.0416167599997</v>
      </c>
      <c r="I407" s="392">
        <v>2.0386071573455999</v>
      </c>
      <c r="J407" s="392">
        <v>0.58011878655455196</v>
      </c>
      <c r="K407" s="392">
        <v>1.3719885320587299</v>
      </c>
    </row>
    <row r="408" spans="1:11" ht="19" customHeight="1" x14ac:dyDescent="0.2">
      <c r="A408">
        <v>420</v>
      </c>
      <c r="B408" t="s">
        <v>595</v>
      </c>
      <c r="C408" s="1" t="s">
        <v>160</v>
      </c>
      <c r="D408" s="1" t="s">
        <v>2</v>
      </c>
      <c r="E408" s="2">
        <v>17671.040700000001</v>
      </c>
      <c r="F408" s="3">
        <v>6.6988743647575108E-2</v>
      </c>
      <c r="G408" s="2">
        <v>300342</v>
      </c>
      <c r="H408" s="2">
        <v>7343.6296342790001</v>
      </c>
      <c r="I408" s="392">
        <v>1.99828374182487</v>
      </c>
      <c r="J408" s="392">
        <v>0.56972966109448797</v>
      </c>
      <c r="K408" s="392">
        <v>1.3506431284312801</v>
      </c>
    </row>
    <row r="409" spans="1:11" ht="19" customHeight="1" x14ac:dyDescent="0.2">
      <c r="A409">
        <v>428</v>
      </c>
      <c r="B409" t="s">
        <v>445</v>
      </c>
      <c r="C409" s="1" t="s">
        <v>10</v>
      </c>
      <c r="D409" s="1" t="s">
        <v>2</v>
      </c>
      <c r="E409" s="2">
        <v>2970.5392000000002</v>
      </c>
      <c r="F409" s="3">
        <v>8.7647869999867845E-3</v>
      </c>
      <c r="G409" s="2">
        <v>2269990</v>
      </c>
      <c r="H409" s="2">
        <v>7262.0322773665002</v>
      </c>
      <c r="I409" s="392">
        <v>1.9597000526533299</v>
      </c>
      <c r="J409" s="392">
        <v>0.56036058842815895</v>
      </c>
      <c r="K409" s="392">
        <v>1.3288384469327399</v>
      </c>
    </row>
    <row r="410" spans="1:11" ht="19" customHeight="1" x14ac:dyDescent="0.2">
      <c r="A410">
        <v>109</v>
      </c>
      <c r="B410" t="s">
        <v>403</v>
      </c>
      <c r="C410" s="1" t="s">
        <v>34</v>
      </c>
      <c r="D410" s="1" t="s">
        <v>53</v>
      </c>
      <c r="E410" s="2">
        <v>2842.6891000000001</v>
      </c>
      <c r="F410" s="3">
        <v>4.6511430999900988E-2</v>
      </c>
      <c r="G410" s="2">
        <v>424182</v>
      </c>
      <c r="H410" s="2">
        <v>7201.1988159060002</v>
      </c>
      <c r="I410" s="392">
        <v>1.93122617571002</v>
      </c>
      <c r="J410" s="392">
        <v>0.55317388072359397</v>
      </c>
      <c r="K410" s="392">
        <v>1.3135855444559901</v>
      </c>
    </row>
    <row r="411" spans="1:11" ht="19" customHeight="1" x14ac:dyDescent="0.2">
      <c r="A411">
        <v>483</v>
      </c>
      <c r="B411" t="s">
        <v>352</v>
      </c>
      <c r="C411" s="1" t="s">
        <v>136</v>
      </c>
      <c r="D411" s="1" t="s">
        <v>40</v>
      </c>
      <c r="E411" s="2">
        <v>3993.1215000000002</v>
      </c>
      <c r="F411" s="3">
        <v>4.7073707000083717E-2</v>
      </c>
      <c r="G411" s="2">
        <v>418095</v>
      </c>
      <c r="H411" s="2">
        <v>7183.6677577929995</v>
      </c>
      <c r="I411" s="392">
        <v>1.92275926734506</v>
      </c>
      <c r="J411" s="392">
        <v>0.55101308636956903</v>
      </c>
      <c r="K411" s="392">
        <v>1.3093751010294801</v>
      </c>
    </row>
    <row r="412" spans="1:11" ht="19" customHeight="1" x14ac:dyDescent="0.2">
      <c r="A412">
        <v>1433</v>
      </c>
      <c r="B412" t="s">
        <v>469</v>
      </c>
      <c r="C412" s="1" t="s">
        <v>20</v>
      </c>
      <c r="D412" s="1" t="s">
        <v>26</v>
      </c>
      <c r="E412" s="2">
        <v>13456.5131</v>
      </c>
      <c r="F412" s="3">
        <v>2.427482999997508E-2</v>
      </c>
      <c r="G412" s="2">
        <v>802654</v>
      </c>
      <c r="H412" s="2">
        <v>7111.7656305619994</v>
      </c>
      <c r="I412" s="392">
        <v>1.88949138137727</v>
      </c>
      <c r="J412" s="392">
        <v>0.54223707500182605</v>
      </c>
      <c r="K412" s="392">
        <v>1.29040901387637</v>
      </c>
    </row>
    <row r="413" spans="1:11" ht="19" customHeight="1" x14ac:dyDescent="0.2">
      <c r="A413">
        <v>462</v>
      </c>
      <c r="B413" t="s">
        <v>424</v>
      </c>
      <c r="C413" s="1" t="s">
        <v>107</v>
      </c>
      <c r="D413" s="1" t="s">
        <v>40</v>
      </c>
      <c r="E413" s="2">
        <v>1160.0598</v>
      </c>
      <c r="F413" s="3">
        <v>6.1844249999840686E-2</v>
      </c>
      <c r="G413" s="2">
        <v>313851</v>
      </c>
      <c r="H413" s="2">
        <v>7084.6060929454998</v>
      </c>
      <c r="I413" s="392">
        <v>1.8769860925805399</v>
      </c>
      <c r="J413" s="392">
        <v>0.53897109815566302</v>
      </c>
      <c r="K413" s="392">
        <v>1.2833403379269801</v>
      </c>
    </row>
    <row r="414" spans="1:11" ht="19" customHeight="1" x14ac:dyDescent="0.2">
      <c r="A414">
        <v>1292</v>
      </c>
      <c r="B414" t="s">
        <v>532</v>
      </c>
      <c r="C414" s="1" t="s">
        <v>34</v>
      </c>
      <c r="D414" s="1" t="s">
        <v>26</v>
      </c>
      <c r="E414" s="2">
        <v>17650.2922</v>
      </c>
      <c r="F414" s="3">
        <v>1.7419487999956837E-2</v>
      </c>
      <c r="G414" s="2">
        <v>1111996</v>
      </c>
      <c r="H414" s="2">
        <v>7070.196356970001</v>
      </c>
      <c r="I414" s="392">
        <v>1.8703809492529699</v>
      </c>
      <c r="J414" s="392">
        <v>0.53727300678996603</v>
      </c>
      <c r="K414" s="392">
        <v>1.27961444994631</v>
      </c>
    </row>
    <row r="415" spans="1:11" ht="19" customHeight="1" x14ac:dyDescent="0.2">
      <c r="A415">
        <v>1113</v>
      </c>
      <c r="B415" t="s">
        <v>679</v>
      </c>
      <c r="C415" s="1" t="s">
        <v>10</v>
      </c>
      <c r="D415" s="1" t="s">
        <v>147</v>
      </c>
      <c r="E415" s="2">
        <v>7170.6054000000004</v>
      </c>
      <c r="F415" s="3">
        <v>7.6626958999869418E-2</v>
      </c>
      <c r="G415" s="2">
        <v>252687</v>
      </c>
      <c r="H415" s="2">
        <v>7067.362281912001</v>
      </c>
      <c r="I415" s="392">
        <v>1.86910292738277</v>
      </c>
      <c r="J415" s="392">
        <v>0.53692393060376997</v>
      </c>
      <c r="K415" s="392">
        <v>1.2789006464982</v>
      </c>
    </row>
    <row r="416" spans="1:11" ht="19" customHeight="1" x14ac:dyDescent="0.2">
      <c r="A416">
        <v>103</v>
      </c>
      <c r="B416" t="s">
        <v>461</v>
      </c>
      <c r="C416" s="1" t="s">
        <v>86</v>
      </c>
      <c r="D416" s="1" t="s">
        <v>53</v>
      </c>
      <c r="E416" s="2">
        <v>3684.2087000000001</v>
      </c>
      <c r="F416" s="3">
        <v>6.6407669999931043E-2</v>
      </c>
      <c r="G416" s="2">
        <v>290016</v>
      </c>
      <c r="H416" s="2">
        <v>7029.6396902854995</v>
      </c>
      <c r="I416" s="392">
        <v>1.85217568291888</v>
      </c>
      <c r="J416" s="392">
        <v>0.53261435146041203</v>
      </c>
      <c r="K416" s="392">
        <v>1.26932072065456</v>
      </c>
    </row>
    <row r="417" spans="1:11" ht="19" customHeight="1" x14ac:dyDescent="0.2">
      <c r="A417">
        <v>1308</v>
      </c>
      <c r="B417" t="s">
        <v>553</v>
      </c>
      <c r="C417" s="1" t="s">
        <v>34</v>
      </c>
      <c r="D417" s="1" t="s">
        <v>26</v>
      </c>
      <c r="E417" s="2">
        <v>35842.684800000003</v>
      </c>
      <c r="F417" s="3">
        <v>3.3672751003824851E-2</v>
      </c>
      <c r="G417" s="2">
        <v>567081</v>
      </c>
      <c r="H417" s="2">
        <v>6969.7397188800005</v>
      </c>
      <c r="I417" s="392">
        <v>1.82439979590558</v>
      </c>
      <c r="J417" s="392">
        <v>0.52551019938618704</v>
      </c>
      <c r="K417" s="392">
        <v>1.2543296339741099</v>
      </c>
    </row>
    <row r="418" spans="1:11" ht="19" customHeight="1" x14ac:dyDescent="0.2">
      <c r="A418">
        <v>741</v>
      </c>
      <c r="B418" t="s">
        <v>501</v>
      </c>
      <c r="C418" s="1" t="s">
        <v>18</v>
      </c>
      <c r="D418" s="1" t="s">
        <v>7</v>
      </c>
      <c r="E418" s="2">
        <v>30925.635900000001</v>
      </c>
      <c r="F418" s="3">
        <v>2.0323482207958366E-2</v>
      </c>
      <c r="G418" s="2">
        <v>930090</v>
      </c>
      <c r="H418" s="2">
        <v>6899.4736618819998</v>
      </c>
      <c r="I418" s="392">
        <v>1.79207969559951</v>
      </c>
      <c r="J418" s="392">
        <v>0.51743354754605797</v>
      </c>
      <c r="K418" s="392">
        <v>1.23610158118913</v>
      </c>
    </row>
    <row r="419" spans="1:11" ht="19" customHeight="1" x14ac:dyDescent="0.2">
      <c r="A419">
        <v>1232</v>
      </c>
      <c r="B419" t="s">
        <v>361</v>
      </c>
      <c r="C419" s="1" t="s">
        <v>303</v>
      </c>
      <c r="D419" s="1" t="s">
        <v>53</v>
      </c>
      <c r="E419" s="2">
        <v>30342.991699999999</v>
      </c>
      <c r="F419" s="3">
        <v>6.6822000000000001E-3</v>
      </c>
      <c r="G419" s="2">
        <v>2817291</v>
      </c>
      <c r="H419" s="2">
        <v>6871.3812008730001</v>
      </c>
      <c r="I419" s="392">
        <v>1.77907187381168</v>
      </c>
      <c r="J419" s="392">
        <v>0.51435272243875496</v>
      </c>
      <c r="K419" s="392">
        <v>1.2288315941788901</v>
      </c>
    </row>
    <row r="420" spans="1:11" ht="19" customHeight="1" x14ac:dyDescent="0.2">
      <c r="A420">
        <v>924</v>
      </c>
      <c r="B420" t="s">
        <v>338</v>
      </c>
      <c r="C420" s="1" t="s">
        <v>20</v>
      </c>
      <c r="D420" s="1" t="s">
        <v>28</v>
      </c>
      <c r="E420" s="2">
        <v>97037.752500000002</v>
      </c>
      <c r="F420" s="3">
        <v>5.4124260044792778E-3</v>
      </c>
      <c r="G420" s="2">
        <v>3424660</v>
      </c>
      <c r="H420" s="2">
        <v>6765.5373767825013</v>
      </c>
      <c r="I420" s="392">
        <v>1.7319144944689699</v>
      </c>
      <c r="J420" s="392">
        <v>0.50226960541664001</v>
      </c>
      <c r="K420" s="392">
        <v>1.2022161058476499</v>
      </c>
    </row>
    <row r="421" spans="1:11" ht="19" customHeight="1" x14ac:dyDescent="0.2">
      <c r="A421">
        <v>962</v>
      </c>
      <c r="B421" t="s">
        <v>388</v>
      </c>
      <c r="C421" s="1" t="s">
        <v>389</v>
      </c>
      <c r="D421" s="1" t="s">
        <v>28</v>
      </c>
      <c r="E421" s="2">
        <v>52193.189100000003</v>
      </c>
      <c r="F421" s="3">
        <v>1.9642346911061224E-2</v>
      </c>
      <c r="G421" s="2">
        <v>939028</v>
      </c>
      <c r="H421" s="2">
        <v>6732.3205133480005</v>
      </c>
      <c r="I421" s="392">
        <v>1.7170705506675401</v>
      </c>
      <c r="J421" s="392">
        <v>0.498450034144239</v>
      </c>
      <c r="K421" s="392">
        <v>1.1940910194519201</v>
      </c>
    </row>
    <row r="422" spans="1:11" ht="19" customHeight="1" x14ac:dyDescent="0.2">
      <c r="A422">
        <v>644</v>
      </c>
      <c r="B422" t="s">
        <v>581</v>
      </c>
      <c r="C422" s="1" t="s">
        <v>20</v>
      </c>
      <c r="D422" s="1" t="s">
        <v>7</v>
      </c>
      <c r="E422" s="2">
        <v>24304.182499999999</v>
      </c>
      <c r="F422" s="3">
        <v>2.8544152047531367E-2</v>
      </c>
      <c r="G422" s="2">
        <v>645216</v>
      </c>
      <c r="H422" s="2">
        <v>6722.2574167374996</v>
      </c>
      <c r="I422" s="392">
        <v>1.7125201910233001</v>
      </c>
      <c r="J422" s="392">
        <v>0.49735929022530201</v>
      </c>
      <c r="K422" s="392">
        <v>1.1914393871948199</v>
      </c>
    </row>
    <row r="423" spans="1:11" ht="19" customHeight="1" x14ac:dyDescent="0.2">
      <c r="A423">
        <v>810</v>
      </c>
      <c r="B423" t="s">
        <v>658</v>
      </c>
      <c r="C423" s="1" t="s">
        <v>29</v>
      </c>
      <c r="D423" s="1" t="s">
        <v>147</v>
      </c>
      <c r="E423" s="2">
        <v>6232.5011000000004</v>
      </c>
      <c r="F423" s="3">
        <v>3.9107599999999999E-2</v>
      </c>
      <c r="G423" s="2">
        <v>468331</v>
      </c>
      <c r="H423" s="2">
        <v>6685.0850166939999</v>
      </c>
      <c r="I423" s="392">
        <v>1.69549080624118</v>
      </c>
      <c r="J423" s="392">
        <v>0.49299687770403</v>
      </c>
      <c r="K423" s="392">
        <v>1.1824019111172701</v>
      </c>
    </row>
    <row r="424" spans="1:11" ht="19" customHeight="1" x14ac:dyDescent="0.2">
      <c r="A424">
        <v>516</v>
      </c>
      <c r="B424" t="s">
        <v>406</v>
      </c>
      <c r="C424" s="1" t="s">
        <v>41</v>
      </c>
      <c r="D424" s="1" t="s">
        <v>40</v>
      </c>
      <c r="E424" s="2">
        <v>15922.5859</v>
      </c>
      <c r="F424" s="3">
        <v>4.7073707000020615E-2</v>
      </c>
      <c r="G424" s="2">
        <v>388056</v>
      </c>
      <c r="H424" s="2">
        <v>6667.5405719139999</v>
      </c>
      <c r="I424" s="392">
        <v>1.68764979739031</v>
      </c>
      <c r="J424" s="392">
        <v>0.490976659495451</v>
      </c>
      <c r="K424" s="392">
        <v>1.17818572117664</v>
      </c>
    </row>
    <row r="425" spans="1:11" ht="19" customHeight="1" x14ac:dyDescent="0.2">
      <c r="A425">
        <v>1368</v>
      </c>
      <c r="B425" t="s">
        <v>379</v>
      </c>
      <c r="C425" s="1" t="s">
        <v>86</v>
      </c>
      <c r="D425" s="1" t="s">
        <v>26</v>
      </c>
      <c r="E425" s="2">
        <v>4047.1442999999999</v>
      </c>
      <c r="F425" s="3">
        <v>3.8701311999923591E-2</v>
      </c>
      <c r="G425" s="2">
        <v>471128</v>
      </c>
      <c r="H425" s="2">
        <v>6655.1441777635</v>
      </c>
      <c r="I425" s="392">
        <v>1.6821428560873</v>
      </c>
      <c r="J425" s="392">
        <v>0.48958714812764997</v>
      </c>
      <c r="K425" s="392">
        <v>1.17519469975699</v>
      </c>
    </row>
    <row r="426" spans="1:11" ht="19" customHeight="1" x14ac:dyDescent="0.2">
      <c r="A426">
        <v>743</v>
      </c>
      <c r="B426" t="s">
        <v>431</v>
      </c>
      <c r="C426" s="1" t="s">
        <v>18</v>
      </c>
      <c r="D426" s="1" t="s">
        <v>7</v>
      </c>
      <c r="E426" s="2">
        <v>17712.877</v>
      </c>
      <c r="F426" s="3">
        <v>1.3392154999977941E-2</v>
      </c>
      <c r="G426" s="2">
        <v>1360006</v>
      </c>
      <c r="H426" s="2">
        <v>6647.8950708085003</v>
      </c>
      <c r="I426" s="392">
        <v>1.6790268863962901</v>
      </c>
      <c r="J426" s="392">
        <v>0.48875900282471602</v>
      </c>
      <c r="K426" s="392">
        <v>1.17347972143102</v>
      </c>
    </row>
    <row r="427" spans="1:11" ht="19" customHeight="1" x14ac:dyDescent="0.2">
      <c r="A427">
        <v>1268</v>
      </c>
      <c r="B427" t="s">
        <v>375</v>
      </c>
      <c r="C427" s="1" t="s">
        <v>20</v>
      </c>
      <c r="D427" s="1" t="s">
        <v>53</v>
      </c>
      <c r="E427" s="2">
        <v>37488.997100000001</v>
      </c>
      <c r="F427" s="3">
        <v>6.682200000000001E-3</v>
      </c>
      <c r="G427" s="2">
        <v>2684809</v>
      </c>
      <c r="H427" s="2">
        <v>6548.2572054270004</v>
      </c>
      <c r="I427" s="392">
        <v>1.63592006113447</v>
      </c>
      <c r="J427" s="392">
        <v>0.47728791443903501</v>
      </c>
      <c r="K427" s="392">
        <v>1.14838826109723</v>
      </c>
    </row>
    <row r="428" spans="1:11" ht="19" customHeight="1" x14ac:dyDescent="0.2">
      <c r="A428">
        <v>955</v>
      </c>
      <c r="B428" t="s">
        <v>442</v>
      </c>
      <c r="C428" s="1" t="s">
        <v>70</v>
      </c>
      <c r="D428" s="1" t="s">
        <v>2</v>
      </c>
      <c r="E428" s="2">
        <v>13897.041499999999</v>
      </c>
      <c r="F428" s="3">
        <v>1.6751495105198973E-2</v>
      </c>
      <c r="G428" s="2">
        <v>1070115</v>
      </c>
      <c r="H428" s="2">
        <v>6542.9995573424994</v>
      </c>
      <c r="I428" s="392">
        <v>1.6336055749792899</v>
      </c>
      <c r="J428" s="392">
        <v>0.47668533614811998</v>
      </c>
      <c r="K428" s="392">
        <v>1.14710218937861</v>
      </c>
    </row>
    <row r="429" spans="1:11" ht="19" customHeight="1" x14ac:dyDescent="0.2">
      <c r="A429">
        <v>60</v>
      </c>
      <c r="B429" t="s">
        <v>488</v>
      </c>
      <c r="C429" s="1" t="s">
        <v>34</v>
      </c>
      <c r="D429" s="1" t="s">
        <v>53</v>
      </c>
      <c r="E429" s="2">
        <v>5201.8856999999998</v>
      </c>
      <c r="F429" s="3">
        <v>3.9344404999933767E-2</v>
      </c>
      <c r="G429" s="2">
        <v>452966</v>
      </c>
      <c r="H429" s="2">
        <v>6504.9123806480002</v>
      </c>
      <c r="I429" s="392">
        <v>1.6168654377590399</v>
      </c>
      <c r="J429" s="392">
        <v>0.472252050569966</v>
      </c>
      <c r="K429" s="392">
        <v>1.13769422539611</v>
      </c>
    </row>
    <row r="430" spans="1:11" ht="19" customHeight="1" x14ac:dyDescent="0.2">
      <c r="A430">
        <v>796</v>
      </c>
      <c r="B430" t="s">
        <v>518</v>
      </c>
      <c r="C430" s="1" t="s">
        <v>8</v>
      </c>
      <c r="D430" s="1" t="s">
        <v>7</v>
      </c>
      <c r="E430" s="2">
        <v>23830.462899999999</v>
      </c>
      <c r="F430" s="3">
        <v>9.1835149750248743E-2</v>
      </c>
      <c r="G430" s="2">
        <v>193993</v>
      </c>
      <c r="H430" s="2">
        <v>6502.6123150075009</v>
      </c>
      <c r="I430" s="392">
        <v>1.61595108596017</v>
      </c>
      <c r="J430" s="392">
        <v>0.47200449402450601</v>
      </c>
      <c r="K430" s="392">
        <v>1.13714132501642</v>
      </c>
    </row>
    <row r="431" spans="1:11" ht="19" customHeight="1" x14ac:dyDescent="0.2">
      <c r="A431">
        <v>631</v>
      </c>
      <c r="B431" t="s">
        <v>691</v>
      </c>
      <c r="C431" s="1" t="s">
        <v>20</v>
      </c>
      <c r="D431" s="1" t="s">
        <v>7</v>
      </c>
      <c r="E431" s="2">
        <v>5264.5838999999996</v>
      </c>
      <c r="F431" s="3">
        <v>4.9103551999944581E-2</v>
      </c>
      <c r="G431" s="2">
        <v>360935</v>
      </c>
      <c r="H431" s="2">
        <v>6468.9645475014995</v>
      </c>
      <c r="I431" s="392">
        <v>1.60197920277795</v>
      </c>
      <c r="J431" s="392">
        <v>0.46825938925677602</v>
      </c>
      <c r="K431" s="392">
        <v>1.12857877248752</v>
      </c>
    </row>
    <row r="432" spans="1:11" ht="19" customHeight="1" x14ac:dyDescent="0.2">
      <c r="A432">
        <v>855</v>
      </c>
      <c r="B432" t="s">
        <v>482</v>
      </c>
      <c r="C432" s="1" t="s">
        <v>8</v>
      </c>
      <c r="D432" s="1" t="s">
        <v>28</v>
      </c>
      <c r="E432" s="2">
        <v>6118.8316000000004</v>
      </c>
      <c r="F432" s="3">
        <v>3.2119948536875026E-2</v>
      </c>
      <c r="G432" s="2">
        <v>551525</v>
      </c>
      <c r="H432" s="2">
        <v>6465.958435132</v>
      </c>
      <c r="I432" s="392">
        <v>1.6007277094301</v>
      </c>
      <c r="J432" s="392">
        <v>0.46791546945438001</v>
      </c>
      <c r="K432" s="392">
        <v>1.12786838280337</v>
      </c>
    </row>
    <row r="433" spans="1:11" ht="19" customHeight="1" x14ac:dyDescent="0.2">
      <c r="A433">
        <v>522</v>
      </c>
      <c r="B433" t="s">
        <v>400</v>
      </c>
      <c r="C433" s="1" t="s">
        <v>401</v>
      </c>
      <c r="D433" s="1" t="s">
        <v>40</v>
      </c>
      <c r="E433" s="2">
        <v>6875.4880999999996</v>
      </c>
      <c r="F433" s="3">
        <v>4.7073706999953897E-2</v>
      </c>
      <c r="G433" s="2">
        <v>368731</v>
      </c>
      <c r="H433" s="2">
        <v>6335.500295367</v>
      </c>
      <c r="I433" s="392">
        <v>1.54490416784803</v>
      </c>
      <c r="J433" s="392">
        <v>0.453422175520031</v>
      </c>
      <c r="K433" s="392">
        <v>1.0966712927247899</v>
      </c>
    </row>
    <row r="434" spans="1:11" ht="19" customHeight="1" x14ac:dyDescent="0.2">
      <c r="A434">
        <v>717</v>
      </c>
      <c r="B434" t="s">
        <v>546</v>
      </c>
      <c r="C434" s="1" t="s">
        <v>18</v>
      </c>
      <c r="D434" s="1" t="s">
        <v>7</v>
      </c>
      <c r="E434" s="2">
        <v>61168.755400000002</v>
      </c>
      <c r="F434" s="3">
        <v>1.3172343999969492E-2</v>
      </c>
      <c r="G434" s="2">
        <v>1311160</v>
      </c>
      <c r="H434" s="2">
        <v>6303.9334540350001</v>
      </c>
      <c r="I434" s="392">
        <v>1.53089976418495</v>
      </c>
      <c r="J434" s="392">
        <v>0.44998394080717302</v>
      </c>
      <c r="K434" s="392">
        <v>1.08928555544206</v>
      </c>
    </row>
    <row r="435" spans="1:11" ht="19" customHeight="1" x14ac:dyDescent="0.2">
      <c r="A435">
        <v>513</v>
      </c>
      <c r="B435" t="s">
        <v>417</v>
      </c>
      <c r="C435" s="1" t="s">
        <v>41</v>
      </c>
      <c r="D435" s="1" t="s">
        <v>40</v>
      </c>
      <c r="E435" s="2">
        <v>14541.9257</v>
      </c>
      <c r="F435" s="3">
        <v>4.7073707000133989E-2</v>
      </c>
      <c r="G435" s="2">
        <v>365693</v>
      </c>
      <c r="H435" s="2">
        <v>6283.3016739099994</v>
      </c>
      <c r="I435" s="392">
        <v>1.5221982887796801</v>
      </c>
      <c r="J435" s="392">
        <v>0.447664181960718</v>
      </c>
      <c r="K435" s="392">
        <v>1.08427250934069</v>
      </c>
    </row>
    <row r="436" spans="1:11" ht="19" customHeight="1" x14ac:dyDescent="0.2">
      <c r="A436">
        <v>1282</v>
      </c>
      <c r="B436" t="s">
        <v>405</v>
      </c>
      <c r="C436" s="1" t="s">
        <v>54</v>
      </c>
      <c r="D436" s="1" t="s">
        <v>53</v>
      </c>
      <c r="E436" s="2">
        <v>109420.5944</v>
      </c>
      <c r="F436" s="3">
        <v>6.6822000000000001E-3</v>
      </c>
      <c r="G436" s="2">
        <v>2569820</v>
      </c>
      <c r="H436" s="2">
        <v>6267.7986894599999</v>
      </c>
      <c r="I436" s="392">
        <v>1.51586019966424</v>
      </c>
      <c r="J436" s="392">
        <v>0.44593845382873298</v>
      </c>
      <c r="K436" s="392">
        <v>1.08049040826164</v>
      </c>
    </row>
    <row r="437" spans="1:11" ht="19" customHeight="1" x14ac:dyDescent="0.2">
      <c r="A437">
        <v>708</v>
      </c>
      <c r="B437" t="s">
        <v>961</v>
      </c>
      <c r="C437" s="1" t="s">
        <v>20</v>
      </c>
      <c r="D437" s="1" t="s">
        <v>7</v>
      </c>
      <c r="E437" s="2">
        <v>22800.3596</v>
      </c>
      <c r="F437" s="3">
        <v>4.5199653000018464E-2</v>
      </c>
      <c r="G437" s="2">
        <v>379181</v>
      </c>
      <c r="H437" s="2">
        <v>6255.6801128329998</v>
      </c>
      <c r="I437" s="392">
        <v>1.5108995951775701</v>
      </c>
      <c r="J437" s="392">
        <v>0.44465655491650502</v>
      </c>
      <c r="K437" s="392">
        <v>1.07759457114069</v>
      </c>
    </row>
    <row r="438" spans="1:11" ht="19" customHeight="1" x14ac:dyDescent="0.2">
      <c r="A438">
        <v>1313</v>
      </c>
      <c r="B438" t="s">
        <v>655</v>
      </c>
      <c r="C438" s="1" t="s">
        <v>20</v>
      </c>
      <c r="D438" s="1" t="s">
        <v>26</v>
      </c>
      <c r="E438" s="2">
        <v>15748.0605</v>
      </c>
      <c r="F438" s="3">
        <v>0.2242150779993706</v>
      </c>
      <c r="G438" s="2">
        <v>76266</v>
      </c>
      <c r="H438" s="2">
        <v>6241.495305625499</v>
      </c>
      <c r="I438" s="392">
        <v>1.5051340310138399</v>
      </c>
      <c r="J438" s="392">
        <v>0.44304485327437798</v>
      </c>
      <c r="K438" s="392">
        <v>1.0739994632608301</v>
      </c>
    </row>
    <row r="439" spans="1:11" ht="19" customHeight="1" x14ac:dyDescent="0.2">
      <c r="A439">
        <v>716</v>
      </c>
      <c r="B439" t="s">
        <v>894</v>
      </c>
      <c r="C439" s="1" t="s">
        <v>20</v>
      </c>
      <c r="D439" s="1" t="s">
        <v>7</v>
      </c>
      <c r="E439" s="2">
        <v>15615.5816</v>
      </c>
      <c r="F439" s="3">
        <v>4.5199652999790202E-2</v>
      </c>
      <c r="G439" s="2">
        <v>376543</v>
      </c>
      <c r="H439" s="2">
        <v>6212.1587229175002</v>
      </c>
      <c r="I439" s="392">
        <v>1.4929303783400101</v>
      </c>
      <c r="J439" s="392">
        <v>0.43985044529051098</v>
      </c>
      <c r="K439" s="392">
        <v>1.0667678284577</v>
      </c>
    </row>
    <row r="440" spans="1:11" ht="19" customHeight="1" x14ac:dyDescent="0.2">
      <c r="A440">
        <v>388</v>
      </c>
      <c r="B440" t="s">
        <v>444</v>
      </c>
      <c r="C440" s="1" t="s">
        <v>5</v>
      </c>
      <c r="D440" s="1" t="s">
        <v>2</v>
      </c>
      <c r="E440" s="2">
        <v>7876.6665000000003</v>
      </c>
      <c r="F440" s="3">
        <v>8.764786999988115E-3</v>
      </c>
      <c r="G440" s="2">
        <v>1935029</v>
      </c>
      <c r="H440" s="2">
        <v>6190.4427136870008</v>
      </c>
      <c r="I440" s="392">
        <v>1.48394149918519</v>
      </c>
      <c r="J440" s="392">
        <v>0.43755000981430098</v>
      </c>
      <c r="K440" s="392">
        <v>1.0615244235472401</v>
      </c>
    </row>
    <row r="441" spans="1:11" ht="19" customHeight="1" x14ac:dyDescent="0.2">
      <c r="A441">
        <v>1341</v>
      </c>
      <c r="B441" t="s">
        <v>414</v>
      </c>
      <c r="C441" s="1" t="s">
        <v>86</v>
      </c>
      <c r="D441" s="1" t="s">
        <v>26</v>
      </c>
      <c r="E441" s="2">
        <v>2065.6777999999999</v>
      </c>
      <c r="F441" s="3">
        <v>4.6824432999904693E-2</v>
      </c>
      <c r="G441" s="2">
        <v>356798</v>
      </c>
      <c r="H441" s="2">
        <v>6098.0053766074989</v>
      </c>
      <c r="I441" s="392">
        <v>1.44525414279569</v>
      </c>
      <c r="J441" s="392">
        <v>0.42756796635792399</v>
      </c>
      <c r="K441" s="392">
        <v>1.03860234169562</v>
      </c>
    </row>
    <row r="442" spans="1:11" ht="19" customHeight="1" x14ac:dyDescent="0.2">
      <c r="A442">
        <v>787</v>
      </c>
      <c r="B442" t="s">
        <v>326</v>
      </c>
      <c r="C442" s="1" t="s">
        <v>18</v>
      </c>
      <c r="D442" s="1" t="s">
        <v>7</v>
      </c>
      <c r="E442" s="2">
        <v>2706.0695000000001</v>
      </c>
      <c r="F442" s="3">
        <v>0.13380982199980637</v>
      </c>
      <c r="G442" s="2">
        <v>123942</v>
      </c>
      <c r="H442" s="2">
        <v>6053.3997897794998</v>
      </c>
      <c r="I442" s="392">
        <v>1.4272942549807099</v>
      </c>
      <c r="J442" s="392">
        <v>0.42287780446939399</v>
      </c>
      <c r="K442" s="392">
        <v>1.02768243312281</v>
      </c>
    </row>
    <row r="443" spans="1:11" ht="19" customHeight="1" x14ac:dyDescent="0.2">
      <c r="A443">
        <v>686</v>
      </c>
      <c r="B443" t="s">
        <v>752</v>
      </c>
      <c r="C443" s="1" t="s">
        <v>14</v>
      </c>
      <c r="D443" s="1" t="s">
        <v>7</v>
      </c>
      <c r="E443" s="2">
        <v>30824.983899999999</v>
      </c>
      <c r="F443" s="3">
        <v>3.7218087250975439E-2</v>
      </c>
      <c r="G443" s="2">
        <v>445438</v>
      </c>
      <c r="H443" s="2">
        <v>6051.0978773484994</v>
      </c>
      <c r="I443" s="392">
        <v>1.42636316861413</v>
      </c>
      <c r="J443" s="392">
        <v>0.422639834631584</v>
      </c>
      <c r="K443" s="392">
        <v>1.02718501547469</v>
      </c>
    </row>
    <row r="444" spans="1:11" ht="19" customHeight="1" x14ac:dyDescent="0.2">
      <c r="A444">
        <v>1096</v>
      </c>
      <c r="B444" t="s">
        <v>756</v>
      </c>
      <c r="C444" s="1" t="s">
        <v>757</v>
      </c>
      <c r="D444" s="1" t="s">
        <v>147</v>
      </c>
      <c r="E444" s="2">
        <v>20629.441500000001</v>
      </c>
      <c r="F444" s="3">
        <v>7.4576617267094844E-2</v>
      </c>
      <c r="G444" s="2">
        <v>220315</v>
      </c>
      <c r="H444" s="2">
        <v>5997.0768131180002</v>
      </c>
      <c r="I444" s="392">
        <v>1.40468295624756</v>
      </c>
      <c r="J444" s="392">
        <v>0.416840763791613</v>
      </c>
      <c r="K444" s="392">
        <v>1.0145858380371999</v>
      </c>
    </row>
    <row r="445" spans="1:11" ht="19" customHeight="1" x14ac:dyDescent="0.2">
      <c r="A445">
        <v>801</v>
      </c>
      <c r="B445" t="s">
        <v>433</v>
      </c>
      <c r="C445" s="1" t="s">
        <v>8</v>
      </c>
      <c r="D445" s="1" t="s">
        <v>147</v>
      </c>
      <c r="E445" s="2">
        <v>2170.9452000000001</v>
      </c>
      <c r="F445" s="3">
        <v>3.5228341294066927E-2</v>
      </c>
      <c r="G445" s="2">
        <v>466251</v>
      </c>
      <c r="H445" s="2">
        <v>5995.2160151954986</v>
      </c>
      <c r="I445" s="392">
        <v>1.40393033105912</v>
      </c>
      <c r="J445" s="392">
        <v>0.41664284090008902</v>
      </c>
      <c r="K445" s="392">
        <v>1.01411454679492</v>
      </c>
    </row>
    <row r="446" spans="1:11" ht="19" customHeight="1" x14ac:dyDescent="0.2">
      <c r="A446">
        <v>1258</v>
      </c>
      <c r="B446" t="s">
        <v>391</v>
      </c>
      <c r="C446" s="1" t="s">
        <v>20</v>
      </c>
      <c r="D446" s="1" t="s">
        <v>53</v>
      </c>
      <c r="E446" s="2">
        <v>40950.438800000004</v>
      </c>
      <c r="F446" s="3">
        <v>6.6821999999999993E-3</v>
      </c>
      <c r="G446" s="2">
        <v>2454121</v>
      </c>
      <c r="H446" s="2">
        <v>5985.6084813629986</v>
      </c>
      <c r="I446" s="392">
        <v>1.39993548055657</v>
      </c>
      <c r="J446" s="392">
        <v>0.41562146016937301</v>
      </c>
      <c r="K446" s="392">
        <v>1.0117060132551099</v>
      </c>
    </row>
    <row r="447" spans="1:11" ht="19" customHeight="1" x14ac:dyDescent="0.2">
      <c r="A447">
        <v>699</v>
      </c>
      <c r="B447" t="s">
        <v>773</v>
      </c>
      <c r="C447" s="1" t="s">
        <v>18</v>
      </c>
      <c r="D447" s="1" t="s">
        <v>7</v>
      </c>
      <c r="E447" s="2">
        <v>17540.079600000001</v>
      </c>
      <c r="F447" s="3">
        <v>1.9901067999961157E-2</v>
      </c>
      <c r="G447" s="2">
        <v>823899</v>
      </c>
      <c r="H447" s="2">
        <v>5984.711558796499</v>
      </c>
      <c r="I447" s="392">
        <v>1.3995491051917901</v>
      </c>
      <c r="J447" s="392">
        <v>0.41552615246056401</v>
      </c>
      <c r="K447" s="392">
        <v>1.0115166900079799</v>
      </c>
    </row>
    <row r="448" spans="1:11" ht="19" customHeight="1" x14ac:dyDescent="0.2">
      <c r="A448">
        <v>106</v>
      </c>
      <c r="B448" t="s">
        <v>557</v>
      </c>
      <c r="C448" s="1" t="s">
        <v>34</v>
      </c>
      <c r="D448" s="1" t="s">
        <v>53</v>
      </c>
      <c r="E448" s="2">
        <v>11474.4241</v>
      </c>
      <c r="F448" s="3">
        <v>6.640766999983741E-2</v>
      </c>
      <c r="G448" s="2">
        <v>246012</v>
      </c>
      <c r="H448" s="2">
        <v>5963.0355548799998</v>
      </c>
      <c r="I448" s="392">
        <v>1.39072697772113</v>
      </c>
      <c r="J448" s="392">
        <v>0.41316025485063601</v>
      </c>
      <c r="K448" s="392">
        <v>1.0067281038914899</v>
      </c>
    </row>
    <row r="449" spans="1:11" ht="19" customHeight="1" x14ac:dyDescent="0.2">
      <c r="A449">
        <v>799</v>
      </c>
      <c r="B449" t="s">
        <v>432</v>
      </c>
      <c r="C449" s="1" t="s">
        <v>8</v>
      </c>
      <c r="D449" s="1" t="s">
        <v>147</v>
      </c>
      <c r="E449" s="2">
        <v>1783.0542</v>
      </c>
      <c r="F449" s="3">
        <v>7.084345103895438E-3</v>
      </c>
      <c r="G449" s="2">
        <v>2303566</v>
      </c>
      <c r="H449" s="2">
        <v>5956.5286274639993</v>
      </c>
      <c r="I449" s="392">
        <v>1.38804765045212</v>
      </c>
      <c r="J449" s="392">
        <v>0.41244209901168899</v>
      </c>
      <c r="K449" s="392">
        <v>1.005145440515</v>
      </c>
    </row>
    <row r="450" spans="1:11" ht="19" customHeight="1" x14ac:dyDescent="0.2">
      <c r="A450">
        <v>856</v>
      </c>
      <c r="B450" t="s">
        <v>511</v>
      </c>
      <c r="C450" s="1" t="s">
        <v>8</v>
      </c>
      <c r="D450" s="1" t="s">
        <v>28</v>
      </c>
      <c r="E450" s="2">
        <v>2926.0880000000002</v>
      </c>
      <c r="F450" s="3">
        <v>3.2192631579344419E-2</v>
      </c>
      <c r="G450" s="2">
        <v>503709</v>
      </c>
      <c r="H450" s="2">
        <v>5918.7371649729994</v>
      </c>
      <c r="I450" s="392">
        <v>1.37261765071977</v>
      </c>
      <c r="J450" s="392">
        <v>0.408378657042541</v>
      </c>
      <c r="K450" s="392">
        <v>0.99598158136236903</v>
      </c>
    </row>
    <row r="451" spans="1:11" ht="19" customHeight="1" x14ac:dyDescent="0.2">
      <c r="A451">
        <v>690</v>
      </c>
      <c r="B451" t="s">
        <v>701</v>
      </c>
      <c r="C451" s="1" t="s">
        <v>20</v>
      </c>
      <c r="D451" s="1" t="s">
        <v>7</v>
      </c>
      <c r="E451" s="2">
        <v>214256.47</v>
      </c>
      <c r="F451" s="3">
        <v>2.4338391051214412E-2</v>
      </c>
      <c r="G451" s="2">
        <v>658838</v>
      </c>
      <c r="H451" s="2">
        <v>5852.7957624410001</v>
      </c>
      <c r="I451" s="392">
        <v>1.3461249600948999</v>
      </c>
      <c r="J451" s="392">
        <v>0.40143752968700003</v>
      </c>
      <c r="K451" s="392">
        <v>0.980407214810328</v>
      </c>
    </row>
    <row r="452" spans="1:11" ht="19" customHeight="1" x14ac:dyDescent="0.2">
      <c r="A452">
        <v>77</v>
      </c>
      <c r="B452" t="s">
        <v>407</v>
      </c>
      <c r="C452" s="1" t="s">
        <v>86</v>
      </c>
      <c r="D452" s="1" t="s">
        <v>53</v>
      </c>
      <c r="E452" s="2">
        <v>18284.2677</v>
      </c>
      <c r="F452" s="3">
        <v>1.225956400001843E-2</v>
      </c>
      <c r="G452" s="2">
        <v>1302259</v>
      </c>
      <c r="H452" s="2">
        <v>5827.2715576115006</v>
      </c>
      <c r="I452" s="392">
        <v>1.3356995036697901</v>
      </c>
      <c r="J452" s="392">
        <v>0.39860536298147797</v>
      </c>
      <c r="K452" s="392">
        <v>0.97429667161775602</v>
      </c>
    </row>
    <row r="453" spans="1:11" ht="19" customHeight="1" x14ac:dyDescent="0.2">
      <c r="A453">
        <v>1357</v>
      </c>
      <c r="B453" t="s">
        <v>498</v>
      </c>
      <c r="C453" s="1" t="s">
        <v>20</v>
      </c>
      <c r="D453" s="1" t="s">
        <v>26</v>
      </c>
      <c r="E453" s="2">
        <v>55599.621299999999</v>
      </c>
      <c r="F453" s="3">
        <v>1.7290141999980344E-2</v>
      </c>
      <c r="G453" s="2">
        <v>915679</v>
      </c>
      <c r="H453" s="2">
        <v>5778.7602767860008</v>
      </c>
      <c r="I453" s="392">
        <v>1.3161691720734101</v>
      </c>
      <c r="J453" s="392">
        <v>0.39336759970685398</v>
      </c>
      <c r="K453" s="392">
        <v>0.96277768552987297</v>
      </c>
    </row>
    <row r="454" spans="1:11" ht="19" customHeight="1" x14ac:dyDescent="0.2">
      <c r="A454">
        <v>1384</v>
      </c>
      <c r="B454" t="s">
        <v>472</v>
      </c>
      <c r="C454" s="1" t="s">
        <v>20</v>
      </c>
      <c r="D454" s="1" t="s">
        <v>26</v>
      </c>
      <c r="E454" s="2">
        <v>35920.755599999997</v>
      </c>
      <c r="F454" s="3">
        <v>1.729014200003982E-2</v>
      </c>
      <c r="G454" s="2">
        <v>904092</v>
      </c>
      <c r="H454" s="2">
        <v>5705.6358573015004</v>
      </c>
      <c r="I454" s="392">
        <v>1.2871118911043899</v>
      </c>
      <c r="J454" s="392">
        <v>0.38556267631827301</v>
      </c>
      <c r="K454" s="392">
        <v>0.94595848694582596</v>
      </c>
    </row>
    <row r="455" spans="1:11" ht="19" customHeight="1" x14ac:dyDescent="0.2">
      <c r="A455">
        <v>91</v>
      </c>
      <c r="B455" t="s">
        <v>440</v>
      </c>
      <c r="C455" s="1" t="s">
        <v>86</v>
      </c>
      <c r="D455" s="1" t="s">
        <v>53</v>
      </c>
      <c r="E455" s="2">
        <v>826.91459999999995</v>
      </c>
      <c r="F455" s="3">
        <v>0.10485448299988404</v>
      </c>
      <c r="G455" s="2">
        <v>146599</v>
      </c>
      <c r="H455" s="2">
        <v>5610.6202589545001</v>
      </c>
      <c r="I455" s="392">
        <v>1.25067121597686</v>
      </c>
      <c r="J455" s="392">
        <v>0.37569904818456701</v>
      </c>
      <c r="K455" s="392">
        <v>0.92393408857622705</v>
      </c>
    </row>
    <row r="456" spans="1:11" ht="19" customHeight="1" x14ac:dyDescent="0.2">
      <c r="A456">
        <v>1442</v>
      </c>
      <c r="B456" t="s">
        <v>610</v>
      </c>
      <c r="C456" s="1" t="s">
        <v>20</v>
      </c>
      <c r="D456" s="1" t="s">
        <v>26</v>
      </c>
      <c r="E456" s="2">
        <v>113040.035</v>
      </c>
      <c r="F456" s="3">
        <v>2.6211805182853154E-2</v>
      </c>
      <c r="G456" s="2">
        <v>583501</v>
      </c>
      <c r="H456" s="2">
        <v>5582.5343056399997</v>
      </c>
      <c r="I456" s="392">
        <v>1.2400217798329201</v>
      </c>
      <c r="J456" s="392">
        <v>0.37281345573555802</v>
      </c>
      <c r="K456" s="392">
        <v>0.91751654523738102</v>
      </c>
    </row>
    <row r="457" spans="1:11" ht="19" customHeight="1" x14ac:dyDescent="0.2">
      <c r="A457">
        <v>1221</v>
      </c>
      <c r="B457" t="s">
        <v>387</v>
      </c>
      <c r="C457" s="1" t="s">
        <v>20</v>
      </c>
      <c r="D457" s="1" t="s">
        <v>53</v>
      </c>
      <c r="E457" s="2">
        <v>29052.0488</v>
      </c>
      <c r="F457" s="3">
        <v>6.6800311937040393E-3</v>
      </c>
      <c r="G457" s="2">
        <v>2285910</v>
      </c>
      <c r="H457" s="2">
        <v>5573.5317886900002</v>
      </c>
      <c r="I457" s="392">
        <v>1.2366685373816</v>
      </c>
      <c r="J457" s="392">
        <v>0.37187146533791599</v>
      </c>
      <c r="K457" s="392">
        <v>0.91550694552271505</v>
      </c>
    </row>
    <row r="458" spans="1:11" ht="19" customHeight="1" x14ac:dyDescent="0.2">
      <c r="A458">
        <v>652</v>
      </c>
      <c r="B458" t="s">
        <v>492</v>
      </c>
      <c r="C458" s="1" t="s">
        <v>20</v>
      </c>
      <c r="D458" s="1" t="s">
        <v>7</v>
      </c>
      <c r="E458" s="2">
        <v>7953.4849000000004</v>
      </c>
      <c r="F458" s="3">
        <v>3.4538334714460238E-2</v>
      </c>
      <c r="G458" s="2">
        <v>438748</v>
      </c>
      <c r="H458" s="2">
        <v>5531.0732269444998</v>
      </c>
      <c r="I458" s="392">
        <v>1.22044011146533</v>
      </c>
      <c r="J458" s="392">
        <v>0.36728559828938401</v>
      </c>
      <c r="K458" s="392">
        <v>0.90600156575872004</v>
      </c>
    </row>
    <row r="459" spans="1:11" ht="19" customHeight="1" x14ac:dyDescent="0.2">
      <c r="A459">
        <v>392</v>
      </c>
      <c r="B459" t="s">
        <v>464</v>
      </c>
      <c r="C459" s="1" t="s">
        <v>5</v>
      </c>
      <c r="D459" s="1" t="s">
        <v>2</v>
      </c>
      <c r="E459" s="2">
        <v>10681.55</v>
      </c>
      <c r="F459" s="3">
        <v>8.7647870000185629E-3</v>
      </c>
      <c r="G459" s="2">
        <v>1723864</v>
      </c>
      <c r="H459" s="2">
        <v>5514.8947836050002</v>
      </c>
      <c r="I459" s="392">
        <v>1.21421615116615</v>
      </c>
      <c r="J459" s="392">
        <v>0.36567302371730198</v>
      </c>
      <c r="K459" s="392">
        <v>0.90231331086061395</v>
      </c>
    </row>
    <row r="460" spans="1:11" ht="19" customHeight="1" x14ac:dyDescent="0.2">
      <c r="A460">
        <v>650</v>
      </c>
      <c r="B460" t="s">
        <v>573</v>
      </c>
      <c r="C460" s="1" t="s">
        <v>20</v>
      </c>
      <c r="D460" s="1" t="s">
        <v>7</v>
      </c>
      <c r="E460" s="2">
        <v>7821.1529</v>
      </c>
      <c r="F460" s="3">
        <v>2.9251539228721316E-2</v>
      </c>
      <c r="G460" s="2">
        <v>509336</v>
      </c>
      <c r="H460" s="2">
        <v>5438.0846243790002</v>
      </c>
      <c r="I460" s="392">
        <v>1.1846404774979</v>
      </c>
      <c r="J460" s="392">
        <v>0.35766582323986001</v>
      </c>
      <c r="K460" s="392">
        <v>0.884665817102533</v>
      </c>
    </row>
    <row r="461" spans="1:11" ht="19" customHeight="1" x14ac:dyDescent="0.2">
      <c r="A461">
        <v>525</v>
      </c>
      <c r="B461" t="s">
        <v>409</v>
      </c>
      <c r="C461" s="1" t="s">
        <v>41</v>
      </c>
      <c r="D461" s="1" t="s">
        <v>40</v>
      </c>
      <c r="E461" s="2">
        <v>6500.4484000000002</v>
      </c>
      <c r="F461" s="3">
        <v>4.707370700005073E-2</v>
      </c>
      <c r="G461" s="2">
        <v>315412</v>
      </c>
      <c r="H461" s="2">
        <v>5419.3784063895</v>
      </c>
      <c r="I461" s="392">
        <v>1.17760539299158</v>
      </c>
      <c r="J461" s="392">
        <v>0.35581719061339701</v>
      </c>
      <c r="K461" s="392">
        <v>0.88051796529737703</v>
      </c>
    </row>
    <row r="462" spans="1:11" ht="19" customHeight="1" x14ac:dyDescent="0.2">
      <c r="A462">
        <v>642</v>
      </c>
      <c r="B462" t="s">
        <v>522</v>
      </c>
      <c r="C462" s="1" t="s">
        <v>20</v>
      </c>
      <c r="D462" s="1" t="s">
        <v>7</v>
      </c>
      <c r="E462" s="2">
        <v>5923.7839000000004</v>
      </c>
      <c r="F462" s="3">
        <v>5.114259242598309E-2</v>
      </c>
      <c r="G462" s="2">
        <v>288988</v>
      </c>
      <c r="H462" s="2">
        <v>5394.5523574999997</v>
      </c>
      <c r="I462" s="392">
        <v>1.16822057204031</v>
      </c>
      <c r="J462" s="392">
        <v>0.35328554375801702</v>
      </c>
      <c r="K462" s="392">
        <v>0.87480919947979296</v>
      </c>
    </row>
    <row r="463" spans="1:11" ht="19" customHeight="1" x14ac:dyDescent="0.2">
      <c r="A463">
        <v>700</v>
      </c>
      <c r="B463" t="s">
        <v>911</v>
      </c>
      <c r="C463" s="1" t="s">
        <v>20</v>
      </c>
      <c r="D463" s="1" t="s">
        <v>7</v>
      </c>
      <c r="E463" s="2">
        <v>19426.246299999999</v>
      </c>
      <c r="F463" s="3">
        <v>4.5199652999736814E-2</v>
      </c>
      <c r="G463" s="2">
        <v>326762</v>
      </c>
      <c r="H463" s="2">
        <v>5390.8780899274998</v>
      </c>
      <c r="I463" s="392">
        <v>1.16680548543287</v>
      </c>
      <c r="J463" s="392">
        <v>0.35292117578436399</v>
      </c>
      <c r="K463" s="392">
        <v>0.873980326677398</v>
      </c>
    </row>
    <row r="464" spans="1:11" ht="19" customHeight="1" x14ac:dyDescent="0.2">
      <c r="A464">
        <v>770</v>
      </c>
      <c r="B464" t="s">
        <v>402</v>
      </c>
      <c r="C464" s="1" t="s">
        <v>18</v>
      </c>
      <c r="D464" s="1" t="s">
        <v>7</v>
      </c>
      <c r="E464" s="2">
        <v>843.30870000000004</v>
      </c>
      <c r="F464" s="3">
        <v>0.13380982199994557</v>
      </c>
      <c r="G464" s="2">
        <v>110223</v>
      </c>
      <c r="H464" s="2">
        <v>5383.3558037595003</v>
      </c>
      <c r="I464" s="392">
        <v>1.16391480828913</v>
      </c>
      <c r="J464" s="392">
        <v>0.35217561431546701</v>
      </c>
      <c r="K464" s="392">
        <v>0.87224242338805702</v>
      </c>
    </row>
    <row r="465" spans="1:11" ht="19" customHeight="1" x14ac:dyDescent="0.2">
      <c r="A465">
        <v>910</v>
      </c>
      <c r="B465" t="s">
        <v>396</v>
      </c>
      <c r="C465" s="1" t="s">
        <v>8</v>
      </c>
      <c r="D465" s="1" t="s">
        <v>28</v>
      </c>
      <c r="E465" s="2">
        <v>84471.151899999997</v>
      </c>
      <c r="F465" s="3">
        <v>5.2764079855461199E-3</v>
      </c>
      <c r="G465" s="2">
        <v>2779046</v>
      </c>
      <c r="H465" s="2">
        <v>5352.1338849090007</v>
      </c>
      <c r="I465" s="392">
        <v>1.1520489468051101</v>
      </c>
      <c r="J465" s="392">
        <v>0.34893546802932401</v>
      </c>
      <c r="K465" s="392">
        <v>0.86540697316345505</v>
      </c>
    </row>
    <row r="466" spans="1:11" ht="19" customHeight="1" x14ac:dyDescent="0.2">
      <c r="A466">
        <v>1352</v>
      </c>
      <c r="B466" t="s">
        <v>543</v>
      </c>
      <c r="C466" s="1" t="s">
        <v>20</v>
      </c>
      <c r="D466" s="1" t="s">
        <v>26</v>
      </c>
      <c r="E466" s="2">
        <v>52760.900900000001</v>
      </c>
      <c r="F466" s="3">
        <v>1.7290142000038186E-2</v>
      </c>
      <c r="G466" s="2">
        <v>838004</v>
      </c>
      <c r="H466" s="2">
        <v>5288.5609771589998</v>
      </c>
      <c r="I466" s="392">
        <v>1.12845433373158</v>
      </c>
      <c r="J466" s="392">
        <v>0.34245076654906897</v>
      </c>
      <c r="K466" s="392">
        <v>0.85130515793001105</v>
      </c>
    </row>
    <row r="467" spans="1:11" ht="19" customHeight="1" x14ac:dyDescent="0.2">
      <c r="A467">
        <v>937</v>
      </c>
      <c r="B467" t="s">
        <v>392</v>
      </c>
      <c r="C467" s="1" t="s">
        <v>20</v>
      </c>
      <c r="D467" s="1" t="s">
        <v>28</v>
      </c>
      <c r="E467" s="2">
        <v>55980.642099999997</v>
      </c>
      <c r="F467" s="3">
        <v>3.8211140144713252E-3</v>
      </c>
      <c r="G467" s="2">
        <v>3783482</v>
      </c>
      <c r="H467" s="2">
        <v>5276.8473742004999</v>
      </c>
      <c r="I467" s="392">
        <v>1.1241099843515201</v>
      </c>
      <c r="J467" s="392">
        <v>0.34129366543392697</v>
      </c>
      <c r="K467" s="392">
        <v>0.84864846225787305</v>
      </c>
    </row>
    <row r="468" spans="1:11" ht="19" customHeight="1" x14ac:dyDescent="0.2">
      <c r="A468">
        <v>1418</v>
      </c>
      <c r="B468" t="s">
        <v>467</v>
      </c>
      <c r="C468" s="1" t="s">
        <v>20</v>
      </c>
      <c r="D468" s="1" t="s">
        <v>26</v>
      </c>
      <c r="E468" s="2">
        <v>24699.983899999999</v>
      </c>
      <c r="F468" s="3">
        <v>1.7290141999980864E-2</v>
      </c>
      <c r="G468" s="2">
        <v>836098</v>
      </c>
      <c r="H468" s="2">
        <v>5276.5323982535001</v>
      </c>
      <c r="I468" s="392">
        <v>1.12399330819723</v>
      </c>
      <c r="J468" s="392">
        <v>0.34126690588629399</v>
      </c>
      <c r="K468" s="392">
        <v>0.848575391864549</v>
      </c>
    </row>
    <row r="469" spans="1:11" ht="19" customHeight="1" x14ac:dyDescent="0.2">
      <c r="A469">
        <v>1427</v>
      </c>
      <c r="B469" t="s">
        <v>497</v>
      </c>
      <c r="C469" s="1" t="s">
        <v>20</v>
      </c>
      <c r="D469" s="1" t="s">
        <v>26</v>
      </c>
      <c r="E469" s="2">
        <v>56181.913099999998</v>
      </c>
      <c r="F469" s="3">
        <v>1.9377327120398857E-2</v>
      </c>
      <c r="G469" s="2">
        <v>743728</v>
      </c>
      <c r="H469" s="2">
        <v>5260.1831717790001</v>
      </c>
      <c r="I469" s="392">
        <v>1.1178182983589999</v>
      </c>
      <c r="J469" s="392">
        <v>0.33958706588126297</v>
      </c>
      <c r="K469" s="392">
        <v>0.84523263742252497</v>
      </c>
    </row>
    <row r="470" spans="1:11" ht="19" customHeight="1" x14ac:dyDescent="0.2">
      <c r="A470">
        <v>1097</v>
      </c>
      <c r="B470" t="s">
        <v>766</v>
      </c>
      <c r="C470" s="1" t="s">
        <v>757</v>
      </c>
      <c r="D470" s="1" t="s">
        <v>147</v>
      </c>
      <c r="E470" s="2">
        <v>4953.0623999999998</v>
      </c>
      <c r="F470" s="3">
        <v>7.4487676999870564E-2</v>
      </c>
      <c r="G470" s="2">
        <v>193125</v>
      </c>
      <c r="H470" s="2">
        <v>5250.6829065190004</v>
      </c>
      <c r="I470" s="392">
        <v>1.11426340553835</v>
      </c>
      <c r="J470" s="392">
        <v>0.33865156071698799</v>
      </c>
      <c r="K470" s="392">
        <v>0.84288675924371403</v>
      </c>
    </row>
    <row r="471" spans="1:11" ht="19" customHeight="1" x14ac:dyDescent="0.2">
      <c r="A471">
        <v>681</v>
      </c>
      <c r="B471" t="s">
        <v>670</v>
      </c>
      <c r="C471" s="1" t="s">
        <v>14</v>
      </c>
      <c r="D471" s="1" t="s">
        <v>7</v>
      </c>
      <c r="E471" s="2">
        <v>4215.4579000000003</v>
      </c>
      <c r="F471" s="3">
        <v>3.8217228000106331E-2</v>
      </c>
      <c r="G471" s="2">
        <v>376195</v>
      </c>
      <c r="H471" s="2">
        <v>5247.6524819374999</v>
      </c>
      <c r="I471" s="392">
        <v>1.1131430410062999</v>
      </c>
      <c r="J471" s="392">
        <v>0.33836074074204697</v>
      </c>
      <c r="K471" s="392">
        <v>0.84216296334701901</v>
      </c>
    </row>
    <row r="472" spans="1:11" ht="19" customHeight="1" x14ac:dyDescent="0.2">
      <c r="A472">
        <v>1284</v>
      </c>
      <c r="B472" t="s">
        <v>423</v>
      </c>
      <c r="C472" s="1" t="s">
        <v>54</v>
      </c>
      <c r="D472" s="1" t="s">
        <v>53</v>
      </c>
      <c r="E472" s="2">
        <v>26559.476200000001</v>
      </c>
      <c r="F472" s="3">
        <v>6.6822000000000001E-3</v>
      </c>
      <c r="G472" s="2">
        <v>2150958</v>
      </c>
      <c r="H472" s="2">
        <v>5246.1930148740003</v>
      </c>
      <c r="I472" s="392">
        <v>1.1126172559751399</v>
      </c>
      <c r="J472" s="392">
        <v>0.33822070972422902</v>
      </c>
      <c r="K472" s="392">
        <v>0.84180264193071597</v>
      </c>
    </row>
    <row r="473" spans="1:11" ht="19" customHeight="1" x14ac:dyDescent="0.2">
      <c r="A473">
        <v>98</v>
      </c>
      <c r="B473" t="s">
        <v>411</v>
      </c>
      <c r="C473" s="1" t="s">
        <v>86</v>
      </c>
      <c r="D473" s="1" t="s">
        <v>53</v>
      </c>
      <c r="E473" s="2">
        <v>2749.1718999999998</v>
      </c>
      <c r="F473" s="3">
        <v>5.8139958737452944E-2</v>
      </c>
      <c r="G473" s="2">
        <v>246771</v>
      </c>
      <c r="H473" s="2">
        <v>5236.7483515240001</v>
      </c>
      <c r="I473" s="392">
        <v>1.1092392063704799</v>
      </c>
      <c r="J473" s="392">
        <v>0.33730812626838202</v>
      </c>
      <c r="K473" s="392">
        <v>0.83970657684751104</v>
      </c>
    </row>
    <row r="474" spans="1:11" ht="19" customHeight="1" x14ac:dyDescent="0.2">
      <c r="A474">
        <v>1327</v>
      </c>
      <c r="B474" t="s">
        <v>132</v>
      </c>
      <c r="C474" s="1" t="s">
        <v>86</v>
      </c>
      <c r="D474" s="1" t="s">
        <v>26</v>
      </c>
      <c r="E474" s="2">
        <v>15329.028399999999</v>
      </c>
      <c r="F474" s="3">
        <v>3.367706300011053E-2</v>
      </c>
      <c r="G474" s="2">
        <v>425231</v>
      </c>
      <c r="H474" s="2">
        <v>5226.9938794589998</v>
      </c>
      <c r="I474" s="392">
        <v>1.10574593244811</v>
      </c>
      <c r="J474" s="392">
        <v>0.336342822927577</v>
      </c>
      <c r="K474" s="392">
        <v>0.83748042827249403</v>
      </c>
    </row>
    <row r="475" spans="1:11" ht="19" customHeight="1" x14ac:dyDescent="0.2">
      <c r="A475">
        <v>432</v>
      </c>
      <c r="B475" t="s">
        <v>466</v>
      </c>
      <c r="C475" s="1" t="s">
        <v>10</v>
      </c>
      <c r="D475" s="1" t="s">
        <v>2</v>
      </c>
      <c r="E475" s="2">
        <v>1574.4680000000001</v>
      </c>
      <c r="F475" s="3">
        <v>8.7647870000239578E-3</v>
      </c>
      <c r="G475" s="2">
        <v>1627903</v>
      </c>
      <c r="H475" s="2">
        <v>5207.9014138705006</v>
      </c>
      <c r="I475" s="392">
        <v>1.0986063220868301</v>
      </c>
      <c r="J475" s="392">
        <v>0.33442454318733</v>
      </c>
      <c r="K475" s="392">
        <v>0.83336237499235599</v>
      </c>
    </row>
    <row r="476" spans="1:11" ht="19" customHeight="1" x14ac:dyDescent="0.2">
      <c r="A476">
        <v>782</v>
      </c>
      <c r="B476" t="s">
        <v>430</v>
      </c>
      <c r="C476" s="1" t="s">
        <v>20</v>
      </c>
      <c r="D476" s="1" t="s">
        <v>7</v>
      </c>
      <c r="E476" s="2">
        <v>46329.072</v>
      </c>
      <c r="F476" s="3">
        <v>0.1338098220000751</v>
      </c>
      <c r="G476" s="2">
        <v>106536</v>
      </c>
      <c r="H476" s="2">
        <v>5203.2805667590001</v>
      </c>
      <c r="I476" s="392">
        <v>1.0969131984707099</v>
      </c>
      <c r="J476" s="392">
        <v>0.33399248193598502</v>
      </c>
      <c r="K476" s="392">
        <v>0.83233775912650299</v>
      </c>
    </row>
    <row r="477" spans="1:11" ht="19" customHeight="1" x14ac:dyDescent="0.2">
      <c r="A477">
        <v>1311</v>
      </c>
      <c r="B477" t="s">
        <v>541</v>
      </c>
      <c r="C477" s="1" t="s">
        <v>20</v>
      </c>
      <c r="D477" s="1" t="s">
        <v>26</v>
      </c>
      <c r="E477" s="2">
        <v>7415.1962000000003</v>
      </c>
      <c r="F477" s="3">
        <v>0.22421507800019172</v>
      </c>
      <c r="G477" s="2">
        <v>62596</v>
      </c>
      <c r="H477" s="2">
        <v>5122.7629632124999</v>
      </c>
      <c r="I477" s="392">
        <v>1.0674219746859299</v>
      </c>
      <c r="J477" s="392">
        <v>0.32599491690662102</v>
      </c>
      <c r="K477" s="392">
        <v>0.81439469006253196</v>
      </c>
    </row>
    <row r="478" spans="1:11" ht="19" customHeight="1" x14ac:dyDescent="0.2">
      <c r="A478">
        <v>654</v>
      </c>
      <c r="B478" t="s">
        <v>531</v>
      </c>
      <c r="C478" s="1" t="s">
        <v>20</v>
      </c>
      <c r="D478" s="1" t="s">
        <v>7</v>
      </c>
      <c r="E478" s="2">
        <v>7870.6147000000001</v>
      </c>
      <c r="F478" s="3">
        <v>3.4550652000098478E-2</v>
      </c>
      <c r="G478" s="2">
        <v>406180</v>
      </c>
      <c r="H478" s="2">
        <v>5122.3310977309993</v>
      </c>
      <c r="I478" s="392">
        <v>1.0672685477075801</v>
      </c>
      <c r="J478" s="392">
        <v>0.32595308032069598</v>
      </c>
      <c r="K478" s="392">
        <v>0.81430569462441604</v>
      </c>
    </row>
    <row r="479" spans="1:11" ht="19" customHeight="1" x14ac:dyDescent="0.2">
      <c r="A479">
        <v>403</v>
      </c>
      <c r="B479" t="s">
        <v>437</v>
      </c>
      <c r="C479" s="1" t="s">
        <v>5</v>
      </c>
      <c r="D479" s="1" t="s">
        <v>2</v>
      </c>
      <c r="E479" s="2">
        <v>8788.3762999999999</v>
      </c>
      <c r="F479" s="3">
        <v>8.7647870000031984E-3</v>
      </c>
      <c r="G479" s="2">
        <v>1563285</v>
      </c>
      <c r="H479" s="2">
        <v>5001.1789165344999</v>
      </c>
      <c r="I479" s="392">
        <v>1.02357420606938</v>
      </c>
      <c r="J479" s="392">
        <v>0.31415318817033699</v>
      </c>
      <c r="K479" s="392">
        <v>0.78658951992000004</v>
      </c>
    </row>
    <row r="480" spans="1:11" ht="19" customHeight="1" x14ac:dyDescent="0.2">
      <c r="A480">
        <v>1355</v>
      </c>
      <c r="B480" t="s">
        <v>435</v>
      </c>
      <c r="C480" s="1" t="s">
        <v>86</v>
      </c>
      <c r="D480" s="1" t="s">
        <v>26</v>
      </c>
      <c r="E480" s="2">
        <v>4681.9737999999998</v>
      </c>
      <c r="F480" s="3">
        <v>4.6824432999989729E-2</v>
      </c>
      <c r="G480" s="2">
        <v>292191</v>
      </c>
      <c r="H480" s="2">
        <v>4993.8124344854996</v>
      </c>
      <c r="I480" s="392">
        <v>1.0208919613280301</v>
      </c>
      <c r="J480" s="392">
        <v>0.31341208764860701</v>
      </c>
      <c r="K480" s="392">
        <v>0.78505187933031995</v>
      </c>
    </row>
    <row r="481" spans="1:11" ht="19" customHeight="1" x14ac:dyDescent="0.2">
      <c r="A481">
        <v>1145</v>
      </c>
      <c r="B481" t="s">
        <v>470</v>
      </c>
      <c r="C481" s="1" t="s">
        <v>471</v>
      </c>
      <c r="D481" s="1" t="s">
        <v>53</v>
      </c>
      <c r="E481" s="2">
        <v>1008052.0402</v>
      </c>
      <c r="F481" s="3">
        <v>2.3874390419878692E-3</v>
      </c>
      <c r="G481" s="2">
        <v>5720700</v>
      </c>
      <c r="H481" s="2">
        <v>4985.1052225375006</v>
      </c>
      <c r="I481" s="392">
        <v>1.0177252487369699</v>
      </c>
      <c r="J481" s="392">
        <v>0.312603391984488</v>
      </c>
      <c r="K481" s="392">
        <v>0.78320957678879</v>
      </c>
    </row>
    <row r="482" spans="1:11" ht="19" customHeight="1" x14ac:dyDescent="0.2">
      <c r="A482">
        <v>1218</v>
      </c>
      <c r="B482" t="s">
        <v>418</v>
      </c>
      <c r="C482" s="1" t="s">
        <v>20</v>
      </c>
      <c r="D482" s="1" t="s">
        <v>53</v>
      </c>
      <c r="E482" s="2">
        <v>13039.7055</v>
      </c>
      <c r="F482" s="3">
        <v>6.6822000000000001E-3</v>
      </c>
      <c r="G482" s="2">
        <v>2021647</v>
      </c>
      <c r="H482" s="2">
        <v>4930.8030979409996</v>
      </c>
      <c r="I482" s="392">
        <v>0.99868831218618503</v>
      </c>
      <c r="J482" s="392">
        <v>0.30733966172597399</v>
      </c>
      <c r="K482" s="392">
        <v>0.77114314597757505</v>
      </c>
    </row>
    <row r="483" spans="1:11" ht="19" customHeight="1" x14ac:dyDescent="0.2">
      <c r="A483">
        <v>1401</v>
      </c>
      <c r="B483" t="s">
        <v>477</v>
      </c>
      <c r="C483" s="1" t="s">
        <v>20</v>
      </c>
      <c r="D483" s="1" t="s">
        <v>26</v>
      </c>
      <c r="E483" s="2">
        <v>70743.845799999996</v>
      </c>
      <c r="F483" s="3">
        <v>1.729014200001544E-2</v>
      </c>
      <c r="G483" s="2">
        <v>777414</v>
      </c>
      <c r="H483" s="2">
        <v>4906.1834352720007</v>
      </c>
      <c r="I483" s="392">
        <v>0.99016515440062602</v>
      </c>
      <c r="J483" s="392">
        <v>0.30501310367540202</v>
      </c>
      <c r="K483" s="392">
        <v>0.765719546304786</v>
      </c>
    </row>
    <row r="484" spans="1:11" ht="19" customHeight="1" x14ac:dyDescent="0.2">
      <c r="A484">
        <v>1399</v>
      </c>
      <c r="B484" t="s">
        <v>510</v>
      </c>
      <c r="C484" s="1" t="s">
        <v>20</v>
      </c>
      <c r="D484" s="1" t="s">
        <v>26</v>
      </c>
      <c r="E484" s="2">
        <v>31480.27</v>
      </c>
      <c r="F484" s="3">
        <v>1.7290142000043796E-2</v>
      </c>
      <c r="G484" s="2">
        <v>776323</v>
      </c>
      <c r="H484" s="2">
        <v>4899.2982413834998</v>
      </c>
      <c r="I484" s="392">
        <v>0.987780334862013</v>
      </c>
      <c r="J484" s="392">
        <v>0.30432032953465199</v>
      </c>
      <c r="K484" s="392">
        <v>0.764236335514626</v>
      </c>
    </row>
    <row r="485" spans="1:11" ht="19" customHeight="1" x14ac:dyDescent="0.2">
      <c r="A485">
        <v>35</v>
      </c>
      <c r="B485" t="s">
        <v>441</v>
      </c>
      <c r="C485" s="1" t="s">
        <v>54</v>
      </c>
      <c r="D485" s="1" t="s">
        <v>53</v>
      </c>
      <c r="E485" s="2">
        <v>7790.2921999999999</v>
      </c>
      <c r="F485" s="3">
        <v>1.2259563999988964E-2</v>
      </c>
      <c r="G485" s="2">
        <v>1087558</v>
      </c>
      <c r="H485" s="2">
        <v>4866.5402202154992</v>
      </c>
      <c r="I485" s="392">
        <v>0.97644705340893301</v>
      </c>
      <c r="J485" s="392">
        <v>0.30117908271427701</v>
      </c>
      <c r="K485" s="392">
        <v>0.75710138871391996</v>
      </c>
    </row>
    <row r="486" spans="1:11" ht="19" customHeight="1" x14ac:dyDescent="0.2">
      <c r="A486">
        <v>1039</v>
      </c>
      <c r="B486" t="s">
        <v>419</v>
      </c>
      <c r="C486" s="1" t="s">
        <v>420</v>
      </c>
      <c r="D486" s="1" t="s">
        <v>28</v>
      </c>
      <c r="E486" s="2">
        <v>2386.9349999999999</v>
      </c>
      <c r="F486" s="3">
        <v>4.2781E-3</v>
      </c>
      <c r="G486" s="2">
        <v>3075516</v>
      </c>
      <c r="H486" s="2">
        <v>4802.4382248540005</v>
      </c>
      <c r="I486" s="392">
        <v>0.95444458752356198</v>
      </c>
      <c r="J486" s="392">
        <v>0.295120199568014</v>
      </c>
      <c r="K486" s="392">
        <v>0.743213424936361</v>
      </c>
    </row>
    <row r="487" spans="1:11" ht="19" customHeight="1" x14ac:dyDescent="0.2">
      <c r="A487">
        <v>958</v>
      </c>
      <c r="B487" t="s">
        <v>446</v>
      </c>
      <c r="C487" s="1" t="s">
        <v>70</v>
      </c>
      <c r="D487" s="1" t="s">
        <v>28</v>
      </c>
      <c r="E487" s="2">
        <v>17529.484799999998</v>
      </c>
      <c r="F487" s="3">
        <v>2.0522279835819418E-2</v>
      </c>
      <c r="G487" s="2">
        <v>638687</v>
      </c>
      <c r="H487" s="2">
        <v>4784.1693696474995</v>
      </c>
      <c r="I487" s="392">
        <v>0.94819896110275603</v>
      </c>
      <c r="J487" s="392">
        <v>0.29336501737072701</v>
      </c>
      <c r="K487" s="392">
        <v>0.73922252719864501</v>
      </c>
    </row>
    <row r="488" spans="1:11" ht="19" customHeight="1" x14ac:dyDescent="0.2">
      <c r="A488">
        <v>378</v>
      </c>
      <c r="B488" t="s">
        <v>506</v>
      </c>
      <c r="C488" s="1" t="s">
        <v>10</v>
      </c>
      <c r="D488" s="1" t="s">
        <v>2</v>
      </c>
      <c r="E488" s="2">
        <v>5612.3330999999998</v>
      </c>
      <c r="F488" s="3">
        <v>8.7647869999973108E-3</v>
      </c>
      <c r="G488" s="2">
        <v>1487292</v>
      </c>
      <c r="H488" s="2">
        <v>4758.066119182</v>
      </c>
      <c r="I488" s="392">
        <v>0.93902951388224998</v>
      </c>
      <c r="J488" s="392">
        <v>0.29088421423580102</v>
      </c>
      <c r="K488" s="392">
        <v>0.73365718561659699</v>
      </c>
    </row>
    <row r="489" spans="1:11" ht="19" customHeight="1" x14ac:dyDescent="0.2">
      <c r="A489">
        <v>375</v>
      </c>
      <c r="B489" t="s">
        <v>513</v>
      </c>
      <c r="C489" s="1" t="s">
        <v>5</v>
      </c>
      <c r="D489" s="1" t="s">
        <v>2</v>
      </c>
      <c r="E489" s="2">
        <v>4692.8899000000001</v>
      </c>
      <c r="F489" s="3">
        <v>8.764787000013697E-3</v>
      </c>
      <c r="G489" s="2">
        <v>1460140</v>
      </c>
      <c r="H489" s="2">
        <v>4671.2028729229996</v>
      </c>
      <c r="I489" s="392">
        <v>0.90951658115979905</v>
      </c>
      <c r="J489" s="392">
        <v>0.282594852588055</v>
      </c>
      <c r="K489" s="392">
        <v>0.71419020919484</v>
      </c>
    </row>
    <row r="490" spans="1:11" ht="19" customHeight="1" x14ac:dyDescent="0.2">
      <c r="A490">
        <v>1250</v>
      </c>
      <c r="B490" t="s">
        <v>438</v>
      </c>
      <c r="C490" s="1" t="s">
        <v>20</v>
      </c>
      <c r="D490" s="1" t="s">
        <v>53</v>
      </c>
      <c r="E490" s="2">
        <v>22840.892</v>
      </c>
      <c r="F490" s="3">
        <v>6.6822000000000001E-3</v>
      </c>
      <c r="G490" s="2">
        <v>1903066</v>
      </c>
      <c r="H490" s="2">
        <v>4641.5836831979996</v>
      </c>
      <c r="I490" s="392">
        <v>0.89923345139674804</v>
      </c>
      <c r="J490" s="392">
        <v>0.27986305390902699</v>
      </c>
      <c r="K490" s="392">
        <v>0.70794726347472003</v>
      </c>
    </row>
    <row r="491" spans="1:11" ht="19" customHeight="1" x14ac:dyDescent="0.2">
      <c r="A491">
        <v>429</v>
      </c>
      <c r="B491" t="s">
        <v>452</v>
      </c>
      <c r="C491" s="1" t="s">
        <v>10</v>
      </c>
      <c r="D491" s="1" t="s">
        <v>2</v>
      </c>
      <c r="E491" s="2">
        <v>1192.5105000000001</v>
      </c>
      <c r="F491" s="3">
        <v>8.7647870000138704E-3</v>
      </c>
      <c r="G491" s="2">
        <v>1442040</v>
      </c>
      <c r="H491" s="2">
        <v>4613.2983076075006</v>
      </c>
      <c r="I491" s="392">
        <v>0.88972372526354904</v>
      </c>
      <c r="J491" s="392">
        <v>0.27716090060578003</v>
      </c>
      <c r="K491" s="392">
        <v>0.70203418174126397</v>
      </c>
    </row>
    <row r="492" spans="1:11" ht="19" customHeight="1" x14ac:dyDescent="0.2">
      <c r="A492">
        <v>839</v>
      </c>
      <c r="B492" t="s">
        <v>494</v>
      </c>
      <c r="C492" s="1" t="s">
        <v>29</v>
      </c>
      <c r="D492" s="1" t="s">
        <v>28</v>
      </c>
      <c r="E492" s="2">
        <v>5342.2039999999997</v>
      </c>
      <c r="F492" s="3">
        <v>5.1202249999999998E-2</v>
      </c>
      <c r="G492" s="2">
        <v>244210</v>
      </c>
      <c r="H492" s="2">
        <v>4563.9970374625</v>
      </c>
      <c r="I492" s="392">
        <v>0.873351190126883</v>
      </c>
      <c r="J492" s="392">
        <v>0.27265257821827499</v>
      </c>
      <c r="K492" s="392">
        <v>0.69170666369980405</v>
      </c>
    </row>
    <row r="493" spans="1:11" ht="19" customHeight="1" x14ac:dyDescent="0.2">
      <c r="A493">
        <v>1283</v>
      </c>
      <c r="B493" t="s">
        <v>229</v>
      </c>
      <c r="C493" s="1" t="s">
        <v>54</v>
      </c>
      <c r="D493" s="1" t="s">
        <v>53</v>
      </c>
      <c r="E493" s="2">
        <v>106643.2251</v>
      </c>
      <c r="F493" s="3">
        <v>6.6822000000000001E-3</v>
      </c>
      <c r="G493" s="2">
        <v>1866607</v>
      </c>
      <c r="H493" s="2">
        <v>4552.6600728209996</v>
      </c>
      <c r="I493" s="392">
        <v>0.86961386422422904</v>
      </c>
      <c r="J493" s="392">
        <v>0.27170912649068901</v>
      </c>
      <c r="K493" s="392">
        <v>0.68918251398346697</v>
      </c>
    </row>
    <row r="494" spans="1:11" ht="19" customHeight="1" x14ac:dyDescent="0.2">
      <c r="A494">
        <v>546</v>
      </c>
      <c r="B494" t="s">
        <v>429</v>
      </c>
      <c r="C494" s="1" t="s">
        <v>18</v>
      </c>
      <c r="D494" s="1" t="s">
        <v>40</v>
      </c>
      <c r="E494" s="2">
        <v>435.4624</v>
      </c>
      <c r="F494" s="3">
        <v>4.7073706999977309E-2</v>
      </c>
      <c r="G494" s="2">
        <v>264358</v>
      </c>
      <c r="H494" s="2">
        <v>4542.1735278115002</v>
      </c>
      <c r="I494" s="392">
        <v>0.866105758283922</v>
      </c>
      <c r="J494" s="392">
        <v>0.27074056434751198</v>
      </c>
      <c r="K494" s="392">
        <v>0.686846026851887</v>
      </c>
    </row>
    <row r="495" spans="1:11" ht="19" customHeight="1" x14ac:dyDescent="0.2">
      <c r="A495">
        <v>658</v>
      </c>
      <c r="B495" t="s">
        <v>675</v>
      </c>
      <c r="C495" s="1" t="s">
        <v>20</v>
      </c>
      <c r="D495" s="1" t="s">
        <v>7</v>
      </c>
      <c r="E495" s="2">
        <v>10450.1641</v>
      </c>
      <c r="F495" s="3">
        <v>5.6569010636184726E-2</v>
      </c>
      <c r="G495" s="2">
        <v>217484</v>
      </c>
      <c r="H495" s="2">
        <v>4490.5419688579996</v>
      </c>
      <c r="I495" s="392">
        <v>0.84880036619569399</v>
      </c>
      <c r="J495" s="392">
        <v>0.26590366058585302</v>
      </c>
      <c r="K495" s="392">
        <v>0.67588517974806395</v>
      </c>
    </row>
    <row r="496" spans="1:11" ht="19" customHeight="1" x14ac:dyDescent="0.2">
      <c r="A496">
        <v>1296</v>
      </c>
      <c r="B496" t="s">
        <v>586</v>
      </c>
      <c r="C496" s="1" t="s">
        <v>34</v>
      </c>
      <c r="D496" s="1" t="s">
        <v>26</v>
      </c>
      <c r="E496" s="2">
        <v>4263.9758000000002</v>
      </c>
      <c r="F496" s="3">
        <v>1.7419488000022659E-2</v>
      </c>
      <c r="G496" s="2">
        <v>706043</v>
      </c>
      <c r="H496" s="2">
        <v>4489.1012615899999</v>
      </c>
      <c r="I496" s="392">
        <v>0.84831622846827803</v>
      </c>
      <c r="J496" s="392">
        <v>0.26576557130081802</v>
      </c>
      <c r="K496" s="392">
        <v>0.67560086450948997</v>
      </c>
    </row>
    <row r="497" spans="1:11" ht="19" customHeight="1" x14ac:dyDescent="0.2">
      <c r="A497">
        <v>1</v>
      </c>
      <c r="B497" t="s">
        <v>635</v>
      </c>
      <c r="C497" s="1" t="s">
        <v>86</v>
      </c>
      <c r="D497" s="1" t="s">
        <v>53</v>
      </c>
      <c r="E497" s="2">
        <v>4430.0173000000004</v>
      </c>
      <c r="F497" s="3">
        <v>1.1504286862062533E-2</v>
      </c>
      <c r="G497" s="2">
        <v>1066621</v>
      </c>
      <c r="H497" s="2">
        <v>4478.8105943415003</v>
      </c>
      <c r="I497" s="392">
        <v>0.84487675389565298</v>
      </c>
      <c r="J497" s="392">
        <v>0.26479138749342201</v>
      </c>
      <c r="K497" s="392">
        <v>0.67347662996145896</v>
      </c>
    </row>
    <row r="498" spans="1:11" ht="19" customHeight="1" x14ac:dyDescent="0.2">
      <c r="A498">
        <v>1373</v>
      </c>
      <c r="B498" t="s">
        <v>453</v>
      </c>
      <c r="C498" s="1" t="s">
        <v>86</v>
      </c>
      <c r="D498" s="1" t="s">
        <v>26</v>
      </c>
      <c r="E498" s="2">
        <v>2116.6646999999998</v>
      </c>
      <c r="F498" s="3">
        <v>3.8701311999856707E-2</v>
      </c>
      <c r="G498" s="2">
        <v>307062</v>
      </c>
      <c r="H498" s="2">
        <v>4337.5513268345003</v>
      </c>
      <c r="I498" s="392">
        <v>0.798931807939673</v>
      </c>
      <c r="J498" s="392">
        <v>0.25201870800027798</v>
      </c>
      <c r="K498" s="392">
        <v>0.64311927876150998</v>
      </c>
    </row>
    <row r="499" spans="1:11" ht="19" customHeight="1" x14ac:dyDescent="0.2">
      <c r="A499">
        <v>1033</v>
      </c>
      <c r="B499" t="s">
        <v>458</v>
      </c>
      <c r="C499" s="1" t="s">
        <v>420</v>
      </c>
      <c r="D499" s="1" t="s">
        <v>28</v>
      </c>
      <c r="E499" s="2">
        <v>11008.3289</v>
      </c>
      <c r="F499" s="3">
        <v>4.2780999999999991E-3</v>
      </c>
      <c r="G499" s="2">
        <v>2747847</v>
      </c>
      <c r="H499" s="2">
        <v>4290.7809515054996</v>
      </c>
      <c r="I499" s="392">
        <v>0.78393507504079496</v>
      </c>
      <c r="J499" s="392">
        <v>0.247673420071163</v>
      </c>
      <c r="K499" s="392">
        <v>0.63348100797094697</v>
      </c>
    </row>
    <row r="500" spans="1:11" ht="19" customHeight="1" x14ac:dyDescent="0.2">
      <c r="A500">
        <v>72</v>
      </c>
      <c r="B500" t="s">
        <v>582</v>
      </c>
      <c r="C500" s="1" t="s">
        <v>86</v>
      </c>
      <c r="D500" s="1" t="s">
        <v>53</v>
      </c>
      <c r="E500" s="2">
        <v>7534.9044000000004</v>
      </c>
      <c r="F500" s="3">
        <v>1.2259564000004318E-2</v>
      </c>
      <c r="G500" s="2">
        <v>925914</v>
      </c>
      <c r="H500" s="2">
        <v>4143.2252086475</v>
      </c>
      <c r="I500" s="392">
        <v>0.73742024730102496</v>
      </c>
      <c r="J500" s="392">
        <v>0.234662667499341</v>
      </c>
      <c r="K500" s="392">
        <v>0.60243598697041001</v>
      </c>
    </row>
    <row r="501" spans="1:11" ht="19" customHeight="1" x14ac:dyDescent="0.2">
      <c r="A501">
        <v>1199</v>
      </c>
      <c r="B501" t="s">
        <v>485</v>
      </c>
      <c r="C501" s="1" t="s">
        <v>486</v>
      </c>
      <c r="D501" s="1" t="s">
        <v>53</v>
      </c>
      <c r="E501" s="2">
        <v>1532.2103999999999</v>
      </c>
      <c r="F501" s="3">
        <v>6.682200000000001E-3</v>
      </c>
      <c r="G501" s="2">
        <v>1672570</v>
      </c>
      <c r="H501" s="2">
        <v>4079.4032477100004</v>
      </c>
      <c r="I501" s="392">
        <v>0.71797320321303604</v>
      </c>
      <c r="J501" s="392">
        <v>0.229121527175593</v>
      </c>
      <c r="K501" s="392">
        <v>0.58995719885086495</v>
      </c>
    </row>
    <row r="502" spans="1:11" ht="19" customHeight="1" x14ac:dyDescent="0.2">
      <c r="A502">
        <v>703</v>
      </c>
      <c r="B502" t="s">
        <v>726</v>
      </c>
      <c r="C502" s="1" t="s">
        <v>20</v>
      </c>
      <c r="D502" s="1" t="s">
        <v>7</v>
      </c>
      <c r="E502" s="2">
        <v>11396.412899999999</v>
      </c>
      <c r="F502" s="3">
        <v>4.5199652999846254E-2</v>
      </c>
      <c r="G502" s="2">
        <v>247146</v>
      </c>
      <c r="H502" s="2">
        <v>4077.3834057095005</v>
      </c>
      <c r="I502" s="392">
        <v>0.71737097718336895</v>
      </c>
      <c r="J502" s="392">
        <v>0.228956254690624</v>
      </c>
      <c r="K502" s="392">
        <v>0.58952972999232101</v>
      </c>
    </row>
    <row r="503" spans="1:11" ht="19" customHeight="1" x14ac:dyDescent="0.2">
      <c r="A503">
        <v>1356</v>
      </c>
      <c r="B503" t="s">
        <v>578</v>
      </c>
      <c r="C503" s="1" t="s">
        <v>20</v>
      </c>
      <c r="D503" s="1" t="s">
        <v>26</v>
      </c>
      <c r="E503" s="2">
        <v>40356.601300000002</v>
      </c>
      <c r="F503" s="3">
        <v>1.7290142000055742E-2</v>
      </c>
      <c r="G503" s="2">
        <v>645842</v>
      </c>
      <c r="H503" s="2">
        <v>4075.8454597039999</v>
      </c>
      <c r="I503" s="392">
        <v>0.71691257007114095</v>
      </c>
      <c r="J503" s="392">
        <v>0.22883043818783</v>
      </c>
      <c r="K503" s="392">
        <v>0.58920431509851701</v>
      </c>
    </row>
    <row r="504" spans="1:11" ht="19" customHeight="1" x14ac:dyDescent="0.2">
      <c r="A504">
        <v>64</v>
      </c>
      <c r="B504" t="s">
        <v>523</v>
      </c>
      <c r="C504" s="1" t="s">
        <v>54</v>
      </c>
      <c r="D504" s="1" t="s">
        <v>53</v>
      </c>
      <c r="E504" s="2">
        <v>21280.6155</v>
      </c>
      <c r="F504" s="3">
        <v>1.2259564000022403E-2</v>
      </c>
      <c r="G504" s="2">
        <v>892745</v>
      </c>
      <c r="H504" s="2">
        <v>3994.8025290680002</v>
      </c>
      <c r="I504" s="392">
        <v>0.69204704468460299</v>
      </c>
      <c r="J504" s="392">
        <v>0.22187988253477001</v>
      </c>
      <c r="K504" s="392">
        <v>0.57263333336133804</v>
      </c>
    </row>
    <row r="505" spans="1:11" ht="19" customHeight="1" x14ac:dyDescent="0.2">
      <c r="A505">
        <v>1279</v>
      </c>
      <c r="B505" t="s">
        <v>474</v>
      </c>
      <c r="C505" s="1" t="s">
        <v>54</v>
      </c>
      <c r="D505" s="1" t="s">
        <v>53</v>
      </c>
      <c r="E505" s="2">
        <v>54111.2307</v>
      </c>
      <c r="F505" s="3">
        <v>6.6822000000000001E-3</v>
      </c>
      <c r="G505" s="2">
        <v>1611452</v>
      </c>
      <c r="H505" s="2">
        <v>3930.3362623559997</v>
      </c>
      <c r="I505" s="392">
        <v>0.67242013600360895</v>
      </c>
      <c r="J505" s="392">
        <v>0.21620628446948301</v>
      </c>
      <c r="K505" s="392">
        <v>0.55977005088973297</v>
      </c>
    </row>
    <row r="506" spans="1:11" ht="19" customHeight="1" x14ac:dyDescent="0.2">
      <c r="A506">
        <v>702</v>
      </c>
      <c r="B506" t="s">
        <v>921</v>
      </c>
      <c r="C506" s="1" t="s">
        <v>20</v>
      </c>
      <c r="D506" s="1" t="s">
        <v>7</v>
      </c>
      <c r="E506" s="2">
        <v>13432.054599999999</v>
      </c>
      <c r="F506" s="3">
        <v>4.5199653000046511E-2</v>
      </c>
      <c r="G506" s="2">
        <v>236513</v>
      </c>
      <c r="H506" s="2">
        <v>3901.9615184499999</v>
      </c>
      <c r="I506" s="392">
        <v>0.66384641567942904</v>
      </c>
      <c r="J506" s="392">
        <v>0.213686985968084</v>
      </c>
      <c r="K506" s="392">
        <v>0.55402768387592805</v>
      </c>
    </row>
    <row r="507" spans="1:11" ht="19" customHeight="1" x14ac:dyDescent="0.2">
      <c r="A507">
        <v>1387</v>
      </c>
      <c r="B507" t="s">
        <v>457</v>
      </c>
      <c r="C507" s="1" t="s">
        <v>86</v>
      </c>
      <c r="D507" s="1" t="s">
        <v>26</v>
      </c>
      <c r="E507" s="2">
        <v>1577.2455</v>
      </c>
      <c r="F507" s="3">
        <v>3.8701312000014615E-2</v>
      </c>
      <c r="G507" s="2">
        <v>273658</v>
      </c>
      <c r="H507" s="2">
        <v>3865.6871283444998</v>
      </c>
      <c r="I507" s="392">
        <v>0.653155413928174</v>
      </c>
      <c r="J507" s="392">
        <v>0.21060951902316899</v>
      </c>
      <c r="K507" s="392">
        <v>0.54666814723568502</v>
      </c>
    </row>
    <row r="508" spans="1:11" ht="19" customHeight="1" x14ac:dyDescent="0.2">
      <c r="A508">
        <v>436</v>
      </c>
      <c r="B508" t="s">
        <v>499</v>
      </c>
      <c r="C508" s="1" t="s">
        <v>10</v>
      </c>
      <c r="D508" s="1" t="s">
        <v>2</v>
      </c>
      <c r="E508" s="2">
        <v>1802.1351</v>
      </c>
      <c r="F508" s="3">
        <v>8.7647869999733057E-3</v>
      </c>
      <c r="G508" s="2">
        <v>1198736</v>
      </c>
      <c r="H508" s="2">
        <v>3834.9329838580002</v>
      </c>
      <c r="I508" s="392">
        <v>0.64410916148994402</v>
      </c>
      <c r="J508" s="392">
        <v>0.20800745306601001</v>
      </c>
      <c r="K508" s="392">
        <v>0.54012382763737599</v>
      </c>
    </row>
    <row r="509" spans="1:11" ht="19" customHeight="1" x14ac:dyDescent="0.2">
      <c r="A509">
        <v>280</v>
      </c>
      <c r="B509" t="s">
        <v>456</v>
      </c>
      <c r="C509" s="1" t="s">
        <v>189</v>
      </c>
      <c r="D509" s="1" t="s">
        <v>2</v>
      </c>
      <c r="E509" s="2">
        <v>14436.348</v>
      </c>
      <c r="F509" s="3">
        <v>3.4028999999999999E-3</v>
      </c>
      <c r="G509" s="2">
        <v>3086366</v>
      </c>
      <c r="H509" s="2">
        <v>3833.447124411</v>
      </c>
      <c r="I509" s="392">
        <v>0.64367346554166704</v>
      </c>
      <c r="J509" s="392">
        <v>0.20788022470523701</v>
      </c>
      <c r="K509" s="392">
        <v>0.53984223212986804</v>
      </c>
    </row>
    <row r="510" spans="1:11" ht="19" customHeight="1" x14ac:dyDescent="0.2">
      <c r="A510">
        <v>1388</v>
      </c>
      <c r="B510" t="s">
        <v>463</v>
      </c>
      <c r="C510" s="1" t="s">
        <v>20</v>
      </c>
      <c r="D510" s="1" t="s">
        <v>26</v>
      </c>
      <c r="E510" s="2">
        <v>4781.1975000000002</v>
      </c>
      <c r="F510" s="3">
        <v>1.7290142000009896E-2</v>
      </c>
      <c r="G510" s="2">
        <v>606307</v>
      </c>
      <c r="H510" s="2">
        <v>3826.343955844</v>
      </c>
      <c r="I510" s="392">
        <v>0.64165403959296596</v>
      </c>
      <c r="J510" s="392">
        <v>0.207280332576641</v>
      </c>
      <c r="K510" s="392">
        <v>0.53843733483669998</v>
      </c>
    </row>
    <row r="511" spans="1:11" ht="19" customHeight="1" x14ac:dyDescent="0.2">
      <c r="A511">
        <v>732</v>
      </c>
      <c r="B511" t="s">
        <v>627</v>
      </c>
      <c r="C511" s="1" t="s">
        <v>18</v>
      </c>
      <c r="D511" s="1" t="s">
        <v>7</v>
      </c>
      <c r="E511" s="2">
        <v>22996.145400000001</v>
      </c>
      <c r="F511" s="3">
        <v>1.3176798406743405E-2</v>
      </c>
      <c r="G511" s="2">
        <v>793783</v>
      </c>
      <c r="H511" s="2">
        <v>3817.7242779405001</v>
      </c>
      <c r="I511" s="392">
        <v>0.63913446048423805</v>
      </c>
      <c r="J511" s="392">
        <v>0.20655588159469801</v>
      </c>
      <c r="K511" s="392">
        <v>0.53688134696080703</v>
      </c>
    </row>
    <row r="512" spans="1:11" ht="19" customHeight="1" x14ac:dyDescent="0.2">
      <c r="A512">
        <v>533</v>
      </c>
      <c r="B512" t="s">
        <v>489</v>
      </c>
      <c r="C512" s="1" t="s">
        <v>490</v>
      </c>
      <c r="D512" s="1" t="s">
        <v>40</v>
      </c>
      <c r="E512" s="2">
        <v>27833.6587</v>
      </c>
      <c r="F512" s="3">
        <v>4.707370699981378E-2</v>
      </c>
      <c r="G512" s="2">
        <v>220163</v>
      </c>
      <c r="H512" s="2">
        <v>3782.8193222830005</v>
      </c>
      <c r="I512" s="392">
        <v>0.62897547158982503</v>
      </c>
      <c r="J512" s="392">
        <v>0.20365662608093499</v>
      </c>
      <c r="K512" s="392">
        <v>0.52998961150799395</v>
      </c>
    </row>
    <row r="513" spans="1:11" ht="19" customHeight="1" x14ac:dyDescent="0.2">
      <c r="A513">
        <v>1376</v>
      </c>
      <c r="B513" t="s">
        <v>460</v>
      </c>
      <c r="C513" s="1" t="s">
        <v>20</v>
      </c>
      <c r="D513" s="1" t="s">
        <v>26</v>
      </c>
      <c r="E513" s="2">
        <v>6708.4937</v>
      </c>
      <c r="F513" s="3">
        <v>1.7290141999956217E-2</v>
      </c>
      <c r="G513" s="2">
        <v>593853</v>
      </c>
      <c r="H513" s="2">
        <v>3747.7479844415002</v>
      </c>
      <c r="I513" s="392">
        <v>0.61906728394294996</v>
      </c>
      <c r="J513" s="392">
        <v>0.200787225820905</v>
      </c>
      <c r="K513" s="392">
        <v>0.52312923088503904</v>
      </c>
    </row>
    <row r="514" spans="1:11" ht="19" customHeight="1" x14ac:dyDescent="0.2">
      <c r="A514">
        <v>438</v>
      </c>
      <c r="B514" t="s">
        <v>505</v>
      </c>
      <c r="C514" s="1" t="s">
        <v>10</v>
      </c>
      <c r="D514" s="1" t="s">
        <v>2</v>
      </c>
      <c r="E514" s="2">
        <v>1313.5171</v>
      </c>
      <c r="F514" s="3">
        <v>8.7647870000060503E-3</v>
      </c>
      <c r="G514" s="2">
        <v>1156839</v>
      </c>
      <c r="H514" s="2">
        <v>3700.8983113295003</v>
      </c>
      <c r="I514" s="392">
        <v>0.60567184965332299</v>
      </c>
      <c r="J514" s="392">
        <v>0.19690484389676999</v>
      </c>
      <c r="K514" s="392">
        <v>0.51374414649647104</v>
      </c>
    </row>
    <row r="515" spans="1:11" ht="19" customHeight="1" x14ac:dyDescent="0.2">
      <c r="A515">
        <v>1370</v>
      </c>
      <c r="B515" t="s">
        <v>475</v>
      </c>
      <c r="C515" s="1" t="s">
        <v>86</v>
      </c>
      <c r="D515" s="1" t="s">
        <v>26</v>
      </c>
      <c r="E515" s="2">
        <v>3986.8516</v>
      </c>
      <c r="F515" s="3">
        <v>3.8701312000152713E-2</v>
      </c>
      <c r="G515" s="2">
        <v>261930</v>
      </c>
      <c r="H515" s="2">
        <v>3700.0176480530004</v>
      </c>
      <c r="I515" s="392">
        <v>0.60541138911336401</v>
      </c>
      <c r="J515" s="392">
        <v>0.19682858062025699</v>
      </c>
      <c r="K515" s="392">
        <v>0.51358051313284303</v>
      </c>
    </row>
    <row r="516" spans="1:11" ht="19" customHeight="1" x14ac:dyDescent="0.2">
      <c r="A516">
        <v>1104</v>
      </c>
      <c r="B516" t="s">
        <v>785</v>
      </c>
      <c r="C516" s="1" t="s">
        <v>37</v>
      </c>
      <c r="D516" s="1" t="s">
        <v>147</v>
      </c>
      <c r="E516" s="2">
        <v>8106.1737000000003</v>
      </c>
      <c r="F516" s="3">
        <v>7.4487677000103392E-2</v>
      </c>
      <c r="G516" s="2">
        <v>135418</v>
      </c>
      <c r="H516" s="2">
        <v>3681.7448690599999</v>
      </c>
      <c r="I516" s="392">
        <v>0.60022052283201699</v>
      </c>
      <c r="J516" s="392">
        <v>0.195212026457353</v>
      </c>
      <c r="K516" s="392">
        <v>0.509924305617108</v>
      </c>
    </row>
    <row r="517" spans="1:11" ht="19" customHeight="1" x14ac:dyDescent="0.2">
      <c r="A517">
        <v>1353</v>
      </c>
      <c r="B517" t="s">
        <v>484</v>
      </c>
      <c r="C517" s="1" t="s">
        <v>20</v>
      </c>
      <c r="D517" s="1" t="s">
        <v>26</v>
      </c>
      <c r="E517" s="2">
        <v>14514.7652</v>
      </c>
      <c r="F517" s="3">
        <v>1.7290142000072145E-2</v>
      </c>
      <c r="G517" s="2">
        <v>582149</v>
      </c>
      <c r="H517" s="2">
        <v>3673.8851894479999</v>
      </c>
      <c r="I517" s="392">
        <v>0.597958042912345</v>
      </c>
      <c r="J517" s="392">
        <v>0.19459404813644299</v>
      </c>
      <c r="K517" s="392">
        <v>0.50841750091307902</v>
      </c>
    </row>
    <row r="518" spans="1:11" ht="19" customHeight="1" x14ac:dyDescent="0.2">
      <c r="A518">
        <v>51</v>
      </c>
      <c r="B518" t="s">
        <v>480</v>
      </c>
      <c r="C518" s="1" t="s">
        <v>54</v>
      </c>
      <c r="D518" s="1" t="s">
        <v>53</v>
      </c>
      <c r="E518" s="2">
        <v>5733.6126000000004</v>
      </c>
      <c r="F518" s="3">
        <v>1.225956399994124E-2</v>
      </c>
      <c r="G518" s="2">
        <v>816907</v>
      </c>
      <c r="H518" s="2">
        <v>3655.4471317025</v>
      </c>
      <c r="I518" s="392">
        <v>0.59275965061165903</v>
      </c>
      <c r="J518" s="392">
        <v>0.19310809973922199</v>
      </c>
      <c r="K518" s="392">
        <v>0.50479440238694995</v>
      </c>
    </row>
    <row r="519" spans="1:11" ht="19" customHeight="1" x14ac:dyDescent="0.2">
      <c r="A519">
        <v>1374</v>
      </c>
      <c r="B519" t="s">
        <v>476</v>
      </c>
      <c r="C519" s="1" t="s">
        <v>20</v>
      </c>
      <c r="D519" s="1" t="s">
        <v>26</v>
      </c>
      <c r="E519" s="2">
        <v>3453.9105</v>
      </c>
      <c r="F519" s="3">
        <v>1.7290141999986165E-2</v>
      </c>
      <c r="G519" s="2">
        <v>578259</v>
      </c>
      <c r="H519" s="2">
        <v>3649.3357813110497</v>
      </c>
      <c r="I519" s="392">
        <v>0.59102761720402097</v>
      </c>
      <c r="J519" s="392">
        <v>0.19258364732011801</v>
      </c>
      <c r="K519" s="392">
        <v>0.50343219790232396</v>
      </c>
    </row>
    <row r="520" spans="1:11" ht="19" customHeight="1" x14ac:dyDescent="0.2">
      <c r="A520">
        <v>48</v>
      </c>
      <c r="B520" t="s">
        <v>465</v>
      </c>
      <c r="C520" s="1" t="s">
        <v>54</v>
      </c>
      <c r="D520" s="1" t="s">
        <v>53</v>
      </c>
      <c r="E520" s="2">
        <v>3891.1404000000002</v>
      </c>
      <c r="F520" s="3">
        <v>1.2259563999997546E-2</v>
      </c>
      <c r="G520" s="2">
        <v>814243</v>
      </c>
      <c r="H520" s="2">
        <v>3643.5264220682507</v>
      </c>
      <c r="I520" s="392">
        <v>0.58942331153815597</v>
      </c>
      <c r="J520" s="392">
        <v>0.19206433622644201</v>
      </c>
      <c r="K520" s="392">
        <v>0.50228172440690799</v>
      </c>
    </row>
    <row r="521" spans="1:11" ht="19" customHeight="1" x14ac:dyDescent="0.2">
      <c r="A521">
        <v>657</v>
      </c>
      <c r="B521" t="s">
        <v>713</v>
      </c>
      <c r="C521" s="1" t="s">
        <v>20</v>
      </c>
      <c r="D521" s="1" t="s">
        <v>7</v>
      </c>
      <c r="E521" s="2">
        <v>7634.4651999999996</v>
      </c>
      <c r="F521" s="3">
        <v>5.5948104868070371E-2</v>
      </c>
      <c r="G521" s="2">
        <v>176723</v>
      </c>
      <c r="H521" s="2">
        <v>3608.8706818589999</v>
      </c>
      <c r="I521" s="392">
        <v>0.57963264343034104</v>
      </c>
      <c r="J521" s="392">
        <v>0.189207951806834</v>
      </c>
      <c r="K521" s="392">
        <v>0.49541563180407799</v>
      </c>
    </row>
    <row r="522" spans="1:11" ht="19" customHeight="1" x14ac:dyDescent="0.2">
      <c r="A522">
        <v>822</v>
      </c>
      <c r="B522" t="s">
        <v>716</v>
      </c>
      <c r="C522" s="1" t="s">
        <v>29</v>
      </c>
      <c r="D522" s="1" t="s">
        <v>147</v>
      </c>
      <c r="E522" s="2">
        <v>2009.0059000000001</v>
      </c>
      <c r="F522" s="3">
        <v>3.9107600000000006E-2</v>
      </c>
      <c r="G522" s="2">
        <v>250303</v>
      </c>
      <c r="H522" s="2">
        <v>3572.8936050220004</v>
      </c>
      <c r="I522" s="392">
        <v>0.56955617566343397</v>
      </c>
      <c r="J522" s="392">
        <v>0.18622289069492901</v>
      </c>
      <c r="K522" s="392">
        <v>0.48831304706480999</v>
      </c>
    </row>
    <row r="523" spans="1:11" ht="19" customHeight="1" x14ac:dyDescent="0.2">
      <c r="A523">
        <v>806</v>
      </c>
      <c r="B523" t="s">
        <v>761</v>
      </c>
      <c r="C523" s="1" t="s">
        <v>8</v>
      </c>
      <c r="D523" s="1" t="s">
        <v>147</v>
      </c>
      <c r="E523" s="2">
        <v>2005.5909999999999</v>
      </c>
      <c r="F523" s="3">
        <v>3.9107600000000006E-2</v>
      </c>
      <c r="G523" s="2">
        <v>246934</v>
      </c>
      <c r="H523" s="2">
        <v>3524.8035759160002</v>
      </c>
      <c r="I523" s="392">
        <v>0.55637256406910895</v>
      </c>
      <c r="J523" s="392">
        <v>0.18226690473095</v>
      </c>
      <c r="K523" s="392">
        <v>0.47925655735914302</v>
      </c>
    </row>
    <row r="524" spans="1:11" ht="19" customHeight="1" x14ac:dyDescent="0.2">
      <c r="A524">
        <v>764</v>
      </c>
      <c r="B524" t="s">
        <v>577</v>
      </c>
      <c r="C524" s="1" t="s">
        <v>18</v>
      </c>
      <c r="D524" s="1" t="s">
        <v>7</v>
      </c>
      <c r="E524" s="2">
        <v>5491.9681</v>
      </c>
      <c r="F524" s="3">
        <v>1.5229197746106831E-2</v>
      </c>
      <c r="G524" s="2">
        <v>633353</v>
      </c>
      <c r="H524" s="2">
        <v>3520.5921992328499</v>
      </c>
      <c r="I524" s="392">
        <v>0.555233801509604</v>
      </c>
      <c r="J524" s="392">
        <v>0.18194198318430199</v>
      </c>
      <c r="K524" s="392">
        <v>0.47849724864069498</v>
      </c>
    </row>
    <row r="525" spans="1:11" ht="19" customHeight="1" x14ac:dyDescent="0.2">
      <c r="A525">
        <v>512</v>
      </c>
      <c r="B525" t="s">
        <v>495</v>
      </c>
      <c r="C525" s="1" t="s">
        <v>41</v>
      </c>
      <c r="D525" s="1" t="s">
        <v>40</v>
      </c>
      <c r="E525" s="2">
        <v>13648.470499999999</v>
      </c>
      <c r="F525" s="3">
        <v>4.7073706999985358E-2</v>
      </c>
      <c r="G525" s="2">
        <v>204859</v>
      </c>
      <c r="H525" s="2">
        <v>3519.8674779431503</v>
      </c>
      <c r="I525" s="392">
        <v>0.55503793386961098</v>
      </c>
      <c r="J525" s="392">
        <v>0.18188999130969</v>
      </c>
      <c r="K525" s="392">
        <v>0.47837143340827198</v>
      </c>
    </row>
    <row r="526" spans="1:11" ht="19" customHeight="1" x14ac:dyDescent="0.2">
      <c r="A526">
        <v>791</v>
      </c>
      <c r="B526" t="s">
        <v>455</v>
      </c>
      <c r="C526" s="1" t="s">
        <v>18</v>
      </c>
      <c r="D526" s="1" t="s">
        <v>7</v>
      </c>
      <c r="E526" s="2">
        <v>34785.705600000001</v>
      </c>
      <c r="F526" s="3">
        <v>0.13380982200005576</v>
      </c>
      <c r="G526" s="2">
        <v>71708</v>
      </c>
      <c r="H526" s="2">
        <v>3502.2606713326995</v>
      </c>
      <c r="I526" s="392">
        <v>0.55028447631921995</v>
      </c>
      <c r="J526" s="392">
        <v>0.18053924241700101</v>
      </c>
      <c r="K526" s="392">
        <v>0.47507305278357198</v>
      </c>
    </row>
    <row r="527" spans="1:11" ht="19" customHeight="1" x14ac:dyDescent="0.2">
      <c r="A527">
        <v>418</v>
      </c>
      <c r="B527" t="s">
        <v>555</v>
      </c>
      <c r="C527" s="1" t="s">
        <v>10</v>
      </c>
      <c r="D527" s="1" t="s">
        <v>2</v>
      </c>
      <c r="E527" s="2">
        <v>3473.0151000000001</v>
      </c>
      <c r="F527" s="3">
        <v>8.7647869999999996E-3</v>
      </c>
      <c r="G527" s="2">
        <v>1087660</v>
      </c>
      <c r="H527" s="2">
        <v>3479.5845033732999</v>
      </c>
      <c r="I527" s="392">
        <v>0.54408756972156302</v>
      </c>
      <c r="J527" s="392">
        <v>0.17870532200907099</v>
      </c>
      <c r="K527" s="392">
        <v>0.470634004577205</v>
      </c>
    </row>
    <row r="528" spans="1:11" ht="19" customHeight="1" x14ac:dyDescent="0.2">
      <c r="A528">
        <v>896</v>
      </c>
      <c r="B528" t="s">
        <v>517</v>
      </c>
      <c r="C528" s="1" t="s">
        <v>8</v>
      </c>
      <c r="D528" s="1" t="s">
        <v>28</v>
      </c>
      <c r="E528" s="2">
        <v>16663.003100000002</v>
      </c>
      <c r="F528" s="3">
        <v>2.6536999999999997E-3</v>
      </c>
      <c r="G528" s="2">
        <v>3553374</v>
      </c>
      <c r="H528" s="2">
        <v>3441.7998330869996</v>
      </c>
      <c r="I528" s="392">
        <v>0.53395508487950205</v>
      </c>
      <c r="J528" s="392">
        <v>0.17568217836355299</v>
      </c>
      <c r="K528" s="392">
        <v>0.46351200305331602</v>
      </c>
    </row>
    <row r="529" spans="1:11" ht="19" customHeight="1" x14ac:dyDescent="0.2">
      <c r="A529">
        <v>909</v>
      </c>
      <c r="B529" t="s">
        <v>451</v>
      </c>
      <c r="C529" s="1" t="s">
        <v>8</v>
      </c>
      <c r="D529" s="1" t="s">
        <v>28</v>
      </c>
      <c r="E529" s="2">
        <v>5004.8265000000001</v>
      </c>
      <c r="F529" s="3">
        <v>5.5167000000000002E-3</v>
      </c>
      <c r="G529" s="2">
        <v>1709022</v>
      </c>
      <c r="H529" s="2">
        <v>3441.279008601</v>
      </c>
      <c r="I529" s="392">
        <v>0.53381541262480003</v>
      </c>
      <c r="J529" s="392">
        <v>0.17564306176983499</v>
      </c>
      <c r="K529" s="392">
        <v>0.463412565478941</v>
      </c>
    </row>
    <row r="530" spans="1:11" ht="19" customHeight="1" x14ac:dyDescent="0.2">
      <c r="A530">
        <v>478</v>
      </c>
      <c r="B530" t="s">
        <v>717</v>
      </c>
      <c r="C530" s="1" t="s">
        <v>12</v>
      </c>
      <c r="D530" s="1" t="s">
        <v>2</v>
      </c>
      <c r="E530" s="2">
        <v>5791.7286999999997</v>
      </c>
      <c r="F530" s="3">
        <v>0.11212738300000001</v>
      </c>
      <c r="G530" s="2">
        <v>83890</v>
      </c>
      <c r="H530" s="2">
        <v>3433.3236483525502</v>
      </c>
      <c r="I530" s="392">
        <v>0.53169673446759902</v>
      </c>
      <c r="J530" s="392">
        <v>0.17502093748942399</v>
      </c>
      <c r="K530" s="392">
        <v>0.46186685835411001</v>
      </c>
    </row>
    <row r="531" spans="1:11" ht="19" customHeight="1" x14ac:dyDescent="0.2">
      <c r="A531">
        <v>789</v>
      </c>
      <c r="B531" t="s">
        <v>426</v>
      </c>
      <c r="C531" s="1" t="s">
        <v>18</v>
      </c>
      <c r="D531" s="1" t="s">
        <v>7</v>
      </c>
      <c r="E531" s="2">
        <v>21312.033299999999</v>
      </c>
      <c r="F531" s="3">
        <v>0.13380982199994307</v>
      </c>
      <c r="G531" s="2">
        <v>70242</v>
      </c>
      <c r="H531" s="2">
        <v>3430.6603736758002</v>
      </c>
      <c r="I531" s="392">
        <v>0.53097111769486405</v>
      </c>
      <c r="J531" s="392">
        <v>0.17482340750188199</v>
      </c>
      <c r="K531" s="392">
        <v>0.46142685710261799</v>
      </c>
    </row>
    <row r="532" spans="1:11" ht="19" customHeight="1" x14ac:dyDescent="0.2">
      <c r="A532">
        <v>41</v>
      </c>
      <c r="B532" t="s">
        <v>507</v>
      </c>
      <c r="C532" s="1" t="s">
        <v>54</v>
      </c>
      <c r="D532" s="1" t="s">
        <v>53</v>
      </c>
      <c r="E532" s="2">
        <v>1975.0941</v>
      </c>
      <c r="F532" s="3">
        <v>1.2259563999999999E-2</v>
      </c>
      <c r="G532" s="2">
        <v>765200</v>
      </c>
      <c r="H532" s="2">
        <v>3424.0717060719999</v>
      </c>
      <c r="I532" s="392">
        <v>0.52920792134167205</v>
      </c>
      <c r="J532" s="392">
        <v>0.17430770802001699</v>
      </c>
      <c r="K532" s="392">
        <v>0.46025092047162303</v>
      </c>
    </row>
    <row r="533" spans="1:11" ht="19" customHeight="1" x14ac:dyDescent="0.2">
      <c r="A533">
        <v>1364</v>
      </c>
      <c r="B533" t="s">
        <v>542</v>
      </c>
      <c r="C533" s="1" t="s">
        <v>20</v>
      </c>
      <c r="D533" s="1" t="s">
        <v>26</v>
      </c>
      <c r="E533" s="2">
        <v>14258.1186</v>
      </c>
      <c r="F533" s="3">
        <v>1.7290141999992615E-2</v>
      </c>
      <c r="G533" s="2">
        <v>541862</v>
      </c>
      <c r="H533" s="2">
        <v>3419.6378874059997</v>
      </c>
      <c r="I533" s="392">
        <v>0.52801383993902296</v>
      </c>
      <c r="J533" s="392">
        <v>0.17394368359871501</v>
      </c>
      <c r="K533" s="392">
        <v>0.459457168112342</v>
      </c>
    </row>
    <row r="534" spans="1:11" ht="19" customHeight="1" x14ac:dyDescent="0.2">
      <c r="A534">
        <v>809</v>
      </c>
      <c r="B534" t="s">
        <v>890</v>
      </c>
      <c r="C534" s="1" t="s">
        <v>8</v>
      </c>
      <c r="D534" s="1" t="s">
        <v>147</v>
      </c>
      <c r="E534" s="2">
        <v>2574.1842999999999</v>
      </c>
      <c r="F534" s="3">
        <v>3.9107599999999999E-2</v>
      </c>
      <c r="G534" s="2">
        <v>234341</v>
      </c>
      <c r="H534" s="2">
        <v>3345.0476434339998</v>
      </c>
      <c r="I534" s="392">
        <v>0.50806205810801497</v>
      </c>
      <c r="J534" s="392">
        <v>0.16806773586287599</v>
      </c>
      <c r="K534" s="392">
        <v>0.44527426715754298</v>
      </c>
    </row>
    <row r="535" spans="1:11" ht="19" customHeight="1" x14ac:dyDescent="0.2">
      <c r="A535">
        <v>33</v>
      </c>
      <c r="B535" t="s">
        <v>566</v>
      </c>
      <c r="C535" s="1" t="s">
        <v>86</v>
      </c>
      <c r="D535" s="1" t="s">
        <v>53</v>
      </c>
      <c r="E535" s="2">
        <v>12280.7847</v>
      </c>
      <c r="F535" s="3">
        <v>1.2259563999999999E-2</v>
      </c>
      <c r="G535" s="2">
        <v>745695</v>
      </c>
      <c r="H535" s="2">
        <v>3336.7918855977</v>
      </c>
      <c r="I535" s="392">
        <v>0.50588173219069699</v>
      </c>
      <c r="J535" s="392">
        <v>0.16741432931558001</v>
      </c>
      <c r="K535" s="392">
        <v>0.44357766212626598</v>
      </c>
    </row>
    <row r="536" spans="1:11" ht="19" customHeight="1" x14ac:dyDescent="0.2">
      <c r="A536">
        <v>1111</v>
      </c>
      <c r="B536" t="s">
        <v>802</v>
      </c>
      <c r="C536" s="1" t="s">
        <v>10</v>
      </c>
      <c r="D536" s="1" t="s">
        <v>147</v>
      </c>
      <c r="E536" s="2">
        <v>9186.2507999999998</v>
      </c>
      <c r="F536" s="3">
        <v>7.6626958999949549E-2</v>
      </c>
      <c r="G536" s="2">
        <v>118944</v>
      </c>
      <c r="H536" s="2">
        <v>3326.7257091208498</v>
      </c>
      <c r="I536" s="392">
        <v>0.50317496401163597</v>
      </c>
      <c r="J536" s="392">
        <v>0.166633630985703</v>
      </c>
      <c r="K536" s="392">
        <v>0.44156879011899702</v>
      </c>
    </row>
    <row r="537" spans="1:11" ht="19" customHeight="1" x14ac:dyDescent="0.2">
      <c r="A537">
        <v>442</v>
      </c>
      <c r="B537" t="s">
        <v>524</v>
      </c>
      <c r="C537" s="1" t="s">
        <v>86</v>
      </c>
      <c r="D537" s="1" t="s">
        <v>40</v>
      </c>
      <c r="E537" s="2">
        <v>1360.1967999999999</v>
      </c>
      <c r="F537" s="3">
        <v>6.184424999999999E-2</v>
      </c>
      <c r="G537" s="2">
        <v>146121</v>
      </c>
      <c r="H537" s="2">
        <v>3298.4114338012496</v>
      </c>
      <c r="I537" s="392">
        <v>0.49565215684902802</v>
      </c>
      <c r="J537" s="392">
        <v>0.164441535543004</v>
      </c>
      <c r="K537" s="392">
        <v>0.43641846942552998</v>
      </c>
    </row>
    <row r="538" spans="1:11" ht="19" customHeight="1" x14ac:dyDescent="0.2">
      <c r="A538">
        <v>1300</v>
      </c>
      <c r="B538" t="s">
        <v>525</v>
      </c>
      <c r="C538" s="1" t="s">
        <v>34</v>
      </c>
      <c r="D538" s="1" t="s">
        <v>26</v>
      </c>
      <c r="E538" s="2">
        <v>4956.3950000000004</v>
      </c>
      <c r="F538" s="3">
        <v>1.7419488000007768E-2</v>
      </c>
      <c r="G538" s="2">
        <v>514977</v>
      </c>
      <c r="H538" s="2">
        <v>3274.2820201997001</v>
      </c>
      <c r="I538" s="392">
        <v>0.48926719342812303</v>
      </c>
      <c r="J538" s="392">
        <v>0.162517933313966</v>
      </c>
      <c r="K538" s="392">
        <v>0.43210334685268798</v>
      </c>
    </row>
    <row r="539" spans="1:11" ht="19" customHeight="1" x14ac:dyDescent="0.2">
      <c r="A539">
        <v>1094</v>
      </c>
      <c r="B539" t="s">
        <v>841</v>
      </c>
      <c r="C539" s="1" t="s">
        <v>10</v>
      </c>
      <c r="D539" s="1" t="s">
        <v>2</v>
      </c>
      <c r="E539" s="2">
        <v>4403.0451999999996</v>
      </c>
      <c r="F539" s="3">
        <v>9.0277261999939545E-2</v>
      </c>
      <c r="G539" s="2">
        <v>99248</v>
      </c>
      <c r="H539" s="2">
        <v>3270.3407601240497</v>
      </c>
      <c r="I539" s="392">
        <v>0.48822252184685599</v>
      </c>
      <c r="J539" s="392">
        <v>0.16221580145681899</v>
      </c>
      <c r="K539" s="392">
        <v>0.431412364053193</v>
      </c>
    </row>
    <row r="540" spans="1:11" ht="19" customHeight="1" x14ac:dyDescent="0.2">
      <c r="A540">
        <v>1112</v>
      </c>
      <c r="B540" t="s">
        <v>813</v>
      </c>
      <c r="C540" s="1" t="s">
        <v>10</v>
      </c>
      <c r="D540" s="1" t="s">
        <v>147</v>
      </c>
      <c r="E540" s="2">
        <v>5208.3316000000004</v>
      </c>
      <c r="F540" s="3">
        <v>7.6626958999965605E-2</v>
      </c>
      <c r="G540" s="2">
        <v>116296</v>
      </c>
      <c r="H540" s="2">
        <v>3252.6642207089003</v>
      </c>
      <c r="I540" s="392">
        <v>0.48361793247578799</v>
      </c>
      <c r="J540" s="392">
        <v>0.16088313982990601</v>
      </c>
      <c r="K540" s="392">
        <v>0.42818620981093303</v>
      </c>
    </row>
    <row r="541" spans="1:11" ht="19" customHeight="1" x14ac:dyDescent="0.2">
      <c r="A541">
        <v>116</v>
      </c>
      <c r="B541" t="s">
        <v>659</v>
      </c>
      <c r="C541" s="1" t="s">
        <v>86</v>
      </c>
      <c r="D541" s="1" t="s">
        <v>53</v>
      </c>
      <c r="E541" s="2">
        <v>4993.9421000000002</v>
      </c>
      <c r="F541" s="3">
        <v>4.6393786232781793E-2</v>
      </c>
      <c r="G541" s="2">
        <v>191948</v>
      </c>
      <c r="H541" s="2">
        <v>3250.3959851306499</v>
      </c>
      <c r="I541" s="392">
        <v>0.48302598824478099</v>
      </c>
      <c r="J541" s="392">
        <v>0.160718651657663</v>
      </c>
      <c r="K541" s="392">
        <v>0.42777906925734899</v>
      </c>
    </row>
    <row r="542" spans="1:11" ht="19" customHeight="1" x14ac:dyDescent="0.2">
      <c r="A542">
        <v>1245</v>
      </c>
      <c r="B542" t="s">
        <v>478</v>
      </c>
      <c r="C542" s="1" t="s">
        <v>20</v>
      </c>
      <c r="D542" s="1" t="s">
        <v>53</v>
      </c>
      <c r="E542" s="2">
        <v>11712.006799999999</v>
      </c>
      <c r="F542" s="3">
        <v>6.682200000000001E-3</v>
      </c>
      <c r="G542" s="2">
        <v>1328327</v>
      </c>
      <c r="H542" s="2">
        <v>3239.7935379810006</v>
      </c>
      <c r="I542" s="392">
        <v>0.48027128325333002</v>
      </c>
      <c r="J542" s="392">
        <v>0.15991163563652599</v>
      </c>
      <c r="K542" s="392">
        <v>0.42577705283179701</v>
      </c>
    </row>
    <row r="543" spans="1:11" ht="19" customHeight="1" x14ac:dyDescent="0.2">
      <c r="A543">
        <v>829</v>
      </c>
      <c r="B543" t="s">
        <v>540</v>
      </c>
      <c r="C543" s="1" t="s">
        <v>29</v>
      </c>
      <c r="D543" s="1" t="s">
        <v>147</v>
      </c>
      <c r="E543" s="2">
        <v>4051.0511000000001</v>
      </c>
      <c r="F543" s="3">
        <v>3.5098780760107348E-2</v>
      </c>
      <c r="G543" s="2">
        <v>250412</v>
      </c>
      <c r="H543" s="2">
        <v>3208.0418990105004</v>
      </c>
      <c r="I543" s="392">
        <v>0.47201795142308201</v>
      </c>
      <c r="J543" s="392">
        <v>0.15752838671796801</v>
      </c>
      <c r="K543" s="392">
        <v>0.41960809391631698</v>
      </c>
    </row>
    <row r="544" spans="1:11" ht="19" customHeight="1" x14ac:dyDescent="0.2">
      <c r="A544">
        <v>163</v>
      </c>
      <c r="B544" t="s">
        <v>650</v>
      </c>
      <c r="C544" s="1" t="s">
        <v>86</v>
      </c>
      <c r="D544" s="1" t="s">
        <v>40</v>
      </c>
      <c r="E544" s="2">
        <v>1492.6545000000001</v>
      </c>
      <c r="F544" s="3">
        <v>0.150590432</v>
      </c>
      <c r="G544" s="2">
        <v>58360</v>
      </c>
      <c r="H544" s="2">
        <v>3207.7870282048002</v>
      </c>
      <c r="I544" s="392">
        <v>0.47195140820173298</v>
      </c>
      <c r="J544" s="392">
        <v>0.15751001677074999</v>
      </c>
      <c r="K544" s="392">
        <v>0.41955591421092397</v>
      </c>
    </row>
    <row r="545" spans="1:11" ht="19" customHeight="1" x14ac:dyDescent="0.2">
      <c r="A545">
        <v>1121</v>
      </c>
      <c r="B545" t="s">
        <v>721</v>
      </c>
      <c r="C545" s="1" t="s">
        <v>148</v>
      </c>
      <c r="D545" s="1" t="s">
        <v>147</v>
      </c>
      <c r="E545" s="2">
        <v>6238.7417999999998</v>
      </c>
      <c r="F545" s="3">
        <v>2.0633025823804278E-2</v>
      </c>
      <c r="G545" s="2">
        <v>421168</v>
      </c>
      <c r="H545" s="2">
        <v>3171.8391303583999</v>
      </c>
      <c r="I545" s="392">
        <v>0.46281724772463601</v>
      </c>
      <c r="J545" s="392">
        <v>0.154839808488141</v>
      </c>
      <c r="K545" s="392">
        <v>0.41288153757573798</v>
      </c>
    </row>
    <row r="546" spans="1:11" ht="19" customHeight="1" x14ac:dyDescent="0.2">
      <c r="A546">
        <v>798</v>
      </c>
      <c r="B546" t="s">
        <v>561</v>
      </c>
      <c r="C546" s="1" t="s">
        <v>8</v>
      </c>
      <c r="D546" s="1" t="s">
        <v>147</v>
      </c>
      <c r="E546" s="2">
        <v>781.90210000000002</v>
      </c>
      <c r="F546" s="3">
        <v>7.5094925720316664E-3</v>
      </c>
      <c r="G546" s="2">
        <v>1140783</v>
      </c>
      <c r="H546" s="2">
        <v>3126.8460346520005</v>
      </c>
      <c r="I546" s="392">
        <v>0.451484683580269</v>
      </c>
      <c r="J546" s="392">
        <v>0.151329761857627</v>
      </c>
      <c r="K546" s="392">
        <v>0.40469195126137902</v>
      </c>
    </row>
    <row r="547" spans="1:11" ht="19" customHeight="1" x14ac:dyDescent="0.2">
      <c r="A547">
        <v>687</v>
      </c>
      <c r="B547" t="s">
        <v>821</v>
      </c>
      <c r="C547" s="1" t="s">
        <v>20</v>
      </c>
      <c r="D547" s="1" t="s">
        <v>7</v>
      </c>
      <c r="E547" s="2">
        <v>13499.078600000001</v>
      </c>
      <c r="F547" s="3">
        <v>4.4819003113747292E-2</v>
      </c>
      <c r="G547" s="2">
        <v>190343</v>
      </c>
      <c r="H547" s="2">
        <v>3113.8089810332003</v>
      </c>
      <c r="I547" s="392">
        <v>0.44817175767640699</v>
      </c>
      <c r="J547" s="392">
        <v>0.15036485065824201</v>
      </c>
      <c r="K547" s="392">
        <v>0.40235362075306003</v>
      </c>
    </row>
    <row r="548" spans="1:11" ht="19" customHeight="1" x14ac:dyDescent="0.2">
      <c r="A548">
        <v>1437</v>
      </c>
      <c r="B548" t="s">
        <v>562</v>
      </c>
      <c r="C548" s="1" t="s">
        <v>86</v>
      </c>
      <c r="D548" s="1" t="s">
        <v>26</v>
      </c>
      <c r="E548" s="2">
        <v>24265.332600000002</v>
      </c>
      <c r="F548" s="3">
        <v>1.0607248698261313E-2</v>
      </c>
      <c r="G548" s="2">
        <v>803364</v>
      </c>
      <c r="H548" s="2">
        <v>3110.3408362789501</v>
      </c>
      <c r="I548" s="392">
        <v>0.44728027748420401</v>
      </c>
      <c r="J548" s="392">
        <v>0.15010354913414001</v>
      </c>
      <c r="K548" s="392">
        <v>0.401818300964845</v>
      </c>
    </row>
    <row r="549" spans="1:11" ht="19" customHeight="1" x14ac:dyDescent="0.2">
      <c r="A549">
        <v>1227</v>
      </c>
      <c r="B549" t="s">
        <v>473</v>
      </c>
      <c r="C549" s="1" t="s">
        <v>20</v>
      </c>
      <c r="D549" s="1" t="s">
        <v>53</v>
      </c>
      <c r="E549" s="2">
        <v>2839.5183000000002</v>
      </c>
      <c r="F549" s="3">
        <v>6.6822000000000001E-3</v>
      </c>
      <c r="G549" s="2">
        <v>1262135</v>
      </c>
      <c r="H549" s="2">
        <v>3078.3510514049999</v>
      </c>
      <c r="I549" s="392">
        <v>0.43939884823615299</v>
      </c>
      <c r="J549" s="392">
        <v>0.14768655640612</v>
      </c>
      <c r="K549" s="392">
        <v>0.39593335123758799</v>
      </c>
    </row>
    <row r="550" spans="1:11" ht="19" customHeight="1" x14ac:dyDescent="0.2">
      <c r="A550">
        <v>444</v>
      </c>
      <c r="B550" t="s">
        <v>533</v>
      </c>
      <c r="C550" s="1" t="s">
        <v>10</v>
      </c>
      <c r="D550" s="1" t="s">
        <v>2</v>
      </c>
      <c r="E550" s="2">
        <v>1500.8583000000001</v>
      </c>
      <c r="F550" s="3">
        <v>8.7647869999958362E-3</v>
      </c>
      <c r="G550" s="2">
        <v>960562</v>
      </c>
      <c r="H550" s="2">
        <v>3072.9792855558503</v>
      </c>
      <c r="I550" s="392">
        <v>0.43806686645862802</v>
      </c>
      <c r="J550" s="392">
        <v>0.147264570869724</v>
      </c>
      <c r="K550" s="392">
        <v>0.39499017381053603</v>
      </c>
    </row>
    <row r="551" spans="1:11" ht="19" customHeight="1" x14ac:dyDescent="0.2">
      <c r="A551">
        <v>1431</v>
      </c>
      <c r="B551" t="s">
        <v>527</v>
      </c>
      <c r="C551" s="1" t="s">
        <v>86</v>
      </c>
      <c r="D551" s="1" t="s">
        <v>26</v>
      </c>
      <c r="E551" s="2">
        <v>13782.764999999999</v>
      </c>
      <c r="F551" s="3">
        <v>1.0610025679975281E-2</v>
      </c>
      <c r="G551" s="2">
        <v>792970</v>
      </c>
      <c r="H551" s="2">
        <v>3070.9027031592495</v>
      </c>
      <c r="I551" s="392">
        <v>0.43756493943761299</v>
      </c>
      <c r="J551" s="392">
        <v>0.147099078736595</v>
      </c>
      <c r="K551" s="392">
        <v>0.39460040020777098</v>
      </c>
    </row>
    <row r="552" spans="1:11" ht="19" customHeight="1" x14ac:dyDescent="0.2">
      <c r="A552">
        <v>1428</v>
      </c>
      <c r="B552" t="s">
        <v>528</v>
      </c>
      <c r="C552" s="1" t="s">
        <v>86</v>
      </c>
      <c r="D552" s="1" t="s">
        <v>26</v>
      </c>
      <c r="E552" s="2">
        <v>7318.0183999999999</v>
      </c>
      <c r="F552" s="3">
        <v>1.063086561145272E-2</v>
      </c>
      <c r="G552" s="2">
        <v>784198</v>
      </c>
      <c r="H552" s="2">
        <v>3042.8967960310501</v>
      </c>
      <c r="I552" s="392">
        <v>0.43063976915668101</v>
      </c>
      <c r="J552" s="392">
        <v>0.14504226757313901</v>
      </c>
      <c r="K552" s="392">
        <v>0.389531871637189</v>
      </c>
    </row>
    <row r="553" spans="1:11" ht="19" customHeight="1" x14ac:dyDescent="0.2">
      <c r="A553">
        <v>1265</v>
      </c>
      <c r="B553" t="s">
        <v>503</v>
      </c>
      <c r="C553" s="1" t="s">
        <v>20</v>
      </c>
      <c r="D553" s="1" t="s">
        <v>53</v>
      </c>
      <c r="E553" s="2">
        <v>27165.2696</v>
      </c>
      <c r="F553" s="3">
        <v>6.6821999999999993E-3</v>
      </c>
      <c r="G553" s="2">
        <v>1243818</v>
      </c>
      <c r="H553" s="2">
        <v>3033.6758334539995</v>
      </c>
      <c r="I553" s="392">
        <v>0.428320065557727</v>
      </c>
      <c r="J553" s="392">
        <v>0.144347359327377</v>
      </c>
      <c r="K553" s="392">
        <v>0.38781684856564103</v>
      </c>
    </row>
    <row r="554" spans="1:11" ht="19" customHeight="1" x14ac:dyDescent="0.2">
      <c r="A554">
        <v>1120</v>
      </c>
      <c r="B554" t="s">
        <v>632</v>
      </c>
      <c r="C554" s="1" t="s">
        <v>148</v>
      </c>
      <c r="D554" s="1" t="s">
        <v>147</v>
      </c>
      <c r="E554" s="2">
        <v>1764.5145</v>
      </c>
      <c r="F554" s="3">
        <v>4.7846322187572295E-2</v>
      </c>
      <c r="G554" s="2">
        <v>172904</v>
      </c>
      <c r="H554" s="2">
        <v>3019.5794794048002</v>
      </c>
      <c r="I554" s="392">
        <v>0.42485743906502099</v>
      </c>
      <c r="J554" s="392">
        <v>0.143291314312681</v>
      </c>
      <c r="K554" s="392">
        <v>0.38537922601244901</v>
      </c>
    </row>
    <row r="555" spans="1:11" ht="19" customHeight="1" x14ac:dyDescent="0.2">
      <c r="A555">
        <v>723</v>
      </c>
      <c r="B555" t="s">
        <v>620</v>
      </c>
      <c r="C555" s="1" t="s">
        <v>18</v>
      </c>
      <c r="D555" s="1" t="s">
        <v>7</v>
      </c>
      <c r="E555" s="2">
        <v>28434.393700000001</v>
      </c>
      <c r="F555" s="3">
        <v>1.3392154999991872E-2</v>
      </c>
      <c r="G555" s="2">
        <v>615001</v>
      </c>
      <c r="H555" s="2">
        <v>3006.2088817597501</v>
      </c>
      <c r="I555" s="392">
        <v>0.42152533110139101</v>
      </c>
      <c r="J555" s="392">
        <v>0.14223577747375901</v>
      </c>
      <c r="K555" s="392">
        <v>0.38299008765262998</v>
      </c>
    </row>
    <row r="556" spans="1:11" ht="19" customHeight="1" x14ac:dyDescent="0.2">
      <c r="A556">
        <v>472</v>
      </c>
      <c r="B556" t="s">
        <v>674</v>
      </c>
      <c r="C556" s="1" t="s">
        <v>12</v>
      </c>
      <c r="D556" s="1" t="s">
        <v>2</v>
      </c>
      <c r="E556" s="2">
        <v>22272.9944</v>
      </c>
      <c r="F556" s="3">
        <v>0.10882173419235201</v>
      </c>
      <c r="G556" s="2">
        <v>75497</v>
      </c>
      <c r="H556" s="2">
        <v>2998.7357802068</v>
      </c>
      <c r="I556" s="392">
        <v>0.41966131572086601</v>
      </c>
      <c r="J556" s="392">
        <v>0.14166212038864701</v>
      </c>
      <c r="K556" s="392">
        <v>0.38166489585746899</v>
      </c>
    </row>
    <row r="557" spans="1:11" ht="19" customHeight="1" x14ac:dyDescent="0.2">
      <c r="A557">
        <v>1288</v>
      </c>
      <c r="B557" t="s">
        <v>693</v>
      </c>
      <c r="C557" s="1" t="s">
        <v>34</v>
      </c>
      <c r="D557" s="1" t="s">
        <v>26</v>
      </c>
      <c r="E557" s="2">
        <v>4330.1548000000003</v>
      </c>
      <c r="F557" s="3">
        <v>3.3474560047811831E-2</v>
      </c>
      <c r="G557" s="2">
        <v>241572</v>
      </c>
      <c r="H557" s="2">
        <v>2951.5784932525498</v>
      </c>
      <c r="I557" s="392">
        <v>0.408273457485681</v>
      </c>
      <c r="J557" s="392">
        <v>0.138228025777823</v>
      </c>
      <c r="K557" s="392">
        <v>0.37319109929397498</v>
      </c>
    </row>
    <row r="558" spans="1:11" ht="19" customHeight="1" x14ac:dyDescent="0.2">
      <c r="A558">
        <v>1360</v>
      </c>
      <c r="B558" t="s">
        <v>509</v>
      </c>
      <c r="C558" s="1" t="s">
        <v>86</v>
      </c>
      <c r="D558" s="1" t="s">
        <v>26</v>
      </c>
      <c r="E558" s="2">
        <v>5371.1630999999998</v>
      </c>
      <c r="F558" s="3">
        <v>4.3780295438046742E-2</v>
      </c>
      <c r="G558" s="2">
        <v>183816</v>
      </c>
      <c r="H558" s="2">
        <v>2937.3443569776</v>
      </c>
      <c r="I558" s="392">
        <v>0.40478073449777502</v>
      </c>
      <c r="J558" s="392">
        <v>0.13717148036943999</v>
      </c>
      <c r="K558" s="392">
        <v>0.37073282320003698</v>
      </c>
    </row>
    <row r="559" spans="1:11" ht="19" customHeight="1" x14ac:dyDescent="0.2">
      <c r="A559">
        <v>1101</v>
      </c>
      <c r="B559" t="s">
        <v>870</v>
      </c>
      <c r="C559" s="1" t="s">
        <v>757</v>
      </c>
      <c r="D559" s="1" t="s">
        <v>147</v>
      </c>
      <c r="E559" s="2">
        <v>6457.0236999999997</v>
      </c>
      <c r="F559" s="3">
        <v>7.4487677000000002E-2</v>
      </c>
      <c r="G559" s="2">
        <v>107660</v>
      </c>
      <c r="H559" s="2">
        <v>2927.0603066242998</v>
      </c>
      <c r="I559" s="392">
        <v>0.40232209121927498</v>
      </c>
      <c r="J559" s="392">
        <v>0.13641023541264299</v>
      </c>
      <c r="K559" s="392">
        <v>0.36885842772232202</v>
      </c>
    </row>
    <row r="560" spans="1:11" ht="19" customHeight="1" x14ac:dyDescent="0.2">
      <c r="A560">
        <v>1298</v>
      </c>
      <c r="B560" t="s">
        <v>660</v>
      </c>
      <c r="C560" s="1" t="s">
        <v>34</v>
      </c>
      <c r="D560" s="1" t="s">
        <v>26</v>
      </c>
      <c r="E560" s="2">
        <v>22226.217700000001</v>
      </c>
      <c r="F560" s="3">
        <v>1.7419488000004351E-2</v>
      </c>
      <c r="G560" s="2">
        <v>459356</v>
      </c>
      <c r="H560" s="2">
        <v>2920.6374103514499</v>
      </c>
      <c r="I560" s="392">
        <v>0.40078858078478702</v>
      </c>
      <c r="J560" s="392">
        <v>0.13592662923812901</v>
      </c>
      <c r="K560" s="392">
        <v>0.36775087158165898</v>
      </c>
    </row>
    <row r="561" spans="1:11" ht="19" customHeight="1" x14ac:dyDescent="0.2">
      <c r="A561">
        <v>81</v>
      </c>
      <c r="B561" t="s">
        <v>696</v>
      </c>
      <c r="C561" s="1" t="s">
        <v>34</v>
      </c>
      <c r="D561" s="1" t="s">
        <v>53</v>
      </c>
      <c r="E561" s="2">
        <v>2169.8020000000001</v>
      </c>
      <c r="F561" s="3">
        <v>0.10393404706270543</v>
      </c>
      <c r="G561" s="2">
        <v>76979</v>
      </c>
      <c r="H561" s="2">
        <v>2920.2697382266001</v>
      </c>
      <c r="I561" s="392">
        <v>0.40069937773457698</v>
      </c>
      <c r="J561" s="392">
        <v>0.13589970155801001</v>
      </c>
      <c r="K561" s="392">
        <v>0.367686431807626</v>
      </c>
    </row>
    <row r="562" spans="1:11" ht="19" customHeight="1" x14ac:dyDescent="0.2">
      <c r="A562">
        <v>1022</v>
      </c>
      <c r="B562" t="s">
        <v>592</v>
      </c>
      <c r="C562" s="1" t="s">
        <v>593</v>
      </c>
      <c r="D562" s="1" t="s">
        <v>2</v>
      </c>
      <c r="E562" s="2">
        <v>313824.8394</v>
      </c>
      <c r="F562" s="3">
        <v>2.0463176E-2</v>
      </c>
      <c r="G562" s="2">
        <v>388355</v>
      </c>
      <c r="H562" s="2">
        <v>2900.6465011502</v>
      </c>
      <c r="I562" s="392">
        <v>0.39602439853291299</v>
      </c>
      <c r="J562" s="392">
        <v>0.134437223888803</v>
      </c>
      <c r="K562" s="392">
        <v>0.36430627902310198</v>
      </c>
    </row>
    <row r="563" spans="1:11" ht="19" customHeight="1" x14ac:dyDescent="0.2">
      <c r="A563">
        <v>920</v>
      </c>
      <c r="B563" t="s">
        <v>502</v>
      </c>
      <c r="C563" s="1" t="s">
        <v>20</v>
      </c>
      <c r="D563" s="1" t="s">
        <v>28</v>
      </c>
      <c r="E563" s="2">
        <v>66372.262000000002</v>
      </c>
      <c r="F563" s="3">
        <v>5.4844049644410696E-3</v>
      </c>
      <c r="G563" s="2">
        <v>1448300</v>
      </c>
      <c r="H563" s="2">
        <v>2899.2182541500001</v>
      </c>
      <c r="I563" s="392">
        <v>0.39568518164246602</v>
      </c>
      <c r="J563" s="392">
        <v>0.13432301436044899</v>
      </c>
      <c r="K563" s="392">
        <v>0.36405031886883599</v>
      </c>
    </row>
    <row r="564" spans="1:11" ht="19" customHeight="1" x14ac:dyDescent="0.2">
      <c r="A564">
        <v>1339</v>
      </c>
      <c r="B564" t="s">
        <v>530</v>
      </c>
      <c r="C564" s="1" t="s">
        <v>86</v>
      </c>
      <c r="D564" s="1" t="s">
        <v>26</v>
      </c>
      <c r="E564" s="2">
        <v>2355.1725999999999</v>
      </c>
      <c r="F564" s="3">
        <v>4.6824432999999999E-2</v>
      </c>
      <c r="G564" s="2">
        <v>168500</v>
      </c>
      <c r="H564" s="2">
        <v>2879.8196905824998</v>
      </c>
      <c r="I564" s="392">
        <v>0.39109549433537499</v>
      </c>
      <c r="J564" s="392">
        <v>0.13283776819777801</v>
      </c>
      <c r="K564" s="392">
        <v>0.36072452672049699</v>
      </c>
    </row>
    <row r="565" spans="1:11" ht="19" customHeight="1" x14ac:dyDescent="0.2">
      <c r="A565">
        <v>1328</v>
      </c>
      <c r="B565" t="s">
        <v>529</v>
      </c>
      <c r="C565" s="1" t="s">
        <v>86</v>
      </c>
      <c r="D565" s="1" t="s">
        <v>26</v>
      </c>
      <c r="E565" s="2">
        <v>1453.1334999999999</v>
      </c>
      <c r="F565" s="3">
        <v>3.3677063000008542E-2</v>
      </c>
      <c r="G565" s="2">
        <v>234136</v>
      </c>
      <c r="H565" s="2">
        <v>2878.0296802380499</v>
      </c>
      <c r="I565" s="392">
        <v>0.39068223305677202</v>
      </c>
      <c r="J565" s="392">
        <v>0.13270691542225499</v>
      </c>
      <c r="K565" s="392">
        <v>0.36043150690562098</v>
      </c>
    </row>
    <row r="566" spans="1:11" ht="19" customHeight="1" x14ac:dyDescent="0.2">
      <c r="A566">
        <v>645</v>
      </c>
      <c r="B566" t="s">
        <v>853</v>
      </c>
      <c r="C566" s="1" t="s">
        <v>20</v>
      </c>
      <c r="D566" s="1" t="s">
        <v>7</v>
      </c>
      <c r="E566" s="2">
        <v>8082.8861999999999</v>
      </c>
      <c r="F566" s="3">
        <v>2.5923723295160184E-2</v>
      </c>
      <c r="G566" s="2">
        <v>302656</v>
      </c>
      <c r="H566" s="2">
        <v>2863.7791951312997</v>
      </c>
      <c r="I566" s="392">
        <v>0.38737279926857499</v>
      </c>
      <c r="J566" s="392">
        <v>0.13169240709647601</v>
      </c>
      <c r="K566" s="392">
        <v>0.35790756228467602</v>
      </c>
    </row>
    <row r="567" spans="1:11" ht="19" customHeight="1" x14ac:dyDescent="0.2">
      <c r="A567">
        <v>646</v>
      </c>
      <c r="B567" t="s">
        <v>867</v>
      </c>
      <c r="C567" s="1" t="s">
        <v>18</v>
      </c>
      <c r="D567" s="1" t="s">
        <v>7</v>
      </c>
      <c r="E567" s="2">
        <v>28504.2765</v>
      </c>
      <c r="F567" s="3">
        <v>4.6584839999999995E-2</v>
      </c>
      <c r="G567" s="2">
        <v>168018</v>
      </c>
      <c r="H567" s="2">
        <v>2856.8884511987999</v>
      </c>
      <c r="I567" s="392">
        <v>0.38574840599430199</v>
      </c>
      <c r="J567" s="392">
        <v>0.13125560706540301</v>
      </c>
      <c r="K567" s="392">
        <v>0.35674390443957199</v>
      </c>
    </row>
    <row r="568" spans="1:11" ht="19" customHeight="1" x14ac:dyDescent="0.2">
      <c r="A568">
        <v>1434</v>
      </c>
      <c r="B568" t="s">
        <v>601</v>
      </c>
      <c r="C568" s="1" t="s">
        <v>86</v>
      </c>
      <c r="D568" s="1" t="s">
        <v>26</v>
      </c>
      <c r="E568" s="2">
        <v>21107.6296</v>
      </c>
      <c r="F568" s="3">
        <v>1.0609178252591394E-2</v>
      </c>
      <c r="G568" s="2">
        <v>731363</v>
      </c>
      <c r="H568" s="2">
        <v>2832.0935585377501</v>
      </c>
      <c r="I568" s="392">
        <v>0.379905451364214</v>
      </c>
      <c r="J568" s="392">
        <v>0.129486983569196</v>
      </c>
      <c r="K568" s="392">
        <v>0.35251565152710002</v>
      </c>
    </row>
    <row r="569" spans="1:11" ht="19" customHeight="1" x14ac:dyDescent="0.2">
      <c r="A569">
        <v>319</v>
      </c>
      <c r="B569" t="s">
        <v>483</v>
      </c>
      <c r="C569" s="1" t="s">
        <v>86</v>
      </c>
      <c r="D569" s="1" t="s">
        <v>2</v>
      </c>
      <c r="E569" s="2">
        <v>9024.4045000000006</v>
      </c>
      <c r="F569" s="3">
        <v>3.4028999999999999E-3</v>
      </c>
      <c r="G569" s="2">
        <v>2277379</v>
      </c>
      <c r="H569" s="2">
        <v>2828.6379446715</v>
      </c>
      <c r="I569" s="392">
        <v>0.37907738250760298</v>
      </c>
      <c r="J569" s="392">
        <v>0.129234614236243</v>
      </c>
      <c r="K569" s="392">
        <v>0.35193274591533502</v>
      </c>
    </row>
    <row r="570" spans="1:11" ht="19" customHeight="1" x14ac:dyDescent="0.2">
      <c r="A570">
        <v>854</v>
      </c>
      <c r="B570" t="s">
        <v>572</v>
      </c>
      <c r="C570" s="1" t="s">
        <v>8</v>
      </c>
      <c r="D570" s="1" t="s">
        <v>28</v>
      </c>
      <c r="E570" s="2">
        <v>6776.7209000000003</v>
      </c>
      <c r="F570" s="3">
        <v>3.0853549159599758E-2</v>
      </c>
      <c r="G570" s="2">
        <v>246454</v>
      </c>
      <c r="H570" s="2">
        <v>2775.4529206716998</v>
      </c>
      <c r="I570" s="392">
        <v>0.36683529715700097</v>
      </c>
      <c r="J570" s="392">
        <v>0.12550308038916899</v>
      </c>
      <c r="K570" s="392">
        <v>0.34272551529733097</v>
      </c>
    </row>
    <row r="571" spans="1:11" ht="19" customHeight="1" x14ac:dyDescent="0.2">
      <c r="A571">
        <v>1102</v>
      </c>
      <c r="B571" t="s">
        <v>759</v>
      </c>
      <c r="C571" s="1" t="s">
        <v>516</v>
      </c>
      <c r="D571" s="1" t="s">
        <v>147</v>
      </c>
      <c r="E571" s="2">
        <v>3015.373</v>
      </c>
      <c r="F571" s="3">
        <v>7.4487676999970581E-2</v>
      </c>
      <c r="G571" s="2">
        <v>101999</v>
      </c>
      <c r="H571" s="2">
        <v>2773.1490267067998</v>
      </c>
      <c r="I571" s="392">
        <v>0.36626735170638802</v>
      </c>
      <c r="J571" s="392">
        <v>0.12536357214278099</v>
      </c>
      <c r="K571" s="392">
        <v>0.34234486219770999</v>
      </c>
    </row>
    <row r="572" spans="1:11" ht="19" customHeight="1" x14ac:dyDescent="0.2">
      <c r="A572">
        <v>28</v>
      </c>
      <c r="B572" t="s">
        <v>703</v>
      </c>
      <c r="C572" s="1" t="s">
        <v>86</v>
      </c>
      <c r="D572" s="1" t="s">
        <v>53</v>
      </c>
      <c r="E572" s="2">
        <v>25675.9323</v>
      </c>
      <c r="F572" s="3">
        <v>1.2259563999996764E-2</v>
      </c>
      <c r="G572" s="2">
        <v>617738</v>
      </c>
      <c r="H572" s="2">
        <v>2764.2174693739498</v>
      </c>
      <c r="I572" s="392">
        <v>0.36419578034962002</v>
      </c>
      <c r="J572" s="392">
        <v>0.12468861100586</v>
      </c>
      <c r="K572" s="392">
        <v>0.340730746161373</v>
      </c>
    </row>
    <row r="573" spans="1:11" ht="19" customHeight="1" x14ac:dyDescent="0.2">
      <c r="A573">
        <v>1098</v>
      </c>
      <c r="B573" t="s">
        <v>872</v>
      </c>
      <c r="C573" s="1" t="s">
        <v>757</v>
      </c>
      <c r="D573" s="1" t="s">
        <v>147</v>
      </c>
      <c r="E573" s="2">
        <v>8502.69</v>
      </c>
      <c r="F573" s="3">
        <v>7.4487677000069169E-2</v>
      </c>
      <c r="G573" s="2">
        <v>101199</v>
      </c>
      <c r="H573" s="2">
        <v>2751.3986250264502</v>
      </c>
      <c r="I573" s="392">
        <v>0.361244134596928</v>
      </c>
      <c r="J573" s="392">
        <v>0.123769392657414</v>
      </c>
      <c r="K573" s="392">
        <v>0.33863445088840899</v>
      </c>
    </row>
    <row r="574" spans="1:11" ht="19" customHeight="1" x14ac:dyDescent="0.2">
      <c r="A574">
        <v>55</v>
      </c>
      <c r="B574" t="s">
        <v>852</v>
      </c>
      <c r="C574" s="1" t="s">
        <v>20</v>
      </c>
      <c r="D574" s="1" t="s">
        <v>53</v>
      </c>
      <c r="E574" s="2">
        <v>12698.866599999999</v>
      </c>
      <c r="F574" s="3">
        <v>4.857211859622846E-2</v>
      </c>
      <c r="G574" s="2">
        <v>154897</v>
      </c>
      <c r="H574" s="2">
        <v>2746.141540783</v>
      </c>
      <c r="I574" s="392">
        <v>0.36003471529721598</v>
      </c>
      <c r="J574" s="392">
        <v>0.123415711382143</v>
      </c>
      <c r="K574" s="392">
        <v>0.337726170974055</v>
      </c>
    </row>
    <row r="575" spans="1:11" ht="19" customHeight="1" x14ac:dyDescent="0.2">
      <c r="A575">
        <v>734</v>
      </c>
      <c r="B575" t="s">
        <v>602</v>
      </c>
      <c r="C575" s="1" t="s">
        <v>18</v>
      </c>
      <c r="D575" s="1" t="s">
        <v>7</v>
      </c>
      <c r="E575" s="2">
        <v>19042.558799999999</v>
      </c>
      <c r="F575" s="3">
        <v>1.3172344000000001E-2</v>
      </c>
      <c r="G575" s="2">
        <v>566345</v>
      </c>
      <c r="H575" s="2">
        <v>2722.9332743781997</v>
      </c>
      <c r="I575" s="392">
        <v>0.35476923287171103</v>
      </c>
      <c r="J575" s="392">
        <v>0.121814755765477</v>
      </c>
      <c r="K575" s="392">
        <v>0.33373274238501299</v>
      </c>
    </row>
    <row r="576" spans="1:11" ht="19" customHeight="1" x14ac:dyDescent="0.2">
      <c r="A576">
        <v>1066</v>
      </c>
      <c r="B576" t="s">
        <v>574</v>
      </c>
      <c r="C576" s="1" t="s">
        <v>63</v>
      </c>
      <c r="D576" s="1" t="s">
        <v>28</v>
      </c>
      <c r="E576" s="2">
        <v>8198.2070000000003</v>
      </c>
      <c r="F576" s="3">
        <v>4.2781E-3</v>
      </c>
      <c r="G576" s="2">
        <v>1733227</v>
      </c>
      <c r="H576" s="2">
        <v>2706.4452264755</v>
      </c>
      <c r="I576" s="392">
        <v>0.35102239713556499</v>
      </c>
      <c r="J576" s="392">
        <v>0.12066320378029</v>
      </c>
      <c r="K576" s="392">
        <v>0.33086304722710802</v>
      </c>
    </row>
    <row r="577" spans="1:11" ht="19" customHeight="1" x14ac:dyDescent="0.2">
      <c r="A577">
        <v>841</v>
      </c>
      <c r="B577" t="s">
        <v>549</v>
      </c>
      <c r="C577" s="1" t="s">
        <v>8</v>
      </c>
      <c r="D577" s="1" t="s">
        <v>28</v>
      </c>
      <c r="E577" s="2">
        <v>5840.8251</v>
      </c>
      <c r="F577" s="3">
        <v>4.160630908274502E-2</v>
      </c>
      <c r="G577" s="2">
        <v>176494</v>
      </c>
      <c r="H577" s="2">
        <v>2680.29132906625</v>
      </c>
      <c r="I577" s="392">
        <v>0.34513468249164903</v>
      </c>
      <c r="J577" s="392">
        <v>0.118814116074871</v>
      </c>
      <c r="K577" s="392">
        <v>0.32644513505862399</v>
      </c>
    </row>
    <row r="578" spans="1:11" ht="19" customHeight="1" x14ac:dyDescent="0.2">
      <c r="A578">
        <v>71</v>
      </c>
      <c r="B578" t="s">
        <v>860</v>
      </c>
      <c r="C578" s="1" t="s">
        <v>34</v>
      </c>
      <c r="D578" s="1" t="s">
        <v>53</v>
      </c>
      <c r="E578" s="2">
        <v>8492.6798999999992</v>
      </c>
      <c r="F578" s="3">
        <v>6.9476283295104704E-2</v>
      </c>
      <c r="G578" s="2">
        <v>105244</v>
      </c>
      <c r="H578" s="2">
        <v>2668.86611507515</v>
      </c>
      <c r="I578" s="392">
        <v>0.34261375366484498</v>
      </c>
      <c r="J578" s="392">
        <v>0.118024577716849</v>
      </c>
      <c r="K578" s="392">
        <v>0.32444868116650699</v>
      </c>
    </row>
    <row r="579" spans="1:11" ht="19" customHeight="1" x14ac:dyDescent="0.2">
      <c r="A579">
        <v>957</v>
      </c>
      <c r="B579" t="s">
        <v>588</v>
      </c>
      <c r="C579" s="1" t="s">
        <v>70</v>
      </c>
      <c r="D579" s="1" t="s">
        <v>28</v>
      </c>
      <c r="E579" s="2">
        <v>11866.872600000001</v>
      </c>
      <c r="F579" s="3">
        <v>2.0739118112290494E-2</v>
      </c>
      <c r="G579" s="2">
        <v>351410</v>
      </c>
      <c r="H579" s="2">
        <v>2660.0957259816005</v>
      </c>
      <c r="I579" s="392">
        <v>0.34069089178108503</v>
      </c>
      <c r="J579" s="392">
        <v>0.117436978664477</v>
      </c>
      <c r="K579" s="392">
        <v>0.32298550573476698</v>
      </c>
    </row>
    <row r="580" spans="1:11" ht="19" customHeight="1" x14ac:dyDescent="0.2">
      <c r="A580">
        <v>908</v>
      </c>
      <c r="B580" t="s">
        <v>487</v>
      </c>
      <c r="C580" s="1" t="s">
        <v>8</v>
      </c>
      <c r="D580" s="1" t="s">
        <v>28</v>
      </c>
      <c r="E580" s="2">
        <v>1033.1304</v>
      </c>
      <c r="F580" s="3">
        <v>5.5167000000000002E-3</v>
      </c>
      <c r="G580" s="2">
        <v>1317801</v>
      </c>
      <c r="H580" s="2">
        <v>2653.5181634955002</v>
      </c>
      <c r="I580" s="392">
        <v>0.33919501508557598</v>
      </c>
      <c r="J580" s="392">
        <v>0.117008206757371</v>
      </c>
      <c r="K580" s="392">
        <v>0.32188189980341098</v>
      </c>
    </row>
    <row r="581" spans="1:11" ht="19" customHeight="1" x14ac:dyDescent="0.2">
      <c r="A581">
        <v>1396</v>
      </c>
      <c r="B581" t="s">
        <v>534</v>
      </c>
      <c r="C581" s="1" t="s">
        <v>86</v>
      </c>
      <c r="D581" s="1" t="s">
        <v>26</v>
      </c>
      <c r="E581" s="2">
        <v>6838.3904000000002</v>
      </c>
      <c r="F581" s="3">
        <v>3.8701312000000002E-2</v>
      </c>
      <c r="G581" s="2">
        <v>187510</v>
      </c>
      <c r="H581" s="2">
        <v>2648.7622997888002</v>
      </c>
      <c r="I581" s="392">
        <v>0.33814141934182101</v>
      </c>
      <c r="J581" s="392">
        <v>0.11669211920426199</v>
      </c>
      <c r="K581" s="392">
        <v>0.32102346384948299</v>
      </c>
    </row>
    <row r="582" spans="1:11" ht="19" customHeight="1" x14ac:dyDescent="0.2">
      <c r="A582">
        <v>721</v>
      </c>
      <c r="B582" t="s">
        <v>597</v>
      </c>
      <c r="C582" s="1" t="s">
        <v>18</v>
      </c>
      <c r="D582" s="1" t="s">
        <v>7</v>
      </c>
      <c r="E582" s="2">
        <v>8057.8086999999996</v>
      </c>
      <c r="F582" s="3">
        <v>1.317234399999636E-2</v>
      </c>
      <c r="G582" s="2">
        <v>548883</v>
      </c>
      <c r="H582" s="2">
        <v>2638.9776274887504</v>
      </c>
      <c r="I582" s="392">
        <v>0.33593867539084099</v>
      </c>
      <c r="J582" s="392">
        <v>0.11601034043993699</v>
      </c>
      <c r="K582" s="392">
        <v>0.31926856006031101</v>
      </c>
    </row>
    <row r="583" spans="1:11" ht="19" customHeight="1" x14ac:dyDescent="0.2">
      <c r="A583">
        <v>635</v>
      </c>
      <c r="B583" t="s">
        <v>978</v>
      </c>
      <c r="C583" s="1" t="s">
        <v>20</v>
      </c>
      <c r="D583" s="1" t="s">
        <v>7</v>
      </c>
      <c r="E583" s="2">
        <v>69387.992400000003</v>
      </c>
      <c r="F583" s="3">
        <v>4.9103551999972683E-2</v>
      </c>
      <c r="G583" s="2">
        <v>146432</v>
      </c>
      <c r="H583" s="2">
        <v>2624.4709341579</v>
      </c>
      <c r="I583" s="392">
        <v>0.332721644188679</v>
      </c>
      <c r="J583" s="392">
        <v>0.11501649280725899</v>
      </c>
      <c r="K583" s="392">
        <v>0.31684048304741003</v>
      </c>
    </row>
    <row r="584" spans="1:11" ht="19" customHeight="1" x14ac:dyDescent="0.2">
      <c r="A584">
        <v>59</v>
      </c>
      <c r="B584" t="s">
        <v>521</v>
      </c>
      <c r="C584" s="1" t="s">
        <v>20</v>
      </c>
      <c r="D584" s="1" t="s">
        <v>53</v>
      </c>
      <c r="E584" s="2">
        <v>773.45929999999998</v>
      </c>
      <c r="F584" s="3">
        <v>1.0648112000005955E-2</v>
      </c>
      <c r="G584" s="2">
        <v>671923</v>
      </c>
      <c r="H584" s="2">
        <v>2611.4696461737003</v>
      </c>
      <c r="I584" s="392">
        <v>0.32984441295891898</v>
      </c>
      <c r="J584" s="392">
        <v>0.11413908672517301</v>
      </c>
      <c r="K584" s="392">
        <v>0.31465440624725599</v>
      </c>
    </row>
    <row r="585" spans="1:11" ht="19" customHeight="1" x14ac:dyDescent="0.2">
      <c r="A585">
        <v>391</v>
      </c>
      <c r="B585" t="s">
        <v>591</v>
      </c>
      <c r="C585" s="1" t="s">
        <v>86</v>
      </c>
      <c r="D585" s="1" t="s">
        <v>40</v>
      </c>
      <c r="E585" s="2">
        <v>2892.1302000000001</v>
      </c>
      <c r="F585" s="3">
        <v>6.1844250000000003E-2</v>
      </c>
      <c r="G585" s="2">
        <v>114191</v>
      </c>
      <c r="H585" s="2">
        <v>2577.6507143887502</v>
      </c>
      <c r="I585" s="392">
        <v>0.32236350122635898</v>
      </c>
      <c r="J585" s="392">
        <v>0.111858019817798</v>
      </c>
      <c r="K585" s="392">
        <v>0.30901234105833503</v>
      </c>
    </row>
    <row r="586" spans="1:11" ht="19" customHeight="1" x14ac:dyDescent="0.2">
      <c r="A586">
        <v>1244</v>
      </c>
      <c r="B586" t="s">
        <v>539</v>
      </c>
      <c r="C586" s="1" t="s">
        <v>20</v>
      </c>
      <c r="D586" s="1" t="s">
        <v>53</v>
      </c>
      <c r="E586" s="2">
        <v>24478.768100000001</v>
      </c>
      <c r="F586" s="3">
        <v>6.6822000000000001E-3</v>
      </c>
      <c r="G586" s="2">
        <v>1050882</v>
      </c>
      <c r="H586" s="2">
        <v>2563.1043506460001</v>
      </c>
      <c r="I586" s="392">
        <v>0.31919770221187699</v>
      </c>
      <c r="J586" s="392">
        <v>0.11087564872099601</v>
      </c>
      <c r="K586" s="392">
        <v>0.30657355303700201</v>
      </c>
    </row>
    <row r="587" spans="1:11" ht="19" customHeight="1" x14ac:dyDescent="0.2">
      <c r="A587">
        <v>913</v>
      </c>
      <c r="B587" t="s">
        <v>550</v>
      </c>
      <c r="C587" s="1" t="s">
        <v>8</v>
      </c>
      <c r="D587" s="1" t="s">
        <v>28</v>
      </c>
      <c r="E587" s="2">
        <v>16541.681799999998</v>
      </c>
      <c r="F587" s="3">
        <v>5.5167000000000002E-3</v>
      </c>
      <c r="G587" s="2">
        <v>1265690</v>
      </c>
      <c r="H587" s="2">
        <v>2548.587688395</v>
      </c>
      <c r="I587" s="392">
        <v>0.31610205453391799</v>
      </c>
      <c r="J587" s="392">
        <v>0.109881564864728</v>
      </c>
      <c r="K587" s="392">
        <v>0.30414563094689201</v>
      </c>
    </row>
    <row r="588" spans="1:11" ht="19" customHeight="1" x14ac:dyDescent="0.2">
      <c r="A588">
        <v>1077</v>
      </c>
      <c r="B588" t="s">
        <v>535</v>
      </c>
      <c r="C588" s="1" t="s">
        <v>420</v>
      </c>
      <c r="D588" s="1" t="s">
        <v>28</v>
      </c>
      <c r="E588" s="2">
        <v>1327.1922999999999</v>
      </c>
      <c r="F588" s="3">
        <v>8.5561999999999999E-3</v>
      </c>
      <c r="G588" s="2">
        <v>811939</v>
      </c>
      <c r="H588" s="2">
        <v>2535.6960522069999</v>
      </c>
      <c r="I588" s="392">
        <v>0.31335369052864698</v>
      </c>
      <c r="J588" s="392">
        <v>0.10899318150533401</v>
      </c>
      <c r="K588" s="392">
        <v>0.30185673961076398</v>
      </c>
    </row>
    <row r="589" spans="1:11" ht="19" customHeight="1" x14ac:dyDescent="0.2">
      <c r="A589">
        <v>302</v>
      </c>
      <c r="B589" t="s">
        <v>514</v>
      </c>
      <c r="C589" s="1" t="s">
        <v>189</v>
      </c>
      <c r="D589" s="1" t="s">
        <v>2</v>
      </c>
      <c r="E589" s="2">
        <v>10581.620800000001</v>
      </c>
      <c r="F589" s="3">
        <v>3.4028999999999991E-3</v>
      </c>
      <c r="G589" s="2">
        <v>2019153</v>
      </c>
      <c r="H589" s="2">
        <v>2507.9061464504998</v>
      </c>
      <c r="I589" s="392">
        <v>0.30744734461955803</v>
      </c>
      <c r="J589" s="392">
        <v>0.107083610204238</v>
      </c>
      <c r="K589" s="392">
        <v>0.29727988718092202</v>
      </c>
    </row>
    <row r="590" spans="1:11" ht="19" customHeight="1" x14ac:dyDescent="0.2">
      <c r="A590">
        <v>467</v>
      </c>
      <c r="B590" t="s">
        <v>1091</v>
      </c>
      <c r="C590" s="1" t="s">
        <v>107</v>
      </c>
      <c r="D590" s="1" t="s">
        <v>2</v>
      </c>
      <c r="E590" s="2">
        <v>4023.0030000000002</v>
      </c>
      <c r="F590" s="3">
        <v>0.11212738300000001</v>
      </c>
      <c r="G590" s="2">
        <v>60980</v>
      </c>
      <c r="H590" s="2">
        <v>2495.6976525991004</v>
      </c>
      <c r="I590" s="392">
        <v>0.30482418274533102</v>
      </c>
      <c r="J590" s="392">
        <v>0.106263246366144</v>
      </c>
      <c r="K590" s="392">
        <v>0.29531216466612797</v>
      </c>
    </row>
    <row r="591" spans="1:11" ht="19" customHeight="1" x14ac:dyDescent="0.2">
      <c r="A591">
        <v>504</v>
      </c>
      <c r="B591" t="s">
        <v>558</v>
      </c>
      <c r="C591" s="1" t="s">
        <v>74</v>
      </c>
      <c r="D591" s="1" t="s">
        <v>40</v>
      </c>
      <c r="E591" s="2">
        <v>11075.3606</v>
      </c>
      <c r="F591" s="3">
        <v>4.707370699999306E-2</v>
      </c>
      <c r="G591" s="2">
        <v>144143</v>
      </c>
      <c r="H591" s="2">
        <v>2476.6510520564998</v>
      </c>
      <c r="I591" s="392">
        <v>0.30076423000883101</v>
      </c>
      <c r="J591" s="392">
        <v>0.105023850364656</v>
      </c>
      <c r="K591" s="392">
        <v>0.29233693968570901</v>
      </c>
    </row>
    <row r="592" spans="1:11" ht="19" customHeight="1" x14ac:dyDescent="0.2">
      <c r="A592">
        <v>758</v>
      </c>
      <c r="B592" t="s">
        <v>666</v>
      </c>
      <c r="C592" s="1" t="s">
        <v>18</v>
      </c>
      <c r="D592" s="1" t="s">
        <v>7</v>
      </c>
      <c r="E592" s="2">
        <v>32304.393400000001</v>
      </c>
      <c r="F592" s="3">
        <v>1.3392154999999999E-2</v>
      </c>
      <c r="G592" s="2">
        <v>505332</v>
      </c>
      <c r="H592" s="2">
        <v>2470.1318317179002</v>
      </c>
      <c r="I592" s="392">
        <v>0.29937831181831498</v>
      </c>
      <c r="J592" s="392">
        <v>0.10460537879434</v>
      </c>
      <c r="K592" s="392">
        <v>0.29118967034636201</v>
      </c>
    </row>
    <row r="593" spans="1:11" ht="19" customHeight="1" x14ac:dyDescent="0.2">
      <c r="A593">
        <v>647</v>
      </c>
      <c r="B593" t="s">
        <v>845</v>
      </c>
      <c r="C593" s="1" t="s">
        <v>20</v>
      </c>
      <c r="D593" s="1" t="s">
        <v>7</v>
      </c>
      <c r="E593" s="2">
        <v>6133.1338999999998</v>
      </c>
      <c r="F593" s="3">
        <v>2.5406516000022687E-2</v>
      </c>
      <c r="G593" s="2">
        <v>264424</v>
      </c>
      <c r="H593" s="2">
        <v>2452.1037941783497</v>
      </c>
      <c r="I593" s="392">
        <v>0.29557372257035103</v>
      </c>
      <c r="J593" s="392">
        <v>0.10344559754076001</v>
      </c>
      <c r="K593" s="392">
        <v>0.28810315351350702</v>
      </c>
    </row>
    <row r="594" spans="1:11" ht="19" customHeight="1" x14ac:dyDescent="0.2">
      <c r="A594">
        <v>1046</v>
      </c>
      <c r="B594" t="s">
        <v>504</v>
      </c>
      <c r="C594" s="1" t="s">
        <v>63</v>
      </c>
      <c r="D594" s="1" t="s">
        <v>28</v>
      </c>
      <c r="E594" s="2">
        <v>2983.2170000000001</v>
      </c>
      <c r="F594" s="3">
        <v>4.2780999999999991E-3</v>
      </c>
      <c r="G594" s="2">
        <v>1567246</v>
      </c>
      <c r="H594" s="2">
        <v>2447.2648160989997</v>
      </c>
      <c r="I594" s="392">
        <v>0.294567047051079</v>
      </c>
      <c r="J594" s="392">
        <v>0.103131993730173</v>
      </c>
      <c r="K594" s="392">
        <v>0.28731620932643598</v>
      </c>
    </row>
    <row r="595" spans="1:11" ht="19" customHeight="1" x14ac:dyDescent="0.2">
      <c r="A595">
        <v>727</v>
      </c>
      <c r="B595" t="s">
        <v>631</v>
      </c>
      <c r="C595" s="1" t="s">
        <v>18</v>
      </c>
      <c r="D595" s="1" t="s">
        <v>7</v>
      </c>
      <c r="E595" s="2">
        <v>10211.911400000001</v>
      </c>
      <c r="F595" s="3">
        <v>1.3172344000003968E-2</v>
      </c>
      <c r="G595" s="2">
        <v>503937</v>
      </c>
      <c r="H595" s="2">
        <v>2422.88150419045</v>
      </c>
      <c r="I595" s="392">
        <v>0.28948298090380398</v>
      </c>
      <c r="J595" s="392">
        <v>0.101578852274562</v>
      </c>
      <c r="K595" s="392">
        <v>0.28343235834652902</v>
      </c>
    </row>
    <row r="596" spans="1:11" ht="19" customHeight="1" x14ac:dyDescent="0.2">
      <c r="A596">
        <v>1239</v>
      </c>
      <c r="B596" t="s">
        <v>537</v>
      </c>
      <c r="C596" s="1" t="s">
        <v>303</v>
      </c>
      <c r="D596" s="1" t="s">
        <v>53</v>
      </c>
      <c r="E596" s="2">
        <v>18253.865600000001</v>
      </c>
      <c r="F596" s="3">
        <v>6.6822000000000001E-3</v>
      </c>
      <c r="G596" s="2">
        <v>988082</v>
      </c>
      <c r="H596" s="2">
        <v>2409.9349622459999</v>
      </c>
      <c r="I596" s="392">
        <v>0.28680641072068802</v>
      </c>
      <c r="J596" s="392">
        <v>0.100756941244243</v>
      </c>
      <c r="K596" s="392">
        <v>0.28134782769373701</v>
      </c>
    </row>
    <row r="597" spans="1:11" ht="19" customHeight="1" x14ac:dyDescent="0.2">
      <c r="A597">
        <v>1287</v>
      </c>
      <c r="B597" t="s">
        <v>551</v>
      </c>
      <c r="C597" s="1" t="s">
        <v>54</v>
      </c>
      <c r="D597" s="1" t="s">
        <v>53</v>
      </c>
      <c r="E597" s="2">
        <v>17028.435399999998</v>
      </c>
      <c r="F597" s="3">
        <v>6.6822000000000001E-3</v>
      </c>
      <c r="G597" s="2">
        <v>980413</v>
      </c>
      <c r="H597" s="2">
        <v>2391.230248239</v>
      </c>
      <c r="I597" s="392">
        <v>0.28295493014908502</v>
      </c>
      <c r="J597" s="392">
        <v>9.9559532066428896E-2</v>
      </c>
      <c r="K597" s="392">
        <v>0.278236691864644</v>
      </c>
    </row>
    <row r="598" spans="1:11" ht="19" customHeight="1" x14ac:dyDescent="0.2">
      <c r="A598">
        <v>8</v>
      </c>
      <c r="B598" t="s">
        <v>683</v>
      </c>
      <c r="C598" s="1" t="s">
        <v>230</v>
      </c>
      <c r="D598" s="1" t="s">
        <v>53</v>
      </c>
      <c r="E598" s="2">
        <v>72878.807100000005</v>
      </c>
      <c r="F598" s="3">
        <v>1.1960585014026586E-2</v>
      </c>
      <c r="G598" s="2">
        <v>544680</v>
      </c>
      <c r="H598" s="2">
        <v>2377.8623775856004</v>
      </c>
      <c r="I598" s="392">
        <v>0.28021498669721701</v>
      </c>
      <c r="J598" s="392">
        <v>9.8692199592824104E-2</v>
      </c>
      <c r="K598" s="392">
        <v>0.27602299416239401</v>
      </c>
    </row>
    <row r="599" spans="1:11" ht="19" customHeight="1" x14ac:dyDescent="0.2">
      <c r="A599">
        <v>1383</v>
      </c>
      <c r="B599" t="s">
        <v>600</v>
      </c>
      <c r="C599" s="1" t="s">
        <v>20</v>
      </c>
      <c r="D599" s="1" t="s">
        <v>26</v>
      </c>
      <c r="E599" s="2">
        <v>16148.5399</v>
      </c>
      <c r="F599" s="3">
        <v>1.7290141999989357E-2</v>
      </c>
      <c r="G599" s="2">
        <v>375807</v>
      </c>
      <c r="H599" s="2">
        <v>2371.6810840253502</v>
      </c>
      <c r="I599" s="392">
        <v>0.27894066862336298</v>
      </c>
      <c r="J599" s="392">
        <v>9.8296823192119201E-2</v>
      </c>
      <c r="K599" s="392">
        <v>0.27499256599753302</v>
      </c>
    </row>
    <row r="600" spans="1:11" ht="19" customHeight="1" x14ac:dyDescent="0.2">
      <c r="A600">
        <v>1294</v>
      </c>
      <c r="B600" t="s">
        <v>569</v>
      </c>
      <c r="C600" s="1" t="s">
        <v>34</v>
      </c>
      <c r="D600" s="1" t="s">
        <v>26</v>
      </c>
      <c r="E600" s="2">
        <v>2470.5282000000002</v>
      </c>
      <c r="F600" s="3">
        <v>1.7419487999989245E-2</v>
      </c>
      <c r="G600" s="2">
        <v>371953</v>
      </c>
      <c r="H600" s="2">
        <v>2364.9192493218998</v>
      </c>
      <c r="I600" s="392">
        <v>0.27755473556118598</v>
      </c>
      <c r="J600" s="392">
        <v>9.7874964768821598E-2</v>
      </c>
      <c r="K600" s="392">
        <v>0.27393101194591601</v>
      </c>
    </row>
    <row r="601" spans="1:11" ht="19" customHeight="1" x14ac:dyDescent="0.2">
      <c r="A601">
        <v>491</v>
      </c>
      <c r="B601" t="s">
        <v>678</v>
      </c>
      <c r="C601" s="1" t="s">
        <v>12</v>
      </c>
      <c r="D601" s="1" t="s">
        <v>2</v>
      </c>
      <c r="E601" s="2">
        <v>4131.7102999999997</v>
      </c>
      <c r="F601" s="3">
        <v>0.11119689241080007</v>
      </c>
      <c r="G601" s="2">
        <v>57259</v>
      </c>
      <c r="H601" s="2">
        <v>2323.9633448307504</v>
      </c>
      <c r="I601" s="392">
        <v>0.26924528702047801</v>
      </c>
      <c r="J601" s="392">
        <v>9.5228029186623694E-2</v>
      </c>
      <c r="K601" s="392">
        <v>0.267487973560189</v>
      </c>
    </row>
    <row r="602" spans="1:11" ht="19" customHeight="1" x14ac:dyDescent="0.2">
      <c r="A602">
        <v>1299</v>
      </c>
      <c r="B602" t="s">
        <v>768</v>
      </c>
      <c r="C602" s="1" t="s">
        <v>20</v>
      </c>
      <c r="D602" s="1" t="s">
        <v>26</v>
      </c>
      <c r="E602" s="2">
        <v>10277.162899999999</v>
      </c>
      <c r="F602" s="3">
        <v>1.741948799998904E-2</v>
      </c>
      <c r="G602" s="2">
        <v>365003</v>
      </c>
      <c r="H602" s="2">
        <v>2320.7303631379</v>
      </c>
      <c r="I602" s="392">
        <v>0.26858697063401499</v>
      </c>
      <c r="J602" s="392">
        <v>9.5023252025948995E-2</v>
      </c>
      <c r="K602" s="392">
        <v>0.26698518915015301</v>
      </c>
    </row>
    <row r="603" spans="1:11" ht="19" customHeight="1" x14ac:dyDescent="0.2">
      <c r="A603">
        <v>1371</v>
      </c>
      <c r="B603" t="s">
        <v>606</v>
      </c>
      <c r="C603" s="1" t="s">
        <v>86</v>
      </c>
      <c r="D603" s="1" t="s">
        <v>26</v>
      </c>
      <c r="E603" s="2">
        <v>4480.7219999999998</v>
      </c>
      <c r="F603" s="3">
        <v>3.8701311999987796E-2</v>
      </c>
      <c r="G603" s="2">
        <v>163916</v>
      </c>
      <c r="H603" s="2">
        <v>2315.4739540933497</v>
      </c>
      <c r="I603" s="392">
        <v>0.26752663243604302</v>
      </c>
      <c r="J603" s="392">
        <v>9.4688744251898799E-2</v>
      </c>
      <c r="K603" s="392">
        <v>0.266246909425085</v>
      </c>
    </row>
    <row r="604" spans="1:11" ht="19" customHeight="1" x14ac:dyDescent="0.2">
      <c r="A604">
        <v>32</v>
      </c>
      <c r="B604" t="s">
        <v>547</v>
      </c>
      <c r="C604" s="1" t="s">
        <v>54</v>
      </c>
      <c r="D604" s="1" t="s">
        <v>53</v>
      </c>
      <c r="E604" s="2">
        <v>2798.5119</v>
      </c>
      <c r="F604" s="3">
        <v>1.2259563999992264E-2</v>
      </c>
      <c r="G604" s="2">
        <v>517161</v>
      </c>
      <c r="H604" s="2">
        <v>2314.1614578969998</v>
      </c>
      <c r="I604" s="392">
        <v>0.26725550646236002</v>
      </c>
      <c r="J604" s="392">
        <v>9.4602890743090098E-2</v>
      </c>
      <c r="K604" s="392">
        <v>0.266019027864487</v>
      </c>
    </row>
    <row r="605" spans="1:11" ht="19" customHeight="1" x14ac:dyDescent="0.2">
      <c r="A605">
        <v>423</v>
      </c>
      <c r="B605" t="s">
        <v>575</v>
      </c>
      <c r="C605" s="1" t="s">
        <v>5</v>
      </c>
      <c r="D605" s="1" t="s">
        <v>2</v>
      </c>
      <c r="E605" s="2">
        <v>735.79589999999996</v>
      </c>
      <c r="F605" s="3">
        <v>8.7647870000000013E-3</v>
      </c>
      <c r="G605" s="2">
        <v>721170</v>
      </c>
      <c r="H605" s="2">
        <v>2307.12902588835</v>
      </c>
      <c r="I605" s="392">
        <v>0.26579999692522999</v>
      </c>
      <c r="J605" s="392">
        <v>9.4140632517711598E-2</v>
      </c>
      <c r="K605" s="392">
        <v>0.26483650902566302</v>
      </c>
    </row>
    <row r="606" spans="1:11" ht="19" customHeight="1" x14ac:dyDescent="0.2">
      <c r="A606">
        <v>36</v>
      </c>
      <c r="B606" t="s">
        <v>559</v>
      </c>
      <c r="C606" s="1" t="s">
        <v>54</v>
      </c>
      <c r="D606" s="1" t="s">
        <v>53</v>
      </c>
      <c r="E606" s="2">
        <v>2785.7143000000001</v>
      </c>
      <c r="F606" s="3">
        <v>1.225956399999612E-2</v>
      </c>
      <c r="G606" s="2">
        <v>515428</v>
      </c>
      <c r="H606" s="2">
        <v>2306.4067319873502</v>
      </c>
      <c r="I606" s="392">
        <v>0.265656250742972</v>
      </c>
      <c r="J606" s="392">
        <v>9.4097647422335701E-2</v>
      </c>
      <c r="K606" s="392">
        <v>0.26470157647702702</v>
      </c>
    </row>
    <row r="607" spans="1:11" ht="19" customHeight="1" x14ac:dyDescent="0.2">
      <c r="A607">
        <v>515</v>
      </c>
      <c r="B607" t="s">
        <v>564</v>
      </c>
      <c r="C607" s="1" t="s">
        <v>41</v>
      </c>
      <c r="D607" s="1" t="s">
        <v>40</v>
      </c>
      <c r="E607" s="2">
        <v>19047.106899999999</v>
      </c>
      <c r="F607" s="3">
        <v>4.7073706999992464E-2</v>
      </c>
      <c r="G607" s="2">
        <v>132673</v>
      </c>
      <c r="H607" s="2">
        <v>2279.57462401565</v>
      </c>
      <c r="I607" s="392">
        <v>0.26032921257118402</v>
      </c>
      <c r="J607" s="392">
        <v>9.2427012084400198E-2</v>
      </c>
      <c r="K607" s="392">
        <v>0.26026959790050702</v>
      </c>
    </row>
    <row r="608" spans="1:11" ht="19" customHeight="1" x14ac:dyDescent="0.2">
      <c r="A608">
        <v>23</v>
      </c>
      <c r="B608" t="s">
        <v>646</v>
      </c>
      <c r="C608" s="1" t="s">
        <v>34</v>
      </c>
      <c r="D608" s="1" t="s">
        <v>53</v>
      </c>
      <c r="E608" s="2">
        <v>2289.2075</v>
      </c>
      <c r="F608" s="3">
        <v>2.190863399997155E-2</v>
      </c>
      <c r="G608" s="2">
        <v>281182</v>
      </c>
      <c r="H608" s="2">
        <v>2248.5144367636999</v>
      </c>
      <c r="I608" s="392">
        <v>0.25411420106740501</v>
      </c>
      <c r="J608" s="392">
        <v>9.0456700905385407E-2</v>
      </c>
      <c r="K608" s="392">
        <v>0.25510121653861201</v>
      </c>
    </row>
    <row r="609" spans="1:11" ht="19" customHeight="1" x14ac:dyDescent="0.2">
      <c r="A609">
        <v>363</v>
      </c>
      <c r="B609" t="s">
        <v>690</v>
      </c>
      <c r="C609" s="1" t="s">
        <v>12</v>
      </c>
      <c r="D609" s="1" t="s">
        <v>2</v>
      </c>
      <c r="E609" s="2">
        <v>3241.9041000000002</v>
      </c>
      <c r="F609" s="3">
        <v>5.639223999996325E-3</v>
      </c>
      <c r="G609" s="2">
        <v>1088341</v>
      </c>
      <c r="H609" s="2">
        <v>2240.1505208937001</v>
      </c>
      <c r="I609" s="392">
        <v>0.25251577565829703</v>
      </c>
      <c r="J609" s="392">
        <v>8.9947213085338401E-2</v>
      </c>
      <c r="K609" s="392">
        <v>0.25373399972817701</v>
      </c>
    </row>
    <row r="610" spans="1:11" ht="19" customHeight="1" x14ac:dyDescent="0.2">
      <c r="A610">
        <v>27</v>
      </c>
      <c r="B610" t="s">
        <v>622</v>
      </c>
      <c r="C610" s="1" t="s">
        <v>20</v>
      </c>
      <c r="D610" s="1" t="s">
        <v>53</v>
      </c>
      <c r="E610" s="2">
        <v>2118.6302000000001</v>
      </c>
      <c r="F610" s="3">
        <v>2.1908634000014329E-2</v>
      </c>
      <c r="G610" s="2">
        <v>279129</v>
      </c>
      <c r="H610" s="2">
        <v>2232.0973114233498</v>
      </c>
      <c r="I610" s="392">
        <v>0.250989252896057</v>
      </c>
      <c r="J610" s="392">
        <v>8.9464060452444497E-2</v>
      </c>
      <c r="K610" s="392">
        <v>0.25241338765696802</v>
      </c>
    </row>
    <row r="611" spans="1:11" ht="19" customHeight="1" x14ac:dyDescent="0.2">
      <c r="A611">
        <v>347</v>
      </c>
      <c r="B611" t="s">
        <v>626</v>
      </c>
      <c r="C611" s="1" t="s">
        <v>345</v>
      </c>
      <c r="D611" s="1" t="s">
        <v>2</v>
      </c>
      <c r="E611" s="2">
        <v>2037.173</v>
      </c>
      <c r="F611" s="3">
        <v>5.6392240000000008E-3</v>
      </c>
      <c r="G611" s="2">
        <v>1068745</v>
      </c>
      <c r="H611" s="2">
        <v>2199.8157456662002</v>
      </c>
      <c r="I611" s="392">
        <v>0.244693627572664</v>
      </c>
      <c r="J611" s="392">
        <v>8.7484514191585996E-2</v>
      </c>
      <c r="K611" s="392">
        <v>0.247289052962268</v>
      </c>
    </row>
    <row r="612" spans="1:11" ht="19" customHeight="1" x14ac:dyDescent="0.2">
      <c r="A612">
        <v>1297</v>
      </c>
      <c r="B612" t="s">
        <v>132</v>
      </c>
      <c r="C612" s="1" t="s">
        <v>20</v>
      </c>
      <c r="D612" s="1" t="s">
        <v>26</v>
      </c>
      <c r="E612" s="2">
        <v>8471.8611000000001</v>
      </c>
      <c r="F612" s="3">
        <v>1.7419487999988402E-2</v>
      </c>
      <c r="G612" s="2">
        <v>344853</v>
      </c>
      <c r="H612" s="2">
        <v>2192.6143837699001</v>
      </c>
      <c r="I612" s="392">
        <v>0.24327599718659801</v>
      </c>
      <c r="J612" s="392">
        <v>8.7038691191663894E-2</v>
      </c>
      <c r="K612" s="392">
        <v>0.24625218636610999</v>
      </c>
    </row>
    <row r="613" spans="1:11" ht="19" customHeight="1" x14ac:dyDescent="0.2">
      <c r="A613">
        <v>359</v>
      </c>
      <c r="B613" t="s">
        <v>651</v>
      </c>
      <c r="C613" s="1" t="s">
        <v>12</v>
      </c>
      <c r="D613" s="1" t="s">
        <v>2</v>
      </c>
      <c r="E613" s="2">
        <v>1375.5308</v>
      </c>
      <c r="F613" s="3">
        <v>5.639224E-3</v>
      </c>
      <c r="G613" s="2">
        <v>1041270</v>
      </c>
      <c r="H613" s="2">
        <v>2143.2634926851997</v>
      </c>
      <c r="I613" s="392">
        <v>0.233844135234447</v>
      </c>
      <c r="J613" s="392">
        <v>8.3939228951299696E-2</v>
      </c>
      <c r="K613" s="392">
        <v>0.23872328554626801</v>
      </c>
    </row>
    <row r="614" spans="1:11" ht="19" customHeight="1" x14ac:dyDescent="0.2">
      <c r="A614">
        <v>408</v>
      </c>
      <c r="B614" t="s">
        <v>653</v>
      </c>
      <c r="C614" s="1" t="s">
        <v>10</v>
      </c>
      <c r="D614" s="1" t="s">
        <v>2</v>
      </c>
      <c r="E614" s="2">
        <v>3866.5295000000001</v>
      </c>
      <c r="F614" s="3">
        <v>8.7647870000060017E-3</v>
      </c>
      <c r="G614" s="2">
        <v>666248</v>
      </c>
      <c r="H614" s="2">
        <v>2131.4254603506997</v>
      </c>
      <c r="I614" s="392">
        <v>0.231542924721134</v>
      </c>
      <c r="J614" s="392">
        <v>8.3190960407764095E-2</v>
      </c>
      <c r="K614" s="392">
        <v>0.23689176358967101</v>
      </c>
    </row>
    <row r="615" spans="1:11" ht="19" customHeight="1" x14ac:dyDescent="0.2">
      <c r="A615">
        <v>317</v>
      </c>
      <c r="B615" t="s">
        <v>579</v>
      </c>
      <c r="C615" s="1" t="s">
        <v>580</v>
      </c>
      <c r="D615" s="1" t="s">
        <v>2</v>
      </c>
      <c r="E615" s="2">
        <v>23300.185399999998</v>
      </c>
      <c r="F615" s="3">
        <v>9.23308999999359E-4</v>
      </c>
      <c r="G615" s="2">
        <v>6240526</v>
      </c>
      <c r="H615" s="2">
        <v>2103.1058444934501</v>
      </c>
      <c r="I615" s="392">
        <v>0.22626615092256699</v>
      </c>
      <c r="J615" s="392">
        <v>8.1480320438620399E-2</v>
      </c>
      <c r="K615" s="392">
        <v>0.23243592686536499</v>
      </c>
    </row>
    <row r="616" spans="1:11" ht="19" customHeight="1" x14ac:dyDescent="0.2">
      <c r="A616">
        <v>43</v>
      </c>
      <c r="B616" t="s">
        <v>567</v>
      </c>
      <c r="C616" s="1" t="s">
        <v>54</v>
      </c>
      <c r="D616" s="1" t="s">
        <v>53</v>
      </c>
      <c r="E616" s="2">
        <v>3330.3606</v>
      </c>
      <c r="F616" s="3">
        <v>1.2259564000008607E-2</v>
      </c>
      <c r="G616" s="2">
        <v>464774</v>
      </c>
      <c r="H616" s="2">
        <v>2079.7432084671</v>
      </c>
      <c r="I616" s="392">
        <v>0.22186972898169599</v>
      </c>
      <c r="J616" s="392">
        <v>8.0093977262784596E-2</v>
      </c>
      <c r="K616" s="392">
        <v>0.22875420314848799</v>
      </c>
    </row>
    <row r="617" spans="1:11" ht="19" customHeight="1" x14ac:dyDescent="0.2">
      <c r="A617">
        <v>808</v>
      </c>
      <c r="B617" t="s">
        <v>1010</v>
      </c>
      <c r="C617" s="1" t="s">
        <v>8</v>
      </c>
      <c r="D617" s="1" t="s">
        <v>147</v>
      </c>
      <c r="E617" s="2">
        <v>1302.3015</v>
      </c>
      <c r="F617" s="3">
        <v>3.9107600000000006E-2</v>
      </c>
      <c r="G617" s="2">
        <v>145290</v>
      </c>
      <c r="H617" s="2">
        <v>2073.9092694600004</v>
      </c>
      <c r="I617" s="392">
        <v>0.22080898155571399</v>
      </c>
      <c r="J617" s="392">
        <v>7.9739669297376997E-2</v>
      </c>
      <c r="K617" s="392">
        <v>0.227847874785611</v>
      </c>
    </row>
    <row r="618" spans="1:11" ht="19" customHeight="1" x14ac:dyDescent="0.2">
      <c r="A618">
        <v>707</v>
      </c>
      <c r="B618" t="s">
        <v>896</v>
      </c>
      <c r="C618" s="1" t="s">
        <v>18</v>
      </c>
      <c r="D618" s="1" t="s">
        <v>7</v>
      </c>
      <c r="E618" s="2">
        <v>17064.589100000001</v>
      </c>
      <c r="F618" s="3">
        <v>1.9901068000021033E-2</v>
      </c>
      <c r="G618" s="2">
        <v>285298</v>
      </c>
      <c r="H618" s="2">
        <v>2072.3732378685499</v>
      </c>
      <c r="I618" s="392">
        <v>0.22053313675000699</v>
      </c>
      <c r="J618" s="392">
        <v>7.9653224482560195E-2</v>
      </c>
      <c r="K618" s="392">
        <v>0.22760422436946101</v>
      </c>
    </row>
    <row r="619" spans="1:11" ht="19" customHeight="1" x14ac:dyDescent="0.2">
      <c r="A619">
        <v>110</v>
      </c>
      <c r="B619" t="s">
        <v>740</v>
      </c>
      <c r="C619" s="1" t="s">
        <v>86</v>
      </c>
      <c r="D619" s="1" t="s">
        <v>53</v>
      </c>
      <c r="E619" s="2">
        <v>3256.5680000000002</v>
      </c>
      <c r="F619" s="3">
        <v>4.6511431000073947E-2</v>
      </c>
      <c r="G619" s="2">
        <v>121701</v>
      </c>
      <c r="H619" s="2">
        <v>2066.0779974111001</v>
      </c>
      <c r="I619" s="392">
        <v>0.219364702554385</v>
      </c>
      <c r="J619" s="392">
        <v>7.9272109278415895E-2</v>
      </c>
      <c r="K619" s="392">
        <v>0.226644717042811</v>
      </c>
    </row>
    <row r="620" spans="1:11" ht="19" customHeight="1" x14ac:dyDescent="0.2">
      <c r="A620">
        <v>79</v>
      </c>
      <c r="B620" t="s">
        <v>610</v>
      </c>
      <c r="C620" s="1" t="s">
        <v>34</v>
      </c>
      <c r="D620" s="1" t="s">
        <v>53</v>
      </c>
      <c r="E620" s="2">
        <v>6495.3903</v>
      </c>
      <c r="F620" s="3">
        <v>7.8824227000013986E-2</v>
      </c>
      <c r="G620" s="2">
        <v>71467</v>
      </c>
      <c r="H620" s="2">
        <v>2056.16582631865</v>
      </c>
      <c r="I620" s="392">
        <v>0.21754374623558101</v>
      </c>
      <c r="J620" s="392">
        <v>7.8675728823570698E-2</v>
      </c>
      <c r="K620" s="392">
        <v>0.22519051064137</v>
      </c>
    </row>
    <row r="621" spans="1:11" ht="19" customHeight="1" x14ac:dyDescent="0.2">
      <c r="A621">
        <v>1310</v>
      </c>
      <c r="B621" t="s">
        <v>649</v>
      </c>
      <c r="C621" s="1" t="s">
        <v>34</v>
      </c>
      <c r="D621" s="1" t="s">
        <v>26</v>
      </c>
      <c r="E621" s="2">
        <v>2176.9760999999999</v>
      </c>
      <c r="F621" s="3">
        <v>3.3677062999994012E-2</v>
      </c>
      <c r="G621" s="2">
        <v>166957</v>
      </c>
      <c r="H621" s="2">
        <v>2052.2568136608502</v>
      </c>
      <c r="I621" s="392">
        <v>0.21681379916589699</v>
      </c>
      <c r="J621" s="392">
        <v>7.8426699234456901E-2</v>
      </c>
      <c r="K621" s="392">
        <v>0.22460150553882799</v>
      </c>
    </row>
    <row r="622" spans="1:11" ht="19" customHeight="1" x14ac:dyDescent="0.2">
      <c r="A622">
        <v>1345</v>
      </c>
      <c r="B622" t="s">
        <v>805</v>
      </c>
      <c r="C622" s="1" t="s">
        <v>20</v>
      </c>
      <c r="D622" s="1" t="s">
        <v>26</v>
      </c>
      <c r="E622" s="2">
        <v>26196.004199999999</v>
      </c>
      <c r="F622" s="3">
        <v>1.7290142000012328E-2</v>
      </c>
      <c r="G622" s="2">
        <v>324438</v>
      </c>
      <c r="H622" s="2">
        <v>2047.4963679229998</v>
      </c>
      <c r="I622" s="392">
        <v>0.215932879889742</v>
      </c>
      <c r="J622" s="392">
        <v>7.8158194942187703E-2</v>
      </c>
      <c r="K622" s="392">
        <v>0.22389471504745301</v>
      </c>
    </row>
    <row r="623" spans="1:11" ht="19" customHeight="1" x14ac:dyDescent="0.2">
      <c r="A623">
        <v>750</v>
      </c>
      <c r="B623" t="s">
        <v>615</v>
      </c>
      <c r="C623" s="1" t="s">
        <v>18</v>
      </c>
      <c r="D623" s="1" t="s">
        <v>7</v>
      </c>
      <c r="E623" s="2">
        <v>6973.1967000000004</v>
      </c>
      <c r="F623" s="3">
        <v>1.3392154999988018E-2</v>
      </c>
      <c r="G623" s="2">
        <v>417269</v>
      </c>
      <c r="H623" s="2">
        <v>2039.66786051185</v>
      </c>
      <c r="I623" s="392">
        <v>0.214510732085963</v>
      </c>
      <c r="J623" s="392">
        <v>7.7683212638769303E-2</v>
      </c>
      <c r="K623" s="392">
        <v>0.22272076565591001</v>
      </c>
    </row>
    <row r="624" spans="1:11" ht="19" customHeight="1" x14ac:dyDescent="0.2">
      <c r="A624">
        <v>898</v>
      </c>
      <c r="B624" t="s">
        <v>544</v>
      </c>
      <c r="C624" s="1" t="s">
        <v>545</v>
      </c>
      <c r="D624" s="1" t="s">
        <v>28</v>
      </c>
      <c r="E624" s="2">
        <v>9041.6546999999991</v>
      </c>
      <c r="F624" s="3">
        <v>2.6536999999999997E-3</v>
      </c>
      <c r="G624" s="2">
        <v>2093666</v>
      </c>
      <c r="H624" s="2">
        <v>2027.9259344329998</v>
      </c>
      <c r="I624" s="392">
        <v>0.21236735984403601</v>
      </c>
      <c r="J624" s="392">
        <v>7.6990355494216706E-2</v>
      </c>
      <c r="K624" s="392">
        <v>0.22093938969878199</v>
      </c>
    </row>
    <row r="625" spans="1:11" ht="19" customHeight="1" x14ac:dyDescent="0.2">
      <c r="A625">
        <v>1263</v>
      </c>
      <c r="B625" t="s">
        <v>568</v>
      </c>
      <c r="C625" s="1" t="s">
        <v>86</v>
      </c>
      <c r="D625" s="1" t="s">
        <v>53</v>
      </c>
      <c r="E625" s="2">
        <v>1274.7185999999999</v>
      </c>
      <c r="F625" s="3">
        <v>6.6822000000000001E-3</v>
      </c>
      <c r="G625" s="2">
        <v>827257</v>
      </c>
      <c r="H625" s="2">
        <v>2017.682304771</v>
      </c>
      <c r="I625" s="392">
        <v>0.21049668728159701</v>
      </c>
      <c r="J625" s="392">
        <v>7.6402604719150793E-2</v>
      </c>
      <c r="K625" s="392">
        <v>0.21935771302395199</v>
      </c>
    </row>
    <row r="626" spans="1:11" ht="19" customHeight="1" x14ac:dyDescent="0.2">
      <c r="A626">
        <v>519</v>
      </c>
      <c r="B626" t="s">
        <v>583</v>
      </c>
      <c r="C626" s="1" t="s">
        <v>41</v>
      </c>
      <c r="D626" s="1" t="s">
        <v>40</v>
      </c>
      <c r="E626" s="2">
        <v>13061.1283</v>
      </c>
      <c r="F626" s="3">
        <v>4.7073706999991423E-2</v>
      </c>
      <c r="G626" s="2">
        <v>116633</v>
      </c>
      <c r="H626" s="2">
        <v>2003.9768990134501</v>
      </c>
      <c r="I626" s="392">
        <v>0.208024712838907</v>
      </c>
      <c r="J626" s="392">
        <v>7.5599796054720197E-2</v>
      </c>
      <c r="K626" s="392">
        <v>0.21719362004314599</v>
      </c>
    </row>
    <row r="627" spans="1:11" ht="19" customHeight="1" x14ac:dyDescent="0.2">
      <c r="A627">
        <v>551</v>
      </c>
      <c r="B627" t="s">
        <v>886</v>
      </c>
      <c r="C627" s="1" t="s">
        <v>449</v>
      </c>
      <c r="D627" s="1" t="s">
        <v>40</v>
      </c>
      <c r="E627" s="2">
        <v>5702.2448999999997</v>
      </c>
      <c r="F627" s="3">
        <v>8.9580654000130988E-2</v>
      </c>
      <c r="G627" s="2">
        <v>61078</v>
      </c>
      <c r="H627" s="2">
        <v>1997.0636225322999</v>
      </c>
      <c r="I627" s="392">
        <v>0.206757054743226</v>
      </c>
      <c r="J627" s="392">
        <v>7.51963003142576E-2</v>
      </c>
      <c r="K627" s="392">
        <v>0.21612902247646801</v>
      </c>
    </row>
    <row r="628" spans="1:11" ht="19" customHeight="1" x14ac:dyDescent="0.2">
      <c r="A628">
        <v>1462</v>
      </c>
      <c r="B628" t="s">
        <v>536</v>
      </c>
      <c r="C628" s="1" t="s">
        <v>66</v>
      </c>
      <c r="D628" s="1" t="s">
        <v>2</v>
      </c>
      <c r="E628" s="2">
        <v>167473.4167</v>
      </c>
      <c r="F628" s="3">
        <v>2.0463176000015005E-2</v>
      </c>
      <c r="G628" s="2">
        <v>266626</v>
      </c>
      <c r="H628" s="2">
        <v>1991.4453889257002</v>
      </c>
      <c r="I628" s="392">
        <v>0.20574634464113001</v>
      </c>
      <c r="J628" s="392">
        <v>7.4860309555104906E-2</v>
      </c>
      <c r="K628" s="392">
        <v>0.215321597992888</v>
      </c>
    </row>
    <row r="629" spans="1:11" ht="19" customHeight="1" x14ac:dyDescent="0.2">
      <c r="A629">
        <v>87</v>
      </c>
      <c r="B629" t="s">
        <v>587</v>
      </c>
      <c r="C629" s="1" t="s">
        <v>86</v>
      </c>
      <c r="D629" s="1" t="s">
        <v>53</v>
      </c>
      <c r="E629" s="2">
        <v>679.0471</v>
      </c>
      <c r="F629" s="3">
        <v>4.2339134541727351E-2</v>
      </c>
      <c r="G629" s="2">
        <v>126344</v>
      </c>
      <c r="H629" s="2">
        <v>1952.4928993071001</v>
      </c>
      <c r="I629" s="392">
        <v>0.19878641120344001</v>
      </c>
      <c r="J629" s="392">
        <v>7.2548504176615E-2</v>
      </c>
      <c r="K629" s="392">
        <v>0.20965719122087501</v>
      </c>
    </row>
    <row r="630" spans="1:11" ht="19" customHeight="1" x14ac:dyDescent="0.2">
      <c r="A630">
        <v>1358</v>
      </c>
      <c r="B630" t="s">
        <v>599</v>
      </c>
      <c r="C630" s="1" t="s">
        <v>20</v>
      </c>
      <c r="D630" s="1" t="s">
        <v>26</v>
      </c>
      <c r="E630" s="2">
        <v>8533.7819</v>
      </c>
      <c r="F630" s="3">
        <v>1.7290142000013053E-2</v>
      </c>
      <c r="G630" s="2">
        <v>306438</v>
      </c>
      <c r="H630" s="2">
        <v>1933.900134983</v>
      </c>
      <c r="I630" s="392">
        <v>0.19544387137229499</v>
      </c>
      <c r="J630" s="392">
        <v>7.1514990673264597E-2</v>
      </c>
      <c r="K630" s="392">
        <v>0.206744575972033</v>
      </c>
    </row>
    <row r="631" spans="1:11" ht="19" customHeight="1" x14ac:dyDescent="0.2">
      <c r="A631">
        <v>99</v>
      </c>
      <c r="B631" t="s">
        <v>862</v>
      </c>
      <c r="C631" s="1" t="s">
        <v>34</v>
      </c>
      <c r="D631" s="1" t="s">
        <v>53</v>
      </c>
      <c r="E631" s="2">
        <v>10791.2583</v>
      </c>
      <c r="F631" s="3">
        <v>6.6407670000000002E-2</v>
      </c>
      <c r="G631" s="2">
        <v>79513</v>
      </c>
      <c r="H631" s="2">
        <v>1927.2996686191498</v>
      </c>
      <c r="I631" s="392">
        <v>0.19428799124884799</v>
      </c>
      <c r="J631" s="392">
        <v>7.1128306692708004E-2</v>
      </c>
      <c r="K631" s="392">
        <v>0.20573801550736201</v>
      </c>
    </row>
    <row r="632" spans="1:11" ht="19" customHeight="1" x14ac:dyDescent="0.2">
      <c r="A632">
        <v>49</v>
      </c>
      <c r="B632" t="s">
        <v>633</v>
      </c>
      <c r="C632" s="1" t="s">
        <v>86</v>
      </c>
      <c r="D632" s="1" t="s">
        <v>53</v>
      </c>
      <c r="E632" s="2">
        <v>9703.0903999999991</v>
      </c>
      <c r="F632" s="3">
        <v>1.2259564000004657E-2</v>
      </c>
      <c r="G632" s="2">
        <v>429407</v>
      </c>
      <c r="H632" s="2">
        <v>1921.4850484707499</v>
      </c>
      <c r="I632" s="392">
        <v>0.193222762321555</v>
      </c>
      <c r="J632" s="392">
        <v>7.0791326629773998E-2</v>
      </c>
      <c r="K632" s="392">
        <v>0.20489906787170301</v>
      </c>
    </row>
    <row r="633" spans="1:11" ht="19" customHeight="1" x14ac:dyDescent="0.2">
      <c r="A633">
        <v>31</v>
      </c>
      <c r="B633" t="s">
        <v>605</v>
      </c>
      <c r="C633" s="1" t="s">
        <v>54</v>
      </c>
      <c r="D633" s="1" t="s">
        <v>53</v>
      </c>
      <c r="E633" s="2">
        <v>5875.6558999999997</v>
      </c>
      <c r="F633" s="3">
        <v>1.2259564000004667E-2</v>
      </c>
      <c r="G633" s="2">
        <v>428672</v>
      </c>
      <c r="H633" s="2">
        <v>1918.1961139386501</v>
      </c>
      <c r="I633" s="392">
        <v>0.19262913905333501</v>
      </c>
      <c r="J633" s="392">
        <v>7.0615991512436999E-2</v>
      </c>
      <c r="K633" s="392">
        <v>0.204395041928706</v>
      </c>
    </row>
    <row r="634" spans="1:11" ht="19" customHeight="1" x14ac:dyDescent="0.2">
      <c r="A634">
        <v>405</v>
      </c>
      <c r="B634" t="s">
        <v>676</v>
      </c>
      <c r="C634" s="1" t="s">
        <v>10</v>
      </c>
      <c r="D634" s="1" t="s">
        <v>2</v>
      </c>
      <c r="E634" s="2">
        <v>4758.5925999999999</v>
      </c>
      <c r="F634" s="3">
        <v>8.7647869999949359E-3</v>
      </c>
      <c r="G634" s="2">
        <v>592209</v>
      </c>
      <c r="H634" s="2">
        <v>1894.5637967352002</v>
      </c>
      <c r="I634" s="392">
        <v>0.18851117345991</v>
      </c>
      <c r="J634" s="392">
        <v>6.9269996819982402E-2</v>
      </c>
      <c r="K634" s="392">
        <v>0.20092124389410401</v>
      </c>
    </row>
    <row r="635" spans="1:11" ht="19" customHeight="1" x14ac:dyDescent="0.2">
      <c r="A635">
        <v>857</v>
      </c>
      <c r="B635" t="s">
        <v>640</v>
      </c>
      <c r="C635" s="1" t="s">
        <v>8</v>
      </c>
      <c r="D635" s="1" t="s">
        <v>28</v>
      </c>
      <c r="E635" s="2">
        <v>2503.3910000000001</v>
      </c>
      <c r="F635" s="3">
        <v>3.2160979000012399E-2</v>
      </c>
      <c r="G635" s="2">
        <v>161302</v>
      </c>
      <c r="H635" s="2">
        <v>1893.4850356508998</v>
      </c>
      <c r="I635" s="392">
        <v>0.18831910516558101</v>
      </c>
      <c r="J635" s="392">
        <v>6.9205544743625003E-2</v>
      </c>
      <c r="K635" s="392">
        <v>0.20077444046822099</v>
      </c>
    </row>
    <row r="636" spans="1:11" ht="19" customHeight="1" x14ac:dyDescent="0.2">
      <c r="A636">
        <v>345</v>
      </c>
      <c r="B636" t="s">
        <v>644</v>
      </c>
      <c r="C636" s="1" t="s">
        <v>345</v>
      </c>
      <c r="D636" s="1" t="s">
        <v>2</v>
      </c>
      <c r="E636" s="2">
        <v>1236.9628</v>
      </c>
      <c r="F636" s="3">
        <v>5.6392239999977986E-3</v>
      </c>
      <c r="G636" s="2">
        <v>908878</v>
      </c>
      <c r="H636" s="2">
        <v>1870.7588201945498</v>
      </c>
      <c r="I636" s="392">
        <v>0.184474293917573</v>
      </c>
      <c r="J636" s="392">
        <v>6.7925305766425206E-2</v>
      </c>
      <c r="K636" s="392">
        <v>0.19748492704263901</v>
      </c>
    </row>
    <row r="637" spans="1:11" ht="19" customHeight="1" x14ac:dyDescent="0.2">
      <c r="A637">
        <v>1410</v>
      </c>
      <c r="B637" t="s">
        <v>656</v>
      </c>
      <c r="C637" s="1" t="s">
        <v>20</v>
      </c>
      <c r="D637" s="1" t="s">
        <v>26</v>
      </c>
      <c r="E637" s="2">
        <v>15562.863300000001</v>
      </c>
      <c r="F637" s="3">
        <v>1.729014200000677E-2</v>
      </c>
      <c r="G637" s="2">
        <v>295519</v>
      </c>
      <c r="H637" s="2">
        <v>1864.9913979005</v>
      </c>
      <c r="I637" s="392">
        <v>0.183480222027503</v>
      </c>
      <c r="J637" s="392">
        <v>6.7591905589743206E-2</v>
      </c>
      <c r="K637" s="392">
        <v>0.19661259455337901</v>
      </c>
    </row>
    <row r="638" spans="1:11" ht="19" customHeight="1" x14ac:dyDescent="0.2">
      <c r="A638">
        <v>1223</v>
      </c>
      <c r="B638" t="s">
        <v>565</v>
      </c>
      <c r="C638" s="1" t="s">
        <v>20</v>
      </c>
      <c r="D638" s="1" t="s">
        <v>53</v>
      </c>
      <c r="E638" s="2">
        <v>5005.7907999999998</v>
      </c>
      <c r="F638" s="3">
        <v>6.682200000000001E-3</v>
      </c>
      <c r="G638" s="2">
        <v>754635</v>
      </c>
      <c r="H638" s="2">
        <v>1840.5570289050002</v>
      </c>
      <c r="I638" s="392">
        <v>0.17927462095249999</v>
      </c>
      <c r="J638" s="392">
        <v>6.6230301367984801E-2</v>
      </c>
      <c r="K638" s="392">
        <v>0.192914181148512</v>
      </c>
    </row>
    <row r="639" spans="1:11" ht="19" customHeight="1" x14ac:dyDescent="0.2">
      <c r="A639">
        <v>715</v>
      </c>
      <c r="B639" t="s">
        <v>1276</v>
      </c>
      <c r="C639" s="1" t="s">
        <v>20</v>
      </c>
      <c r="D639" s="1" t="s">
        <v>7</v>
      </c>
      <c r="E639" s="2">
        <v>3976.5257999999999</v>
      </c>
      <c r="F639" s="3">
        <v>4.5199653000008971E-2</v>
      </c>
      <c r="G639" s="2">
        <v>111343</v>
      </c>
      <c r="H639" s="2">
        <v>1836.9227118526999</v>
      </c>
      <c r="I639" s="392">
        <v>0.17866801059012899</v>
      </c>
      <c r="J639" s="392">
        <v>6.6020796882879096E-2</v>
      </c>
      <c r="K639" s="392">
        <v>0.192369620702253</v>
      </c>
    </row>
    <row r="640" spans="1:11" ht="19" customHeight="1" x14ac:dyDescent="0.2">
      <c r="A640">
        <v>1350</v>
      </c>
      <c r="B640" t="s">
        <v>730</v>
      </c>
      <c r="C640" s="1" t="s">
        <v>20</v>
      </c>
      <c r="D640" s="1" t="s">
        <v>26</v>
      </c>
      <c r="E640" s="2">
        <v>15805.3873</v>
      </c>
      <c r="F640" s="3">
        <v>1.7290141999999998E-2</v>
      </c>
      <c r="G640" s="2">
        <v>290090</v>
      </c>
      <c r="H640" s="2">
        <v>1830.7295118646998</v>
      </c>
      <c r="I640" s="392">
        <v>0.177621367642887</v>
      </c>
      <c r="J640" s="392">
        <v>6.5685569773981906E-2</v>
      </c>
      <c r="K640" s="392">
        <v>0.19143905957020199</v>
      </c>
    </row>
    <row r="641" spans="1:11" ht="19" customHeight="1" x14ac:dyDescent="0.2">
      <c r="A641">
        <v>1469</v>
      </c>
      <c r="B641" t="s">
        <v>616</v>
      </c>
      <c r="C641" s="1" t="s">
        <v>617</v>
      </c>
      <c r="D641" s="1" t="s">
        <v>2</v>
      </c>
      <c r="E641" s="2">
        <v>2462757.1200999902</v>
      </c>
      <c r="F641" s="3">
        <v>2.0463176000033417E-2</v>
      </c>
      <c r="G641" s="2">
        <v>239382</v>
      </c>
      <c r="H641" s="2">
        <v>1787.9583389925999</v>
      </c>
      <c r="I641" s="392">
        <v>0.17048593370398299</v>
      </c>
      <c r="J641" s="392">
        <v>6.3327145879996105E-2</v>
      </c>
      <c r="K641" s="392">
        <v>0.18529123938815301</v>
      </c>
    </row>
    <row r="642" spans="1:11" ht="19" customHeight="1" x14ac:dyDescent="0.2">
      <c r="A642">
        <v>1317</v>
      </c>
      <c r="B642" t="s">
        <v>639</v>
      </c>
      <c r="C642" s="1" t="s">
        <v>20</v>
      </c>
      <c r="D642" s="1" t="s">
        <v>26</v>
      </c>
      <c r="E642" s="2">
        <v>16743.5278</v>
      </c>
      <c r="F642" s="3">
        <v>2.6848482999994462E-2</v>
      </c>
      <c r="G642" s="2">
        <v>180627</v>
      </c>
      <c r="H642" s="2">
        <v>1770.0897426766001</v>
      </c>
      <c r="I642" s="392">
        <v>0.16757686051850601</v>
      </c>
      <c r="J642" s="392">
        <v>6.2339447335360898E-2</v>
      </c>
      <c r="K642" s="392">
        <v>0.182700249274</v>
      </c>
    </row>
    <row r="643" spans="1:11" ht="19" customHeight="1" x14ac:dyDescent="0.2">
      <c r="A643">
        <v>487</v>
      </c>
      <c r="B643" t="s">
        <v>624</v>
      </c>
      <c r="C643" s="1" t="s">
        <v>74</v>
      </c>
      <c r="D643" s="1" t="s">
        <v>40</v>
      </c>
      <c r="E643" s="2">
        <v>1746.7049999999999</v>
      </c>
      <c r="F643" s="3">
        <v>4.7073707000038892E-2</v>
      </c>
      <c r="G643" s="2">
        <v>102818</v>
      </c>
      <c r="H643" s="2">
        <v>1766.6089083104498</v>
      </c>
      <c r="I643" s="392">
        <v>0.16702351374918001</v>
      </c>
      <c r="J643" s="392">
        <v>6.2131422965597503E-2</v>
      </c>
      <c r="K643" s="392">
        <v>0.182224810955816</v>
      </c>
    </row>
    <row r="644" spans="1:11" ht="19" customHeight="1" x14ac:dyDescent="0.2">
      <c r="A644">
        <v>728</v>
      </c>
      <c r="B644" t="s">
        <v>760</v>
      </c>
      <c r="C644" s="1" t="s">
        <v>18</v>
      </c>
      <c r="D644" s="1" t="s">
        <v>7</v>
      </c>
      <c r="E644" s="2">
        <v>14799.4326</v>
      </c>
      <c r="F644" s="3">
        <v>1.3172344000000001E-2</v>
      </c>
      <c r="G644" s="2">
        <v>364090</v>
      </c>
      <c r="H644" s="2">
        <v>1750.5103353403999</v>
      </c>
      <c r="I644" s="392">
        <v>0.16436370730677499</v>
      </c>
      <c r="J644" s="392">
        <v>6.1250413998481801E-2</v>
      </c>
      <c r="K644" s="392">
        <v>0.179950330198523</v>
      </c>
    </row>
    <row r="645" spans="1:11" ht="19" customHeight="1" x14ac:dyDescent="0.2">
      <c r="A645">
        <v>1275</v>
      </c>
      <c r="B645" t="s">
        <v>623</v>
      </c>
      <c r="C645" s="1" t="s">
        <v>54</v>
      </c>
      <c r="D645" s="1" t="s">
        <v>53</v>
      </c>
      <c r="E645" s="2">
        <v>20894.4928</v>
      </c>
      <c r="F645" s="3">
        <v>6.6822000000000001E-3</v>
      </c>
      <c r="G645" s="2">
        <v>711773</v>
      </c>
      <c r="H645" s="2">
        <v>1736.0164823189998</v>
      </c>
      <c r="I645" s="392">
        <v>0.16198110097457499</v>
      </c>
      <c r="J645" s="392">
        <v>6.0477531102020997E-2</v>
      </c>
      <c r="K645" s="392">
        <v>0.177854762204113</v>
      </c>
    </row>
    <row r="646" spans="1:11" ht="19" customHeight="1" x14ac:dyDescent="0.2">
      <c r="A646">
        <v>1349</v>
      </c>
      <c r="B646" t="s">
        <v>589</v>
      </c>
      <c r="C646" s="1" t="s">
        <v>86</v>
      </c>
      <c r="D646" s="1" t="s">
        <v>26</v>
      </c>
      <c r="E646" s="2">
        <v>2982.6433000000002</v>
      </c>
      <c r="F646" s="3">
        <v>4.6824432999950753E-2</v>
      </c>
      <c r="G646" s="2">
        <v>101525</v>
      </c>
      <c r="H646" s="2">
        <v>1735.1554545168001</v>
      </c>
      <c r="I646" s="392">
        <v>0.161839977044648</v>
      </c>
      <c r="J646" s="392">
        <v>6.0431879457981098E-2</v>
      </c>
      <c r="K646" s="392">
        <v>0.17773724731707999</v>
      </c>
    </row>
    <row r="647" spans="1:11" ht="19" customHeight="1" x14ac:dyDescent="0.2">
      <c r="A647">
        <v>1413</v>
      </c>
      <c r="B647" t="s">
        <v>642</v>
      </c>
      <c r="C647" s="1" t="s">
        <v>20</v>
      </c>
      <c r="D647" s="1" t="s">
        <v>26</v>
      </c>
      <c r="E647" s="2">
        <v>12614.726000000001</v>
      </c>
      <c r="F647" s="3">
        <v>1.7290141999999998E-2</v>
      </c>
      <c r="G647" s="2">
        <v>274015</v>
      </c>
      <c r="H647" s="2">
        <v>1729.2817649474498</v>
      </c>
      <c r="I647" s="392">
        <v>0.16090334477544299</v>
      </c>
      <c r="J647" s="392">
        <v>6.0114919653572699E-2</v>
      </c>
      <c r="K647" s="392">
        <v>0.17693864369923601</v>
      </c>
    </row>
    <row r="648" spans="1:11" ht="19" customHeight="1" x14ac:dyDescent="0.2">
      <c r="A648">
        <v>16</v>
      </c>
      <c r="B648" t="s">
        <v>803</v>
      </c>
      <c r="C648" s="1" t="s">
        <v>230</v>
      </c>
      <c r="D648" s="1" t="s">
        <v>53</v>
      </c>
      <c r="E648" s="2">
        <v>16425.147499999999</v>
      </c>
      <c r="F648" s="3">
        <v>1.2259563999994826E-2</v>
      </c>
      <c r="G648" s="2">
        <v>386398</v>
      </c>
      <c r="H648" s="2">
        <v>1729.0309188215501</v>
      </c>
      <c r="I648" s="392">
        <v>0.160864990872157</v>
      </c>
      <c r="J648" s="392">
        <v>6.01020204342088E-2</v>
      </c>
      <c r="K648" s="392">
        <v>0.17690630823567899</v>
      </c>
    </row>
    <row r="649" spans="1:11" ht="19" customHeight="1" x14ac:dyDescent="0.2">
      <c r="A649">
        <v>864</v>
      </c>
      <c r="B649" t="s">
        <v>576</v>
      </c>
      <c r="C649" s="1" t="s">
        <v>8</v>
      </c>
      <c r="D649" s="1" t="s">
        <v>28</v>
      </c>
      <c r="E649" s="2">
        <v>14474.7534</v>
      </c>
      <c r="F649" s="3">
        <v>2.6705915467000484E-3</v>
      </c>
      <c r="G649" s="2">
        <v>1772632</v>
      </c>
      <c r="H649" s="2">
        <v>1727.9012526326501</v>
      </c>
      <c r="I649" s="392">
        <v>0.16068989542345799</v>
      </c>
      <c r="J649" s="392">
        <v>6.0041525152828602E-2</v>
      </c>
      <c r="K649" s="392">
        <v>0.17675326224371599</v>
      </c>
    </row>
    <row r="650" spans="1:11" ht="19" customHeight="1" x14ac:dyDescent="0.2">
      <c r="A650">
        <v>621</v>
      </c>
      <c r="B650" t="s">
        <v>781</v>
      </c>
      <c r="C650" s="1" t="s">
        <v>8</v>
      </c>
      <c r="D650" s="1" t="s">
        <v>7</v>
      </c>
      <c r="E650" s="2">
        <v>910.67219999999998</v>
      </c>
      <c r="F650" s="3">
        <v>4.9103551999979199E-2</v>
      </c>
      <c r="G650" s="2">
        <v>96166</v>
      </c>
      <c r="H650" s="2">
        <v>1723.5636462949499</v>
      </c>
      <c r="I650" s="392">
        <v>0.16000160597424401</v>
      </c>
      <c r="J650" s="392">
        <v>5.98035705719729E-2</v>
      </c>
      <c r="K650" s="392">
        <v>0.17615075948989101</v>
      </c>
    </row>
    <row r="651" spans="1:11" ht="19" customHeight="1" x14ac:dyDescent="0.2">
      <c r="A651">
        <v>474</v>
      </c>
      <c r="B651" t="s">
        <v>735</v>
      </c>
      <c r="C651" s="1" t="s">
        <v>107</v>
      </c>
      <c r="D651" s="1" t="s">
        <v>40</v>
      </c>
      <c r="E651" s="2">
        <v>10253.1756</v>
      </c>
      <c r="F651" s="3">
        <v>0.10057179581570347</v>
      </c>
      <c r="G651" s="2">
        <v>46512</v>
      </c>
      <c r="H651" s="2">
        <v>1707.3953089477</v>
      </c>
      <c r="I651" s="392">
        <v>0.15737560969797701</v>
      </c>
      <c r="J651" s="392">
        <v>5.8912805508755897E-2</v>
      </c>
      <c r="K651" s="392">
        <v>0.17387485172661399</v>
      </c>
    </row>
    <row r="652" spans="1:11" ht="19" customHeight="1" x14ac:dyDescent="0.2">
      <c r="A652">
        <v>823</v>
      </c>
      <c r="B652" t="s">
        <v>858</v>
      </c>
      <c r="C652" s="1" t="s">
        <v>29</v>
      </c>
      <c r="D652" s="1" t="s">
        <v>147</v>
      </c>
      <c r="E652" s="2">
        <v>3326.3013000000001</v>
      </c>
      <c r="F652" s="3">
        <v>3.9107599999999999E-2</v>
      </c>
      <c r="G652" s="2">
        <v>119455</v>
      </c>
      <c r="H652" s="2">
        <v>1705.1334006699999</v>
      </c>
      <c r="I652" s="392">
        <v>0.157008444308121</v>
      </c>
      <c r="J652" s="392">
        <v>5.8798921364630399E-2</v>
      </c>
      <c r="K652" s="392">
        <v>0.173562770197417</v>
      </c>
    </row>
    <row r="653" spans="1:11" ht="19" customHeight="1" x14ac:dyDescent="0.2">
      <c r="A653">
        <v>633</v>
      </c>
      <c r="B653" t="s">
        <v>747</v>
      </c>
      <c r="C653" s="1" t="s">
        <v>148</v>
      </c>
      <c r="D653" s="1" t="s">
        <v>7</v>
      </c>
      <c r="E653" s="2">
        <v>4211.7141000000001</v>
      </c>
      <c r="F653" s="3">
        <v>0.12180386499999998</v>
      </c>
      <c r="G653" s="2">
        <v>38320</v>
      </c>
      <c r="H653" s="2">
        <v>1703.6462989819997</v>
      </c>
      <c r="I653" s="392">
        <v>0.15677085595755</v>
      </c>
      <c r="J653" s="392">
        <v>5.8724301152659003E-2</v>
      </c>
      <c r="K653" s="392">
        <v>0.17334987753422601</v>
      </c>
    </row>
    <row r="654" spans="1:11" ht="19" customHeight="1" x14ac:dyDescent="0.2">
      <c r="A654">
        <v>295</v>
      </c>
      <c r="B654" t="s">
        <v>598</v>
      </c>
      <c r="C654" s="1" t="s">
        <v>86</v>
      </c>
      <c r="D654" s="1" t="s">
        <v>2</v>
      </c>
      <c r="E654" s="2">
        <v>10131.018700000001</v>
      </c>
      <c r="F654" s="3">
        <v>3.4028999999999999E-3</v>
      </c>
      <c r="G654" s="2">
        <v>1359741</v>
      </c>
      <c r="H654" s="2">
        <v>1688.8778668484999</v>
      </c>
      <c r="I654" s="392">
        <v>0.15440890030585699</v>
      </c>
      <c r="J654" s="392">
        <v>5.7949943403479399E-2</v>
      </c>
      <c r="K654" s="392">
        <v>0.17124648333545001</v>
      </c>
    </row>
    <row r="655" spans="1:11" ht="19" customHeight="1" x14ac:dyDescent="0.2">
      <c r="A655">
        <v>107</v>
      </c>
      <c r="B655" t="s">
        <v>895</v>
      </c>
      <c r="C655" s="1" t="s">
        <v>34</v>
      </c>
      <c r="D655" s="1" t="s">
        <v>53</v>
      </c>
      <c r="E655" s="2">
        <v>2814.9735999999998</v>
      </c>
      <c r="F655" s="3">
        <v>6.6407670000000002E-2</v>
      </c>
      <c r="G655" s="2">
        <v>69540</v>
      </c>
      <c r="H655" s="2">
        <v>1685.566120707</v>
      </c>
      <c r="I655" s="392">
        <v>0.15387452073357899</v>
      </c>
      <c r="J655" s="392">
        <v>5.7776548795896297E-2</v>
      </c>
      <c r="K655" s="392">
        <v>0.17081974794315399</v>
      </c>
    </row>
    <row r="656" spans="1:11" ht="19" customHeight="1" x14ac:dyDescent="0.2">
      <c r="A656">
        <v>1361</v>
      </c>
      <c r="B656" t="s">
        <v>596</v>
      </c>
      <c r="C656" s="1" t="s">
        <v>20</v>
      </c>
      <c r="D656" s="1" t="s">
        <v>26</v>
      </c>
      <c r="E656" s="2">
        <v>4736.4197000000004</v>
      </c>
      <c r="F656" s="3">
        <v>1.7290141999984961E-2</v>
      </c>
      <c r="G656" s="2">
        <v>265997</v>
      </c>
      <c r="H656" s="2">
        <v>1678.6809540730499</v>
      </c>
      <c r="I656" s="392">
        <v>0.15275601516426299</v>
      </c>
      <c r="J656" s="392">
        <v>5.7419768808223297E-2</v>
      </c>
      <c r="K656" s="392">
        <v>0.16991746314591699</v>
      </c>
    </row>
    <row r="657" spans="1:11" ht="19" customHeight="1" x14ac:dyDescent="0.2">
      <c r="A657">
        <v>724</v>
      </c>
      <c r="B657" t="s">
        <v>1019</v>
      </c>
      <c r="C657" s="1" t="s">
        <v>20</v>
      </c>
      <c r="D657" s="1" t="s">
        <v>7</v>
      </c>
      <c r="E657" s="2">
        <v>19825.537100000001</v>
      </c>
      <c r="F657" s="3">
        <v>4.5199652999908149E-2</v>
      </c>
      <c r="G657" s="2">
        <v>97983</v>
      </c>
      <c r="H657" s="2">
        <v>1616.51112395985</v>
      </c>
      <c r="I657" s="392">
        <v>0.14304108802144799</v>
      </c>
      <c r="J657" s="392">
        <v>5.4166491001719497E-2</v>
      </c>
      <c r="K657" s="392">
        <v>0.16110971524999701</v>
      </c>
    </row>
    <row r="658" spans="1:11" ht="19" customHeight="1" x14ac:dyDescent="0.2">
      <c r="A658">
        <v>298</v>
      </c>
      <c r="B658" t="s">
        <v>613</v>
      </c>
      <c r="C658" s="1" t="s">
        <v>86</v>
      </c>
      <c r="D658" s="1" t="s">
        <v>2</v>
      </c>
      <c r="E658" s="2">
        <v>5361.7110000000002</v>
      </c>
      <c r="F658" s="3">
        <v>3.4028999999999999E-3</v>
      </c>
      <c r="G658" s="2">
        <v>1294833</v>
      </c>
      <c r="H658" s="2">
        <v>1608.2583337305</v>
      </c>
      <c r="I658" s="392">
        <v>0.14177743361842099</v>
      </c>
      <c r="J658" s="392">
        <v>5.3732387885366897E-2</v>
      </c>
      <c r="K658" s="392">
        <v>0.159925770001035</v>
      </c>
    </row>
    <row r="659" spans="1:11" ht="19" customHeight="1" x14ac:dyDescent="0.2">
      <c r="A659">
        <v>111</v>
      </c>
      <c r="B659" t="s">
        <v>755</v>
      </c>
      <c r="C659" s="1" t="s">
        <v>34</v>
      </c>
      <c r="D659" s="1" t="s">
        <v>53</v>
      </c>
      <c r="E659" s="2">
        <v>1600.6090999999999</v>
      </c>
      <c r="F659" s="3">
        <v>4.6511431000010574E-2</v>
      </c>
      <c r="G659" s="2">
        <v>94539</v>
      </c>
      <c r="H659" s="2">
        <v>1604.9576239881501</v>
      </c>
      <c r="I659" s="392">
        <v>0.14127158440530199</v>
      </c>
      <c r="J659" s="392">
        <v>5.3558382685624899E-2</v>
      </c>
      <c r="K659" s="392">
        <v>0.159443597695649</v>
      </c>
    </row>
    <row r="660" spans="1:11" ht="19" customHeight="1" x14ac:dyDescent="0.2">
      <c r="A660">
        <v>1312</v>
      </c>
      <c r="B660" t="s">
        <v>850</v>
      </c>
      <c r="C660" s="1" t="s">
        <v>20</v>
      </c>
      <c r="D660" s="1" t="s">
        <v>26</v>
      </c>
      <c r="E660" s="2">
        <v>154186.765199999</v>
      </c>
      <c r="F660" s="3">
        <v>2.9075144594750676E-2</v>
      </c>
      <c r="G660" s="2">
        <v>150648</v>
      </c>
      <c r="H660" s="2">
        <v>1598.74101976215</v>
      </c>
      <c r="I660" s="392">
        <v>0.14033117365682299</v>
      </c>
      <c r="J660" s="392">
        <v>5.32481741471095E-2</v>
      </c>
      <c r="K660" s="392">
        <v>0.158564813954295</v>
      </c>
    </row>
    <row r="661" spans="1:11" ht="19" customHeight="1" x14ac:dyDescent="0.2">
      <c r="A661">
        <v>118</v>
      </c>
      <c r="B661" t="s">
        <v>684</v>
      </c>
      <c r="C661" s="1" t="s">
        <v>685</v>
      </c>
      <c r="D661" s="1" t="s">
        <v>53</v>
      </c>
      <c r="E661" s="2">
        <v>3947.2802999999999</v>
      </c>
      <c r="F661" s="3">
        <v>2.8992673999973403E-2</v>
      </c>
      <c r="G661" s="2">
        <v>150366</v>
      </c>
      <c r="H661" s="2">
        <v>1591.2220328182002</v>
      </c>
      <c r="I661" s="392">
        <v>0.13918797654759699</v>
      </c>
      <c r="J661" s="392">
        <v>5.2854515569021703E-2</v>
      </c>
      <c r="K661" s="392">
        <v>0.157449536217911</v>
      </c>
    </row>
    <row r="662" spans="1:11" ht="19" customHeight="1" x14ac:dyDescent="0.2">
      <c r="A662">
        <v>206</v>
      </c>
      <c r="B662" t="s">
        <v>603</v>
      </c>
      <c r="C662" s="1" t="s">
        <v>604</v>
      </c>
      <c r="D662" s="1" t="s">
        <v>40</v>
      </c>
      <c r="E662" s="2">
        <v>5467.2772000000004</v>
      </c>
      <c r="F662" s="3">
        <v>2.2076999999999999E-3</v>
      </c>
      <c r="G662" s="2">
        <v>1953376</v>
      </c>
      <c r="H662" s="2">
        <v>1574.050891248</v>
      </c>
      <c r="I662" s="392">
        <v>0.13660097307223801</v>
      </c>
      <c r="J662" s="392">
        <v>5.1981863995441198E-2</v>
      </c>
      <c r="K662" s="392">
        <v>0.15508096216025999</v>
      </c>
    </row>
    <row r="663" spans="1:11" ht="19" customHeight="1" x14ac:dyDescent="0.2">
      <c r="A663">
        <v>501</v>
      </c>
      <c r="B663" t="s">
        <v>618</v>
      </c>
      <c r="C663" s="1" t="s">
        <v>619</v>
      </c>
      <c r="D663" s="1" t="s">
        <v>40</v>
      </c>
      <c r="E663" s="2">
        <v>7126.2395999999999</v>
      </c>
      <c r="F663" s="3">
        <v>4.7073707000032848E-2</v>
      </c>
      <c r="G663" s="2">
        <v>91331</v>
      </c>
      <c r="H663" s="2">
        <v>1569.2403879173</v>
      </c>
      <c r="I663" s="392">
        <v>0.135879812342522</v>
      </c>
      <c r="J663" s="392">
        <v>5.1733924323187699E-2</v>
      </c>
      <c r="K663" s="392">
        <v>0.15441852427609601</v>
      </c>
    </row>
    <row r="664" spans="1:11" ht="19" customHeight="1" x14ac:dyDescent="0.2">
      <c r="A664">
        <v>1367</v>
      </c>
      <c r="B664" t="s">
        <v>608</v>
      </c>
      <c r="C664" s="1" t="s">
        <v>20</v>
      </c>
      <c r="D664" s="1" t="s">
        <v>26</v>
      </c>
      <c r="E664" s="2">
        <v>4144.5919999999996</v>
      </c>
      <c r="F664" s="3">
        <v>1.7290141999991931E-2</v>
      </c>
      <c r="G664" s="2">
        <v>248041</v>
      </c>
      <c r="H664" s="2">
        <v>1565.3624008142997</v>
      </c>
      <c r="I664" s="392">
        <v>0.13528003848749601</v>
      </c>
      <c r="J664" s="392">
        <v>5.1546090044297103E-2</v>
      </c>
      <c r="K664" s="392">
        <v>0.15388620314988299</v>
      </c>
    </row>
    <row r="665" spans="1:11" ht="19" customHeight="1" x14ac:dyDescent="0.2">
      <c r="A665">
        <v>932</v>
      </c>
      <c r="B665" t="s">
        <v>571</v>
      </c>
      <c r="C665" s="1" t="s">
        <v>20</v>
      </c>
      <c r="D665" s="1" t="s">
        <v>28</v>
      </c>
      <c r="E665" s="2">
        <v>1794.5993000000001</v>
      </c>
      <c r="F665" s="3">
        <v>5.5166999999999994E-3</v>
      </c>
      <c r="G665" s="2">
        <v>775329</v>
      </c>
      <c r="H665" s="2">
        <v>1561.1989854194999</v>
      </c>
      <c r="I665" s="392">
        <v>0.13467489895760101</v>
      </c>
      <c r="J665" s="392">
        <v>5.1334271867558401E-2</v>
      </c>
      <c r="K665" s="392">
        <v>0.15326582184608301</v>
      </c>
    </row>
    <row r="666" spans="1:11" ht="19" customHeight="1" x14ac:dyDescent="0.2">
      <c r="A666">
        <v>773</v>
      </c>
      <c r="B666" t="s">
        <v>552</v>
      </c>
      <c r="C666" s="1" t="s">
        <v>20</v>
      </c>
      <c r="D666" s="1" t="s">
        <v>7</v>
      </c>
      <c r="E666" s="2">
        <v>9903.8803000000007</v>
      </c>
      <c r="F666" s="3">
        <v>0.13380982200012553</v>
      </c>
      <c r="G666" s="2">
        <v>31863</v>
      </c>
      <c r="H666" s="2">
        <v>1556.20756081235</v>
      </c>
      <c r="I666" s="392">
        <v>0.13392521735958501</v>
      </c>
      <c r="J666" s="392">
        <v>5.10750610799496E-2</v>
      </c>
      <c r="K666" s="392">
        <v>0.152580033875933</v>
      </c>
    </row>
    <row r="667" spans="1:11" ht="19" customHeight="1" x14ac:dyDescent="0.2">
      <c r="A667">
        <v>720</v>
      </c>
      <c r="B667" t="s">
        <v>753</v>
      </c>
      <c r="C667" s="1" t="s">
        <v>18</v>
      </c>
      <c r="D667" s="1" t="s">
        <v>7</v>
      </c>
      <c r="E667" s="2">
        <v>9426.3472000000002</v>
      </c>
      <c r="F667" s="3">
        <v>1.3172343999987509E-2</v>
      </c>
      <c r="G667" s="2">
        <v>320226</v>
      </c>
      <c r="H667" s="2">
        <v>1539.6163658551</v>
      </c>
      <c r="I667" s="392">
        <v>0.13143412620853001</v>
      </c>
      <c r="J667" s="392">
        <v>5.0239587076831203E-2</v>
      </c>
      <c r="K667" s="392">
        <v>0.15025436213973201</v>
      </c>
    </row>
    <row r="668" spans="1:11" ht="19" customHeight="1" x14ac:dyDescent="0.2">
      <c r="A668">
        <v>486</v>
      </c>
      <c r="B668" t="s">
        <v>637</v>
      </c>
      <c r="C668" s="1" t="s">
        <v>107</v>
      </c>
      <c r="D668" s="1" t="s">
        <v>40</v>
      </c>
      <c r="E668" s="2">
        <v>14415.0694</v>
      </c>
      <c r="F668" s="3">
        <v>4.7073707000022398E-2</v>
      </c>
      <c r="G668" s="2">
        <v>89284</v>
      </c>
      <c r="H668" s="2">
        <v>1534.0690323633498</v>
      </c>
      <c r="I668" s="392">
        <v>0.13058090207925299</v>
      </c>
      <c r="J668" s="392">
        <v>4.99444814197266E-2</v>
      </c>
      <c r="K668" s="392">
        <v>0.14948389923583999</v>
      </c>
    </row>
    <row r="669" spans="1:11" ht="19" customHeight="1" x14ac:dyDescent="0.2">
      <c r="A669">
        <v>52</v>
      </c>
      <c r="B669" t="s">
        <v>661</v>
      </c>
      <c r="C669" s="1" t="s">
        <v>86</v>
      </c>
      <c r="D669" s="1" t="s">
        <v>53</v>
      </c>
      <c r="E669" s="2">
        <v>7123.2668999999996</v>
      </c>
      <c r="F669" s="3">
        <v>1.2259563999999999E-2</v>
      </c>
      <c r="G669" s="2">
        <v>342580</v>
      </c>
      <c r="H669" s="2">
        <v>1532.9567238187999</v>
      </c>
      <c r="I669" s="392">
        <v>0.130419886895079</v>
      </c>
      <c r="J669" s="392">
        <v>4.9887134840776302E-2</v>
      </c>
      <c r="K669" s="392">
        <v>0.14934464856028301</v>
      </c>
    </row>
    <row r="670" spans="1:11" ht="19" customHeight="1" x14ac:dyDescent="0.2">
      <c r="A670">
        <v>1127</v>
      </c>
      <c r="B670" t="s">
        <v>1269</v>
      </c>
      <c r="C670" s="1" t="s">
        <v>148</v>
      </c>
      <c r="D670" s="1" t="s">
        <v>147</v>
      </c>
      <c r="E670" s="2">
        <v>5225.6031999999996</v>
      </c>
      <c r="F670" s="3">
        <v>1.5669193000007502E-2</v>
      </c>
      <c r="G670" s="2">
        <v>266506</v>
      </c>
      <c r="H670" s="2">
        <v>1524.2158916258998</v>
      </c>
      <c r="I670" s="392">
        <v>0.12915064115674199</v>
      </c>
      <c r="J670" s="392">
        <v>4.9454529566105597E-2</v>
      </c>
      <c r="K670" s="392">
        <v>0.14818094482167499</v>
      </c>
    </row>
    <row r="671" spans="1:11" ht="19" customHeight="1" x14ac:dyDescent="0.2">
      <c r="A671">
        <v>815</v>
      </c>
      <c r="B671" t="s">
        <v>1088</v>
      </c>
      <c r="C671" s="1" t="s">
        <v>383</v>
      </c>
      <c r="D671" s="1" t="s">
        <v>147</v>
      </c>
      <c r="E671" s="2">
        <v>2310.8996000000002</v>
      </c>
      <c r="F671" s="3">
        <v>3.9107600000000006E-2</v>
      </c>
      <c r="G671" s="2">
        <v>106467</v>
      </c>
      <c r="H671" s="2">
        <v>1519.7391299580001</v>
      </c>
      <c r="I671" s="392">
        <v>0.12850240822369899</v>
      </c>
      <c r="J671" s="392">
        <v>4.9224151771568601E-2</v>
      </c>
      <c r="K671" s="392">
        <v>0.147563344627303</v>
      </c>
    </row>
    <row r="672" spans="1:11" ht="19" customHeight="1" x14ac:dyDescent="0.2">
      <c r="A672">
        <v>1342</v>
      </c>
      <c r="B672" t="s">
        <v>866</v>
      </c>
      <c r="C672" s="1" t="s">
        <v>20</v>
      </c>
      <c r="D672" s="1" t="s">
        <v>26</v>
      </c>
      <c r="E672" s="2">
        <v>34675.870600000002</v>
      </c>
      <c r="F672" s="3">
        <v>1.7290141999983386E-2</v>
      </c>
      <c r="G672" s="2">
        <v>240782</v>
      </c>
      <c r="H672" s="2">
        <v>1519.5515644295999</v>
      </c>
      <c r="I672" s="392">
        <v>0.128475278406919</v>
      </c>
      <c r="J672" s="392">
        <v>4.9214671493234899E-2</v>
      </c>
      <c r="K672" s="392">
        <v>0.147534873166206</v>
      </c>
    </row>
    <row r="673" spans="1:11" ht="19" customHeight="1" x14ac:dyDescent="0.2">
      <c r="A673">
        <v>925</v>
      </c>
      <c r="B673" t="s">
        <v>585</v>
      </c>
      <c r="C673" s="1" t="s">
        <v>20</v>
      </c>
      <c r="D673" s="1" t="s">
        <v>28</v>
      </c>
      <c r="E673" s="2">
        <v>16596.330399999999</v>
      </c>
      <c r="F673" s="3">
        <v>5.503327063884701E-3</v>
      </c>
      <c r="G673" s="2">
        <v>745468</v>
      </c>
      <c r="H673" s="2">
        <v>1497.4322901759001</v>
      </c>
      <c r="I673" s="392">
        <v>0.12520178007138</v>
      </c>
      <c r="J673" s="392">
        <v>4.8107421575838097E-2</v>
      </c>
      <c r="K673" s="392">
        <v>0.14451307145110401</v>
      </c>
    </row>
    <row r="674" spans="1:11" ht="19" customHeight="1" x14ac:dyDescent="0.2">
      <c r="A674">
        <v>1392</v>
      </c>
      <c r="B674" t="s">
        <v>654</v>
      </c>
      <c r="C674" s="1" t="s">
        <v>20</v>
      </c>
      <c r="D674" s="1" t="s">
        <v>26</v>
      </c>
      <c r="E674" s="2">
        <v>7015.0177999999996</v>
      </c>
      <c r="F674" s="3">
        <v>1.7290141999991571E-2</v>
      </c>
      <c r="G674" s="2">
        <v>237226</v>
      </c>
      <c r="H674" s="2">
        <v>1497.1099975228501</v>
      </c>
      <c r="I674" s="392">
        <v>0.12515342573329299</v>
      </c>
      <c r="J674" s="392">
        <v>4.8090873670303201E-2</v>
      </c>
      <c r="K674" s="392">
        <v>0.14446786838987999</v>
      </c>
    </row>
    <row r="675" spans="1:11" ht="19" customHeight="1" x14ac:dyDescent="0.2">
      <c r="A675">
        <v>351</v>
      </c>
      <c r="B675" t="s">
        <v>793</v>
      </c>
      <c r="C675" s="1" t="s">
        <v>345</v>
      </c>
      <c r="D675" s="1" t="s">
        <v>2</v>
      </c>
      <c r="E675" s="2">
        <v>3260.0554999999999</v>
      </c>
      <c r="F675" s="3">
        <v>5.6392240000110085E-3</v>
      </c>
      <c r="G675" s="2">
        <v>726798</v>
      </c>
      <c r="H675" s="2">
        <v>1495.9805045374001</v>
      </c>
      <c r="I675" s="392">
        <v>0.12498413771241999</v>
      </c>
      <c r="J675" s="392">
        <v>4.8033860462333502E-2</v>
      </c>
      <c r="K675" s="392">
        <v>0.14432732027807199</v>
      </c>
    </row>
    <row r="676" spans="1:11" ht="19" customHeight="1" x14ac:dyDescent="0.2">
      <c r="A676">
        <v>58</v>
      </c>
      <c r="B676" t="s">
        <v>629</v>
      </c>
      <c r="C676" s="1" t="s">
        <v>20</v>
      </c>
      <c r="D676" s="1" t="s">
        <v>53</v>
      </c>
      <c r="E676" s="2">
        <v>570.48490000000004</v>
      </c>
      <c r="F676" s="3">
        <v>1.0648112000005223E-2</v>
      </c>
      <c r="G676" s="2">
        <v>382984</v>
      </c>
      <c r="H676" s="2">
        <v>1488.4906320666501</v>
      </c>
      <c r="I676" s="392">
        <v>0.123876791251154</v>
      </c>
      <c r="J676" s="392">
        <v>4.7661364415861898E-2</v>
      </c>
      <c r="K676" s="392">
        <v>0.14328232811446101</v>
      </c>
    </row>
    <row r="677" spans="1:11" ht="19" customHeight="1" x14ac:dyDescent="0.2">
      <c r="A677">
        <v>1359</v>
      </c>
      <c r="B677" t="s">
        <v>641</v>
      </c>
      <c r="C677" s="1" t="s">
        <v>86</v>
      </c>
      <c r="D677" s="1" t="s">
        <v>26</v>
      </c>
      <c r="E677" s="2">
        <v>1216.6614</v>
      </c>
      <c r="F677" s="3">
        <v>4.682443300003461E-2</v>
      </c>
      <c r="G677" s="2">
        <v>86679</v>
      </c>
      <c r="H677" s="2">
        <v>1481.42368522365</v>
      </c>
      <c r="I677" s="392">
        <v>0.1228424475268</v>
      </c>
      <c r="J677" s="392">
        <v>4.7298989807749998E-2</v>
      </c>
      <c r="K677" s="392">
        <v>0.14232661676665301</v>
      </c>
    </row>
    <row r="678" spans="1:11" ht="19" customHeight="1" x14ac:dyDescent="0.2">
      <c r="A678">
        <v>18</v>
      </c>
      <c r="B678" t="s">
        <v>748</v>
      </c>
      <c r="C678" s="1" t="s">
        <v>54</v>
      </c>
      <c r="D678" s="1" t="s">
        <v>53</v>
      </c>
      <c r="E678" s="2">
        <v>20902.611000000001</v>
      </c>
      <c r="F678" s="3">
        <v>1.2259564000006056E-2</v>
      </c>
      <c r="G678" s="2">
        <v>330242</v>
      </c>
      <c r="H678" s="2">
        <v>1477.7473710888501</v>
      </c>
      <c r="I678" s="392">
        <v>0.12230302140228599</v>
      </c>
      <c r="J678" s="392">
        <v>4.7116489013019701E-2</v>
      </c>
      <c r="K678" s="392">
        <v>0.14182833793538199</v>
      </c>
    </row>
    <row r="679" spans="1:11" ht="19" customHeight="1" x14ac:dyDescent="0.2">
      <c r="A679">
        <v>1412</v>
      </c>
      <c r="B679" t="s">
        <v>816</v>
      </c>
      <c r="C679" s="1" t="s">
        <v>86</v>
      </c>
      <c r="D679" s="1" t="s">
        <v>26</v>
      </c>
      <c r="E679" s="2">
        <v>2743.5781999999999</v>
      </c>
      <c r="F679" s="3">
        <v>3.861239188693856E-2</v>
      </c>
      <c r="G679" s="2">
        <v>104598</v>
      </c>
      <c r="H679" s="2">
        <v>1474.1543228053499</v>
      </c>
      <c r="I679" s="392">
        <v>0.121790667217757</v>
      </c>
      <c r="J679" s="392">
        <v>4.6941882985222498E-2</v>
      </c>
      <c r="K679" s="392">
        <v>0.141367719510122</v>
      </c>
    </row>
    <row r="680" spans="1:11" ht="19" customHeight="1" x14ac:dyDescent="0.2">
      <c r="A680">
        <v>824</v>
      </c>
      <c r="B680" t="s">
        <v>782</v>
      </c>
      <c r="C680" s="1" t="s">
        <v>29</v>
      </c>
      <c r="D680" s="1" t="s">
        <v>147</v>
      </c>
      <c r="E680" s="2">
        <v>1059.9195</v>
      </c>
      <c r="F680" s="3">
        <v>3.9107599999999999E-2</v>
      </c>
      <c r="G680" s="2">
        <v>103039</v>
      </c>
      <c r="H680" s="2">
        <v>1470.806918686</v>
      </c>
      <c r="I680" s="392">
        <v>0.121303831251636</v>
      </c>
      <c r="J680" s="392">
        <v>4.6773828329533897E-2</v>
      </c>
      <c r="K680" s="392">
        <v>0.14089638366756299</v>
      </c>
    </row>
    <row r="681" spans="1:11" ht="19" customHeight="1" x14ac:dyDescent="0.2">
      <c r="A681">
        <v>912</v>
      </c>
      <c r="B681" t="s">
        <v>634</v>
      </c>
      <c r="C681" s="1" t="s">
        <v>8</v>
      </c>
      <c r="D681" s="1" t="s">
        <v>28</v>
      </c>
      <c r="E681" s="2">
        <v>21379.6178</v>
      </c>
      <c r="F681" s="3">
        <v>5.5166999999999994E-3</v>
      </c>
      <c r="G681" s="2">
        <v>727693</v>
      </c>
      <c r="H681" s="2">
        <v>1465.2793501814999</v>
      </c>
      <c r="I681" s="392">
        <v>0.120506416911502</v>
      </c>
      <c r="J681" s="392">
        <v>4.6504555519078603E-2</v>
      </c>
      <c r="K681" s="392">
        <v>0.140127453044359</v>
      </c>
    </row>
    <row r="682" spans="1:11" ht="19" customHeight="1" x14ac:dyDescent="0.2">
      <c r="A682">
        <v>1234</v>
      </c>
      <c r="B682" t="s">
        <v>609</v>
      </c>
      <c r="C682" s="1" t="s">
        <v>303</v>
      </c>
      <c r="D682" s="1" t="s">
        <v>53</v>
      </c>
      <c r="E682" s="2">
        <v>1676.3335999999999</v>
      </c>
      <c r="F682" s="3">
        <v>6.6822000000000001E-3</v>
      </c>
      <c r="G682" s="2">
        <v>598926</v>
      </c>
      <c r="H682" s="2">
        <v>1460.782310778</v>
      </c>
      <c r="I682" s="392">
        <v>0.11986754200809301</v>
      </c>
      <c r="J682" s="392">
        <v>4.6280294578761601E-2</v>
      </c>
      <c r="K682" s="392">
        <v>0.13951432744995401</v>
      </c>
    </row>
    <row r="683" spans="1:11" ht="19" customHeight="1" x14ac:dyDescent="0.2">
      <c r="A683">
        <v>61</v>
      </c>
      <c r="B683" t="s">
        <v>751</v>
      </c>
      <c r="C683" s="1" t="s">
        <v>54</v>
      </c>
      <c r="D683" s="1" t="s">
        <v>53</v>
      </c>
      <c r="E683" s="2">
        <v>5616.1594999999998</v>
      </c>
      <c r="F683" s="3">
        <v>1.225956400002468E-2</v>
      </c>
      <c r="G683" s="2">
        <v>324103</v>
      </c>
      <c r="H683" s="2">
        <v>1450.2769369514999</v>
      </c>
      <c r="I683" s="392">
        <v>0.118351133645999</v>
      </c>
      <c r="J683" s="392">
        <v>4.57495271156464E-2</v>
      </c>
      <c r="K683" s="392">
        <v>0.13813661194255</v>
      </c>
    </row>
    <row r="684" spans="1:11" ht="19" customHeight="1" x14ac:dyDescent="0.2">
      <c r="A684">
        <v>757</v>
      </c>
      <c r="B684" t="s">
        <v>767</v>
      </c>
      <c r="C684" s="1" t="s">
        <v>18</v>
      </c>
      <c r="D684" s="1" t="s">
        <v>7</v>
      </c>
      <c r="E684" s="2">
        <v>16905.572</v>
      </c>
      <c r="F684" s="3">
        <v>1.3392154999999999E-2</v>
      </c>
      <c r="G684" s="2">
        <v>294994</v>
      </c>
      <c r="H684" s="2">
        <v>1441.97096080555</v>
      </c>
      <c r="I684" s="392">
        <v>0.117182340579313</v>
      </c>
      <c r="J684" s="392">
        <v>4.5337929485973899E-2</v>
      </c>
      <c r="K684" s="392">
        <v>0.13701415309244</v>
      </c>
    </row>
    <row r="685" spans="1:11" ht="19" customHeight="1" x14ac:dyDescent="0.2">
      <c r="A685">
        <v>1128</v>
      </c>
      <c r="B685" t="s">
        <v>1120</v>
      </c>
      <c r="C685" s="1" t="s">
        <v>148</v>
      </c>
      <c r="D685" s="1" t="s">
        <v>147</v>
      </c>
      <c r="E685" s="2">
        <v>5206.5819000000001</v>
      </c>
      <c r="F685" s="3">
        <v>1.5669193000035754E-2</v>
      </c>
      <c r="G685" s="2">
        <v>251707</v>
      </c>
      <c r="H685" s="2">
        <v>1439.5766302979</v>
      </c>
      <c r="I685" s="392">
        <v>0.116843988499508</v>
      </c>
      <c r="J685" s="392">
        <v>4.5233201386382003E-2</v>
      </c>
      <c r="K685" s="392">
        <v>0.136704135932978</v>
      </c>
    </row>
    <row r="686" spans="1:11" ht="19" customHeight="1" x14ac:dyDescent="0.2">
      <c r="A686">
        <v>938</v>
      </c>
      <c r="B686" t="s">
        <v>594</v>
      </c>
      <c r="C686" s="1" t="s">
        <v>20</v>
      </c>
      <c r="D686" s="1" t="s">
        <v>28</v>
      </c>
      <c r="E686" s="2">
        <v>23803.787400000001</v>
      </c>
      <c r="F686" s="3">
        <v>3.8207999999999996E-3</v>
      </c>
      <c r="G686" s="2">
        <v>1023692</v>
      </c>
      <c r="H686" s="2">
        <v>1427.6326736639999</v>
      </c>
      <c r="I686" s="392">
        <v>0.115160570515182</v>
      </c>
      <c r="J686" s="392">
        <v>4.46563004082128E-2</v>
      </c>
      <c r="K686" s="392">
        <v>0.135074326502337</v>
      </c>
    </row>
    <row r="687" spans="1:11" ht="19" customHeight="1" x14ac:dyDescent="0.2">
      <c r="A687">
        <v>5</v>
      </c>
      <c r="B687" t="s">
        <v>950</v>
      </c>
      <c r="C687" s="1" t="s">
        <v>230</v>
      </c>
      <c r="D687" s="1" t="s">
        <v>53</v>
      </c>
      <c r="E687" s="2">
        <v>25270.072899999999</v>
      </c>
      <c r="F687" s="3">
        <v>1.2259564000006275E-2</v>
      </c>
      <c r="G687" s="2">
        <v>318777</v>
      </c>
      <c r="H687" s="2">
        <v>1426.44446712895</v>
      </c>
      <c r="I687" s="392">
        <v>0.114988499167683</v>
      </c>
      <c r="J687" s="392">
        <v>4.4598635403265398E-2</v>
      </c>
      <c r="K687" s="392">
        <v>0.13490261857028499</v>
      </c>
    </row>
    <row r="688" spans="1:11" ht="19" customHeight="1" x14ac:dyDescent="0.2">
      <c r="A688">
        <v>1436</v>
      </c>
      <c r="B688" t="s">
        <v>758</v>
      </c>
      <c r="C688" s="1" t="s">
        <v>86</v>
      </c>
      <c r="D688" s="1" t="s">
        <v>26</v>
      </c>
      <c r="E688" s="2">
        <v>11428.548000000001</v>
      </c>
      <c r="F688" s="3">
        <v>1.0604891176803558E-2</v>
      </c>
      <c r="G688" s="2">
        <v>365694</v>
      </c>
      <c r="H688" s="2">
        <v>1415.52295201365</v>
      </c>
      <c r="I688" s="392">
        <v>0.113475759846291</v>
      </c>
      <c r="J688" s="392">
        <v>4.4079996373879403E-2</v>
      </c>
      <c r="K688" s="392">
        <v>0.13345799173119499</v>
      </c>
    </row>
    <row r="689" spans="1:11" ht="19" customHeight="1" x14ac:dyDescent="0.2">
      <c r="A689">
        <v>800</v>
      </c>
      <c r="B689" t="s">
        <v>665</v>
      </c>
      <c r="C689" s="1" t="s">
        <v>8</v>
      </c>
      <c r="D689" s="1" t="s">
        <v>147</v>
      </c>
      <c r="E689" s="2">
        <v>1120.2797</v>
      </c>
      <c r="F689" s="3">
        <v>7.2915861034060806E-3</v>
      </c>
      <c r="G689" s="2">
        <v>528731</v>
      </c>
      <c r="H689" s="2">
        <v>1407.1799783946001</v>
      </c>
      <c r="I689" s="392">
        <v>0.112336834815793</v>
      </c>
      <c r="J689" s="392">
        <v>4.3669447774932701E-2</v>
      </c>
      <c r="K689" s="392">
        <v>0.132385472677161</v>
      </c>
    </row>
    <row r="690" spans="1:11" ht="19" customHeight="1" x14ac:dyDescent="0.2">
      <c r="A690">
        <v>198</v>
      </c>
      <c r="B690" t="s">
        <v>697</v>
      </c>
      <c r="C690" s="1" t="s">
        <v>698</v>
      </c>
      <c r="D690" s="1" t="s">
        <v>40</v>
      </c>
      <c r="E690" s="2">
        <v>774539.56599999894</v>
      </c>
      <c r="F690" s="3">
        <v>2.2077000000000004E-3</v>
      </c>
      <c r="G690" s="2">
        <v>1744151</v>
      </c>
      <c r="H690" s="2">
        <v>1405.4551893855</v>
      </c>
      <c r="I690" s="392">
        <v>0.112097643754398</v>
      </c>
      <c r="J690" s="392">
        <v>4.3591262283292902E-2</v>
      </c>
      <c r="K690" s="392">
        <v>0.132155775370317</v>
      </c>
    </row>
    <row r="691" spans="1:11" ht="19" customHeight="1" x14ac:dyDescent="0.2">
      <c r="A691">
        <v>1280</v>
      </c>
      <c r="B691" t="s">
        <v>669</v>
      </c>
      <c r="C691" s="1" t="s">
        <v>54</v>
      </c>
      <c r="D691" s="1" t="s">
        <v>53</v>
      </c>
      <c r="E691" s="2">
        <v>26532.745699999999</v>
      </c>
      <c r="F691" s="3">
        <v>6.6822000000000001E-3</v>
      </c>
      <c r="G691" s="2">
        <v>575484</v>
      </c>
      <c r="H691" s="2">
        <v>1403.6072024519999</v>
      </c>
      <c r="I691" s="392">
        <v>0.111835763465333</v>
      </c>
      <c r="J691" s="392">
        <v>4.3505294597811599E-2</v>
      </c>
      <c r="K691" s="392">
        <v>0.131901674563072</v>
      </c>
    </row>
    <row r="692" spans="1:11" ht="19" customHeight="1" x14ac:dyDescent="0.2">
      <c r="A692">
        <v>941</v>
      </c>
      <c r="B692" t="s">
        <v>621</v>
      </c>
      <c r="C692" s="1" t="s">
        <v>20</v>
      </c>
      <c r="D692" s="1" t="s">
        <v>28</v>
      </c>
      <c r="E692" s="2">
        <v>10479.703100000001</v>
      </c>
      <c r="F692" s="3">
        <v>3.8208000000000001E-3</v>
      </c>
      <c r="G692" s="2">
        <v>1004932</v>
      </c>
      <c r="H692" s="2">
        <v>1401.4701277440001</v>
      </c>
      <c r="I692" s="392">
        <v>0.11153705020772001</v>
      </c>
      <c r="J692" s="392">
        <v>4.3409060934770101E-2</v>
      </c>
      <c r="K692" s="392">
        <v>0.13160358797271601</v>
      </c>
    </row>
    <row r="693" spans="1:11" ht="19" customHeight="1" x14ac:dyDescent="0.2">
      <c r="A693">
        <v>329</v>
      </c>
      <c r="B693" t="s">
        <v>607</v>
      </c>
      <c r="C693" s="1" t="s">
        <v>44</v>
      </c>
      <c r="D693" s="1" t="s">
        <v>2</v>
      </c>
      <c r="E693" s="2">
        <v>2794.4367000000002</v>
      </c>
      <c r="F693" s="3">
        <v>3.4028999999999991E-3</v>
      </c>
      <c r="G693" s="2">
        <v>1123952</v>
      </c>
      <c r="H693" s="2">
        <v>1396.0141351919999</v>
      </c>
      <c r="I693" s="392">
        <v>0.11076223071141</v>
      </c>
      <c r="J693" s="392">
        <v>4.31531104697108E-2</v>
      </c>
      <c r="K693" s="392">
        <v>0.130874388852462</v>
      </c>
    </row>
    <row r="694" spans="1:11" ht="19" customHeight="1" x14ac:dyDescent="0.2">
      <c r="A694">
        <v>753</v>
      </c>
      <c r="B694" t="s">
        <v>686</v>
      </c>
      <c r="C694" s="1" t="s">
        <v>18</v>
      </c>
      <c r="D694" s="1" t="s">
        <v>7</v>
      </c>
      <c r="E694" s="2">
        <v>4413.2870000000003</v>
      </c>
      <c r="F694" s="3">
        <v>1.3392154999999998E-2</v>
      </c>
      <c r="G694" s="2">
        <v>284818</v>
      </c>
      <c r="H694" s="2">
        <v>1392.2292830183499</v>
      </c>
      <c r="I694" s="392">
        <v>0.110250665985965</v>
      </c>
      <c r="J694" s="392">
        <v>4.29789876055982E-2</v>
      </c>
      <c r="K694" s="392">
        <v>0.130359011814979</v>
      </c>
    </row>
    <row r="695" spans="1:11" ht="19" customHeight="1" x14ac:dyDescent="0.2">
      <c r="A695">
        <v>1441</v>
      </c>
      <c r="B695" t="s">
        <v>736</v>
      </c>
      <c r="C695" s="1" t="s">
        <v>86</v>
      </c>
      <c r="D695" s="1" t="s">
        <v>26</v>
      </c>
      <c r="E695" s="2">
        <v>15106.620999999999</v>
      </c>
      <c r="F695" s="3">
        <v>1.0613622311091324E-2</v>
      </c>
      <c r="G695" s="2">
        <v>359380</v>
      </c>
      <c r="H695" s="2">
        <v>1392.2281089483999</v>
      </c>
      <c r="I695" s="392">
        <v>0.110250505553185</v>
      </c>
      <c r="J695" s="392">
        <v>4.2978938065470498E-2</v>
      </c>
      <c r="K695" s="392">
        <v>0.13035885070145001</v>
      </c>
    </row>
    <row r="696" spans="1:11" ht="19" customHeight="1" x14ac:dyDescent="0.2">
      <c r="A696">
        <v>507</v>
      </c>
      <c r="B696" t="s">
        <v>643</v>
      </c>
      <c r="C696" s="1" t="s">
        <v>107</v>
      </c>
      <c r="D696" s="1" t="s">
        <v>40</v>
      </c>
      <c r="E696" s="2">
        <v>5506.3630000000003</v>
      </c>
      <c r="F696" s="3">
        <v>4.7073706999975234E-2</v>
      </c>
      <c r="G696" s="2">
        <v>80756</v>
      </c>
      <c r="H696" s="2">
        <v>1387.5417631088501</v>
      </c>
      <c r="I696" s="392">
        <v>0.10961673649763901</v>
      </c>
      <c r="J696" s="392">
        <v>4.2765217644753897E-2</v>
      </c>
      <c r="K696" s="392">
        <v>0.12973620713060699</v>
      </c>
    </row>
    <row r="697" spans="1:11" ht="19" customHeight="1" x14ac:dyDescent="0.2">
      <c r="A697">
        <v>74</v>
      </c>
      <c r="B697" t="s">
        <v>687</v>
      </c>
      <c r="C697" s="1" t="s">
        <v>86</v>
      </c>
      <c r="D697" s="1" t="s">
        <v>53</v>
      </c>
      <c r="E697" s="2">
        <v>6979.0181000000002</v>
      </c>
      <c r="F697" s="3">
        <v>1.2259564000012916E-2</v>
      </c>
      <c r="G697" s="2">
        <v>309659</v>
      </c>
      <c r="H697" s="2">
        <v>1385.6437799681999</v>
      </c>
      <c r="I697" s="392">
        <v>0.109350712545599</v>
      </c>
      <c r="J697" s="392">
        <v>4.26736155982902E-2</v>
      </c>
      <c r="K697" s="392">
        <v>0.12949446852198401</v>
      </c>
    </row>
    <row r="698" spans="1:11" ht="19" customHeight="1" x14ac:dyDescent="0.2">
      <c r="A698">
        <v>960</v>
      </c>
      <c r="B698" t="s">
        <v>630</v>
      </c>
      <c r="C698" s="1" t="s">
        <v>70</v>
      </c>
      <c r="D698" s="1" t="s">
        <v>28</v>
      </c>
      <c r="E698" s="2">
        <v>9184.1234999999997</v>
      </c>
      <c r="F698" s="3">
        <v>1.9631934254985564E-2</v>
      </c>
      <c r="G698" s="2">
        <v>193258</v>
      </c>
      <c r="H698" s="2">
        <v>1384.8203478412499</v>
      </c>
      <c r="I698" s="392">
        <v>0.109241536271153</v>
      </c>
      <c r="J698" s="392">
        <v>4.26313416376468E-2</v>
      </c>
      <c r="K698" s="392">
        <v>0.129389820930218</v>
      </c>
    </row>
    <row r="699" spans="1:11" ht="19" customHeight="1" x14ac:dyDescent="0.2">
      <c r="A699">
        <v>797</v>
      </c>
      <c r="B699" t="s">
        <v>799</v>
      </c>
      <c r="C699" s="1" t="s">
        <v>8</v>
      </c>
      <c r="D699" s="1" t="s">
        <v>147</v>
      </c>
      <c r="E699" s="2">
        <v>3523.3589999999999</v>
      </c>
      <c r="F699" s="3">
        <v>6.0574475695586629E-3</v>
      </c>
      <c r="G699" s="2">
        <v>625623</v>
      </c>
      <c r="H699" s="2">
        <v>1383.2326600956499</v>
      </c>
      <c r="I699" s="392">
        <v>0.109034545035</v>
      </c>
      <c r="J699" s="392">
        <v>4.2556511211910598E-2</v>
      </c>
      <c r="K699" s="392">
        <v>0.129189127719296</v>
      </c>
    </row>
    <row r="700" spans="1:11" ht="19" customHeight="1" x14ac:dyDescent="0.2">
      <c r="A700">
        <v>1040</v>
      </c>
      <c r="B700" t="s">
        <v>647</v>
      </c>
      <c r="C700" s="1" t="s">
        <v>420</v>
      </c>
      <c r="D700" s="1" t="s">
        <v>28</v>
      </c>
      <c r="E700" s="2">
        <v>1907.7032999999999</v>
      </c>
      <c r="F700" s="3">
        <v>4.2781E-3</v>
      </c>
      <c r="G700" s="2">
        <v>884668</v>
      </c>
      <c r="H700" s="2">
        <v>1381.414832342</v>
      </c>
      <c r="I700" s="392">
        <v>0.108793031973798</v>
      </c>
      <c r="J700" s="392">
        <v>4.2472915810066798E-2</v>
      </c>
      <c r="K700" s="392">
        <v>0.12896778761069899</v>
      </c>
    </row>
    <row r="701" spans="1:11" ht="19" customHeight="1" x14ac:dyDescent="0.2">
      <c r="A701">
        <v>11</v>
      </c>
      <c r="B701" t="s">
        <v>893</v>
      </c>
      <c r="C701" s="1" t="s">
        <v>230</v>
      </c>
      <c r="D701" s="1" t="s">
        <v>53</v>
      </c>
      <c r="E701" s="2">
        <v>34784.023699999998</v>
      </c>
      <c r="F701" s="3">
        <v>1.2259564000000002E-2</v>
      </c>
      <c r="G701" s="2">
        <v>307680</v>
      </c>
      <c r="H701" s="2">
        <v>1376.7882678048002</v>
      </c>
      <c r="I701" s="392">
        <v>0.108153547950069</v>
      </c>
      <c r="J701" s="392">
        <v>4.2240272298011597E-2</v>
      </c>
      <c r="K701" s="392">
        <v>0.12836501918187901</v>
      </c>
    </row>
    <row r="702" spans="1:11" ht="19" customHeight="1" x14ac:dyDescent="0.2">
      <c r="A702">
        <v>863</v>
      </c>
      <c r="B702" t="s">
        <v>611</v>
      </c>
      <c r="C702" s="1" t="s">
        <v>8</v>
      </c>
      <c r="D702" s="1" t="s">
        <v>28</v>
      </c>
      <c r="E702" s="2">
        <v>4817.3346000000001</v>
      </c>
      <c r="F702" s="3">
        <v>2.6537000000000002E-3</v>
      </c>
      <c r="G702" s="2">
        <v>1418995</v>
      </c>
      <c r="H702" s="2">
        <v>1374.4392664975001</v>
      </c>
      <c r="I702" s="392">
        <v>0.10783545048124001</v>
      </c>
      <c r="J702" s="392">
        <v>4.2131321952341899E-2</v>
      </c>
      <c r="K702" s="392">
        <v>0.12806351344605199</v>
      </c>
    </row>
    <row r="703" spans="1:11" ht="19" customHeight="1" x14ac:dyDescent="0.2">
      <c r="A703">
        <v>1382</v>
      </c>
      <c r="B703" t="s">
        <v>705</v>
      </c>
      <c r="C703" s="1" t="s">
        <v>86</v>
      </c>
      <c r="D703" s="1" t="s">
        <v>26</v>
      </c>
      <c r="E703" s="2">
        <v>4360.0266000000001</v>
      </c>
      <c r="F703" s="3">
        <v>3.8701312000041205E-2</v>
      </c>
      <c r="G703" s="2">
        <v>97078</v>
      </c>
      <c r="H703" s="2">
        <v>1371.3217777141001</v>
      </c>
      <c r="I703" s="392">
        <v>0.10741578121485899</v>
      </c>
      <c r="J703" s="392">
        <v>4.1977173187035199E-2</v>
      </c>
      <c r="K703" s="392">
        <v>0.127706319871389</v>
      </c>
    </row>
    <row r="704" spans="1:11" ht="19" customHeight="1" x14ac:dyDescent="0.2">
      <c r="A704">
        <v>936</v>
      </c>
      <c r="B704" t="s">
        <v>614</v>
      </c>
      <c r="C704" s="1" t="s">
        <v>20</v>
      </c>
      <c r="D704" s="1" t="s">
        <v>28</v>
      </c>
      <c r="E704" s="2">
        <v>16858.5072</v>
      </c>
      <c r="F704" s="3">
        <v>3.8238633771463929E-3</v>
      </c>
      <c r="G704" s="2">
        <v>964933</v>
      </c>
      <c r="H704" s="2">
        <v>1346.7667654365</v>
      </c>
      <c r="I704" s="392">
        <v>0.10410717367724701</v>
      </c>
      <c r="J704" s="392">
        <v>4.0836410187829998E-2</v>
      </c>
      <c r="K704" s="392">
        <v>0.124583475632214</v>
      </c>
    </row>
    <row r="705" spans="1:11" ht="19" customHeight="1" x14ac:dyDescent="0.2">
      <c r="A705">
        <v>1397</v>
      </c>
      <c r="B705" t="s">
        <v>722</v>
      </c>
      <c r="C705" s="1" t="s">
        <v>86</v>
      </c>
      <c r="D705" s="1" t="s">
        <v>26</v>
      </c>
      <c r="E705" s="2">
        <v>10995.4483</v>
      </c>
      <c r="F705" s="3">
        <v>3.8701312000000002E-2</v>
      </c>
      <c r="G705" s="2">
        <v>95055</v>
      </c>
      <c r="H705" s="2">
        <v>1342.7449224384</v>
      </c>
      <c r="I705" s="392">
        <v>0.10358401123658099</v>
      </c>
      <c r="J705" s="392">
        <v>4.0655430449932098E-2</v>
      </c>
      <c r="K705" s="392">
        <v>0.12405139493563901</v>
      </c>
    </row>
    <row r="706" spans="1:11" ht="19" customHeight="1" x14ac:dyDescent="0.2">
      <c r="A706">
        <v>1403</v>
      </c>
      <c r="B706" t="s">
        <v>695</v>
      </c>
      <c r="C706" s="1" t="s">
        <v>86</v>
      </c>
      <c r="D706" s="1" t="s">
        <v>26</v>
      </c>
      <c r="E706" s="2">
        <v>16937.811900000001</v>
      </c>
      <c r="F706" s="3">
        <v>3.8701312000042357E-2</v>
      </c>
      <c r="G706" s="2">
        <v>94443</v>
      </c>
      <c r="H706" s="2">
        <v>1334.0998233652999</v>
      </c>
      <c r="I706" s="392">
        <v>0.10241624227185001</v>
      </c>
      <c r="J706" s="392">
        <v>4.0253196188491498E-2</v>
      </c>
      <c r="K706" s="392">
        <v>0.122983429448557</v>
      </c>
    </row>
    <row r="707" spans="1:11" ht="19" customHeight="1" x14ac:dyDescent="0.2">
      <c r="A707">
        <v>21</v>
      </c>
      <c r="B707" t="s">
        <v>842</v>
      </c>
      <c r="C707" s="1" t="s">
        <v>86</v>
      </c>
      <c r="D707" s="1" t="s">
        <v>53</v>
      </c>
      <c r="E707" s="2">
        <v>6001.7188999999998</v>
      </c>
      <c r="F707" s="3">
        <v>1.2259563999999999E-2</v>
      </c>
      <c r="G707" s="2">
        <v>294600</v>
      </c>
      <c r="H707" s="2">
        <v>1318.258657356</v>
      </c>
      <c r="I707" s="392">
        <v>0.1002766132377</v>
      </c>
      <c r="J707" s="392">
        <v>3.9503432471753898E-2</v>
      </c>
      <c r="K707" s="392">
        <v>0.12094403809903299</v>
      </c>
    </row>
    <row r="708" spans="1:11" ht="19" customHeight="1" x14ac:dyDescent="0.2">
      <c r="A708">
        <v>712</v>
      </c>
      <c r="B708" t="s">
        <v>810</v>
      </c>
      <c r="C708" s="1" t="s">
        <v>18</v>
      </c>
      <c r="D708" s="1" t="s">
        <v>7</v>
      </c>
      <c r="E708" s="2">
        <v>24609.841899999999</v>
      </c>
      <c r="F708" s="3">
        <v>1.3172343999992651E-2</v>
      </c>
      <c r="G708" s="2">
        <v>272223</v>
      </c>
      <c r="H708" s="2">
        <v>1308.82247525915</v>
      </c>
      <c r="I708" s="392">
        <v>9.90240088626856E-2</v>
      </c>
      <c r="J708" s="392">
        <v>3.90659192330804E-2</v>
      </c>
      <c r="K708" s="392">
        <v>0.119752573860229</v>
      </c>
    </row>
    <row r="709" spans="1:11" ht="19" customHeight="1" x14ac:dyDescent="0.2">
      <c r="A709">
        <v>1072</v>
      </c>
      <c r="B709" t="s">
        <v>645</v>
      </c>
      <c r="C709" s="1" t="s">
        <v>20</v>
      </c>
      <c r="D709" s="1" t="s">
        <v>28</v>
      </c>
      <c r="E709" s="2">
        <v>11413.3372</v>
      </c>
      <c r="F709" s="3">
        <v>8.5547205027030025E-3</v>
      </c>
      <c r="G709" s="2">
        <v>416389</v>
      </c>
      <c r="H709" s="2">
        <v>1300.1634031210001</v>
      </c>
      <c r="I709" s="392">
        <v>9.7871760186694995E-2</v>
      </c>
      <c r="J709" s="392">
        <v>3.8658066526555401E-2</v>
      </c>
      <c r="K709" s="392">
        <v>0.118621687707784</v>
      </c>
    </row>
    <row r="710" spans="1:11" ht="19" customHeight="1" x14ac:dyDescent="0.2">
      <c r="A710">
        <v>713</v>
      </c>
      <c r="B710" t="s">
        <v>1272</v>
      </c>
      <c r="C710" s="1" t="s">
        <v>20</v>
      </c>
      <c r="D710" s="1" t="s">
        <v>7</v>
      </c>
      <c r="E710" s="2">
        <v>2789.0682999999999</v>
      </c>
      <c r="F710" s="3">
        <v>4.5199652999974388E-2</v>
      </c>
      <c r="G710" s="2">
        <v>78094</v>
      </c>
      <c r="H710" s="2">
        <v>1288.3849210036999</v>
      </c>
      <c r="I710" s="392">
        <v>9.6326614323621093E-2</v>
      </c>
      <c r="J710" s="392">
        <v>3.81176308992053E-2</v>
      </c>
      <c r="K710" s="392">
        <v>0.11716279503587</v>
      </c>
    </row>
    <row r="711" spans="1:11" ht="19" customHeight="1" x14ac:dyDescent="0.2">
      <c r="A711">
        <v>636</v>
      </c>
      <c r="B711" t="s">
        <v>1211</v>
      </c>
      <c r="C711" s="1" t="s">
        <v>148</v>
      </c>
      <c r="D711" s="1" t="s">
        <v>7</v>
      </c>
      <c r="E711" s="2">
        <v>42282.689100000003</v>
      </c>
      <c r="F711" s="3">
        <v>8.3473657999905401E-2</v>
      </c>
      <c r="G711" s="2">
        <v>42283</v>
      </c>
      <c r="H711" s="2">
        <v>1288.2735886416501</v>
      </c>
      <c r="I711" s="392">
        <v>9.6311701583173495E-2</v>
      </c>
      <c r="J711" s="392">
        <v>3.8112511966078899E-2</v>
      </c>
      <c r="K711" s="392">
        <v>0.117149787499228</v>
      </c>
    </row>
    <row r="712" spans="1:11" ht="19" customHeight="1" x14ac:dyDescent="0.2">
      <c r="A712">
        <v>998</v>
      </c>
      <c r="B712" t="s">
        <v>720</v>
      </c>
      <c r="C712" s="1" t="s">
        <v>63</v>
      </c>
      <c r="D712" s="1" t="s">
        <v>28</v>
      </c>
      <c r="E712" s="2">
        <v>40118.883800000003</v>
      </c>
      <c r="F712" s="3">
        <v>5.5663125628061432E-3</v>
      </c>
      <c r="G712" s="2">
        <v>633895</v>
      </c>
      <c r="H712" s="2">
        <v>1287.8870612300002</v>
      </c>
      <c r="I712" s="392">
        <v>9.6259934956742205E-2</v>
      </c>
      <c r="J712" s="392">
        <v>3.8095176791205602E-2</v>
      </c>
      <c r="K712" s="392">
        <v>0.117098716045413</v>
      </c>
    </row>
    <row r="713" spans="1:11" ht="19" customHeight="1" x14ac:dyDescent="0.2">
      <c r="A713">
        <v>911</v>
      </c>
      <c r="B713" t="s">
        <v>628</v>
      </c>
      <c r="C713" s="1" t="s">
        <v>8</v>
      </c>
      <c r="D713" s="1" t="s">
        <v>28</v>
      </c>
      <c r="E713" s="2">
        <v>6643.7264999999998</v>
      </c>
      <c r="F713" s="3">
        <v>5.5167000000000002E-3</v>
      </c>
      <c r="G713" s="2">
        <v>632294</v>
      </c>
      <c r="H713" s="2">
        <v>1273.184353077</v>
      </c>
      <c r="I713" s="392">
        <v>9.4362664310010405E-2</v>
      </c>
      <c r="J713" s="392">
        <v>3.7427367306045199E-2</v>
      </c>
      <c r="K713" s="392">
        <v>0.115267461426089</v>
      </c>
    </row>
    <row r="714" spans="1:11" ht="19" customHeight="1" x14ac:dyDescent="0.2">
      <c r="A714">
        <v>923</v>
      </c>
      <c r="B714" t="s">
        <v>625</v>
      </c>
      <c r="C714" s="1" t="s">
        <v>20</v>
      </c>
      <c r="D714" s="1" t="s">
        <v>28</v>
      </c>
      <c r="E714" s="2">
        <v>6651.5307000000003</v>
      </c>
      <c r="F714" s="3">
        <v>5.2819010000000003E-3</v>
      </c>
      <c r="G714" s="2">
        <v>656760</v>
      </c>
      <c r="H714" s="2">
        <v>1266.1635747774001</v>
      </c>
      <c r="I714" s="392">
        <v>9.3467433609259798E-2</v>
      </c>
      <c r="J714" s="392">
        <v>3.7106316223899503E-2</v>
      </c>
      <c r="K714" s="392">
        <v>0.114374091523824</v>
      </c>
    </row>
    <row r="715" spans="1:11" ht="19" customHeight="1" x14ac:dyDescent="0.2">
      <c r="A715">
        <v>1415</v>
      </c>
      <c r="B715" t="s">
        <v>657</v>
      </c>
      <c r="C715" s="1" t="s">
        <v>20</v>
      </c>
      <c r="D715" s="1" t="s">
        <v>26</v>
      </c>
      <c r="E715" s="2">
        <v>4829.3161</v>
      </c>
      <c r="F715" s="3">
        <v>1.7290141999989975E-2</v>
      </c>
      <c r="G715" s="2">
        <v>199501</v>
      </c>
      <c r="H715" s="2">
        <v>1259.0312259861</v>
      </c>
      <c r="I715" s="392">
        <v>9.2559835260219006E-2</v>
      </c>
      <c r="J715" s="392">
        <v>3.6770823158047597E-2</v>
      </c>
      <c r="K715" s="392">
        <v>0.113494901143431</v>
      </c>
    </row>
    <row r="716" spans="1:11" ht="19" customHeight="1" x14ac:dyDescent="0.2">
      <c r="A716">
        <v>94</v>
      </c>
      <c r="B716" t="s">
        <v>885</v>
      </c>
      <c r="C716" s="1" t="s">
        <v>34</v>
      </c>
      <c r="D716" s="1" t="s">
        <v>53</v>
      </c>
      <c r="E716" s="2">
        <v>7690.8293999999996</v>
      </c>
      <c r="F716" s="3">
        <v>6.6407670000000002E-2</v>
      </c>
      <c r="G716" s="2">
        <v>50965</v>
      </c>
      <c r="H716" s="2">
        <v>1235.33041906575</v>
      </c>
      <c r="I716" s="392">
        <v>8.9550324146460705E-2</v>
      </c>
      <c r="J716" s="392">
        <v>3.57155183267448E-2</v>
      </c>
      <c r="K716" s="392">
        <v>0.110444906648763</v>
      </c>
    </row>
    <row r="717" spans="1:11" ht="19" customHeight="1" x14ac:dyDescent="0.2">
      <c r="A717">
        <v>510</v>
      </c>
      <c r="B717" t="s">
        <v>677</v>
      </c>
      <c r="C717" s="1" t="s">
        <v>401</v>
      </c>
      <c r="D717" s="1" t="s">
        <v>40</v>
      </c>
      <c r="E717" s="2">
        <v>4143.6157999999996</v>
      </c>
      <c r="F717" s="3">
        <v>4.7073706999985955E-2</v>
      </c>
      <c r="G717" s="2">
        <v>71163</v>
      </c>
      <c r="H717" s="2">
        <v>1222.7157671026</v>
      </c>
      <c r="I717" s="392">
        <v>8.7985644302472105E-2</v>
      </c>
      <c r="J717" s="392">
        <v>3.5153387572387701E-2</v>
      </c>
      <c r="K717" s="392">
        <v>0.1087895399214</v>
      </c>
    </row>
    <row r="718" spans="1:11" ht="19" customHeight="1" x14ac:dyDescent="0.2">
      <c r="A718">
        <v>344</v>
      </c>
      <c r="B718" t="s">
        <v>822</v>
      </c>
      <c r="C718" s="1" t="s">
        <v>345</v>
      </c>
      <c r="D718" s="1" t="s">
        <v>2</v>
      </c>
      <c r="E718" s="2">
        <v>778.43409999999994</v>
      </c>
      <c r="F718" s="3">
        <v>5.6392240000134874E-3</v>
      </c>
      <c r="G718" s="2">
        <v>593198</v>
      </c>
      <c r="H718" s="2">
        <v>1220.9893854014001</v>
      </c>
      <c r="I718" s="392">
        <v>8.7777992091818094E-2</v>
      </c>
      <c r="J718" s="392">
        <v>3.5077966408631603E-2</v>
      </c>
      <c r="K718" s="392">
        <v>0.108586801622111</v>
      </c>
    </row>
    <row r="719" spans="1:11" ht="19" customHeight="1" x14ac:dyDescent="0.2">
      <c r="A719">
        <v>293</v>
      </c>
      <c r="B719" t="s">
        <v>664</v>
      </c>
      <c r="C719" s="1" t="s">
        <v>189</v>
      </c>
      <c r="D719" s="1" t="s">
        <v>2</v>
      </c>
      <c r="E719" s="2">
        <v>6884.7076999999999</v>
      </c>
      <c r="F719" s="3">
        <v>3.4028999999999991E-3</v>
      </c>
      <c r="G719" s="2">
        <v>976233</v>
      </c>
      <c r="H719" s="2">
        <v>1212.5384956304999</v>
      </c>
      <c r="I719" s="392">
        <v>8.6744147202598196E-2</v>
      </c>
      <c r="J719" s="392">
        <v>3.4722345309100698E-2</v>
      </c>
      <c r="K719" s="392">
        <v>0.10753844223893599</v>
      </c>
    </row>
    <row r="720" spans="1:11" ht="19" customHeight="1" x14ac:dyDescent="0.2">
      <c r="A720">
        <v>966</v>
      </c>
      <c r="B720" t="s">
        <v>741</v>
      </c>
      <c r="C720" s="1" t="s">
        <v>742</v>
      </c>
      <c r="D720" s="1" t="s">
        <v>28</v>
      </c>
      <c r="E720" s="2">
        <v>22257.397199999999</v>
      </c>
      <c r="F720" s="3">
        <v>4.6646999999999991E-3</v>
      </c>
      <c r="G720" s="2">
        <v>708190</v>
      </c>
      <c r="H720" s="2">
        <v>1205.7752709449999</v>
      </c>
      <c r="I720" s="392">
        <v>8.5909755784886299E-2</v>
      </c>
      <c r="J720" s="392">
        <v>3.4429999881242603E-2</v>
      </c>
      <c r="K720" s="392">
        <v>0.106689190634078</v>
      </c>
    </row>
    <row r="721" spans="1:11" ht="19" customHeight="1" x14ac:dyDescent="0.2">
      <c r="A721">
        <v>1032</v>
      </c>
      <c r="B721" t="s">
        <v>715</v>
      </c>
      <c r="C721" s="1" t="s">
        <v>420</v>
      </c>
      <c r="D721" s="1" t="s">
        <v>28</v>
      </c>
      <c r="E721" s="2">
        <v>2244.3243000000002</v>
      </c>
      <c r="F721" s="3">
        <v>4.2780999999999991E-3</v>
      </c>
      <c r="G721" s="2">
        <v>768603</v>
      </c>
      <c r="H721" s="2">
        <v>1200.1785804194999</v>
      </c>
      <c r="I721" s="392">
        <v>8.5228093530835103E-2</v>
      </c>
      <c r="J721" s="392">
        <v>3.4197076613500202E-2</v>
      </c>
      <c r="K721" s="392">
        <v>0.105983329344688</v>
      </c>
    </row>
    <row r="722" spans="1:11" ht="19" customHeight="1" x14ac:dyDescent="0.2">
      <c r="A722">
        <v>714</v>
      </c>
      <c r="B722" t="s">
        <v>823</v>
      </c>
      <c r="C722" s="1" t="s">
        <v>18</v>
      </c>
      <c r="D722" s="1" t="s">
        <v>7</v>
      </c>
      <c r="E722" s="2">
        <v>10264.2513</v>
      </c>
      <c r="F722" s="3">
        <v>1.3172344000032169E-2</v>
      </c>
      <c r="G722" s="2">
        <v>248668</v>
      </c>
      <c r="H722" s="2">
        <v>1195.5722597969998</v>
      </c>
      <c r="I722" s="392">
        <v>8.4661864986765797E-2</v>
      </c>
      <c r="J722" s="392">
        <v>3.3990037673391503E-2</v>
      </c>
      <c r="K722" s="392">
        <v>0.105432466612685</v>
      </c>
    </row>
    <row r="723" spans="1:11" ht="19" customHeight="1" x14ac:dyDescent="0.2">
      <c r="A723">
        <v>312</v>
      </c>
      <c r="B723" t="s">
        <v>702</v>
      </c>
      <c r="C723" s="1" t="s">
        <v>3</v>
      </c>
      <c r="D723" s="1" t="s">
        <v>2</v>
      </c>
      <c r="E723" s="2">
        <v>9778.7963</v>
      </c>
      <c r="F723" s="3">
        <v>9.2330900000056832E-4</v>
      </c>
      <c r="G723" s="2">
        <v>3518592</v>
      </c>
      <c r="H723" s="2">
        <v>1185.7928962394501</v>
      </c>
      <c r="I723" s="392">
        <v>8.3485750661690603E-2</v>
      </c>
      <c r="J723" s="392">
        <v>3.3569384542509899E-2</v>
      </c>
      <c r="K723" s="392">
        <v>0.10422718149280701</v>
      </c>
    </row>
    <row r="724" spans="1:11" ht="19" customHeight="1" x14ac:dyDescent="0.2">
      <c r="A724">
        <v>3</v>
      </c>
      <c r="B724" t="s">
        <v>871</v>
      </c>
      <c r="C724" s="1" t="s">
        <v>230</v>
      </c>
      <c r="D724" s="1" t="s">
        <v>53</v>
      </c>
      <c r="E724" s="2">
        <v>25961.992900000001</v>
      </c>
      <c r="F724" s="3">
        <v>1.220063592483063E-2</v>
      </c>
      <c r="G724" s="2">
        <v>262740</v>
      </c>
      <c r="H724" s="2">
        <v>1170.0422052548499</v>
      </c>
      <c r="I724" s="392">
        <v>8.1577874843935597E-2</v>
      </c>
      <c r="J724" s="392">
        <v>3.2891063093327101E-2</v>
      </c>
      <c r="K724" s="392">
        <v>0.102283862129338</v>
      </c>
    </row>
    <row r="725" spans="1:11" ht="19" customHeight="1" x14ac:dyDescent="0.2">
      <c r="A725">
        <v>1444</v>
      </c>
      <c r="B725" t="s">
        <v>1022</v>
      </c>
      <c r="C725" s="1" t="s">
        <v>20</v>
      </c>
      <c r="D725" s="1" t="s">
        <v>26</v>
      </c>
      <c r="E725" s="2">
        <v>95415.297200000001</v>
      </c>
      <c r="F725" s="3">
        <v>2.6175563549396839E-2</v>
      </c>
      <c r="G725" s="2">
        <v>122356</v>
      </c>
      <c r="H725" s="2">
        <v>1168.99909758225</v>
      </c>
      <c r="I725" s="392">
        <v>8.1448694094803806E-2</v>
      </c>
      <c r="J725" s="392">
        <v>3.2846516223390403E-2</v>
      </c>
      <c r="K725" s="392">
        <v>0.102167650665208</v>
      </c>
    </row>
    <row r="726" spans="1:11" ht="19" customHeight="1" x14ac:dyDescent="0.2">
      <c r="A726">
        <v>761</v>
      </c>
      <c r="B726" t="s">
        <v>815</v>
      </c>
      <c r="C726" s="1" t="s">
        <v>18</v>
      </c>
      <c r="D726" s="1" t="s">
        <v>7</v>
      </c>
      <c r="E726" s="2">
        <v>12656.2176</v>
      </c>
      <c r="F726" s="3">
        <v>1.3392154999979013E-2</v>
      </c>
      <c r="G726" s="2">
        <v>238251</v>
      </c>
      <c r="H726" s="2">
        <v>1164.6034271285</v>
      </c>
      <c r="I726" s="392">
        <v>8.09245612120046E-2</v>
      </c>
      <c r="J726" s="392">
        <v>3.2655211654824101E-2</v>
      </c>
      <c r="K726" s="392">
        <v>0.101638754431583</v>
      </c>
    </row>
    <row r="727" spans="1:11" ht="19" customHeight="1" x14ac:dyDescent="0.2">
      <c r="A727">
        <v>1330</v>
      </c>
      <c r="B727" t="s">
        <v>826</v>
      </c>
      <c r="C727" s="1" t="s">
        <v>86</v>
      </c>
      <c r="D727" s="1" t="s">
        <v>26</v>
      </c>
      <c r="E727" s="2">
        <v>4208.4808999999996</v>
      </c>
      <c r="F727" s="3">
        <v>3.3677062999925976E-2</v>
      </c>
      <c r="G727" s="2">
        <v>94559</v>
      </c>
      <c r="H727" s="2">
        <v>1162.33133107665</v>
      </c>
      <c r="I727" s="392">
        <v>8.0658940703655202E-2</v>
      </c>
      <c r="J727" s="392">
        <v>3.2552634831640698E-2</v>
      </c>
      <c r="K727" s="392">
        <v>0.101352044043879</v>
      </c>
    </row>
    <row r="728" spans="1:11" ht="19" customHeight="1" x14ac:dyDescent="0.2">
      <c r="A728">
        <v>828</v>
      </c>
      <c r="B728" t="s">
        <v>734</v>
      </c>
      <c r="C728" s="1" t="s">
        <v>29</v>
      </c>
      <c r="D728" s="1" t="s">
        <v>147</v>
      </c>
      <c r="E728" s="2">
        <v>1238.9828</v>
      </c>
      <c r="F728" s="3">
        <v>3.5268106999988835E-2</v>
      </c>
      <c r="G728" s="2">
        <v>89543</v>
      </c>
      <c r="H728" s="2">
        <v>1152.6744183615001</v>
      </c>
      <c r="I728" s="392">
        <v>7.9486445529799193E-2</v>
      </c>
      <c r="J728" s="392">
        <v>3.2137487376987101E-2</v>
      </c>
      <c r="K728" s="392">
        <v>0.10014067339998201</v>
      </c>
    </row>
    <row r="729" spans="1:11" ht="19" customHeight="1" x14ac:dyDescent="0.2">
      <c r="A729">
        <v>411</v>
      </c>
      <c r="B729" t="s">
        <v>814</v>
      </c>
      <c r="C729" s="1" t="s">
        <v>10</v>
      </c>
      <c r="D729" s="1" t="s">
        <v>2</v>
      </c>
      <c r="E729" s="2">
        <v>2617.7033000000001</v>
      </c>
      <c r="F729" s="3">
        <v>8.7647869999859119E-3</v>
      </c>
      <c r="G729" s="2">
        <v>354925</v>
      </c>
      <c r="H729" s="2">
        <v>1135.45733947905</v>
      </c>
      <c r="I729" s="392">
        <v>7.7433662076543106E-2</v>
      </c>
      <c r="J729" s="392">
        <v>3.1379700409882798E-2</v>
      </c>
      <c r="K729" s="392">
        <v>9.8130794044376607E-2</v>
      </c>
    </row>
    <row r="730" spans="1:11" ht="19" customHeight="1" x14ac:dyDescent="0.2">
      <c r="A730">
        <v>704</v>
      </c>
      <c r="B730" t="s">
        <v>1127</v>
      </c>
      <c r="C730" s="1" t="s">
        <v>18</v>
      </c>
      <c r="D730" s="1" t="s">
        <v>7</v>
      </c>
      <c r="E730" s="2">
        <v>16698.9889</v>
      </c>
      <c r="F730" s="3">
        <v>1.9901068000000001E-2</v>
      </c>
      <c r="G730" s="2">
        <v>155025</v>
      </c>
      <c r="H730" s="2">
        <v>1126.0845193455</v>
      </c>
      <c r="I730" s="392">
        <v>7.6317551901180697E-2</v>
      </c>
      <c r="J730" s="392">
        <v>3.0977392317087099E-2</v>
      </c>
      <c r="K730" s="392">
        <v>9.6993174529843906E-2</v>
      </c>
    </row>
    <row r="731" spans="1:11" ht="19" customHeight="1" x14ac:dyDescent="0.2">
      <c r="A731">
        <v>963</v>
      </c>
      <c r="B731" t="s">
        <v>708</v>
      </c>
      <c r="C731" s="1" t="s">
        <v>70</v>
      </c>
      <c r="D731" s="1" t="s">
        <v>2</v>
      </c>
      <c r="E731" s="2">
        <v>13252.7664</v>
      </c>
      <c r="F731" s="3">
        <v>2.0461626362959517E-2</v>
      </c>
      <c r="G731" s="2">
        <v>150430</v>
      </c>
      <c r="H731" s="2">
        <v>1123.4854956296999</v>
      </c>
      <c r="I731" s="392">
        <v>7.60047592070556E-2</v>
      </c>
      <c r="J731" s="392">
        <v>3.08554034962609E-2</v>
      </c>
      <c r="K731" s="392">
        <v>9.6668436129176694E-2</v>
      </c>
    </row>
    <row r="732" spans="1:11" ht="19" customHeight="1" x14ac:dyDescent="0.2">
      <c r="A732">
        <v>692</v>
      </c>
      <c r="B732" t="s">
        <v>984</v>
      </c>
      <c r="C732" s="1" t="s">
        <v>20</v>
      </c>
      <c r="D732" s="1" t="s">
        <v>7</v>
      </c>
      <c r="E732" s="2">
        <v>24964.031299999999</v>
      </c>
      <c r="F732" s="3">
        <v>3.504859656860615E-2</v>
      </c>
      <c r="G732" s="2">
        <v>87463</v>
      </c>
      <c r="H732" s="2">
        <v>1118.8912216132001</v>
      </c>
      <c r="I732" s="392">
        <v>7.5463346371341597E-2</v>
      </c>
      <c r="J732" s="392">
        <v>3.0664552813821098E-2</v>
      </c>
      <c r="K732" s="392">
        <v>9.6128869914939394E-2</v>
      </c>
    </row>
    <row r="733" spans="1:11" ht="19" customHeight="1" x14ac:dyDescent="0.2">
      <c r="A733">
        <v>1065</v>
      </c>
      <c r="B733" t="s">
        <v>689</v>
      </c>
      <c r="C733" s="1" t="s">
        <v>63</v>
      </c>
      <c r="D733" s="1" t="s">
        <v>28</v>
      </c>
      <c r="E733" s="2">
        <v>2272.1172999999999</v>
      </c>
      <c r="F733" s="3">
        <v>4.2781E-3</v>
      </c>
      <c r="G733" s="2">
        <v>715563</v>
      </c>
      <c r="H733" s="2">
        <v>1117.3562756594999</v>
      </c>
      <c r="I733" s="392">
        <v>7.5278607808407505E-2</v>
      </c>
      <c r="J733" s="392">
        <v>3.0599942657521601E-2</v>
      </c>
      <c r="K733" s="392">
        <v>9.5963481455522498E-2</v>
      </c>
    </row>
    <row r="734" spans="1:11" ht="19" customHeight="1" x14ac:dyDescent="0.2">
      <c r="A734">
        <v>1100</v>
      </c>
      <c r="B734" t="s">
        <v>1013</v>
      </c>
      <c r="C734" s="1" t="s">
        <v>757</v>
      </c>
      <c r="D734" s="1" t="s">
        <v>147</v>
      </c>
      <c r="E734" s="2">
        <v>4638.4960000000001</v>
      </c>
      <c r="F734" s="3">
        <v>7.4487676999902316E-2</v>
      </c>
      <c r="G734" s="2">
        <v>40952</v>
      </c>
      <c r="H734" s="2">
        <v>1113.4030622025</v>
      </c>
      <c r="I734" s="392">
        <v>7.4829162582679604E-2</v>
      </c>
      <c r="J734" s="392">
        <v>3.0431475835654701E-2</v>
      </c>
      <c r="K734" s="392">
        <v>9.55046431852907E-2</v>
      </c>
    </row>
    <row r="735" spans="1:11" ht="19" customHeight="1" x14ac:dyDescent="0.2">
      <c r="A735">
        <v>1346</v>
      </c>
      <c r="B735" t="s">
        <v>820</v>
      </c>
      <c r="C735" s="1" t="s">
        <v>20</v>
      </c>
      <c r="D735" s="1" t="s">
        <v>26</v>
      </c>
      <c r="E735" s="2">
        <v>13285.090200000001</v>
      </c>
      <c r="F735" s="3">
        <v>1.7290141999999998E-2</v>
      </c>
      <c r="G735" s="2">
        <v>176190</v>
      </c>
      <c r="H735" s="2">
        <v>1111.9177934277</v>
      </c>
      <c r="I735" s="392">
        <v>7.4656390414641893E-2</v>
      </c>
      <c r="J735" s="392">
        <v>3.0366804430322799E-2</v>
      </c>
      <c r="K735" s="392">
        <v>9.5332470278003303E-2</v>
      </c>
    </row>
    <row r="736" spans="1:11" ht="19" customHeight="1" x14ac:dyDescent="0.2">
      <c r="A736">
        <v>1099</v>
      </c>
      <c r="B736" t="s">
        <v>1047</v>
      </c>
      <c r="C736" s="1" t="s">
        <v>757</v>
      </c>
      <c r="D736" s="1" t="s">
        <v>147</v>
      </c>
      <c r="E736" s="2">
        <v>4609.4589999999998</v>
      </c>
      <c r="F736" s="3">
        <v>7.4487676999876989E-2</v>
      </c>
      <c r="G736" s="2">
        <v>40645</v>
      </c>
      <c r="H736" s="2">
        <v>1105.0563455559002</v>
      </c>
      <c r="I736" s="392">
        <v>7.3854094572227594E-2</v>
      </c>
      <c r="J736" s="392">
        <v>3.0081054336154801E-2</v>
      </c>
      <c r="K736" s="392">
        <v>9.4565847992484894E-2</v>
      </c>
    </row>
    <row r="737" spans="1:11" ht="19" customHeight="1" x14ac:dyDescent="0.2">
      <c r="A737">
        <v>1272</v>
      </c>
      <c r="B737" t="s">
        <v>725</v>
      </c>
      <c r="C737" s="1" t="s">
        <v>54</v>
      </c>
      <c r="D737" s="1" t="s">
        <v>53</v>
      </c>
      <c r="E737" s="2">
        <v>21758.250199999999</v>
      </c>
      <c r="F737" s="3">
        <v>6.682200000000001E-3</v>
      </c>
      <c r="G737" s="2">
        <v>452511</v>
      </c>
      <c r="H737" s="2">
        <v>1103.6756865330001</v>
      </c>
      <c r="I737" s="392">
        <v>7.3693157201457096E-2</v>
      </c>
      <c r="J737" s="392">
        <v>3.0027336510103898E-2</v>
      </c>
      <c r="K737" s="392">
        <v>9.4395933741464905E-2</v>
      </c>
    </row>
    <row r="738" spans="1:11" ht="19" customHeight="1" x14ac:dyDescent="0.2">
      <c r="A738">
        <v>1290</v>
      </c>
      <c r="B738" t="s">
        <v>955</v>
      </c>
      <c r="C738" s="1" t="s">
        <v>34</v>
      </c>
      <c r="D738" s="1" t="s">
        <v>26</v>
      </c>
      <c r="E738" s="2">
        <v>560.07280000000003</v>
      </c>
      <c r="F738" s="3">
        <v>3.367706299991071E-2</v>
      </c>
      <c r="G738" s="2">
        <v>89586</v>
      </c>
      <c r="H738" s="2">
        <v>1101.2025785571502</v>
      </c>
      <c r="I738" s="392">
        <v>7.3402944047895199E-2</v>
      </c>
      <c r="J738" s="392">
        <v>2.99324917306425E-2</v>
      </c>
      <c r="K738" s="392">
        <v>9.4105692756176806E-2</v>
      </c>
    </row>
    <row r="739" spans="1:11" ht="19" customHeight="1" x14ac:dyDescent="0.2">
      <c r="A739">
        <v>1061</v>
      </c>
      <c r="B739" t="s">
        <v>672</v>
      </c>
      <c r="C739" s="1" t="s">
        <v>63</v>
      </c>
      <c r="D739" s="1" t="s">
        <v>28</v>
      </c>
      <c r="E739" s="2">
        <v>2878.0336000000002</v>
      </c>
      <c r="F739" s="3">
        <v>4.2780999999999991E-3</v>
      </c>
      <c r="G739" s="2">
        <v>702706</v>
      </c>
      <c r="H739" s="2">
        <v>1097.2799865889999</v>
      </c>
      <c r="I739" s="392">
        <v>7.2946868634956905E-2</v>
      </c>
      <c r="J739" s="392">
        <v>2.9775779303776801E-2</v>
      </c>
      <c r="K739" s="392">
        <v>9.3622432504088499E-2</v>
      </c>
    </row>
    <row r="740" spans="1:11" ht="19" customHeight="1" x14ac:dyDescent="0.2">
      <c r="A740">
        <v>722</v>
      </c>
      <c r="B740" t="s">
        <v>1039</v>
      </c>
      <c r="C740" s="1" t="s">
        <v>20</v>
      </c>
      <c r="D740" s="1" t="s">
        <v>7</v>
      </c>
      <c r="E740" s="2">
        <v>10682.607900000001</v>
      </c>
      <c r="F740" s="3">
        <v>4.5199653000030371E-2</v>
      </c>
      <c r="G740" s="2">
        <v>65836</v>
      </c>
      <c r="H740" s="2">
        <v>1086.1539895421499</v>
      </c>
      <c r="I740" s="392">
        <v>7.1662609819121995E-2</v>
      </c>
      <c r="J740" s="392">
        <v>2.9307728428422601E-2</v>
      </c>
      <c r="K740" s="392">
        <v>9.2328327434929205E-2</v>
      </c>
    </row>
    <row r="741" spans="1:11" ht="19" customHeight="1" x14ac:dyDescent="0.2">
      <c r="A741">
        <v>1255</v>
      </c>
      <c r="B741" t="s">
        <v>673</v>
      </c>
      <c r="C741" s="1" t="s">
        <v>86</v>
      </c>
      <c r="D741" s="1" t="s">
        <v>53</v>
      </c>
      <c r="E741" s="2">
        <v>322.99860000000001</v>
      </c>
      <c r="F741" s="3">
        <v>6.6822000000000001E-3</v>
      </c>
      <c r="G741" s="2">
        <v>444982</v>
      </c>
      <c r="H741" s="2">
        <v>1085.3124329459999</v>
      </c>
      <c r="I741" s="392">
        <v>7.1567540287126197E-2</v>
      </c>
      <c r="J741" s="392">
        <v>2.92759730336545E-2</v>
      </c>
      <c r="K741" s="392">
        <v>9.2231898988600999E-2</v>
      </c>
    </row>
    <row r="742" spans="1:11" ht="19" customHeight="1" x14ac:dyDescent="0.2">
      <c r="A742">
        <v>4</v>
      </c>
      <c r="B742" t="s">
        <v>1040</v>
      </c>
      <c r="C742" s="1" t="s">
        <v>86</v>
      </c>
      <c r="D742" s="1" t="s">
        <v>53</v>
      </c>
      <c r="E742" s="2">
        <v>8226.3593000000001</v>
      </c>
      <c r="F742" s="3">
        <v>1.225956399999174E-2</v>
      </c>
      <c r="G742" s="2">
        <v>242088</v>
      </c>
      <c r="H742" s="2">
        <v>1083.2810653149502</v>
      </c>
      <c r="I742" s="392">
        <v>7.1332095805328996E-2</v>
      </c>
      <c r="J742" s="392">
        <v>2.9187210110359501E-2</v>
      </c>
      <c r="K742" s="392">
        <v>9.1989320483078202E-2</v>
      </c>
    </row>
    <row r="743" spans="1:11" ht="19" customHeight="1" x14ac:dyDescent="0.2">
      <c r="A743">
        <v>1129</v>
      </c>
      <c r="B743" t="s">
        <v>1062</v>
      </c>
      <c r="C743" s="1" t="s">
        <v>148</v>
      </c>
      <c r="D743" s="1" t="s">
        <v>147</v>
      </c>
      <c r="E743" s="2">
        <v>5155.5335999999998</v>
      </c>
      <c r="F743" s="3">
        <v>1.5669192999999998E-2</v>
      </c>
      <c r="G743" s="2">
        <v>187780</v>
      </c>
      <c r="H743" s="2">
        <v>1073.9617874620999</v>
      </c>
      <c r="I743" s="392">
        <v>7.0270274368920804E-2</v>
      </c>
      <c r="J743" s="392">
        <v>2.8790597347140401E-2</v>
      </c>
      <c r="K743" s="392">
        <v>9.0880289287286004E-2</v>
      </c>
    </row>
    <row r="744" spans="1:11" ht="19" customHeight="1" x14ac:dyDescent="0.2">
      <c r="A744">
        <v>649</v>
      </c>
      <c r="B744" t="s">
        <v>1095</v>
      </c>
      <c r="C744" s="1" t="s">
        <v>18</v>
      </c>
      <c r="D744" s="1" t="s">
        <v>7</v>
      </c>
      <c r="E744" s="2">
        <v>11493.616400000001</v>
      </c>
      <c r="F744" s="3">
        <v>4.6584839999999995E-2</v>
      </c>
      <c r="G744" s="2">
        <v>62841</v>
      </c>
      <c r="H744" s="2">
        <v>1068.5148446106</v>
      </c>
      <c r="I744" s="392">
        <v>6.9645154406643497E-2</v>
      </c>
      <c r="J744" s="392">
        <v>2.8562961838207401E-2</v>
      </c>
      <c r="K744" s="392">
        <v>9.0211545657844797E-2</v>
      </c>
    </row>
    <row r="745" spans="1:11" ht="19" customHeight="1" x14ac:dyDescent="0.2">
      <c r="A745">
        <v>762</v>
      </c>
      <c r="B745" t="s">
        <v>807</v>
      </c>
      <c r="C745" s="1" t="s">
        <v>18</v>
      </c>
      <c r="D745" s="1" t="s">
        <v>7</v>
      </c>
      <c r="E745" s="2">
        <v>8505.9930000000004</v>
      </c>
      <c r="F745" s="3">
        <v>1.3392155000023246E-2</v>
      </c>
      <c r="G745" s="2">
        <v>215059</v>
      </c>
      <c r="H745" s="2">
        <v>1051.2377636847498</v>
      </c>
      <c r="I745" s="392">
        <v>6.7674262098762802E-2</v>
      </c>
      <c r="J745" s="392">
        <v>2.7860418544914299E-2</v>
      </c>
      <c r="K745" s="392">
        <v>8.8181135376677502E-2</v>
      </c>
    </row>
    <row r="746" spans="1:11" ht="19" customHeight="1" x14ac:dyDescent="0.2">
      <c r="A746">
        <v>1249</v>
      </c>
      <c r="B746" t="s">
        <v>688</v>
      </c>
      <c r="C746" s="1" t="s">
        <v>86</v>
      </c>
      <c r="D746" s="1" t="s">
        <v>53</v>
      </c>
      <c r="E746" s="2">
        <v>4222.4654</v>
      </c>
      <c r="F746" s="3">
        <v>6.6822000000000001E-3</v>
      </c>
      <c r="G746" s="2">
        <v>430482</v>
      </c>
      <c r="H746" s="2">
        <v>1049.9468894459999</v>
      </c>
      <c r="I746" s="392">
        <v>6.7526406072281997E-2</v>
      </c>
      <c r="J746" s="392">
        <v>2.7812908206371299E-2</v>
      </c>
      <c r="K746" s="392">
        <v>8.8042713813554802E-2</v>
      </c>
    </row>
    <row r="747" spans="1:11" ht="19" customHeight="1" x14ac:dyDescent="0.2">
      <c r="A747">
        <v>1212</v>
      </c>
      <c r="B747" t="s">
        <v>680</v>
      </c>
      <c r="C747" s="1" t="s">
        <v>20</v>
      </c>
      <c r="D747" s="1" t="s">
        <v>681</v>
      </c>
      <c r="E747" s="2">
        <v>24645.155299999999</v>
      </c>
      <c r="F747" s="3">
        <v>6.6803335862610416E-3</v>
      </c>
      <c r="G747" s="2">
        <v>425418</v>
      </c>
      <c r="H747" s="2">
        <v>1037.3059660639999</v>
      </c>
      <c r="I747" s="392">
        <v>6.6123636728827803E-2</v>
      </c>
      <c r="J747" s="392">
        <v>2.7295060698911501E-2</v>
      </c>
      <c r="K747" s="392">
        <v>8.6587389845064394E-2</v>
      </c>
    </row>
    <row r="748" spans="1:11" ht="19" customHeight="1" x14ac:dyDescent="0.2">
      <c r="A748">
        <v>749</v>
      </c>
      <c r="B748" t="s">
        <v>938</v>
      </c>
      <c r="C748" s="1" t="s">
        <v>20</v>
      </c>
      <c r="D748" s="1" t="s">
        <v>7</v>
      </c>
      <c r="E748" s="2">
        <v>29357.120200000001</v>
      </c>
      <c r="F748" s="3">
        <v>9.6816067000034089E-2</v>
      </c>
      <c r="G748" s="2">
        <v>29337</v>
      </c>
      <c r="H748" s="2">
        <v>1036.7069295167</v>
      </c>
      <c r="I748" s="392">
        <v>6.6059896533408699E-2</v>
      </c>
      <c r="J748" s="392">
        <v>2.72722002926215E-2</v>
      </c>
      <c r="K748" s="392">
        <v>8.6515397209711006E-2</v>
      </c>
    </row>
    <row r="749" spans="1:11" ht="19" customHeight="1" x14ac:dyDescent="0.2">
      <c r="A749">
        <v>1405</v>
      </c>
      <c r="B749" t="s">
        <v>800</v>
      </c>
      <c r="C749" s="1" t="s">
        <v>86</v>
      </c>
      <c r="D749" s="1" t="s">
        <v>26</v>
      </c>
      <c r="E749" s="2">
        <v>12892.3084</v>
      </c>
      <c r="F749" s="3">
        <v>3.8701312000027285E-2</v>
      </c>
      <c r="G749" s="2">
        <v>73299</v>
      </c>
      <c r="H749" s="2">
        <v>1035.42012592585</v>
      </c>
      <c r="I749" s="392">
        <v>6.5923099889060394E-2</v>
      </c>
      <c r="J749" s="392">
        <v>2.7225810156195299E-2</v>
      </c>
      <c r="K749" s="392">
        <v>8.6375815036055098E-2</v>
      </c>
    </row>
    <row r="750" spans="1:11" ht="19" customHeight="1" x14ac:dyDescent="0.2">
      <c r="A750">
        <v>325</v>
      </c>
      <c r="B750" t="s">
        <v>667</v>
      </c>
      <c r="C750" s="1" t="s">
        <v>86</v>
      </c>
      <c r="D750" s="1" t="s">
        <v>2</v>
      </c>
      <c r="E750" s="2">
        <v>5155.1678000000002</v>
      </c>
      <c r="F750" s="3">
        <v>3.4028999999999999E-3</v>
      </c>
      <c r="G750" s="2">
        <v>833020</v>
      </c>
      <c r="H750" s="2">
        <v>1034.6595716700001</v>
      </c>
      <c r="I750" s="392">
        <v>6.5837324838451797E-2</v>
      </c>
      <c r="J750" s="392">
        <v>2.7195723796310099E-2</v>
      </c>
      <c r="K750" s="392">
        <v>8.6296086433859803E-2</v>
      </c>
    </row>
    <row r="751" spans="1:11" ht="19" customHeight="1" x14ac:dyDescent="0.2">
      <c r="A751">
        <v>1381</v>
      </c>
      <c r="B751" t="s">
        <v>706</v>
      </c>
      <c r="C751" s="1" t="s">
        <v>86</v>
      </c>
      <c r="D751" s="1" t="s">
        <v>26</v>
      </c>
      <c r="E751" s="2">
        <v>4426.8303999999998</v>
      </c>
      <c r="F751" s="3">
        <v>3.8701312000055138E-2</v>
      </c>
      <c r="G751" s="2">
        <v>72538</v>
      </c>
      <c r="H751" s="2">
        <v>1024.6702559988998</v>
      </c>
      <c r="I751" s="392">
        <v>6.4735003285992104E-2</v>
      </c>
      <c r="J751" s="392">
        <v>2.6794144106659701E-2</v>
      </c>
      <c r="K751" s="392">
        <v>8.5091919371029098E-2</v>
      </c>
    </row>
    <row r="752" spans="1:11" ht="19" customHeight="1" x14ac:dyDescent="0.2">
      <c r="A752">
        <v>318</v>
      </c>
      <c r="B752" t="s">
        <v>662</v>
      </c>
      <c r="C752" s="1" t="s">
        <v>86</v>
      </c>
      <c r="D752" s="1" t="s">
        <v>2</v>
      </c>
      <c r="E752" s="2">
        <v>3536.0295000000001</v>
      </c>
      <c r="F752" s="3">
        <v>3.4028999999999999E-3</v>
      </c>
      <c r="G752" s="2">
        <v>823958</v>
      </c>
      <c r="H752" s="2">
        <v>1023.4040375430001</v>
      </c>
      <c r="I752" s="392">
        <v>6.4597223164458997E-2</v>
      </c>
      <c r="J752" s="392">
        <v>2.67391349171473E-2</v>
      </c>
      <c r="K752" s="392">
        <v>8.4948522788407796E-2</v>
      </c>
    </row>
    <row r="753" spans="1:11" ht="19" customHeight="1" x14ac:dyDescent="0.2">
      <c r="A753">
        <v>1235</v>
      </c>
      <c r="B753" t="s">
        <v>692</v>
      </c>
      <c r="C753" s="1" t="s">
        <v>86</v>
      </c>
      <c r="D753" s="1" t="s">
        <v>53</v>
      </c>
      <c r="E753" s="2">
        <v>3853.5234</v>
      </c>
      <c r="F753" s="3">
        <v>6.6822000000000001E-3</v>
      </c>
      <c r="G753" s="2">
        <v>418563</v>
      </c>
      <c r="H753" s="2">
        <v>1020.8764126889999</v>
      </c>
      <c r="I753" s="392">
        <v>6.4315513114805198E-2</v>
      </c>
      <c r="J753" s="392">
        <v>2.6638123841204099E-2</v>
      </c>
      <c r="K753" s="392">
        <v>8.4664554644478696E-2</v>
      </c>
    </row>
    <row r="754" spans="1:11" ht="19" customHeight="1" x14ac:dyDescent="0.2">
      <c r="A754">
        <v>725</v>
      </c>
      <c r="B754" t="s">
        <v>960</v>
      </c>
      <c r="C754" s="1" t="s">
        <v>18</v>
      </c>
      <c r="D754" s="1" t="s">
        <v>7</v>
      </c>
      <c r="E754" s="2">
        <v>18870.150300000001</v>
      </c>
      <c r="F754" s="3">
        <v>1.3392154999999999E-2</v>
      </c>
      <c r="G754" s="2">
        <v>208560</v>
      </c>
      <c r="H754" s="2">
        <v>1019.469764082</v>
      </c>
      <c r="I754" s="392">
        <v>6.4160260807991296E-2</v>
      </c>
      <c r="J754" s="392">
        <v>2.65828830334487E-2</v>
      </c>
      <c r="K754" s="392">
        <v>8.4494732826817007E-2</v>
      </c>
    </row>
    <row r="755" spans="1:11" ht="19" customHeight="1" x14ac:dyDescent="0.2">
      <c r="A755">
        <v>557</v>
      </c>
      <c r="B755" t="s">
        <v>729</v>
      </c>
      <c r="C755" s="1" t="s">
        <v>490</v>
      </c>
      <c r="D755" s="1" t="s">
        <v>40</v>
      </c>
      <c r="E755" s="2">
        <v>8066.5147999999999</v>
      </c>
      <c r="F755" s="3">
        <v>4.9232705998043053E-2</v>
      </c>
      <c r="G755" s="2">
        <v>56210</v>
      </c>
      <c r="H755" s="2">
        <v>1010.0901975147499</v>
      </c>
      <c r="I755" s="392">
        <v>6.3131301005908899E-2</v>
      </c>
      <c r="J755" s="392">
        <v>2.6221007937098001E-2</v>
      </c>
      <c r="K755" s="392">
        <v>8.3384604288091801E-2</v>
      </c>
    </row>
    <row r="756" spans="1:11" ht="19" customHeight="1" x14ac:dyDescent="0.2">
      <c r="A756">
        <v>1286</v>
      </c>
      <c r="B756" t="s">
        <v>710</v>
      </c>
      <c r="C756" s="1" t="s">
        <v>54</v>
      </c>
      <c r="D756" s="1" t="s">
        <v>53</v>
      </c>
      <c r="E756" s="2">
        <v>5770.2075000000004</v>
      </c>
      <c r="F756" s="3">
        <v>6.6822000000000001E-3</v>
      </c>
      <c r="G756" s="2">
        <v>409962</v>
      </c>
      <c r="H756" s="2">
        <v>999.89854788599996</v>
      </c>
      <c r="I756" s="392">
        <v>6.20165714567582E-2</v>
      </c>
      <c r="J756" s="392">
        <v>2.5801312368088799E-2</v>
      </c>
      <c r="K756" s="392">
        <v>8.2200664094757001E-2</v>
      </c>
    </row>
    <row r="757" spans="1:11" ht="19" customHeight="1" x14ac:dyDescent="0.2">
      <c r="A757">
        <v>1443</v>
      </c>
      <c r="B757" t="s">
        <v>975</v>
      </c>
      <c r="C757" s="1" t="s">
        <v>86</v>
      </c>
      <c r="D757" s="1" t="s">
        <v>26</v>
      </c>
      <c r="E757" s="2">
        <v>9163.1782000000003</v>
      </c>
      <c r="F757" s="3">
        <v>2.5639403253313046E-2</v>
      </c>
      <c r="G757" s="2">
        <v>106473</v>
      </c>
      <c r="H757" s="2">
        <v>996.41502664534994</v>
      </c>
      <c r="I757" s="392">
        <v>6.1638711359564398E-2</v>
      </c>
      <c r="J757" s="392">
        <v>2.5654509234254899E-2</v>
      </c>
      <c r="K757" s="392">
        <v>8.1795914252005095E-2</v>
      </c>
    </row>
    <row r="758" spans="1:11" ht="19" customHeight="1" x14ac:dyDescent="0.2">
      <c r="A758">
        <v>75</v>
      </c>
      <c r="B758" t="s">
        <v>718</v>
      </c>
      <c r="C758" s="1" t="s">
        <v>86</v>
      </c>
      <c r="D758" s="1" t="s">
        <v>53</v>
      </c>
      <c r="E758" s="2">
        <v>10189.9272</v>
      </c>
      <c r="F758" s="3">
        <v>1.2259563999990982E-2</v>
      </c>
      <c r="G758" s="2">
        <v>221738</v>
      </c>
      <c r="H758" s="2">
        <v>992.22008881395004</v>
      </c>
      <c r="I758" s="392">
        <v>6.1184438946765403E-2</v>
      </c>
      <c r="J758" s="392">
        <v>2.5489936012649199E-2</v>
      </c>
      <c r="K758" s="392">
        <v>8.1298699443698094E-2</v>
      </c>
    </row>
    <row r="759" spans="1:11" ht="19" customHeight="1" x14ac:dyDescent="0.2">
      <c r="A759">
        <v>53</v>
      </c>
      <c r="B759" t="s">
        <v>1090</v>
      </c>
      <c r="C759" s="1" t="s">
        <v>54</v>
      </c>
      <c r="D759" s="1" t="s">
        <v>53</v>
      </c>
      <c r="E759" s="2">
        <v>14607.078100000001</v>
      </c>
      <c r="F759" s="3">
        <v>1.7517981662565563E-2</v>
      </c>
      <c r="G759" s="2">
        <v>154430</v>
      </c>
      <c r="H759" s="2">
        <v>987.43519647475</v>
      </c>
      <c r="I759" s="392">
        <v>6.0677427750608699E-2</v>
      </c>
      <c r="J759" s="392">
        <v>2.5308556594575E-2</v>
      </c>
      <c r="K759" s="392">
        <v>8.0747499977602805E-2</v>
      </c>
    </row>
    <row r="760" spans="1:11" ht="19" customHeight="1" x14ac:dyDescent="0.2">
      <c r="A760">
        <v>1338</v>
      </c>
      <c r="B760" t="s">
        <v>727</v>
      </c>
      <c r="C760" s="1" t="s">
        <v>86</v>
      </c>
      <c r="D760" s="1" t="s">
        <v>26</v>
      </c>
      <c r="E760" s="2">
        <v>1361.8789999999999</v>
      </c>
      <c r="F760" s="3">
        <v>4.6824432999947582E-2</v>
      </c>
      <c r="G760" s="2">
        <v>57221</v>
      </c>
      <c r="H760" s="2">
        <v>977.95942145185006</v>
      </c>
      <c r="I760" s="392">
        <v>5.9656795481901698E-2</v>
      </c>
      <c r="J760" s="392">
        <v>2.4944776021867999E-2</v>
      </c>
      <c r="K760" s="392">
        <v>7.9672548258930401E-2</v>
      </c>
    </row>
    <row r="761" spans="1:11" ht="19" customHeight="1" x14ac:dyDescent="0.2">
      <c r="A761">
        <v>1393</v>
      </c>
      <c r="B761" t="s">
        <v>132</v>
      </c>
      <c r="C761" s="1" t="s">
        <v>86</v>
      </c>
      <c r="D761" s="1" t="s">
        <v>26</v>
      </c>
      <c r="E761" s="2">
        <v>3311.5612000000001</v>
      </c>
      <c r="F761" s="3">
        <v>3.8701311999970997E-2</v>
      </c>
      <c r="G761" s="2">
        <v>68951</v>
      </c>
      <c r="H761" s="2">
        <v>974.00036975415003</v>
      </c>
      <c r="I761" s="392">
        <v>5.9243056619082198E-2</v>
      </c>
      <c r="J761" s="392">
        <v>2.4792147043617398E-2</v>
      </c>
      <c r="K761" s="392">
        <v>7.9231101643018997E-2</v>
      </c>
    </row>
    <row r="762" spans="1:11" ht="19" customHeight="1" x14ac:dyDescent="0.2">
      <c r="A762">
        <v>1029</v>
      </c>
      <c r="B762" t="s">
        <v>745</v>
      </c>
      <c r="C762" s="1" t="s">
        <v>746</v>
      </c>
      <c r="D762" s="1" t="s">
        <v>28</v>
      </c>
      <c r="E762" s="2">
        <v>2960.7557999999999</v>
      </c>
      <c r="F762" s="3">
        <v>4.2781E-3</v>
      </c>
      <c r="G762" s="2">
        <v>621320</v>
      </c>
      <c r="H762" s="2">
        <v>970.19521858000007</v>
      </c>
      <c r="I762" s="392">
        <v>5.8838206075715403E-2</v>
      </c>
      <c r="J762" s="392">
        <v>2.4640737105761801E-2</v>
      </c>
      <c r="K762" s="392">
        <v>7.8818969636638495E-2</v>
      </c>
    </row>
    <row r="763" spans="1:11" ht="19" customHeight="1" x14ac:dyDescent="0.2">
      <c r="A763">
        <v>194</v>
      </c>
      <c r="B763" t="s">
        <v>750</v>
      </c>
      <c r="C763" s="1" t="s">
        <v>724</v>
      </c>
      <c r="D763" s="1" t="s">
        <v>40</v>
      </c>
      <c r="E763" s="2">
        <v>20767.934499999999</v>
      </c>
      <c r="F763" s="3">
        <v>2.2076999999999999E-3</v>
      </c>
      <c r="G763" s="2">
        <v>1192478</v>
      </c>
      <c r="H763" s="2">
        <v>960.911293419</v>
      </c>
      <c r="I763" s="392">
        <v>5.78651210218614E-2</v>
      </c>
      <c r="J763" s="392">
        <v>2.4279729363786799E-2</v>
      </c>
      <c r="K763" s="392">
        <v>7.7754768300303798E-2</v>
      </c>
    </row>
    <row r="764" spans="1:11" ht="19" customHeight="1" x14ac:dyDescent="0.2">
      <c r="A764">
        <v>13</v>
      </c>
      <c r="B764" t="s">
        <v>944</v>
      </c>
      <c r="C764" s="1" t="s">
        <v>86</v>
      </c>
      <c r="D764" s="1" t="s">
        <v>53</v>
      </c>
      <c r="E764" s="2">
        <v>12889.5399</v>
      </c>
      <c r="F764" s="3">
        <v>1.2259563999981359E-2</v>
      </c>
      <c r="G764" s="2">
        <v>214581</v>
      </c>
      <c r="H764" s="2">
        <v>960.19436847819998</v>
      </c>
      <c r="I764" s="392">
        <v>5.7787676714645603E-2</v>
      </c>
      <c r="J764" s="392">
        <v>2.4252427315522601E-2</v>
      </c>
      <c r="K764" s="392">
        <v>7.7674923114795E-2</v>
      </c>
    </row>
    <row r="765" spans="1:11" ht="19" customHeight="1" x14ac:dyDescent="0.2">
      <c r="A765">
        <v>42</v>
      </c>
      <c r="B765" t="s">
        <v>1031</v>
      </c>
      <c r="C765" s="1" t="s">
        <v>54</v>
      </c>
      <c r="D765" s="1" t="s">
        <v>53</v>
      </c>
      <c r="E765" s="2">
        <v>12769.652899999999</v>
      </c>
      <c r="F765" s="3">
        <v>1.2259564000018951E-2</v>
      </c>
      <c r="G765" s="2">
        <v>211069</v>
      </c>
      <c r="H765" s="2">
        <v>944.47907858079998</v>
      </c>
      <c r="I765" s="392">
        <v>5.61380780402723E-2</v>
      </c>
      <c r="J765" s="392">
        <v>2.3662512029791801E-2</v>
      </c>
      <c r="K765" s="392">
        <v>7.5904162493643998E-2</v>
      </c>
    </row>
    <row r="766" spans="1:11" ht="19" customHeight="1" x14ac:dyDescent="0.2">
      <c r="A766">
        <v>952</v>
      </c>
      <c r="B766" t="s">
        <v>709</v>
      </c>
      <c r="C766" s="1" t="s">
        <v>70</v>
      </c>
      <c r="D766" s="1" t="s">
        <v>28</v>
      </c>
      <c r="E766" s="2">
        <v>3268.6844000000001</v>
      </c>
      <c r="F766" s="3">
        <v>1.3145037999999998E-2</v>
      </c>
      <c r="G766" s="2">
        <v>196775</v>
      </c>
      <c r="H766" s="2">
        <v>944.11442114424995</v>
      </c>
      <c r="I766" s="392">
        <v>5.6100194586680099E-2</v>
      </c>
      <c r="J766" s="392">
        <v>2.36465589894886E-2</v>
      </c>
      <c r="K766" s="392">
        <v>7.5861190484900504E-2</v>
      </c>
    </row>
    <row r="767" spans="1:11" ht="19" customHeight="1" x14ac:dyDescent="0.2">
      <c r="A767">
        <v>1012</v>
      </c>
      <c r="B767" t="s">
        <v>668</v>
      </c>
      <c r="C767" s="1" t="s">
        <v>593</v>
      </c>
      <c r="D767" s="1" t="s">
        <v>2</v>
      </c>
      <c r="E767" s="2">
        <v>25197.934499999999</v>
      </c>
      <c r="F767" s="3">
        <v>2.045827334983091E-2</v>
      </c>
      <c r="G767" s="2">
        <v>125675</v>
      </c>
      <c r="H767" s="2">
        <v>938.44912868259996</v>
      </c>
      <c r="I767" s="392">
        <v>5.5521629384170601E-2</v>
      </c>
      <c r="J767" s="392">
        <v>2.34297414200904E-2</v>
      </c>
      <c r="K767" s="392">
        <v>7.5207162368876299E-2</v>
      </c>
    </row>
    <row r="768" spans="1:11" ht="19" customHeight="1" x14ac:dyDescent="0.2">
      <c r="A768">
        <v>1125</v>
      </c>
      <c r="B768" t="s">
        <v>1264</v>
      </c>
      <c r="C768" s="1" t="s">
        <v>148</v>
      </c>
      <c r="D768" s="1" t="s">
        <v>147</v>
      </c>
      <c r="E768" s="2">
        <v>3175.3208</v>
      </c>
      <c r="F768" s="3">
        <v>1.5669192999981475E-2</v>
      </c>
      <c r="G768" s="2">
        <v>161941</v>
      </c>
      <c r="H768" s="2">
        <v>926.18194601764992</v>
      </c>
      <c r="I768" s="392">
        <v>5.42759042923317E-2</v>
      </c>
      <c r="J768" s="392">
        <v>2.29650804151885E-2</v>
      </c>
      <c r="K768" s="392">
        <v>7.3810842024251505E-2</v>
      </c>
    </row>
    <row r="769" spans="1:11" ht="19" customHeight="1" x14ac:dyDescent="0.2">
      <c r="A769">
        <v>1251</v>
      </c>
      <c r="B769" t="s">
        <v>707</v>
      </c>
      <c r="C769" s="1" t="s">
        <v>86</v>
      </c>
      <c r="D769" s="1" t="s">
        <v>53</v>
      </c>
      <c r="E769" s="2">
        <v>822.00099999999998</v>
      </c>
      <c r="F769" s="3">
        <v>6.6822000000000001E-3</v>
      </c>
      <c r="G769" s="2">
        <v>378102</v>
      </c>
      <c r="H769" s="2">
        <v>922.19191230599995</v>
      </c>
      <c r="I769" s="392">
        <v>5.3860813871392403E-2</v>
      </c>
      <c r="J769" s="392">
        <v>2.2812827646373501E-2</v>
      </c>
      <c r="K769" s="392">
        <v>7.3374315449118696E-2</v>
      </c>
    </row>
    <row r="770" spans="1:11" ht="19" customHeight="1" x14ac:dyDescent="0.2">
      <c r="A770">
        <v>187</v>
      </c>
      <c r="B770" t="s">
        <v>723</v>
      </c>
      <c r="C770" s="1" t="s">
        <v>724</v>
      </c>
      <c r="D770" s="1" t="s">
        <v>40</v>
      </c>
      <c r="E770" s="2">
        <v>13629.6667</v>
      </c>
      <c r="F770" s="3">
        <v>2.2077000000000004E-3</v>
      </c>
      <c r="G770" s="2">
        <v>1125324</v>
      </c>
      <c r="H770" s="2">
        <v>906.7978951020001</v>
      </c>
      <c r="I770" s="392">
        <v>5.2318458633062399E-2</v>
      </c>
      <c r="J770" s="392">
        <v>2.2231632874857198E-2</v>
      </c>
      <c r="K770" s="392">
        <v>7.1722475070952404E-2</v>
      </c>
    </row>
    <row r="771" spans="1:11" ht="19" customHeight="1" x14ac:dyDescent="0.2">
      <c r="A771">
        <v>730</v>
      </c>
      <c r="B771" t="s">
        <v>916</v>
      </c>
      <c r="C771" s="1" t="s">
        <v>18</v>
      </c>
      <c r="D771" s="1" t="s">
        <v>7</v>
      </c>
      <c r="E771" s="2">
        <v>8219.0517</v>
      </c>
      <c r="F771" s="3">
        <v>1.3172343999978712E-2</v>
      </c>
      <c r="G771" s="2">
        <v>187916</v>
      </c>
      <c r="H771" s="2">
        <v>903.48238121149984</v>
      </c>
      <c r="I771" s="392">
        <v>5.19854350578157E-2</v>
      </c>
      <c r="J771" s="392">
        <v>2.2108983305077299E-2</v>
      </c>
      <c r="K771" s="392">
        <v>7.1358368610822606E-2</v>
      </c>
    </row>
    <row r="772" spans="1:11" ht="19" customHeight="1" x14ac:dyDescent="0.2">
      <c r="A772">
        <v>738</v>
      </c>
      <c r="B772" t="s">
        <v>851</v>
      </c>
      <c r="C772" s="1" t="s">
        <v>18</v>
      </c>
      <c r="D772" s="1" t="s">
        <v>7</v>
      </c>
      <c r="E772" s="2">
        <v>13294.624100000001</v>
      </c>
      <c r="F772" s="3">
        <v>1.3392154999972856E-2</v>
      </c>
      <c r="G772" s="2">
        <v>184191</v>
      </c>
      <c r="H772" s="2">
        <v>900.35076388400012</v>
      </c>
      <c r="I772" s="392">
        <v>5.1673682902449301E-2</v>
      </c>
      <c r="J772" s="392">
        <v>2.1990374642927801E-2</v>
      </c>
      <c r="K772" s="392">
        <v>7.1004382971881802E-2</v>
      </c>
    </row>
    <row r="773" spans="1:11" ht="19" customHeight="1" x14ac:dyDescent="0.2">
      <c r="A773">
        <v>928</v>
      </c>
      <c r="B773" t="s">
        <v>699</v>
      </c>
      <c r="C773" s="1" t="s">
        <v>700</v>
      </c>
      <c r="D773" s="1" t="s">
        <v>28</v>
      </c>
      <c r="E773" s="2">
        <v>4909.7236000000003</v>
      </c>
      <c r="F773" s="3">
        <v>5.5167000000000002E-3</v>
      </c>
      <c r="G773" s="2">
        <v>444358</v>
      </c>
      <c r="H773" s="2">
        <v>894.75726918900011</v>
      </c>
      <c r="I773" s="392">
        <v>5.1114023557949098E-2</v>
      </c>
      <c r="J773" s="392">
        <v>2.1779289858487001E-2</v>
      </c>
      <c r="K773" s="392">
        <v>7.03864977466689E-2</v>
      </c>
    </row>
    <row r="774" spans="1:11" ht="19" customHeight="1" x14ac:dyDescent="0.2">
      <c r="A774">
        <v>299</v>
      </c>
      <c r="B774" t="s">
        <v>704</v>
      </c>
      <c r="C774" s="1" t="s">
        <v>189</v>
      </c>
      <c r="D774" s="1" t="s">
        <v>2</v>
      </c>
      <c r="E774" s="2">
        <v>7805.8588</v>
      </c>
      <c r="F774" s="3">
        <v>3.4028999999999991E-3</v>
      </c>
      <c r="G774" s="2">
        <v>720061</v>
      </c>
      <c r="H774" s="2">
        <v>894.35788556849991</v>
      </c>
      <c r="I774" s="392">
        <v>5.1074099230061301E-2</v>
      </c>
      <c r="J774" s="392">
        <v>2.1764564178361499E-2</v>
      </c>
      <c r="K774" s="392">
        <v>7.0345517862855797E-2</v>
      </c>
    </row>
    <row r="775" spans="1:11" ht="19" customHeight="1" x14ac:dyDescent="0.2">
      <c r="A775">
        <v>306</v>
      </c>
      <c r="B775" t="s">
        <v>780</v>
      </c>
      <c r="C775" s="1" t="s">
        <v>189</v>
      </c>
      <c r="D775" s="1" t="s">
        <v>2</v>
      </c>
      <c r="E775" s="2">
        <v>1449.8059000000001</v>
      </c>
      <c r="F775" s="3">
        <v>9.2330900000037912E-4</v>
      </c>
      <c r="G775" s="2">
        <v>2636991</v>
      </c>
      <c r="H775" s="2">
        <v>888.68649597529998</v>
      </c>
      <c r="I775" s="392">
        <v>5.0514485896432197E-2</v>
      </c>
      <c r="J775" s="392">
        <v>2.155569922407E-2</v>
      </c>
      <c r="K775" s="392">
        <v>6.9733976058934097E-2</v>
      </c>
    </row>
    <row r="776" spans="1:11" ht="19" customHeight="1" x14ac:dyDescent="0.2">
      <c r="A776">
        <v>943</v>
      </c>
      <c r="B776" t="s">
        <v>682</v>
      </c>
      <c r="C776" s="1" t="s">
        <v>20</v>
      </c>
      <c r="D776" s="1" t="s">
        <v>28</v>
      </c>
      <c r="E776" s="2">
        <v>6213.3590000000004</v>
      </c>
      <c r="F776" s="3">
        <v>3.8208000000000001E-3</v>
      </c>
      <c r="G776" s="2">
        <v>630545</v>
      </c>
      <c r="H776" s="2">
        <v>879.35301264000009</v>
      </c>
      <c r="I776" s="392">
        <v>4.9592326294505697E-2</v>
      </c>
      <c r="J776" s="392">
        <v>2.1208120423311199E-2</v>
      </c>
      <c r="K776" s="392">
        <v>6.8697472146849195E-2</v>
      </c>
    </row>
    <row r="777" spans="1:11" ht="19" customHeight="1" x14ac:dyDescent="0.2">
      <c r="A777">
        <v>1335</v>
      </c>
      <c r="B777" t="s">
        <v>739</v>
      </c>
      <c r="C777" s="1" t="s">
        <v>86</v>
      </c>
      <c r="D777" s="1" t="s">
        <v>26</v>
      </c>
      <c r="E777" s="2">
        <v>6198.7723999999998</v>
      </c>
      <c r="F777" s="3">
        <v>4.6777095200949768E-2</v>
      </c>
      <c r="G777" s="2">
        <v>51381</v>
      </c>
      <c r="H777" s="2">
        <v>877.26068390979992</v>
      </c>
      <c r="I777" s="392">
        <v>4.9385230130205897E-2</v>
      </c>
      <c r="J777" s="392">
        <v>2.1130850341374199E-2</v>
      </c>
      <c r="K777" s="392">
        <v>6.8481746031844301E-2</v>
      </c>
    </row>
    <row r="778" spans="1:11" ht="19" customHeight="1" x14ac:dyDescent="0.2">
      <c r="A778">
        <v>38</v>
      </c>
      <c r="B778" t="s">
        <v>796</v>
      </c>
      <c r="C778" s="1" t="s">
        <v>34</v>
      </c>
      <c r="D778" s="1" t="s">
        <v>53</v>
      </c>
      <c r="E778" s="2">
        <v>1450.1822999999999</v>
      </c>
      <c r="F778" s="3">
        <v>2.1908633999963501E-2</v>
      </c>
      <c r="G778" s="2">
        <v>109596</v>
      </c>
      <c r="H778" s="2">
        <v>876.40100792889996</v>
      </c>
      <c r="I778" s="392">
        <v>4.93018458982417E-2</v>
      </c>
      <c r="J778" s="392">
        <v>2.1100616051518601E-2</v>
      </c>
      <c r="K778" s="392">
        <v>6.8390131982014601E-2</v>
      </c>
    </row>
    <row r="779" spans="1:11" ht="19" customHeight="1" x14ac:dyDescent="0.2">
      <c r="A779">
        <v>526</v>
      </c>
      <c r="B779" t="s">
        <v>738</v>
      </c>
      <c r="C779" s="1" t="s">
        <v>18</v>
      </c>
      <c r="D779" s="1" t="s">
        <v>40</v>
      </c>
      <c r="E779" s="2">
        <v>659.83489999999995</v>
      </c>
      <c r="F779" s="3">
        <v>4.7073706999940977E-2</v>
      </c>
      <c r="G779" s="2">
        <v>50819</v>
      </c>
      <c r="H779" s="2">
        <v>873.16713135095006</v>
      </c>
      <c r="I779" s="392">
        <v>4.8986293959050402E-2</v>
      </c>
      <c r="J779" s="392">
        <v>2.0979478369408399E-2</v>
      </c>
      <c r="K779" s="392">
        <v>6.8023319891364703E-2</v>
      </c>
    </row>
    <row r="780" spans="1:11" ht="19" customHeight="1" x14ac:dyDescent="0.2">
      <c r="A780">
        <v>105</v>
      </c>
      <c r="B780" t="s">
        <v>902</v>
      </c>
      <c r="C780" s="1" t="s">
        <v>34</v>
      </c>
      <c r="D780" s="1" t="s">
        <v>53</v>
      </c>
      <c r="E780" s="2">
        <v>4609.3942999999999</v>
      </c>
      <c r="F780" s="3">
        <v>6.6407670000000002E-2</v>
      </c>
      <c r="G780" s="2">
        <v>35944</v>
      </c>
      <c r="H780" s="2">
        <v>871.23941102520007</v>
      </c>
      <c r="I780" s="392">
        <v>4.8796618242693102E-2</v>
      </c>
      <c r="J780" s="392">
        <v>2.09022645734591E-2</v>
      </c>
      <c r="K780" s="392">
        <v>6.7797090973493401E-2</v>
      </c>
    </row>
    <row r="781" spans="1:11" ht="19" customHeight="1" x14ac:dyDescent="0.2">
      <c r="A781">
        <v>756</v>
      </c>
      <c r="B781" t="s">
        <v>809</v>
      </c>
      <c r="C781" s="1" t="s">
        <v>18</v>
      </c>
      <c r="D781" s="1" t="s">
        <v>7</v>
      </c>
      <c r="E781" s="2">
        <v>7721.7308999999996</v>
      </c>
      <c r="F781" s="3">
        <v>1.3392155000028111E-2</v>
      </c>
      <c r="G781" s="2">
        <v>177859</v>
      </c>
      <c r="H781" s="2">
        <v>869.39908309474993</v>
      </c>
      <c r="I781" s="392">
        <v>4.8617385339581501E-2</v>
      </c>
      <c r="J781" s="392">
        <v>2.08316555480791E-2</v>
      </c>
      <c r="K781" s="392">
        <v>6.7593042314152099E-2</v>
      </c>
    </row>
    <row r="782" spans="1:11" ht="19" customHeight="1" x14ac:dyDescent="0.2">
      <c r="A782">
        <v>711</v>
      </c>
      <c r="B782" t="s">
        <v>1230</v>
      </c>
      <c r="C782" s="1" t="s">
        <v>20</v>
      </c>
      <c r="D782" s="1" t="s">
        <v>7</v>
      </c>
      <c r="E782" s="2">
        <v>2608.0747999999999</v>
      </c>
      <c r="F782" s="3">
        <v>4.5199652999942483E-2</v>
      </c>
      <c r="G782" s="2">
        <v>52161</v>
      </c>
      <c r="H782" s="2">
        <v>860.54557154744998</v>
      </c>
      <c r="I782" s="392">
        <v>4.7755550965877497E-2</v>
      </c>
      <c r="J782" s="392">
        <v>2.0517036627249099E-2</v>
      </c>
      <c r="K782" s="392">
        <v>6.6655277223215306E-2</v>
      </c>
    </row>
    <row r="783" spans="1:11" ht="19" customHeight="1" x14ac:dyDescent="0.2">
      <c r="A783">
        <v>1123</v>
      </c>
      <c r="B783" t="s">
        <v>1075</v>
      </c>
      <c r="C783" s="1" t="s">
        <v>148</v>
      </c>
      <c r="D783" s="1" t="s">
        <v>147</v>
      </c>
      <c r="E783" s="2">
        <v>5153.3683000000001</v>
      </c>
      <c r="F783" s="3">
        <v>1.5669192999973231E-2</v>
      </c>
      <c r="G783" s="2">
        <v>149418</v>
      </c>
      <c r="H783" s="2">
        <v>854.55971007955009</v>
      </c>
      <c r="I783" s="392">
        <v>4.7179520346620103E-2</v>
      </c>
      <c r="J783" s="392">
        <v>2.02956544062994E-2</v>
      </c>
      <c r="K783" s="392">
        <v>6.6008289109905804E-2</v>
      </c>
    </row>
    <row r="784" spans="1:11" ht="19" customHeight="1" x14ac:dyDescent="0.2">
      <c r="A784">
        <v>953</v>
      </c>
      <c r="B784" t="s">
        <v>712</v>
      </c>
      <c r="C784" s="1" t="s">
        <v>70</v>
      </c>
      <c r="D784" s="1" t="s">
        <v>28</v>
      </c>
      <c r="E784" s="2">
        <v>1453.9671000000001</v>
      </c>
      <c r="F784" s="3">
        <v>1.3145037999999998E-2</v>
      </c>
      <c r="G784" s="2">
        <v>176495</v>
      </c>
      <c r="H784" s="2">
        <v>846.81222086064997</v>
      </c>
      <c r="I784" s="392">
        <v>4.6446135063814099E-2</v>
      </c>
      <c r="J784" s="392">
        <v>2.0018187134614399E-2</v>
      </c>
      <c r="K784" s="392">
        <v>6.51688438309624E-2</v>
      </c>
    </row>
    <row r="785" spans="1:11" ht="19" customHeight="1" x14ac:dyDescent="0.2">
      <c r="A785">
        <v>1015</v>
      </c>
      <c r="B785" t="s">
        <v>836</v>
      </c>
      <c r="C785" s="1" t="s">
        <v>837</v>
      </c>
      <c r="D785" s="1" t="s">
        <v>2</v>
      </c>
      <c r="E785" s="2">
        <v>11030.9445</v>
      </c>
      <c r="F785" s="3">
        <v>2.0463176E-2</v>
      </c>
      <c r="G785" s="2">
        <v>112645</v>
      </c>
      <c r="H785" s="2">
        <v>841.35217808979996</v>
      </c>
      <c r="I785" s="392">
        <v>4.5926340617205297E-2</v>
      </c>
      <c r="J785" s="392">
        <v>1.98279170897235E-2</v>
      </c>
      <c r="K785" s="392">
        <v>6.4580010398878201E-2</v>
      </c>
    </row>
    <row r="786" spans="1:11" ht="19" customHeight="1" x14ac:dyDescent="0.2">
      <c r="A786">
        <v>1375</v>
      </c>
      <c r="B786" t="s">
        <v>794</v>
      </c>
      <c r="C786" s="1" t="s">
        <v>86</v>
      </c>
      <c r="D786" s="1" t="s">
        <v>26</v>
      </c>
      <c r="E786" s="2">
        <v>1890.2112</v>
      </c>
      <c r="F786" s="3">
        <v>3.8701311999932687E-2</v>
      </c>
      <c r="G786" s="2">
        <v>59422</v>
      </c>
      <c r="H786" s="2">
        <v>839.39391700590011</v>
      </c>
      <c r="I786" s="392">
        <v>4.57348253122132E-2</v>
      </c>
      <c r="J786" s="392">
        <v>1.97627636044088E-2</v>
      </c>
      <c r="K786" s="392">
        <v>6.4353721145503306E-2</v>
      </c>
    </row>
    <row r="787" spans="1:11" ht="19" customHeight="1" x14ac:dyDescent="0.2">
      <c r="A787">
        <v>1402</v>
      </c>
      <c r="B787" t="s">
        <v>801</v>
      </c>
      <c r="C787" s="1" t="s">
        <v>86</v>
      </c>
      <c r="D787" s="1" t="s">
        <v>26</v>
      </c>
      <c r="E787" s="2">
        <v>15376.4347</v>
      </c>
      <c r="F787" s="3">
        <v>3.870131199993266E-2</v>
      </c>
      <c r="G787" s="2">
        <v>59392</v>
      </c>
      <c r="H787" s="2">
        <v>838.97013763950008</v>
      </c>
      <c r="I787" s="392">
        <v>4.5692987559703101E-2</v>
      </c>
      <c r="J787" s="392">
        <v>1.97471179194251E-2</v>
      </c>
      <c r="K787" s="392">
        <v>6.4316218090386804E-2</v>
      </c>
    </row>
    <row r="788" spans="1:11" ht="19" customHeight="1" x14ac:dyDescent="0.2">
      <c r="A788">
        <v>1407</v>
      </c>
      <c r="B788" t="s">
        <v>777</v>
      </c>
      <c r="C788" s="1" t="s">
        <v>20</v>
      </c>
      <c r="D788" s="1" t="s">
        <v>26</v>
      </c>
      <c r="E788" s="2">
        <v>6460.1523999999999</v>
      </c>
      <c r="F788" s="3">
        <v>1.729014200001527E-2</v>
      </c>
      <c r="G788" s="2">
        <v>130989</v>
      </c>
      <c r="H788" s="2">
        <v>826.65871981060013</v>
      </c>
      <c r="I788" s="392">
        <v>4.4525836934661701E-2</v>
      </c>
      <c r="J788" s="392">
        <v>1.9305560309526799E-2</v>
      </c>
      <c r="K788" s="392">
        <v>6.3020279199719698E-2</v>
      </c>
    </row>
    <row r="789" spans="1:11" ht="19" customHeight="1" x14ac:dyDescent="0.2">
      <c r="A789">
        <v>894</v>
      </c>
      <c r="B789" t="s">
        <v>694</v>
      </c>
      <c r="C789" s="1" t="s">
        <v>8</v>
      </c>
      <c r="D789" s="1" t="s">
        <v>28</v>
      </c>
      <c r="E789" s="2">
        <v>5788.2545</v>
      </c>
      <c r="F789" s="3">
        <v>2.6536999999999997E-3</v>
      </c>
      <c r="G789" s="2">
        <v>847999</v>
      </c>
      <c r="H789" s="2">
        <v>821.37225539949986</v>
      </c>
      <c r="I789" s="392">
        <v>4.4028585115102797E-2</v>
      </c>
      <c r="J789" s="392">
        <v>1.9116750369332101E-2</v>
      </c>
      <c r="K789" s="392">
        <v>6.2455071203094598E-2</v>
      </c>
    </row>
    <row r="790" spans="1:11" ht="19" customHeight="1" x14ac:dyDescent="0.2">
      <c r="A790">
        <v>1062</v>
      </c>
      <c r="B790" t="s">
        <v>728</v>
      </c>
      <c r="C790" s="1" t="s">
        <v>63</v>
      </c>
      <c r="D790" s="1" t="s">
        <v>28</v>
      </c>
      <c r="E790" s="2">
        <v>1823.6651999999999</v>
      </c>
      <c r="F790" s="3">
        <v>4.2781E-3</v>
      </c>
      <c r="G790" s="2">
        <v>524554</v>
      </c>
      <c r="H790" s="2">
        <v>819.09448060099999</v>
      </c>
      <c r="I790" s="392">
        <v>4.3818220940648203E-2</v>
      </c>
      <c r="J790" s="392">
        <v>1.9026179855182301E-2</v>
      </c>
      <c r="K790" s="392">
        <v>6.22332563340861E-2</v>
      </c>
    </row>
    <row r="791" spans="1:11" ht="19" customHeight="1" x14ac:dyDescent="0.2">
      <c r="A791">
        <v>331</v>
      </c>
      <c r="B791" t="s">
        <v>1</v>
      </c>
      <c r="C791" s="1" t="s">
        <v>3</v>
      </c>
      <c r="D791" s="1" t="s">
        <v>2</v>
      </c>
      <c r="E791" s="2">
        <v>34.433799999999998</v>
      </c>
      <c r="F791" s="3">
        <v>9.1914443999917564E-2</v>
      </c>
      <c r="G791" s="2">
        <v>24268</v>
      </c>
      <c r="H791" s="2">
        <v>814.16160035134999</v>
      </c>
      <c r="I791" s="392">
        <v>4.3355101288314997E-2</v>
      </c>
      <c r="J791" s="392">
        <v>1.8849069896698298E-2</v>
      </c>
      <c r="K791" s="392">
        <v>6.1712469527495102E-2</v>
      </c>
    </row>
    <row r="792" spans="1:11" ht="19" customHeight="1" x14ac:dyDescent="0.2">
      <c r="A792">
        <v>475</v>
      </c>
      <c r="B792" t="s">
        <v>733</v>
      </c>
      <c r="C792" s="1" t="s">
        <v>107</v>
      </c>
      <c r="D792" s="1" t="s">
        <v>40</v>
      </c>
      <c r="E792" s="2">
        <v>15809.7701</v>
      </c>
      <c r="F792" s="3">
        <v>4.7557646274262518E-2</v>
      </c>
      <c r="G792" s="2">
        <v>46780</v>
      </c>
      <c r="H792" s="2">
        <v>812.0325428391501</v>
      </c>
      <c r="I792" s="392">
        <v>4.3160543072256502E-2</v>
      </c>
      <c r="J792" s="392">
        <v>1.8771673082428001E-2</v>
      </c>
      <c r="K792" s="392">
        <v>6.1486166955912497E-2</v>
      </c>
    </row>
    <row r="793" spans="1:11" ht="19" customHeight="1" x14ac:dyDescent="0.2">
      <c r="A793">
        <v>1422</v>
      </c>
      <c r="B793" t="s">
        <v>937</v>
      </c>
      <c r="C793" s="1" t="s">
        <v>86</v>
      </c>
      <c r="D793" s="1" t="s">
        <v>26</v>
      </c>
      <c r="E793" s="2">
        <v>9452.5077000000001</v>
      </c>
      <c r="F793" s="3">
        <v>1.0604567639886387E-2</v>
      </c>
      <c r="G793" s="2">
        <v>209134</v>
      </c>
      <c r="H793" s="2">
        <v>809.48811181199994</v>
      </c>
      <c r="I793" s="392">
        <v>4.2928250235940303E-2</v>
      </c>
      <c r="J793" s="392">
        <v>1.8683297251580099E-2</v>
      </c>
      <c r="K793" s="392">
        <v>6.1209386151263402E-2</v>
      </c>
    </row>
    <row r="794" spans="1:11" ht="19" customHeight="1" x14ac:dyDescent="0.2">
      <c r="A794">
        <v>192</v>
      </c>
      <c r="B794" t="s">
        <v>763</v>
      </c>
      <c r="C794" s="1" t="s">
        <v>18</v>
      </c>
      <c r="D794" s="1" t="s">
        <v>40</v>
      </c>
      <c r="E794" s="2">
        <v>99439.246299999999</v>
      </c>
      <c r="F794" s="3">
        <v>2.2076999999999999E-3</v>
      </c>
      <c r="G794" s="2">
        <v>999819</v>
      </c>
      <c r="H794" s="2">
        <v>805.66464829949996</v>
      </c>
      <c r="I794" s="392">
        <v>4.2578291240543999E-2</v>
      </c>
      <c r="J794" s="392">
        <v>1.8550681728313499E-2</v>
      </c>
      <c r="K794" s="392">
        <v>6.0814581823573001E-2</v>
      </c>
    </row>
    <row r="795" spans="1:11" ht="19" customHeight="1" x14ac:dyDescent="0.2">
      <c r="A795">
        <v>1394</v>
      </c>
      <c r="B795" t="s">
        <v>772</v>
      </c>
      <c r="C795" s="1" t="s">
        <v>86</v>
      </c>
      <c r="D795" s="1" t="s">
        <v>26</v>
      </c>
      <c r="E795" s="2">
        <v>4108.8975</v>
      </c>
      <c r="F795" s="3">
        <v>3.8701312000000002E-2</v>
      </c>
      <c r="G795" s="2">
        <v>56910</v>
      </c>
      <c r="H795" s="2">
        <v>803.90945806079992</v>
      </c>
      <c r="I795" s="392">
        <v>4.24148212171747E-2</v>
      </c>
      <c r="J795" s="392">
        <v>1.8490020870653701E-2</v>
      </c>
      <c r="K795" s="392">
        <v>6.0637666781970703E-2</v>
      </c>
    </row>
    <row r="796" spans="1:11" ht="19" customHeight="1" x14ac:dyDescent="0.2">
      <c r="A796">
        <v>1186</v>
      </c>
      <c r="B796" t="s">
        <v>770</v>
      </c>
      <c r="C796" s="1" t="s">
        <v>86</v>
      </c>
      <c r="D796" s="1" t="s">
        <v>53</v>
      </c>
      <c r="E796" s="2">
        <v>231733.5306</v>
      </c>
      <c r="F796" s="3">
        <v>1.8683142423378618E-3</v>
      </c>
      <c r="G796" s="2">
        <v>1178718</v>
      </c>
      <c r="H796" s="2">
        <v>803.80870389149993</v>
      </c>
      <c r="I796" s="392">
        <v>4.2405740036663003E-2</v>
      </c>
      <c r="J796" s="392">
        <v>1.8486490590597902E-2</v>
      </c>
      <c r="K796" s="392">
        <v>6.06279567127865E-2</v>
      </c>
    </row>
    <row r="797" spans="1:11" ht="19" customHeight="1" x14ac:dyDescent="0.2">
      <c r="A797">
        <v>826</v>
      </c>
      <c r="B797" t="s">
        <v>762</v>
      </c>
      <c r="C797" s="1" t="s">
        <v>29</v>
      </c>
      <c r="D797" s="1" t="s">
        <v>147</v>
      </c>
      <c r="E797" s="2">
        <v>1115.1859999999999</v>
      </c>
      <c r="F797" s="3">
        <v>3.5268107000016147E-2</v>
      </c>
      <c r="G797" s="2">
        <v>61967</v>
      </c>
      <c r="H797" s="2">
        <v>797.69245706155016</v>
      </c>
      <c r="I797" s="392">
        <v>4.1841100173962399E-2</v>
      </c>
      <c r="J797" s="392">
        <v>1.82618941304044E-2</v>
      </c>
      <c r="K797" s="392">
        <v>5.99702462369755E-2</v>
      </c>
    </row>
    <row r="798" spans="1:11" ht="19" customHeight="1" x14ac:dyDescent="0.2">
      <c r="A798">
        <v>449</v>
      </c>
      <c r="B798" t="s">
        <v>775</v>
      </c>
      <c r="C798" s="1" t="s">
        <v>5</v>
      </c>
      <c r="D798" s="1" t="s">
        <v>2</v>
      </c>
      <c r="E798" s="2">
        <v>792.27380000000005</v>
      </c>
      <c r="F798" s="3">
        <v>8.7647870000160926E-3</v>
      </c>
      <c r="G798" s="2">
        <v>248568</v>
      </c>
      <c r="H798" s="2">
        <v>795.20563488230005</v>
      </c>
      <c r="I798" s="392">
        <v>4.16132624144228E-2</v>
      </c>
      <c r="J798" s="392">
        <v>1.81709976866982E-2</v>
      </c>
      <c r="K798" s="392">
        <v>5.9709523499357202E-2</v>
      </c>
    </row>
    <row r="799" spans="1:11" ht="19" customHeight="1" x14ac:dyDescent="0.2">
      <c r="A799">
        <v>1068</v>
      </c>
      <c r="B799" t="s">
        <v>732</v>
      </c>
      <c r="C799" s="1" t="s">
        <v>420</v>
      </c>
      <c r="D799" s="1" t="s">
        <v>28</v>
      </c>
      <c r="E799" s="2">
        <v>5511.1710999999996</v>
      </c>
      <c r="F799" s="3">
        <v>8.5561999999999982E-3</v>
      </c>
      <c r="G799" s="2">
        <v>252171</v>
      </c>
      <c r="H799" s="2">
        <v>787.53331122299994</v>
      </c>
      <c r="I799" s="392">
        <v>4.0904023248479499E-2</v>
      </c>
      <c r="J799" s="392">
        <v>1.7901412140898802E-2</v>
      </c>
      <c r="K799" s="392">
        <v>5.8950805440390101E-2</v>
      </c>
    </row>
    <row r="800" spans="1:11" ht="19" customHeight="1" x14ac:dyDescent="0.2">
      <c r="A800">
        <v>961</v>
      </c>
      <c r="B800" t="s">
        <v>731</v>
      </c>
      <c r="C800" s="1" t="s">
        <v>70</v>
      </c>
      <c r="D800" s="1" t="s">
        <v>28</v>
      </c>
      <c r="E800" s="2">
        <v>6923.0393000000004</v>
      </c>
      <c r="F800" s="3">
        <v>1.8657179104046746E-2</v>
      </c>
      <c r="G800" s="2">
        <v>115006</v>
      </c>
      <c r="H800" s="2">
        <v>783.17595211460002</v>
      </c>
      <c r="I800" s="392">
        <v>4.0503150567799198E-2</v>
      </c>
      <c r="J800" s="392">
        <v>1.77481724964237E-2</v>
      </c>
      <c r="K800" s="392">
        <v>5.8486136510848601E-2</v>
      </c>
    </row>
    <row r="801" spans="1:11" ht="19" customHeight="1" x14ac:dyDescent="0.2">
      <c r="A801">
        <v>917</v>
      </c>
      <c r="B801" t="s">
        <v>754</v>
      </c>
      <c r="C801" s="1" t="s">
        <v>8</v>
      </c>
      <c r="D801" s="1" t="s">
        <v>28</v>
      </c>
      <c r="E801" s="2">
        <v>3308.9542999999999</v>
      </c>
      <c r="F801" s="3">
        <v>5.5167000000000002E-3</v>
      </c>
      <c r="G801" s="2">
        <v>388679</v>
      </c>
      <c r="H801" s="2">
        <v>782.64228534450001</v>
      </c>
      <c r="I801" s="392">
        <v>4.04554868713356E-2</v>
      </c>
      <c r="J801" s="392">
        <v>1.7728633086641299E-2</v>
      </c>
      <c r="K801" s="392">
        <v>5.84311628388582E-2</v>
      </c>
    </row>
    <row r="802" spans="1:11" ht="19" customHeight="1" x14ac:dyDescent="0.2">
      <c r="A802">
        <v>939</v>
      </c>
      <c r="B802" t="s">
        <v>711</v>
      </c>
      <c r="C802" s="1" t="s">
        <v>20</v>
      </c>
      <c r="D802" s="1" t="s">
        <v>28</v>
      </c>
      <c r="E802" s="2">
        <v>9797.1777000000002</v>
      </c>
      <c r="F802" s="3">
        <v>3.8207999999999996E-3</v>
      </c>
      <c r="G802" s="2">
        <v>557419</v>
      </c>
      <c r="H802" s="2">
        <v>777.37207804799993</v>
      </c>
      <c r="I802" s="392">
        <v>3.9983151403218301E-2</v>
      </c>
      <c r="J802" s="392">
        <v>1.75416821191768E-2</v>
      </c>
      <c r="K802" s="392">
        <v>5.7896261240023297E-2</v>
      </c>
    </row>
    <row r="803" spans="1:11" ht="19" customHeight="1" x14ac:dyDescent="0.2">
      <c r="A803">
        <v>1439</v>
      </c>
      <c r="B803" t="s">
        <v>881</v>
      </c>
      <c r="C803" s="1" t="s">
        <v>86</v>
      </c>
      <c r="D803" s="1" t="s">
        <v>26</v>
      </c>
      <c r="E803" s="2">
        <v>10237.3997</v>
      </c>
      <c r="F803" s="3">
        <v>1.1196631268922577E-2</v>
      </c>
      <c r="G803" s="2">
        <v>189192</v>
      </c>
      <c r="H803" s="2">
        <v>773.18426800595</v>
      </c>
      <c r="I803" s="392">
        <v>3.9611061752053603E-2</v>
      </c>
      <c r="J803" s="392">
        <v>1.7396865153861699E-2</v>
      </c>
      <c r="K803" s="392">
        <v>5.7459936178287201E-2</v>
      </c>
    </row>
    <row r="804" spans="1:11" ht="19" customHeight="1" x14ac:dyDescent="0.2">
      <c r="A804">
        <v>1459</v>
      </c>
      <c r="B804" t="s">
        <v>638</v>
      </c>
      <c r="C804" s="1" t="s">
        <v>66</v>
      </c>
      <c r="D804" s="1" t="s">
        <v>2</v>
      </c>
      <c r="E804" s="2">
        <v>111563.75509999901</v>
      </c>
      <c r="F804" s="3">
        <v>2.0463176E-2</v>
      </c>
      <c r="G804" s="2">
        <v>102160</v>
      </c>
      <c r="H804" s="2">
        <v>763.03909195840004</v>
      </c>
      <c r="I804" s="392">
        <v>3.8699839882157E-2</v>
      </c>
      <c r="J804" s="392">
        <v>1.7048680768386601E-2</v>
      </c>
      <c r="K804" s="392">
        <v>5.6398233161925902E-2</v>
      </c>
    </row>
    <row r="805" spans="1:11" ht="19" customHeight="1" x14ac:dyDescent="0.2">
      <c r="A805">
        <v>719</v>
      </c>
      <c r="B805" t="s">
        <v>817</v>
      </c>
      <c r="C805" s="1" t="s">
        <v>18</v>
      </c>
      <c r="D805" s="1" t="s">
        <v>7</v>
      </c>
      <c r="E805" s="2">
        <v>4815.8932999999997</v>
      </c>
      <c r="F805" s="3">
        <v>1.3392154999999998E-2</v>
      </c>
      <c r="G805" s="2">
        <v>155934</v>
      </c>
      <c r="H805" s="2">
        <v>762.2266886860499</v>
      </c>
      <c r="I805" s="392">
        <v>3.8628045733740402E-2</v>
      </c>
      <c r="J805" s="392">
        <v>1.7019277572303902E-2</v>
      </c>
      <c r="K805" s="392">
        <v>5.6316937014737903E-2</v>
      </c>
    </row>
    <row r="806" spans="1:11" ht="19" customHeight="1" x14ac:dyDescent="0.2">
      <c r="A806">
        <v>965</v>
      </c>
      <c r="B806" t="s">
        <v>812</v>
      </c>
      <c r="C806" s="1" t="s">
        <v>389</v>
      </c>
      <c r="D806" s="1" t="s">
        <v>28</v>
      </c>
      <c r="E806" s="2">
        <v>22101.859499999999</v>
      </c>
      <c r="F806" s="3">
        <v>4.6646999999999999E-3</v>
      </c>
      <c r="G806" s="2">
        <v>444099</v>
      </c>
      <c r="H806" s="2">
        <v>756.12984093450007</v>
      </c>
      <c r="I806" s="392">
        <v>3.8093063968179602E-2</v>
      </c>
      <c r="J806" s="392">
        <v>1.6805186533013799E-2</v>
      </c>
      <c r="K806" s="392">
        <v>5.5703355926573002E-2</v>
      </c>
    </row>
    <row r="807" spans="1:11" ht="19" customHeight="1" x14ac:dyDescent="0.2">
      <c r="A807">
        <v>1323</v>
      </c>
      <c r="B807" t="s">
        <v>942</v>
      </c>
      <c r="C807" s="1" t="s">
        <v>86</v>
      </c>
      <c r="D807" s="1" t="s">
        <v>26</v>
      </c>
      <c r="E807" s="2">
        <v>4066.7611000000002</v>
      </c>
      <c r="F807" s="3">
        <v>3.3677062999967249E-2</v>
      </c>
      <c r="G807" s="2">
        <v>61074</v>
      </c>
      <c r="H807" s="2">
        <v>750.7294251658999</v>
      </c>
      <c r="I807" s="392">
        <v>3.76236221149805E-2</v>
      </c>
      <c r="J807" s="392">
        <v>1.66263107348096E-2</v>
      </c>
      <c r="K807" s="392">
        <v>5.5137941710986203E-2</v>
      </c>
    </row>
    <row r="808" spans="1:11" ht="19" customHeight="1" x14ac:dyDescent="0.2">
      <c r="A808">
        <v>1378</v>
      </c>
      <c r="B808" t="s">
        <v>784</v>
      </c>
      <c r="C808" s="1" t="s">
        <v>86</v>
      </c>
      <c r="D808" s="1" t="s">
        <v>26</v>
      </c>
      <c r="E808" s="2">
        <v>2805.7428</v>
      </c>
      <c r="F808" s="3">
        <v>3.8701312000037714E-2</v>
      </c>
      <c r="G808" s="2">
        <v>53019</v>
      </c>
      <c r="H808" s="2">
        <v>748.94527423944987</v>
      </c>
      <c r="I808" s="392">
        <v>3.74640227691561E-2</v>
      </c>
      <c r="J808" s="392">
        <v>1.6568926891576002E-2</v>
      </c>
      <c r="K808" s="392">
        <v>5.4955451040443803E-2</v>
      </c>
    </row>
    <row r="809" spans="1:11" ht="19" customHeight="1" x14ac:dyDescent="0.2">
      <c r="A809">
        <v>112</v>
      </c>
      <c r="B809" t="s">
        <v>889</v>
      </c>
      <c r="C809" s="1" t="s">
        <v>86</v>
      </c>
      <c r="D809" s="1" t="s">
        <v>53</v>
      </c>
      <c r="E809" s="2">
        <v>453.38130000000001</v>
      </c>
      <c r="F809" s="3">
        <v>4.6511430999977114E-2</v>
      </c>
      <c r="G809" s="2">
        <v>43691</v>
      </c>
      <c r="H809" s="2">
        <v>741.72779011429998</v>
      </c>
      <c r="I809" s="392">
        <v>3.68430109716942E-2</v>
      </c>
      <c r="J809" s="392">
        <v>1.63265514516579E-2</v>
      </c>
      <c r="K809" s="392">
        <v>5.4189279771472101E-2</v>
      </c>
    </row>
    <row r="810" spans="1:11" ht="19" customHeight="1" x14ac:dyDescent="0.2">
      <c r="A810">
        <v>115</v>
      </c>
      <c r="B810" t="s">
        <v>1024</v>
      </c>
      <c r="C810" s="1" t="s">
        <v>34</v>
      </c>
      <c r="D810" s="1" t="s">
        <v>53</v>
      </c>
      <c r="E810" s="2">
        <v>3215.8868000000002</v>
      </c>
      <c r="F810" s="3">
        <v>3.0264790494828147E-2</v>
      </c>
      <c r="G810" s="2">
        <v>67094</v>
      </c>
      <c r="H810" s="2">
        <v>741.16383651289993</v>
      </c>
      <c r="I810" s="392">
        <v>3.6796749161732603E-2</v>
      </c>
      <c r="J810" s="392">
        <v>1.6307613121346098E-2</v>
      </c>
      <c r="K810" s="392">
        <v>5.41389021513052E-2</v>
      </c>
    </row>
    <row r="811" spans="1:11" ht="19" customHeight="1" x14ac:dyDescent="0.2">
      <c r="A811">
        <v>202</v>
      </c>
      <c r="B811" t="s">
        <v>771</v>
      </c>
      <c r="C811" s="1" t="s">
        <v>724</v>
      </c>
      <c r="D811" s="1" t="s">
        <v>40</v>
      </c>
      <c r="E811" s="2">
        <v>14407.9825</v>
      </c>
      <c r="F811" s="3">
        <v>6.5872000000000014E-3</v>
      </c>
      <c r="G811" s="2">
        <v>307274</v>
      </c>
      <c r="H811" s="2">
        <v>738.78748187200006</v>
      </c>
      <c r="I811" s="392">
        <v>3.65954765318788E-2</v>
      </c>
      <c r="J811" s="392">
        <v>1.6221746257815799E-2</v>
      </c>
      <c r="K811" s="392">
        <v>5.3886987458357703E-2</v>
      </c>
    </row>
    <row r="812" spans="1:11" ht="19" customHeight="1" x14ac:dyDescent="0.2">
      <c r="A812">
        <v>114</v>
      </c>
      <c r="B812" t="s">
        <v>930</v>
      </c>
      <c r="C812" s="1" t="s">
        <v>34</v>
      </c>
      <c r="D812" s="1" t="s">
        <v>53</v>
      </c>
      <c r="E812" s="2">
        <v>2856.4119999999998</v>
      </c>
      <c r="F812" s="3">
        <v>4.2455586792724188E-2</v>
      </c>
      <c r="G812" s="2">
        <v>47280</v>
      </c>
      <c r="H812" s="2">
        <v>732.66455239939989</v>
      </c>
      <c r="I812" s="392">
        <v>3.6062203579635299E-2</v>
      </c>
      <c r="J812" s="392">
        <v>1.6009959519334E-2</v>
      </c>
      <c r="K812" s="392">
        <v>5.3266706104716899E-2</v>
      </c>
    </row>
    <row r="813" spans="1:11" ht="19" customHeight="1" x14ac:dyDescent="0.2">
      <c r="A813">
        <v>1391</v>
      </c>
      <c r="B813" t="s">
        <v>798</v>
      </c>
      <c r="C813" s="1" t="s">
        <v>86</v>
      </c>
      <c r="D813" s="1" t="s">
        <v>26</v>
      </c>
      <c r="E813" s="2">
        <v>6059.777</v>
      </c>
      <c r="F813" s="3">
        <v>3.8701311999961366E-2</v>
      </c>
      <c r="G813" s="2">
        <v>51756</v>
      </c>
      <c r="H813" s="2">
        <v>731.10416291255012</v>
      </c>
      <c r="I813" s="392">
        <v>3.5927881579683997E-2</v>
      </c>
      <c r="J813" s="392">
        <v>1.59584100773946E-2</v>
      </c>
      <c r="K813" s="392">
        <v>5.3105665499150502E-2</v>
      </c>
    </row>
    <row r="814" spans="1:11" ht="19" customHeight="1" x14ac:dyDescent="0.2">
      <c r="A814">
        <v>819</v>
      </c>
      <c r="B814" t="s">
        <v>1133</v>
      </c>
      <c r="C814" s="1" t="s">
        <v>29</v>
      </c>
      <c r="D814" s="1" t="s">
        <v>147</v>
      </c>
      <c r="E814" s="2">
        <v>2270.3098</v>
      </c>
      <c r="F814" s="3">
        <v>3.9107600000000006E-2</v>
      </c>
      <c r="G814" s="2">
        <v>50693</v>
      </c>
      <c r="H814" s="2">
        <v>723.60577188200011</v>
      </c>
      <c r="I814" s="392">
        <v>3.5286372170422103E-2</v>
      </c>
      <c r="J814" s="392">
        <v>1.5703627873899499E-2</v>
      </c>
      <c r="K814" s="392">
        <v>5.2329286367691297E-2</v>
      </c>
    </row>
    <row r="815" spans="1:11" ht="19" customHeight="1" x14ac:dyDescent="0.2">
      <c r="A815">
        <v>1329</v>
      </c>
      <c r="B815" t="s">
        <v>917</v>
      </c>
      <c r="C815" s="1" t="s">
        <v>86</v>
      </c>
      <c r="D815" s="1" t="s">
        <v>26</v>
      </c>
      <c r="E815" s="2">
        <v>1859.6984</v>
      </c>
      <c r="F815" s="3">
        <v>3.3677062999948736E-2</v>
      </c>
      <c r="G815" s="2">
        <v>58521</v>
      </c>
      <c r="H815" s="2">
        <v>719.34762239430006</v>
      </c>
      <c r="I815" s="392">
        <v>3.49265687660196E-2</v>
      </c>
      <c r="J815" s="392">
        <v>1.55636437343198E-2</v>
      </c>
      <c r="K815" s="392">
        <v>5.1906813900120398E-2</v>
      </c>
    </row>
    <row r="816" spans="1:11" ht="19" customHeight="1" x14ac:dyDescent="0.2">
      <c r="A816">
        <v>311</v>
      </c>
      <c r="B816" t="s">
        <v>744</v>
      </c>
      <c r="C816" s="1" t="s">
        <v>189</v>
      </c>
      <c r="D816" s="1" t="s">
        <v>2</v>
      </c>
      <c r="E816" s="2">
        <v>2896.5074</v>
      </c>
      <c r="F816" s="3">
        <v>3.4028999999999999E-3</v>
      </c>
      <c r="G816" s="2">
        <v>575256</v>
      </c>
      <c r="H816" s="2">
        <v>714.50160447600001</v>
      </c>
      <c r="I816" s="392">
        <v>3.4524833024232898E-2</v>
      </c>
      <c r="J816" s="392">
        <v>1.5401607786967E-2</v>
      </c>
      <c r="K816" s="392">
        <v>5.1425154546336199E-2</v>
      </c>
    </row>
    <row r="817" spans="1:11" ht="19" customHeight="1" x14ac:dyDescent="0.2">
      <c r="A817">
        <v>803</v>
      </c>
      <c r="B817" t="s">
        <v>901</v>
      </c>
      <c r="C817" s="1" t="s">
        <v>383</v>
      </c>
      <c r="D817" s="1" t="s">
        <v>147</v>
      </c>
      <c r="E817" s="2">
        <v>224.91290000000001</v>
      </c>
      <c r="F817" s="3">
        <v>3.9107599999999992E-2</v>
      </c>
      <c r="G817" s="2">
        <v>49562</v>
      </c>
      <c r="H817" s="2">
        <v>707.46156798799996</v>
      </c>
      <c r="I817" s="392">
        <v>3.3936831371218598E-2</v>
      </c>
      <c r="J817" s="392">
        <v>1.5167948421957501E-2</v>
      </c>
      <c r="K817" s="392">
        <v>5.0706771216038803E-2</v>
      </c>
    </row>
    <row r="818" spans="1:11" ht="19" customHeight="1" x14ac:dyDescent="0.2">
      <c r="A818">
        <v>1219</v>
      </c>
      <c r="B818" t="s">
        <v>776</v>
      </c>
      <c r="C818" s="1" t="s">
        <v>86</v>
      </c>
      <c r="D818" s="1" t="s">
        <v>53</v>
      </c>
      <c r="E818" s="2">
        <v>13363.496499999999</v>
      </c>
      <c r="F818" s="3">
        <v>6.682200000000001E-3</v>
      </c>
      <c r="G818" s="2">
        <v>289572</v>
      </c>
      <c r="H818" s="2">
        <v>706.26697671600004</v>
      </c>
      <c r="I818" s="392">
        <v>3.3836152510540202E-2</v>
      </c>
      <c r="J818" s="392">
        <v>1.51303869382374E-2</v>
      </c>
      <c r="K818" s="392">
        <v>5.0591928650619303E-2</v>
      </c>
    </row>
    <row r="819" spans="1:11" ht="19" customHeight="1" x14ac:dyDescent="0.2">
      <c r="A819">
        <v>1425</v>
      </c>
      <c r="B819" t="s">
        <v>863</v>
      </c>
      <c r="C819" s="1" t="s">
        <v>20</v>
      </c>
      <c r="D819" s="1" t="s">
        <v>26</v>
      </c>
      <c r="E819" s="2">
        <v>16894.784100000001</v>
      </c>
      <c r="F819" s="3">
        <v>1.7290141999999998E-2</v>
      </c>
      <c r="G819" s="2">
        <v>111240</v>
      </c>
      <c r="H819" s="2">
        <v>702.02471956919999</v>
      </c>
      <c r="I819" s="392">
        <v>3.3480071061870197E-2</v>
      </c>
      <c r="J819" s="392">
        <v>1.4986903275139201E-2</v>
      </c>
      <c r="K819" s="392">
        <v>5.0191927246409099E-2</v>
      </c>
    </row>
    <row r="820" spans="1:11" ht="19" customHeight="1" x14ac:dyDescent="0.2">
      <c r="A820">
        <v>860</v>
      </c>
      <c r="B820" t="s">
        <v>791</v>
      </c>
      <c r="C820" s="1" t="s">
        <v>8</v>
      </c>
      <c r="D820" s="1" t="s">
        <v>28</v>
      </c>
      <c r="E820" s="2">
        <v>2469.1287000000002</v>
      </c>
      <c r="F820" s="3">
        <v>3.1949709574810005E-2</v>
      </c>
      <c r="G820" s="2">
        <v>59738</v>
      </c>
      <c r="H820" s="2">
        <v>696.64328896170002</v>
      </c>
      <c r="I820" s="392">
        <v>3.3019514608379902E-2</v>
      </c>
      <c r="J820" s="392">
        <v>1.4813711344037099E-2</v>
      </c>
      <c r="K820" s="392">
        <v>4.9658989439789698E-2</v>
      </c>
    </row>
    <row r="821" spans="1:11" ht="19" customHeight="1" x14ac:dyDescent="0.2">
      <c r="A821">
        <v>1438</v>
      </c>
      <c r="B821" t="s">
        <v>864</v>
      </c>
      <c r="C821" s="1" t="s">
        <v>86</v>
      </c>
      <c r="D821" s="1" t="s">
        <v>26</v>
      </c>
      <c r="E821" s="2">
        <v>8607.0861000000004</v>
      </c>
      <c r="F821" s="3">
        <v>1.0623373660724755E-2</v>
      </c>
      <c r="G821" s="2">
        <v>179123</v>
      </c>
      <c r="H821" s="2">
        <v>694.55505448395002</v>
      </c>
      <c r="I821" s="392">
        <v>3.2846777983402402E-2</v>
      </c>
      <c r="J821" s="392">
        <v>1.4742946272500701E-2</v>
      </c>
      <c r="K821" s="392">
        <v>4.9452568486359601E-2</v>
      </c>
    </row>
    <row r="822" spans="1:11" ht="19" customHeight="1" x14ac:dyDescent="0.2">
      <c r="A822">
        <v>56</v>
      </c>
      <c r="B822" t="s">
        <v>769</v>
      </c>
      <c r="C822" s="1" t="s">
        <v>20</v>
      </c>
      <c r="D822" s="1" t="s">
        <v>53</v>
      </c>
      <c r="E822" s="2">
        <v>611.32190000000003</v>
      </c>
      <c r="F822" s="3">
        <v>1.0648112000011456E-2</v>
      </c>
      <c r="G822" s="2">
        <v>174594</v>
      </c>
      <c r="H822" s="2">
        <v>678.57021028345002</v>
      </c>
      <c r="I822" s="392">
        <v>3.1528290116344899E-2</v>
      </c>
      <c r="J822" s="392">
        <v>1.4219005459638299E-2</v>
      </c>
      <c r="K822" s="392">
        <v>4.78561984786414E-2</v>
      </c>
    </row>
    <row r="823" spans="1:11" ht="19" customHeight="1" x14ac:dyDescent="0.2">
      <c r="A823">
        <v>15</v>
      </c>
      <c r="B823" t="s">
        <v>905</v>
      </c>
      <c r="C823" s="1" t="s">
        <v>54</v>
      </c>
      <c r="D823" s="1" t="s">
        <v>53</v>
      </c>
      <c r="E823" s="2">
        <v>18933.185000000001</v>
      </c>
      <c r="F823" s="3">
        <v>1.2259563999986808E-2</v>
      </c>
      <c r="G823" s="2">
        <v>151613</v>
      </c>
      <c r="H823" s="2">
        <v>678.42888600644994</v>
      </c>
      <c r="I823" s="392">
        <v>3.1516721889986499E-2</v>
      </c>
      <c r="J823" s="392">
        <v>1.42146077101759E-2</v>
      </c>
      <c r="K823" s="392">
        <v>4.7843838742115202E-2</v>
      </c>
    </row>
    <row r="824" spans="1:11" ht="19" customHeight="1" x14ac:dyDescent="0.2">
      <c r="A824">
        <v>907</v>
      </c>
      <c r="B824" t="s">
        <v>743</v>
      </c>
      <c r="C824" s="1" t="s">
        <v>8</v>
      </c>
      <c r="D824" s="1" t="s">
        <v>28</v>
      </c>
      <c r="E824" s="2">
        <v>3168.5945999999999</v>
      </c>
      <c r="F824" s="3">
        <v>5.5162709500629426E-3</v>
      </c>
      <c r="G824" s="2">
        <v>328073</v>
      </c>
      <c r="H824" s="2">
        <v>660.5549391809999</v>
      </c>
      <c r="I824" s="392">
        <v>3.0091633940102499E-2</v>
      </c>
      <c r="J824" s="392">
        <v>1.36434116958714E-2</v>
      </c>
      <c r="K824" s="392">
        <v>4.6111961229542801E-2</v>
      </c>
    </row>
    <row r="825" spans="1:11" ht="19" customHeight="1" x14ac:dyDescent="0.2">
      <c r="A825">
        <v>1304</v>
      </c>
      <c r="B825" t="s">
        <v>906</v>
      </c>
      <c r="C825" s="1" t="s">
        <v>34</v>
      </c>
      <c r="D825" s="1" t="s">
        <v>26</v>
      </c>
      <c r="E825" s="2">
        <v>1426.1968999999999</v>
      </c>
      <c r="F825" s="3">
        <v>3.3677062999906554E-2</v>
      </c>
      <c r="G825" s="2">
        <v>53505</v>
      </c>
      <c r="H825" s="2">
        <v>657.69030837064997</v>
      </c>
      <c r="I825" s="392">
        <v>2.9859764059186202E-2</v>
      </c>
      <c r="J825" s="392">
        <v>1.35550544073456E-2</v>
      </c>
      <c r="K825" s="392">
        <v>4.58543256182046E-2</v>
      </c>
    </row>
    <row r="826" spans="1:11" ht="19" customHeight="1" x14ac:dyDescent="0.2">
      <c r="A826">
        <v>1273</v>
      </c>
      <c r="B826" t="s">
        <v>808</v>
      </c>
      <c r="C826" s="1" t="s">
        <v>54</v>
      </c>
      <c r="D826" s="1" t="s">
        <v>53</v>
      </c>
      <c r="E826" s="2">
        <v>11880.3087</v>
      </c>
      <c r="F826" s="3">
        <v>6.6822000000000001E-3</v>
      </c>
      <c r="G826" s="2">
        <v>267320</v>
      </c>
      <c r="H826" s="2">
        <v>651.99428195999997</v>
      </c>
      <c r="I826" s="392">
        <v>2.9415048056548699E-2</v>
      </c>
      <c r="J826" s="392">
        <v>1.33789546323665E-2</v>
      </c>
      <c r="K826" s="392">
        <v>4.5314977250630897E-2</v>
      </c>
    </row>
    <row r="827" spans="1:11" ht="19" customHeight="1" x14ac:dyDescent="0.2">
      <c r="A827">
        <v>57</v>
      </c>
      <c r="B827" t="s">
        <v>811</v>
      </c>
      <c r="C827" s="1" t="s">
        <v>20</v>
      </c>
      <c r="D827" s="1" t="s">
        <v>53</v>
      </c>
      <c r="E827" s="2">
        <v>787.67750000000001</v>
      </c>
      <c r="F827" s="3">
        <v>1.0648112000023883E-2</v>
      </c>
      <c r="G827" s="2">
        <v>167493</v>
      </c>
      <c r="H827" s="2">
        <v>650.97174147530006</v>
      </c>
      <c r="I827" s="392">
        <v>2.9334257126524502E-2</v>
      </c>
      <c r="J827" s="392">
        <v>1.33453424026537E-2</v>
      </c>
      <c r="K827" s="392">
        <v>4.5228005825057503E-2</v>
      </c>
    </row>
    <row r="828" spans="1:11" ht="19" customHeight="1" x14ac:dyDescent="0.2">
      <c r="A828">
        <v>759</v>
      </c>
      <c r="B828" t="s">
        <v>923</v>
      </c>
      <c r="C828" s="1" t="s">
        <v>18</v>
      </c>
      <c r="D828" s="1" t="s">
        <v>7</v>
      </c>
      <c r="E828" s="2">
        <v>6163.8753999999999</v>
      </c>
      <c r="F828" s="3">
        <v>1.339215500003758E-2</v>
      </c>
      <c r="G828" s="2">
        <v>133051</v>
      </c>
      <c r="H828" s="2">
        <v>650.37145944215001</v>
      </c>
      <c r="I828" s="392">
        <v>2.9286873323160999E-2</v>
      </c>
      <c r="J828" s="392">
        <v>1.33258996128855E-2</v>
      </c>
      <c r="K828" s="392">
        <v>4.51689479175904E-2</v>
      </c>
    </row>
    <row r="829" spans="1:11" ht="19" customHeight="1" x14ac:dyDescent="0.2">
      <c r="A829">
        <v>1406</v>
      </c>
      <c r="B829" t="s">
        <v>892</v>
      </c>
      <c r="C829" s="1" t="s">
        <v>20</v>
      </c>
      <c r="D829" s="1" t="s">
        <v>26</v>
      </c>
      <c r="E829" s="2">
        <v>5894.5694999999996</v>
      </c>
      <c r="F829" s="3">
        <v>1.7290141999960665E-2</v>
      </c>
      <c r="G829" s="2">
        <v>101697</v>
      </c>
      <c r="H829" s="2">
        <v>641.79978340404989</v>
      </c>
      <c r="I829" s="392">
        <v>2.8617705506734498E-2</v>
      </c>
      <c r="J829" s="392">
        <v>1.30630890815363E-2</v>
      </c>
      <c r="K829" s="392">
        <v>4.4333901597072699E-2</v>
      </c>
    </row>
    <row r="830" spans="1:11" ht="19" customHeight="1" x14ac:dyDescent="0.2">
      <c r="A830">
        <v>541</v>
      </c>
      <c r="B830" t="s">
        <v>818</v>
      </c>
      <c r="C830" s="1" t="s">
        <v>490</v>
      </c>
      <c r="D830" s="1" t="s">
        <v>40</v>
      </c>
      <c r="E830" s="2">
        <v>9525.6211000000003</v>
      </c>
      <c r="F830" s="3">
        <v>4.7073707000026929E-2</v>
      </c>
      <c r="G830" s="2">
        <v>37137</v>
      </c>
      <c r="H830" s="2">
        <v>638.08433375389995</v>
      </c>
      <c r="I830" s="392">
        <v>2.8329960737403601E-2</v>
      </c>
      <c r="J830" s="392">
        <v>1.29504556868635E-2</v>
      </c>
      <c r="K830" s="392">
        <v>4.3987527063973797E-2</v>
      </c>
    </row>
    <row r="831" spans="1:11" ht="19" customHeight="1" x14ac:dyDescent="0.2">
      <c r="A831">
        <v>832</v>
      </c>
      <c r="B831" t="s">
        <v>948</v>
      </c>
      <c r="C831" s="1" t="s">
        <v>29</v>
      </c>
      <c r="D831" s="1" t="s">
        <v>2</v>
      </c>
      <c r="E831" s="2">
        <v>908.13109999999995</v>
      </c>
      <c r="F831" s="3">
        <v>2.0520829641495854E-2</v>
      </c>
      <c r="G831" s="2">
        <v>84741</v>
      </c>
      <c r="H831" s="2">
        <v>634.71880299725001</v>
      </c>
      <c r="I831" s="392">
        <v>2.80653799747057E-2</v>
      </c>
      <c r="J831" s="392">
        <v>1.2844276961429899E-2</v>
      </c>
      <c r="K831" s="392">
        <v>4.3672535244441299E-2</v>
      </c>
    </row>
    <row r="832" spans="1:11" ht="19" customHeight="1" x14ac:dyDescent="0.2">
      <c r="A832">
        <v>480</v>
      </c>
      <c r="B832" t="s">
        <v>786</v>
      </c>
      <c r="C832" s="1" t="s">
        <v>107</v>
      </c>
      <c r="D832" s="1" t="s">
        <v>40</v>
      </c>
      <c r="E832" s="2">
        <v>29784.195899999999</v>
      </c>
      <c r="F832" s="3">
        <v>4.7231621498199872E-2</v>
      </c>
      <c r="G832" s="2">
        <v>36664</v>
      </c>
      <c r="H832" s="2">
        <v>632.07056227265002</v>
      </c>
      <c r="I832" s="392">
        <v>2.78586923907428E-2</v>
      </c>
      <c r="J832" s="392">
        <v>1.2764868689973501E-2</v>
      </c>
      <c r="K832" s="392">
        <v>4.3423726423016597E-2</v>
      </c>
    </row>
    <row r="833" spans="1:11" ht="19" customHeight="1" x14ac:dyDescent="0.2">
      <c r="A833">
        <v>1196</v>
      </c>
      <c r="B833" t="s">
        <v>790</v>
      </c>
      <c r="C833" s="1" t="s">
        <v>486</v>
      </c>
      <c r="D833" s="1" t="s">
        <v>53</v>
      </c>
      <c r="E833" s="2">
        <v>4545.2902000000004</v>
      </c>
      <c r="F833" s="3">
        <v>6.6822000000000001E-3</v>
      </c>
      <c r="G833" s="2">
        <v>257965</v>
      </c>
      <c r="H833" s="2">
        <v>629.17740889499999</v>
      </c>
      <c r="I833" s="392">
        <v>2.7642892245163201E-2</v>
      </c>
      <c r="J833" s="392">
        <v>1.2675160581082701E-2</v>
      </c>
      <c r="K833" s="392">
        <v>4.3142418355410397E-2</v>
      </c>
    </row>
    <row r="834" spans="1:11" ht="19" customHeight="1" x14ac:dyDescent="0.2">
      <c r="A834">
        <v>9</v>
      </c>
      <c r="B834" t="s">
        <v>969</v>
      </c>
      <c r="C834" s="1" t="s">
        <v>230</v>
      </c>
      <c r="D834" s="1" t="s">
        <v>53</v>
      </c>
      <c r="E834" s="2">
        <v>14122.5015</v>
      </c>
      <c r="F834" s="3">
        <v>1.2259564000014255E-2</v>
      </c>
      <c r="G834" s="2">
        <v>140292</v>
      </c>
      <c r="H834" s="2">
        <v>627.77034473184995</v>
      </c>
      <c r="I834" s="392">
        <v>2.7535652746411399E-2</v>
      </c>
      <c r="J834" s="392">
        <v>1.26304436940161E-2</v>
      </c>
      <c r="K834" s="392">
        <v>4.3017046633598302E-2</v>
      </c>
    </row>
    <row r="835" spans="1:11" ht="19" customHeight="1" x14ac:dyDescent="0.2">
      <c r="A835">
        <v>1416</v>
      </c>
      <c r="B835" t="s">
        <v>1053</v>
      </c>
      <c r="C835" s="1" t="s">
        <v>86</v>
      </c>
      <c r="D835" s="1" t="s">
        <v>26</v>
      </c>
      <c r="E835" s="2">
        <v>35346.064599999998</v>
      </c>
      <c r="F835" s="3">
        <v>1.06075410674833E-2</v>
      </c>
      <c r="G835" s="2">
        <v>162129</v>
      </c>
      <c r="H835" s="2">
        <v>627.72335939145</v>
      </c>
      <c r="I835" s="392">
        <v>2.7532063754301499E-2</v>
      </c>
      <c r="J835" s="392">
        <v>1.26292248181188E-2</v>
      </c>
      <c r="K835" s="392">
        <v>4.3012871071331102E-2</v>
      </c>
    </row>
    <row r="836" spans="1:11" ht="19" customHeight="1" x14ac:dyDescent="0.2">
      <c r="A836">
        <v>1018</v>
      </c>
      <c r="B836" t="s">
        <v>941</v>
      </c>
      <c r="C836" s="1" t="s">
        <v>837</v>
      </c>
      <c r="D836" s="1" t="s">
        <v>2</v>
      </c>
      <c r="E836" s="2">
        <v>62590.544099999999</v>
      </c>
      <c r="F836" s="3">
        <v>2.0463176000023977E-2</v>
      </c>
      <c r="G836" s="2">
        <v>83423</v>
      </c>
      <c r="H836" s="2">
        <v>623.09132897925008</v>
      </c>
      <c r="I836" s="392">
        <v>2.7176484696837401E-2</v>
      </c>
      <c r="J836" s="392">
        <v>1.2486304424758799E-2</v>
      </c>
      <c r="K836" s="392">
        <v>4.2569017775104898E-2</v>
      </c>
    </row>
    <row r="837" spans="1:11" ht="19" customHeight="1" x14ac:dyDescent="0.2">
      <c r="A837">
        <v>895</v>
      </c>
      <c r="B837" t="s">
        <v>749</v>
      </c>
      <c r="C837" s="1" t="s">
        <v>8</v>
      </c>
      <c r="D837" s="1" t="s">
        <v>28</v>
      </c>
      <c r="E837" s="2">
        <v>4065.1386000000002</v>
      </c>
      <c r="F837" s="3">
        <v>2.6536999999999997E-3</v>
      </c>
      <c r="G837" s="2">
        <v>641678</v>
      </c>
      <c r="H837" s="2">
        <v>621.52963163899994</v>
      </c>
      <c r="I837" s="392">
        <v>2.7059573829021199E-2</v>
      </c>
      <c r="J837" s="392">
        <v>1.24405132445861E-2</v>
      </c>
      <c r="K837" s="392">
        <v>4.2415513786910997E-2</v>
      </c>
    </row>
    <row r="838" spans="1:11" ht="19" customHeight="1" x14ac:dyDescent="0.2">
      <c r="A838">
        <v>1240</v>
      </c>
      <c r="B838" t="s">
        <v>789</v>
      </c>
      <c r="C838" s="1" t="s">
        <v>86</v>
      </c>
      <c r="D838" s="1" t="s">
        <v>53</v>
      </c>
      <c r="E838" s="2">
        <v>3356.8665000000001</v>
      </c>
      <c r="F838" s="3">
        <v>6.6822000000000001E-3</v>
      </c>
      <c r="G838" s="2">
        <v>248142</v>
      </c>
      <c r="H838" s="2">
        <v>605.219082426</v>
      </c>
      <c r="I838" s="392">
        <v>2.5837910049169601E-2</v>
      </c>
      <c r="J838" s="392">
        <v>1.19430339389063E-2</v>
      </c>
      <c r="K838" s="392">
        <v>4.0832841576390902E-2</v>
      </c>
    </row>
    <row r="839" spans="1:11" ht="19" customHeight="1" x14ac:dyDescent="0.2">
      <c r="A839">
        <v>1241</v>
      </c>
      <c r="B839" t="s">
        <v>824</v>
      </c>
      <c r="C839" s="1" t="s">
        <v>825</v>
      </c>
      <c r="D839" s="1" t="s">
        <v>53</v>
      </c>
      <c r="E839" s="2">
        <v>11096.8269</v>
      </c>
      <c r="F839" s="3">
        <v>6.6822000000000001E-3</v>
      </c>
      <c r="G839" s="2">
        <v>247177</v>
      </c>
      <c r="H839" s="2">
        <v>602.86544453099998</v>
      </c>
      <c r="I839" s="392">
        <v>2.5661017545445999E-2</v>
      </c>
      <c r="J839" s="392">
        <v>1.1872683085365E-2</v>
      </c>
      <c r="K839" s="392">
        <v>4.0619713554410103E-2</v>
      </c>
    </row>
    <row r="840" spans="1:11" ht="19" customHeight="1" x14ac:dyDescent="0.2">
      <c r="A840">
        <v>30</v>
      </c>
      <c r="B840" t="s">
        <v>879</v>
      </c>
      <c r="C840" s="1" t="s">
        <v>20</v>
      </c>
      <c r="D840" s="1" t="s">
        <v>53</v>
      </c>
      <c r="E840" s="2">
        <v>1296.5018</v>
      </c>
      <c r="F840" s="3">
        <v>2.1908634000053162E-2</v>
      </c>
      <c r="G840" s="2">
        <v>75244</v>
      </c>
      <c r="H840" s="2">
        <v>601.7000386955001</v>
      </c>
      <c r="I840" s="392">
        <v>2.5578017736177499E-2</v>
      </c>
      <c r="J840" s="392">
        <v>1.1836637129225201E-2</v>
      </c>
      <c r="K840" s="392">
        <v>4.0522968217488402E-2</v>
      </c>
    </row>
    <row r="841" spans="1:11" ht="19" customHeight="1" x14ac:dyDescent="0.2">
      <c r="A841">
        <v>784</v>
      </c>
      <c r="B841" t="s">
        <v>849</v>
      </c>
      <c r="C841" s="1" t="s">
        <v>20</v>
      </c>
      <c r="D841" s="1" t="s">
        <v>7</v>
      </c>
      <c r="E841" s="2">
        <v>1922.9023999999999</v>
      </c>
      <c r="F841" s="3">
        <v>0.13380982200032579</v>
      </c>
      <c r="G841" s="2">
        <v>12278</v>
      </c>
      <c r="H841" s="2">
        <v>599.66470299979994</v>
      </c>
      <c r="I841" s="392">
        <v>2.54274892263288E-2</v>
      </c>
      <c r="J841" s="392">
        <v>1.17734247396494E-2</v>
      </c>
      <c r="K841" s="392">
        <v>4.0333983267222297E-2</v>
      </c>
    </row>
    <row r="842" spans="1:11" ht="19" customHeight="1" x14ac:dyDescent="0.2">
      <c r="A842">
        <v>1424</v>
      </c>
      <c r="B842" t="s">
        <v>1012</v>
      </c>
      <c r="C842" s="1" t="s">
        <v>86</v>
      </c>
      <c r="D842" s="1" t="s">
        <v>26</v>
      </c>
      <c r="E842" s="2">
        <v>11686.647300000001</v>
      </c>
      <c r="F842" s="3">
        <v>1.0611137238809829E-2</v>
      </c>
      <c r="G842" s="2">
        <v>154734</v>
      </c>
      <c r="H842" s="2">
        <v>599.29485397115002</v>
      </c>
      <c r="I842" s="392">
        <v>2.5400049621396099E-2</v>
      </c>
      <c r="J842" s="392">
        <v>1.17631221165119E-2</v>
      </c>
      <c r="K842" s="392">
        <v>4.0298011621372899E-2</v>
      </c>
    </row>
    <row r="843" spans="1:11" ht="19" customHeight="1" x14ac:dyDescent="0.2">
      <c r="A843">
        <v>356</v>
      </c>
      <c r="B843" t="s">
        <v>958</v>
      </c>
      <c r="C843" s="1" t="s">
        <v>12</v>
      </c>
      <c r="D843" s="1" t="s">
        <v>2</v>
      </c>
      <c r="E843" s="2">
        <v>566.05150000000003</v>
      </c>
      <c r="F843" s="3">
        <v>5.6392239999724612E-3</v>
      </c>
      <c r="G843" s="2">
        <v>290497</v>
      </c>
      <c r="H843" s="2">
        <v>597.93484382680003</v>
      </c>
      <c r="I843" s="392">
        <v>2.5300955838618199E-2</v>
      </c>
      <c r="J843" s="392">
        <v>1.17223481017012E-2</v>
      </c>
      <c r="K843" s="392">
        <v>4.0171488707275403E-2</v>
      </c>
    </row>
    <row r="844" spans="1:11" ht="19" customHeight="1" x14ac:dyDescent="0.2">
      <c r="A844">
        <v>69</v>
      </c>
      <c r="B844" t="s">
        <v>585</v>
      </c>
      <c r="C844" s="1" t="s">
        <v>34</v>
      </c>
      <c r="D844" s="1" t="s">
        <v>53</v>
      </c>
      <c r="E844" s="2">
        <v>711.38430000000005</v>
      </c>
      <c r="F844" s="3">
        <v>9.7319570000238206E-3</v>
      </c>
      <c r="G844" s="2">
        <v>167928</v>
      </c>
      <c r="H844" s="2">
        <v>596.50784741150005</v>
      </c>
      <c r="I844" s="392">
        <v>2.51950697858771E-2</v>
      </c>
      <c r="J844" s="392">
        <v>1.1676415938159899E-2</v>
      </c>
      <c r="K844" s="392">
        <v>4.0039170981226301E-2</v>
      </c>
    </row>
    <row r="845" spans="1:11" ht="19" customHeight="1" x14ac:dyDescent="0.2">
      <c r="A845">
        <v>1076</v>
      </c>
      <c r="B845" t="s">
        <v>819</v>
      </c>
      <c r="C845" s="1" t="s">
        <v>420</v>
      </c>
      <c r="D845" s="1" t="s">
        <v>28</v>
      </c>
      <c r="E845" s="2">
        <v>2754.1812</v>
      </c>
      <c r="F845" s="3">
        <v>8.5561999999999999E-3</v>
      </c>
      <c r="G845" s="2">
        <v>190785</v>
      </c>
      <c r="H845" s="2">
        <v>595.82403520499997</v>
      </c>
      <c r="I845" s="392">
        <v>2.5145597252189001E-2</v>
      </c>
      <c r="J845" s="392">
        <v>1.1655558199605299E-2</v>
      </c>
      <c r="K845" s="392">
        <v>3.9970857880106798E-2</v>
      </c>
    </row>
    <row r="846" spans="1:11" ht="19" customHeight="1" x14ac:dyDescent="0.2">
      <c r="A846">
        <v>846</v>
      </c>
      <c r="B846" t="s">
        <v>737</v>
      </c>
      <c r="C846" s="1" t="s">
        <v>8</v>
      </c>
      <c r="D846" s="1" t="s">
        <v>28</v>
      </c>
      <c r="E846" s="2">
        <v>9302.2384000000002</v>
      </c>
      <c r="F846" s="3">
        <v>3.98E-3</v>
      </c>
      <c r="G846" s="2">
        <v>408324</v>
      </c>
      <c r="H846" s="2">
        <v>593.17227479999997</v>
      </c>
      <c r="I846" s="392">
        <v>2.4947445731312301E-2</v>
      </c>
      <c r="J846" s="392">
        <v>1.15773584436791E-2</v>
      </c>
      <c r="K846" s="392">
        <v>3.9718258134859998E-2</v>
      </c>
    </row>
    <row r="847" spans="1:11" ht="19" customHeight="1" x14ac:dyDescent="0.2">
      <c r="A847">
        <v>1256</v>
      </c>
      <c r="B847" t="s">
        <v>795</v>
      </c>
      <c r="C847" s="1" t="s">
        <v>86</v>
      </c>
      <c r="D847" s="1" t="s">
        <v>53</v>
      </c>
      <c r="E847" s="2">
        <v>452.73349999999999</v>
      </c>
      <c r="F847" s="3">
        <v>6.6822000000000001E-3</v>
      </c>
      <c r="G847" s="2">
        <v>242119</v>
      </c>
      <c r="H847" s="2">
        <v>590.52896735699994</v>
      </c>
      <c r="I847" s="392">
        <v>2.4754363130428399E-2</v>
      </c>
      <c r="J847" s="392">
        <v>1.14989528166796E-2</v>
      </c>
      <c r="K847" s="392">
        <v>3.9479967324900701E-2</v>
      </c>
    </row>
    <row r="848" spans="1:11" ht="19" customHeight="1" x14ac:dyDescent="0.2">
      <c r="A848">
        <v>951</v>
      </c>
      <c r="B848" t="s">
        <v>804</v>
      </c>
      <c r="C848" s="1" t="s">
        <v>70</v>
      </c>
      <c r="D848" s="1" t="s">
        <v>28</v>
      </c>
      <c r="E848" s="2">
        <v>2554.9274</v>
      </c>
      <c r="F848" s="3">
        <v>1.3145037999999998E-2</v>
      </c>
      <c r="G848" s="2">
        <v>122575</v>
      </c>
      <c r="H848" s="2">
        <v>588.10735699024997</v>
      </c>
      <c r="I848" s="392">
        <v>2.45890408723284E-2</v>
      </c>
      <c r="J848" s="392">
        <v>1.14271981036249E-2</v>
      </c>
      <c r="K848" s="392">
        <v>3.9252550728428703E-2</v>
      </c>
    </row>
    <row r="849" spans="1:11" ht="19" customHeight="1" x14ac:dyDescent="0.2">
      <c r="A849">
        <v>1124</v>
      </c>
      <c r="B849" t="s">
        <v>1074</v>
      </c>
      <c r="C849" s="1" t="s">
        <v>148</v>
      </c>
      <c r="D849" s="1" t="s">
        <v>147</v>
      </c>
      <c r="E849" s="2">
        <v>3127.8712</v>
      </c>
      <c r="F849" s="3">
        <v>1.5669192999960124E-2</v>
      </c>
      <c r="G849" s="2">
        <v>100308</v>
      </c>
      <c r="H849" s="2">
        <v>573.68707517560006</v>
      </c>
      <c r="I849" s="392">
        <v>2.3550168648046401E-2</v>
      </c>
      <c r="J849" s="392">
        <v>1.0997017646755401E-2</v>
      </c>
      <c r="K849" s="392">
        <v>3.79693905552567E-2</v>
      </c>
    </row>
    <row r="850" spans="1:11" ht="19" customHeight="1" x14ac:dyDescent="0.2">
      <c r="A850">
        <v>746</v>
      </c>
      <c r="B850" t="s">
        <v>1063</v>
      </c>
      <c r="C850" s="1" t="s">
        <v>18</v>
      </c>
      <c r="D850" s="1" t="s">
        <v>7</v>
      </c>
      <c r="E850" s="2">
        <v>10192.812</v>
      </c>
      <c r="F850" s="3">
        <v>1.3172344000000001E-2</v>
      </c>
      <c r="G850" s="2">
        <v>117970</v>
      </c>
      <c r="H850" s="2">
        <v>567.1886189132</v>
      </c>
      <c r="I850" s="392">
        <v>2.3086403796441401E-2</v>
      </c>
      <c r="J850" s="392">
        <v>1.08101486663809E-2</v>
      </c>
      <c r="K850" s="392">
        <v>3.7369049786388102E-2</v>
      </c>
    </row>
    <row r="851" spans="1:11" ht="19" customHeight="1" x14ac:dyDescent="0.2">
      <c r="A851">
        <v>1285</v>
      </c>
      <c r="B851" t="s">
        <v>878</v>
      </c>
      <c r="C851" s="1" t="s">
        <v>54</v>
      </c>
      <c r="D851" s="1" t="s">
        <v>53</v>
      </c>
      <c r="E851" s="2">
        <v>43508.133699999998</v>
      </c>
      <c r="F851" s="3">
        <v>6.6822000000000001E-3</v>
      </c>
      <c r="G851" s="2">
        <v>231433</v>
      </c>
      <c r="H851" s="2">
        <v>564.46578129900001</v>
      </c>
      <c r="I851" s="392">
        <v>2.2895779426618398E-2</v>
      </c>
      <c r="J851" s="392">
        <v>1.07292908110042E-2</v>
      </c>
      <c r="K851" s="392">
        <v>3.7114368595525797E-2</v>
      </c>
    </row>
    <row r="852" spans="1:11" ht="19" customHeight="1" x14ac:dyDescent="0.2">
      <c r="A852">
        <v>1316</v>
      </c>
      <c r="B852" t="s">
        <v>855</v>
      </c>
      <c r="C852" s="1" t="s">
        <v>20</v>
      </c>
      <c r="D852" s="1" t="s">
        <v>26</v>
      </c>
      <c r="E852" s="2">
        <v>9412.6088</v>
      </c>
      <c r="F852" s="3">
        <v>2.6848483000087908E-2</v>
      </c>
      <c r="G852" s="2">
        <v>56875</v>
      </c>
      <c r="H852" s="2">
        <v>557.35772677994999</v>
      </c>
      <c r="I852" s="392">
        <v>2.24000317097841E-2</v>
      </c>
      <c r="J852" s="392">
        <v>1.0518179244689899E-2</v>
      </c>
      <c r="K852" s="392">
        <v>3.6469043182840097E-2</v>
      </c>
    </row>
    <row r="853" spans="1:11" ht="19" customHeight="1" x14ac:dyDescent="0.2">
      <c r="A853">
        <v>283</v>
      </c>
      <c r="B853" t="s">
        <v>774</v>
      </c>
      <c r="C853" s="1" t="s">
        <v>189</v>
      </c>
      <c r="D853" s="1" t="s">
        <v>2</v>
      </c>
      <c r="E853" s="2">
        <v>2440.0382</v>
      </c>
      <c r="F853" s="3">
        <v>3.4028999999999999E-3</v>
      </c>
      <c r="G853" s="2">
        <v>447208</v>
      </c>
      <c r="H853" s="2">
        <v>555.45849766800006</v>
      </c>
      <c r="I853" s="392">
        <v>2.22696146923426E-2</v>
      </c>
      <c r="J853" s="392">
        <v>1.0465993523820299E-2</v>
      </c>
      <c r="K853" s="392">
        <v>3.6288446181800098E-2</v>
      </c>
    </row>
    <row r="854" spans="1:11" ht="19" customHeight="1" x14ac:dyDescent="0.2">
      <c r="A854">
        <v>120</v>
      </c>
      <c r="B854" t="s">
        <v>977</v>
      </c>
      <c r="C854" s="1" t="s">
        <v>86</v>
      </c>
      <c r="D854" s="1" t="s">
        <v>53</v>
      </c>
      <c r="E854" s="2">
        <v>2434.0610999999999</v>
      </c>
      <c r="F854" s="3">
        <v>2.8992674000038601E-2</v>
      </c>
      <c r="G854" s="2">
        <v>51812</v>
      </c>
      <c r="H854" s="2">
        <v>548.29147523084998</v>
      </c>
      <c r="I854" s="392">
        <v>2.1769068998315998E-2</v>
      </c>
      <c r="J854" s="392">
        <v>1.0256016436016001E-2</v>
      </c>
      <c r="K854" s="392">
        <v>3.5617290851923701E-2</v>
      </c>
    </row>
    <row r="855" spans="1:11" ht="19" customHeight="1" x14ac:dyDescent="0.2">
      <c r="A855">
        <v>352</v>
      </c>
      <c r="B855" t="s">
        <v>897</v>
      </c>
      <c r="C855" s="1" t="s">
        <v>12</v>
      </c>
      <c r="D855" s="1" t="s">
        <v>2</v>
      </c>
      <c r="E855" s="2">
        <v>704.19780000000003</v>
      </c>
      <c r="F855" s="3">
        <v>5.6392240000150851E-3</v>
      </c>
      <c r="G855" s="2">
        <v>265139</v>
      </c>
      <c r="H855" s="2">
        <v>545.74004743109992</v>
      </c>
      <c r="I855" s="392">
        <v>2.1595631326151901E-2</v>
      </c>
      <c r="J855" s="392">
        <v>1.0183909271532701E-2</v>
      </c>
      <c r="K855" s="392">
        <v>3.53911014914726E-2</v>
      </c>
    </row>
    <row r="856" spans="1:11" ht="19" customHeight="1" x14ac:dyDescent="0.2">
      <c r="A856">
        <v>1026</v>
      </c>
      <c r="B856" t="s">
        <v>778</v>
      </c>
      <c r="C856" s="1" t="s">
        <v>779</v>
      </c>
      <c r="D856" s="1" t="s">
        <v>28</v>
      </c>
      <c r="E856" s="2">
        <v>4203.3950000000004</v>
      </c>
      <c r="F856" s="3">
        <v>2.6536999999999997E-3</v>
      </c>
      <c r="G856" s="2">
        <v>563142</v>
      </c>
      <c r="H856" s="2">
        <v>545.459622771</v>
      </c>
      <c r="I856" s="392">
        <v>2.1575971567201899E-2</v>
      </c>
      <c r="J856" s="392">
        <v>1.0176571143108E-2</v>
      </c>
      <c r="K856" s="392">
        <v>3.5366186565494201E-2</v>
      </c>
    </row>
    <row r="857" spans="1:11" ht="19" customHeight="1" x14ac:dyDescent="0.2">
      <c r="A857">
        <v>76</v>
      </c>
      <c r="B857" t="s">
        <v>1036</v>
      </c>
      <c r="C857" s="1" t="s">
        <v>34</v>
      </c>
      <c r="D857" s="1" t="s">
        <v>53</v>
      </c>
      <c r="E857" s="2">
        <v>1188.8766000000001</v>
      </c>
      <c r="F857" s="3">
        <v>9.1270728618449551E-2</v>
      </c>
      <c r="G857" s="2">
        <v>16163</v>
      </c>
      <c r="H857" s="2">
        <v>538.4512071309</v>
      </c>
      <c r="I857" s="392">
        <v>2.1096453155037699E-2</v>
      </c>
      <c r="J857" s="392">
        <v>9.9762719004604095E-3</v>
      </c>
      <c r="K857" s="392">
        <v>3.4752621428636499E-2</v>
      </c>
    </row>
    <row r="858" spans="1:11" ht="19" customHeight="1" x14ac:dyDescent="0.2">
      <c r="A858">
        <v>729</v>
      </c>
      <c r="B858" t="s">
        <v>1033</v>
      </c>
      <c r="C858" s="1" t="s">
        <v>18</v>
      </c>
      <c r="D858" s="1" t="s">
        <v>7</v>
      </c>
      <c r="E858" s="2">
        <v>6245.5415999999996</v>
      </c>
      <c r="F858" s="3">
        <v>1.317234400001791E-2</v>
      </c>
      <c r="G858" s="2">
        <v>111677</v>
      </c>
      <c r="H858" s="2">
        <v>536.93246922485002</v>
      </c>
      <c r="I858" s="392">
        <v>2.0993716346495599E-2</v>
      </c>
      <c r="J858" s="392">
        <v>9.9347227030407801E-3</v>
      </c>
      <c r="K858" s="392">
        <v>3.4615990025557597E-2</v>
      </c>
    </row>
    <row r="859" spans="1:11" ht="19" customHeight="1" x14ac:dyDescent="0.2">
      <c r="A859">
        <v>1411</v>
      </c>
      <c r="B859" t="s">
        <v>926</v>
      </c>
      <c r="C859" s="1" t="s">
        <v>86</v>
      </c>
      <c r="D859" s="1" t="s">
        <v>26</v>
      </c>
      <c r="E859" s="2">
        <v>4772.9790999999996</v>
      </c>
      <c r="F859" s="3">
        <v>3.8701312000105799E-2</v>
      </c>
      <c r="G859" s="2">
        <v>37808</v>
      </c>
      <c r="H859" s="2">
        <v>534.0750094965</v>
      </c>
      <c r="I859" s="392">
        <v>2.07994186347259E-2</v>
      </c>
      <c r="J859" s="392">
        <v>9.85575503041013E-3</v>
      </c>
      <c r="K859" s="392">
        <v>3.4372226361326502E-2</v>
      </c>
    </row>
    <row r="860" spans="1:11" ht="19" customHeight="1" x14ac:dyDescent="0.2">
      <c r="A860">
        <v>340</v>
      </c>
      <c r="B860" t="s">
        <v>931</v>
      </c>
      <c r="C860" s="1" t="s">
        <v>345</v>
      </c>
      <c r="D860" s="1" t="s">
        <v>2</v>
      </c>
      <c r="E860" s="2">
        <v>563.88509999999997</v>
      </c>
      <c r="F860" s="3">
        <v>5.6392239999845783E-3</v>
      </c>
      <c r="G860" s="2">
        <v>259371</v>
      </c>
      <c r="H860" s="2">
        <v>533.86767635649994</v>
      </c>
      <c r="I860" s="392">
        <v>2.0785666134198501E-2</v>
      </c>
      <c r="J860" s="392">
        <v>9.8502348662388405E-3</v>
      </c>
      <c r="K860" s="392">
        <v>3.4355674164602903E-2</v>
      </c>
    </row>
    <row r="861" spans="1:11" ht="19" customHeight="1" x14ac:dyDescent="0.2">
      <c r="A861">
        <v>1408</v>
      </c>
      <c r="B861" t="s">
        <v>920</v>
      </c>
      <c r="C861" s="1" t="s">
        <v>86</v>
      </c>
      <c r="D861" s="1" t="s">
        <v>26</v>
      </c>
      <c r="E861" s="2">
        <v>3539.5549000000001</v>
      </c>
      <c r="F861" s="3">
        <v>3.8701311999946711E-2</v>
      </c>
      <c r="G861" s="2">
        <v>37536</v>
      </c>
      <c r="H861" s="2">
        <v>530.23274323894998</v>
      </c>
      <c r="I861" s="392">
        <v>2.0542315691399599E-2</v>
      </c>
      <c r="J861" s="392">
        <v>9.7500761903152496E-3</v>
      </c>
      <c r="K861" s="392">
        <v>3.4027620193251097E-2</v>
      </c>
    </row>
    <row r="862" spans="1:11" ht="19" customHeight="1" x14ac:dyDescent="0.2">
      <c r="A862">
        <v>1243</v>
      </c>
      <c r="B862" t="s">
        <v>856</v>
      </c>
      <c r="C862" s="1" t="s">
        <v>20</v>
      </c>
      <c r="D862" s="1" t="s">
        <v>53</v>
      </c>
      <c r="E862" s="2">
        <v>11999.976699999999</v>
      </c>
      <c r="F862" s="3">
        <v>6.6822000000000001E-3</v>
      </c>
      <c r="G862" s="2">
        <v>217191</v>
      </c>
      <c r="H862" s="2">
        <v>529.729500573</v>
      </c>
      <c r="I862" s="392">
        <v>2.0507402036845701E-2</v>
      </c>
      <c r="J862" s="392">
        <v>9.7362431430861804E-3</v>
      </c>
      <c r="K862" s="392">
        <v>3.3977396753590197E-2</v>
      </c>
    </row>
    <row r="863" spans="1:11" ht="19" customHeight="1" x14ac:dyDescent="0.2">
      <c r="A863">
        <v>315</v>
      </c>
      <c r="B863" t="s">
        <v>806</v>
      </c>
      <c r="C863" s="1" t="s">
        <v>189</v>
      </c>
      <c r="D863" s="1" t="s">
        <v>2</v>
      </c>
      <c r="E863" s="2">
        <v>2043.6564000000001</v>
      </c>
      <c r="F863" s="3">
        <v>3.4028999999999999E-3</v>
      </c>
      <c r="G863" s="2">
        <v>422318</v>
      </c>
      <c r="H863" s="2">
        <v>524.54366160300003</v>
      </c>
      <c r="I863" s="392">
        <v>2.01535487305727E-2</v>
      </c>
      <c r="J863" s="392">
        <v>9.5891713949366793E-3</v>
      </c>
      <c r="K863" s="392">
        <v>3.3513753931709502E-2</v>
      </c>
    </row>
    <row r="864" spans="1:11" ht="19" customHeight="1" x14ac:dyDescent="0.2">
      <c r="A864">
        <v>360</v>
      </c>
      <c r="B864" t="s">
        <v>839</v>
      </c>
      <c r="C864" s="1" t="s">
        <v>12</v>
      </c>
      <c r="D864" s="1" t="s">
        <v>2</v>
      </c>
      <c r="E864" s="2">
        <v>284.96420000000001</v>
      </c>
      <c r="F864" s="3">
        <v>5.6392239999921434E-3</v>
      </c>
      <c r="G864" s="2">
        <v>254533</v>
      </c>
      <c r="H864" s="2">
        <v>523.90953987235002</v>
      </c>
      <c r="I864" s="392">
        <v>2.0111014340413499E-2</v>
      </c>
      <c r="J864" s="392">
        <v>9.5726645949447305E-3</v>
      </c>
      <c r="K864" s="392">
        <v>3.3451253723609201E-2</v>
      </c>
    </row>
    <row r="865" spans="1:11" ht="19" customHeight="1" x14ac:dyDescent="0.2">
      <c r="A865">
        <v>1069</v>
      </c>
      <c r="B865" t="s">
        <v>792</v>
      </c>
      <c r="C865" s="1" t="s">
        <v>420</v>
      </c>
      <c r="D865" s="1" t="s">
        <v>28</v>
      </c>
      <c r="E865" s="2">
        <v>3512.8343</v>
      </c>
      <c r="F865" s="3">
        <v>8.5561999999999999E-3</v>
      </c>
      <c r="G865" s="2">
        <v>167711</v>
      </c>
      <c r="H865" s="2">
        <v>523.76363324300007</v>
      </c>
      <c r="I865" s="392">
        <v>2.0101319440991101E-2</v>
      </c>
      <c r="J865" s="392">
        <v>9.5689992429749092E-3</v>
      </c>
      <c r="K865" s="392">
        <v>3.3437986407414598E-2</v>
      </c>
    </row>
    <row r="866" spans="1:11" ht="19" customHeight="1" x14ac:dyDescent="0.2">
      <c r="A866">
        <v>1034</v>
      </c>
      <c r="B866" t="s">
        <v>1005</v>
      </c>
      <c r="C866" s="1" t="s">
        <v>63</v>
      </c>
      <c r="D866" s="1" t="s">
        <v>28</v>
      </c>
      <c r="E866" s="2">
        <v>4126.5519999999997</v>
      </c>
      <c r="F866" s="3">
        <v>4.2780999999999991E-3</v>
      </c>
      <c r="G866" s="2">
        <v>333156</v>
      </c>
      <c r="H866" s="2">
        <v>520.22525951399996</v>
      </c>
      <c r="I866" s="392">
        <v>1.98662914089522E-2</v>
      </c>
      <c r="J866" s="392">
        <v>9.4679223342646595E-3</v>
      </c>
      <c r="K866" s="392">
        <v>3.3137432425508297E-2</v>
      </c>
    </row>
    <row r="867" spans="1:11" ht="19" customHeight="1" x14ac:dyDescent="0.2">
      <c r="A867">
        <v>1409</v>
      </c>
      <c r="B867" t="s">
        <v>959</v>
      </c>
      <c r="C867" s="1" t="s">
        <v>86</v>
      </c>
      <c r="D867" s="1" t="s">
        <v>26</v>
      </c>
      <c r="E867" s="2">
        <v>4188.7891</v>
      </c>
      <c r="F867" s="3">
        <v>3.8701311999945608E-2</v>
      </c>
      <c r="G867" s="2">
        <v>36771</v>
      </c>
      <c r="H867" s="2">
        <v>519.42636939574993</v>
      </c>
      <c r="I867" s="392">
        <v>1.9813051855151E-2</v>
      </c>
      <c r="J867" s="392">
        <v>9.4466452163435299E-3</v>
      </c>
      <c r="K867" s="392">
        <v>3.3067039303225902E-2</v>
      </c>
    </row>
    <row r="868" spans="1:11" ht="19" customHeight="1" x14ac:dyDescent="0.2">
      <c r="A868">
        <v>322</v>
      </c>
      <c r="B868" t="s">
        <v>783</v>
      </c>
      <c r="C868" s="1" t="s">
        <v>3</v>
      </c>
      <c r="D868" s="1" t="s">
        <v>2</v>
      </c>
      <c r="E868" s="2">
        <v>2861.2743999999998</v>
      </c>
      <c r="F868" s="3">
        <v>9.2330900000130915E-4</v>
      </c>
      <c r="G868" s="2">
        <v>1527952</v>
      </c>
      <c r="H868" s="2">
        <v>514.93171910705007</v>
      </c>
      <c r="I868" s="392">
        <v>1.9521075904707499E-2</v>
      </c>
      <c r="J868" s="392">
        <v>9.3188573146277404E-3</v>
      </c>
      <c r="K868" s="392">
        <v>3.26854798121234E-2</v>
      </c>
    </row>
    <row r="869" spans="1:11" ht="19" customHeight="1" x14ac:dyDescent="0.2">
      <c r="A869">
        <v>1264</v>
      </c>
      <c r="B869" t="s">
        <v>831</v>
      </c>
      <c r="C869" s="1" t="s">
        <v>20</v>
      </c>
      <c r="D869" s="1" t="s">
        <v>53</v>
      </c>
      <c r="E869" s="2">
        <v>7470.9946</v>
      </c>
      <c r="F869" s="3">
        <v>6.682200000000001E-3</v>
      </c>
      <c r="G869" s="2">
        <v>210878</v>
      </c>
      <c r="H869" s="2">
        <v>514.33207463400004</v>
      </c>
      <c r="I869" s="392">
        <v>1.94814225966203E-2</v>
      </c>
      <c r="J869" s="392">
        <v>9.3019736762658695E-3</v>
      </c>
      <c r="K869" s="392">
        <v>3.2637585899696203E-2</v>
      </c>
    </row>
    <row r="870" spans="1:11" ht="19" customHeight="1" x14ac:dyDescent="0.2">
      <c r="A870">
        <v>1267</v>
      </c>
      <c r="B870" t="s">
        <v>859</v>
      </c>
      <c r="C870" s="1" t="s">
        <v>20</v>
      </c>
      <c r="D870" s="1" t="s">
        <v>53</v>
      </c>
      <c r="E870" s="2">
        <v>11481.578799999999</v>
      </c>
      <c r="F870" s="3">
        <v>6.6822000000000001E-3</v>
      </c>
      <c r="G870" s="2">
        <v>209151</v>
      </c>
      <c r="H870" s="2">
        <v>510.11991645299997</v>
      </c>
      <c r="I870" s="392">
        <v>1.92044443500872E-2</v>
      </c>
      <c r="J870" s="392">
        <v>9.1819357474613797E-3</v>
      </c>
      <c r="K870" s="392">
        <v>3.2253764837782903E-2</v>
      </c>
    </row>
    <row r="871" spans="1:11" ht="19" customHeight="1" x14ac:dyDescent="0.2">
      <c r="A871">
        <v>1354</v>
      </c>
      <c r="B871" t="s">
        <v>912</v>
      </c>
      <c r="C871" s="1" t="s">
        <v>86</v>
      </c>
      <c r="D871" s="1" t="s">
        <v>26</v>
      </c>
      <c r="E871" s="2">
        <v>1138.0334</v>
      </c>
      <c r="F871" s="3">
        <v>4.6824433000068034E-2</v>
      </c>
      <c r="G871" s="2">
        <v>29396</v>
      </c>
      <c r="H871" s="2">
        <v>502.40462685154995</v>
      </c>
      <c r="I871" s="392">
        <v>1.86975540026805E-2</v>
      </c>
      <c r="J871" s="392">
        <v>8.9733703344901401E-3</v>
      </c>
      <c r="K871" s="392">
        <v>3.1596993944488998E-2</v>
      </c>
    </row>
    <row r="872" spans="1:11" ht="19" customHeight="1" x14ac:dyDescent="0.2">
      <c r="A872">
        <v>341</v>
      </c>
      <c r="B872" t="s">
        <v>996</v>
      </c>
      <c r="C872" s="1" t="s">
        <v>86</v>
      </c>
      <c r="D872" s="1" t="s">
        <v>2</v>
      </c>
      <c r="E872" s="2">
        <v>1168.4025999999999</v>
      </c>
      <c r="F872" s="3">
        <v>5.6392240000247137E-3</v>
      </c>
      <c r="G872" s="2">
        <v>242776</v>
      </c>
      <c r="H872" s="2">
        <v>499.70990972795005</v>
      </c>
      <c r="I872" s="392">
        <v>1.8522628822598301E-2</v>
      </c>
      <c r="J872" s="392">
        <v>8.9012112364568897E-3</v>
      </c>
      <c r="K872" s="392">
        <v>3.1363096015998203E-2</v>
      </c>
    </row>
    <row r="873" spans="1:11" ht="19" customHeight="1" x14ac:dyDescent="0.2">
      <c r="A873">
        <v>1236</v>
      </c>
      <c r="B873" t="s">
        <v>835</v>
      </c>
      <c r="C873" s="1" t="s">
        <v>303</v>
      </c>
      <c r="D873" s="1" t="s">
        <v>53</v>
      </c>
      <c r="E873" s="2">
        <v>5036.8990000000003</v>
      </c>
      <c r="F873" s="3">
        <v>6.6822000000000001E-3</v>
      </c>
      <c r="G873" s="2">
        <v>204834</v>
      </c>
      <c r="H873" s="2">
        <v>499.59074050200002</v>
      </c>
      <c r="I873" s="392">
        <v>1.85144592181824E-2</v>
      </c>
      <c r="J873" s="392">
        <v>8.8978862927828108E-3</v>
      </c>
      <c r="K873" s="392">
        <v>3.1353668579745503E-2</v>
      </c>
    </row>
    <row r="874" spans="1:11" ht="19" customHeight="1" x14ac:dyDescent="0.2">
      <c r="A874">
        <v>1071</v>
      </c>
      <c r="B874" t="s">
        <v>797</v>
      </c>
      <c r="C874" s="1" t="s">
        <v>420</v>
      </c>
      <c r="D874" s="1" t="s">
        <v>28</v>
      </c>
      <c r="E874" s="2">
        <v>1252.5409</v>
      </c>
      <c r="F874" s="3">
        <v>8.5561999999999999E-3</v>
      </c>
      <c r="G874" s="2">
        <v>158936</v>
      </c>
      <c r="H874" s="2">
        <v>496.35919416799999</v>
      </c>
      <c r="I874" s="392">
        <v>1.83038017889121E-2</v>
      </c>
      <c r="J874" s="392">
        <v>8.8121273700239103E-3</v>
      </c>
      <c r="K874" s="392">
        <v>3.1055942751472099E-2</v>
      </c>
    </row>
    <row r="875" spans="1:11" ht="19" customHeight="1" x14ac:dyDescent="0.2">
      <c r="A875">
        <v>1303</v>
      </c>
      <c r="B875" t="s">
        <v>953</v>
      </c>
      <c r="C875" s="1" t="s">
        <v>685</v>
      </c>
      <c r="D875" s="1" t="s">
        <v>53</v>
      </c>
      <c r="E875" s="2">
        <v>4889.1758</v>
      </c>
      <c r="F875" s="3">
        <v>2.8992674000042663E-2</v>
      </c>
      <c r="G875" s="2">
        <v>46877</v>
      </c>
      <c r="H875" s="2">
        <v>496.06769637150001</v>
      </c>
      <c r="I875" s="392">
        <v>1.8284404457725702E-2</v>
      </c>
      <c r="J875" s="392">
        <v>8.8038695599909206E-3</v>
      </c>
      <c r="K875" s="392">
        <v>3.1031898636770101E-2</v>
      </c>
    </row>
    <row r="876" spans="1:11" ht="19" customHeight="1" x14ac:dyDescent="0.2">
      <c r="A876">
        <v>520</v>
      </c>
      <c r="B876" t="s">
        <v>830</v>
      </c>
      <c r="C876" s="1" t="s">
        <v>401</v>
      </c>
      <c r="D876" s="1" t="s">
        <v>40</v>
      </c>
      <c r="E876" s="2">
        <v>5892.3072000000002</v>
      </c>
      <c r="F876" s="3">
        <v>4.7073706999861367E-2</v>
      </c>
      <c r="G876" s="2">
        <v>28852</v>
      </c>
      <c r="H876" s="2">
        <v>495.73226694139998</v>
      </c>
      <c r="I876" s="392">
        <v>1.8262074667415799E-2</v>
      </c>
      <c r="J876" s="392">
        <v>8.7945777372140602E-3</v>
      </c>
      <c r="K876" s="392">
        <v>3.1002317826316201E-2</v>
      </c>
    </row>
    <row r="877" spans="1:11" ht="19" customHeight="1" x14ac:dyDescent="0.2">
      <c r="A877">
        <v>327</v>
      </c>
      <c r="B877" t="s">
        <v>788</v>
      </c>
      <c r="C877" s="1" t="s">
        <v>86</v>
      </c>
      <c r="D877" s="1" t="s">
        <v>2</v>
      </c>
      <c r="E877" s="2">
        <v>3371.0003999999999</v>
      </c>
      <c r="F877" s="3">
        <v>3.4028999999999991E-3</v>
      </c>
      <c r="G877" s="2">
        <v>398315</v>
      </c>
      <c r="H877" s="2">
        <v>494.73053142749995</v>
      </c>
      <c r="I877" s="392">
        <v>1.8197190001625601E-2</v>
      </c>
      <c r="J877" s="392">
        <v>8.7691065768773606E-3</v>
      </c>
      <c r="K877" s="392">
        <v>3.09114449576866E-2</v>
      </c>
    </row>
    <row r="878" spans="1:11" ht="19" customHeight="1" x14ac:dyDescent="0.2">
      <c r="A878">
        <v>499</v>
      </c>
      <c r="B878" t="s">
        <v>829</v>
      </c>
      <c r="C878" s="1" t="s">
        <v>107</v>
      </c>
      <c r="D878" s="1" t="s">
        <v>40</v>
      </c>
      <c r="E878" s="2">
        <v>577.51580000000001</v>
      </c>
      <c r="F878" s="3">
        <v>4.7073707000139575E-2</v>
      </c>
      <c r="G878" s="2">
        <v>28658</v>
      </c>
      <c r="H878" s="2">
        <v>492.39897775164997</v>
      </c>
      <c r="I878" s="392">
        <v>1.8052912703112E-2</v>
      </c>
      <c r="J878" s="392">
        <v>8.70725674057715E-3</v>
      </c>
      <c r="K878" s="392">
        <v>3.0706612668926402E-2</v>
      </c>
    </row>
    <row r="879" spans="1:11" ht="19" customHeight="1" x14ac:dyDescent="0.2">
      <c r="A879">
        <v>685</v>
      </c>
      <c r="B879" t="s">
        <v>1249</v>
      </c>
      <c r="C879" s="1" t="s">
        <v>14</v>
      </c>
      <c r="D879" s="1" t="s">
        <v>7</v>
      </c>
      <c r="E879" s="2">
        <v>2296.3888999999999</v>
      </c>
      <c r="F879" s="3">
        <v>3.8217228000058064E-2</v>
      </c>
      <c r="G879" s="2">
        <v>34446</v>
      </c>
      <c r="H879" s="2">
        <v>480.49718202685</v>
      </c>
      <c r="I879" s="392">
        <v>1.7295002773190699E-2</v>
      </c>
      <c r="J879" s="392">
        <v>8.3897382422012407E-3</v>
      </c>
      <c r="K879" s="392">
        <v>2.9683433006304698E-2</v>
      </c>
    </row>
    <row r="880" spans="1:11" ht="19" customHeight="1" x14ac:dyDescent="0.2">
      <c r="A880">
        <v>1259</v>
      </c>
      <c r="B880" t="s">
        <v>838</v>
      </c>
      <c r="C880" s="1" t="s">
        <v>86</v>
      </c>
      <c r="D880" s="1" t="s">
        <v>53</v>
      </c>
      <c r="E880" s="2">
        <v>1891.5552</v>
      </c>
      <c r="F880" s="3">
        <v>6.6822000000000001E-3</v>
      </c>
      <c r="G880" s="2">
        <v>196866</v>
      </c>
      <c r="H880" s="2">
        <v>480.156764598</v>
      </c>
      <c r="I880" s="392">
        <v>1.72732859044466E-2</v>
      </c>
      <c r="J880" s="392">
        <v>8.3795352892880592E-3</v>
      </c>
      <c r="K880" s="392">
        <v>2.9654349298472001E-2</v>
      </c>
    </row>
    <row r="881" spans="1:11" ht="19" customHeight="1" x14ac:dyDescent="0.2">
      <c r="A881">
        <v>1262</v>
      </c>
      <c r="B881" t="s">
        <v>828</v>
      </c>
      <c r="C881" s="1" t="s">
        <v>86</v>
      </c>
      <c r="D881" s="1" t="s">
        <v>53</v>
      </c>
      <c r="E881" s="2">
        <v>883.64689999999996</v>
      </c>
      <c r="F881" s="3">
        <v>6.6822000000000001E-3</v>
      </c>
      <c r="G881" s="2">
        <v>195924</v>
      </c>
      <c r="H881" s="2">
        <v>477.85922377200001</v>
      </c>
      <c r="I881" s="392">
        <v>1.7130299960726E-2</v>
      </c>
      <c r="J881" s="392">
        <v>8.3161068216377598E-3</v>
      </c>
      <c r="K881" s="392">
        <v>2.9453067317000401E-2</v>
      </c>
    </row>
    <row r="882" spans="1:11" ht="19" customHeight="1" x14ac:dyDescent="0.2">
      <c r="A882">
        <v>538</v>
      </c>
      <c r="B882" t="s">
        <v>1216</v>
      </c>
      <c r="C882" s="1" t="s">
        <v>86</v>
      </c>
      <c r="D882" s="1" t="s">
        <v>40</v>
      </c>
      <c r="E882" s="2">
        <v>513.37429999999995</v>
      </c>
      <c r="F882" s="3">
        <v>8.9580654000278287E-2</v>
      </c>
      <c r="G882" s="2">
        <v>14374</v>
      </c>
      <c r="H882" s="2">
        <v>469.98579701900002</v>
      </c>
      <c r="I882" s="392">
        <v>1.6638432814817899E-2</v>
      </c>
      <c r="J882" s="392">
        <v>8.1080458629963301E-3</v>
      </c>
      <c r="K882" s="392">
        <v>2.8785112355191201E-2</v>
      </c>
    </row>
    <row r="883" spans="1:11" ht="19" customHeight="1" x14ac:dyDescent="0.2">
      <c r="A883">
        <v>65</v>
      </c>
      <c r="B883" t="s">
        <v>940</v>
      </c>
      <c r="C883" s="1" t="s">
        <v>34</v>
      </c>
      <c r="D883" s="1" t="s">
        <v>53</v>
      </c>
      <c r="E883" s="2">
        <v>915.56150000000002</v>
      </c>
      <c r="F883" s="3">
        <v>9.7319569999697458E-3</v>
      </c>
      <c r="G883" s="2">
        <v>132212</v>
      </c>
      <c r="H883" s="2">
        <v>469.6387470912</v>
      </c>
      <c r="I883" s="392">
        <v>1.6616511060743099E-2</v>
      </c>
      <c r="J883" s="392">
        <v>8.0987264945946002E-3</v>
      </c>
      <c r="K883" s="392">
        <v>2.87529077747097E-2</v>
      </c>
    </row>
    <row r="884" spans="1:11" ht="19" customHeight="1" x14ac:dyDescent="0.2">
      <c r="A884">
        <v>342</v>
      </c>
      <c r="B884" t="s">
        <v>1004</v>
      </c>
      <c r="C884" s="1" t="s">
        <v>345</v>
      </c>
      <c r="D884" s="1" t="s">
        <v>2</v>
      </c>
      <c r="E884" s="2">
        <v>534.08550000000002</v>
      </c>
      <c r="F884" s="3">
        <v>5.6392239999911364E-3</v>
      </c>
      <c r="G884" s="2">
        <v>225628</v>
      </c>
      <c r="H884" s="2">
        <v>464.41389392455</v>
      </c>
      <c r="I884" s="392">
        <v>1.62925352534809E-2</v>
      </c>
      <c r="J884" s="392">
        <v>7.9575195112251695E-3</v>
      </c>
      <c r="K884" s="392">
        <v>2.8313031509039799E-2</v>
      </c>
    </row>
    <row r="885" spans="1:11" ht="19" customHeight="1" x14ac:dyDescent="0.2">
      <c r="A885">
        <v>1260</v>
      </c>
      <c r="B885" t="s">
        <v>832</v>
      </c>
      <c r="C885" s="1" t="s">
        <v>86</v>
      </c>
      <c r="D885" s="1" t="s">
        <v>53</v>
      </c>
      <c r="E885" s="2">
        <v>1469.7467999999999</v>
      </c>
      <c r="F885" s="3">
        <v>6.6822000000000001E-3</v>
      </c>
      <c r="G885" s="2">
        <v>189601</v>
      </c>
      <c r="H885" s="2">
        <v>462.43740780299999</v>
      </c>
      <c r="I885" s="392">
        <v>1.6171592989843601E-2</v>
      </c>
      <c r="J885" s="392">
        <v>7.9031233126819495E-3</v>
      </c>
      <c r="K885" s="392">
        <v>2.81480763724739E-2</v>
      </c>
    </row>
    <row r="886" spans="1:11" ht="19" customHeight="1" x14ac:dyDescent="0.2">
      <c r="A886">
        <v>735</v>
      </c>
      <c r="B886" t="s">
        <v>913</v>
      </c>
      <c r="C886" s="1" t="s">
        <v>18</v>
      </c>
      <c r="D886" s="1" t="s">
        <v>7</v>
      </c>
      <c r="E886" s="2">
        <v>3471.4980999999998</v>
      </c>
      <c r="F886" s="3">
        <v>1.3392155000053191E-2</v>
      </c>
      <c r="G886" s="2">
        <v>93999</v>
      </c>
      <c r="H886" s="2">
        <v>459.47994991524996</v>
      </c>
      <c r="I886" s="392">
        <v>1.5991403285218E-2</v>
      </c>
      <c r="J886" s="392">
        <v>7.8259046216556799E-3</v>
      </c>
      <c r="K886" s="392">
        <v>2.79080661592872E-2</v>
      </c>
    </row>
    <row r="887" spans="1:11" ht="19" customHeight="1" x14ac:dyDescent="0.2">
      <c r="A887">
        <v>47</v>
      </c>
      <c r="B887" t="s">
        <v>946</v>
      </c>
      <c r="C887" s="1" t="s">
        <v>230</v>
      </c>
      <c r="D887" s="1" t="s">
        <v>53</v>
      </c>
      <c r="E887" s="2">
        <v>2153.9306000000001</v>
      </c>
      <c r="F887" s="3">
        <v>1.2259563999980308E-2</v>
      </c>
      <c r="G887" s="2">
        <v>101563</v>
      </c>
      <c r="H887" s="2">
        <v>454.46810596345006</v>
      </c>
      <c r="I887" s="392">
        <v>1.56899764907628E-2</v>
      </c>
      <c r="J887" s="392">
        <v>7.6983928256118004E-3</v>
      </c>
      <c r="K887" s="392">
        <v>2.7478544769183901E-2</v>
      </c>
    </row>
    <row r="888" spans="1:11" ht="19" customHeight="1" x14ac:dyDescent="0.2">
      <c r="A888">
        <v>14</v>
      </c>
      <c r="B888" t="s">
        <v>876</v>
      </c>
      <c r="C888" s="1" t="s">
        <v>86</v>
      </c>
      <c r="D888" s="1" t="s">
        <v>53</v>
      </c>
      <c r="E888" s="2">
        <v>2510.9319999999998</v>
      </c>
      <c r="F888" s="3">
        <v>1.2259563999980301E-2</v>
      </c>
      <c r="G888" s="2">
        <v>101533</v>
      </c>
      <c r="H888" s="2">
        <v>454.33386373764995</v>
      </c>
      <c r="I888" s="392">
        <v>1.5681921637660998E-2</v>
      </c>
      <c r="J888" s="392">
        <v>7.69506383935029E-3</v>
      </c>
      <c r="K888" s="392">
        <v>2.7468062759749699E-2</v>
      </c>
    </row>
    <row r="889" spans="1:11" ht="19" customHeight="1" x14ac:dyDescent="0.2">
      <c r="A889">
        <v>1276</v>
      </c>
      <c r="B889" t="s">
        <v>857</v>
      </c>
      <c r="C889" s="1" t="s">
        <v>54</v>
      </c>
      <c r="D889" s="1" t="s">
        <v>53</v>
      </c>
      <c r="E889" s="2">
        <v>5654.884</v>
      </c>
      <c r="F889" s="3">
        <v>6.682200000000001E-3</v>
      </c>
      <c r="G889" s="2">
        <v>185996</v>
      </c>
      <c r="H889" s="2">
        <v>453.64480198800004</v>
      </c>
      <c r="I889" s="392">
        <v>1.56409583986858E-2</v>
      </c>
      <c r="J889" s="392">
        <v>7.6779834364293998E-3</v>
      </c>
      <c r="K889" s="392">
        <v>2.7414273281200899E-2</v>
      </c>
    </row>
    <row r="890" spans="1:11" ht="19" customHeight="1" x14ac:dyDescent="0.2">
      <c r="A890">
        <v>357</v>
      </c>
      <c r="B890" t="s">
        <v>1058</v>
      </c>
      <c r="C890" s="1" t="s">
        <v>86</v>
      </c>
      <c r="D890" s="1" t="s">
        <v>2</v>
      </c>
      <c r="E890" s="2">
        <v>343.81939999999997</v>
      </c>
      <c r="F890" s="3">
        <v>5.6392240000000008E-3</v>
      </c>
      <c r="G890" s="2">
        <v>216685</v>
      </c>
      <c r="H890" s="2">
        <v>446.00636714059999</v>
      </c>
      <c r="I890" s="392">
        <v>1.51843676003537E-2</v>
      </c>
      <c r="J890" s="392">
        <v>7.4799508679064602E-3</v>
      </c>
      <c r="K890" s="392">
        <v>2.67678304654103E-2</v>
      </c>
    </row>
    <row r="891" spans="1:11" ht="19" customHeight="1" x14ac:dyDescent="0.2">
      <c r="A891">
        <v>1064</v>
      </c>
      <c r="B891" t="s">
        <v>888</v>
      </c>
      <c r="C891" s="1" t="s">
        <v>63</v>
      </c>
      <c r="D891" s="1" t="s">
        <v>28</v>
      </c>
      <c r="E891" s="2">
        <v>1722.1280999999999</v>
      </c>
      <c r="F891" s="3">
        <v>4.2781E-3</v>
      </c>
      <c r="G891" s="2">
        <v>285418</v>
      </c>
      <c r="H891" s="2">
        <v>445.68206221700001</v>
      </c>
      <c r="I891" s="392">
        <v>1.5166091059396199E-2</v>
      </c>
      <c r="J891" s="392">
        <v>7.4714468030914897E-3</v>
      </c>
      <c r="K891" s="392">
        <v>2.6738112891141801E-2</v>
      </c>
    </row>
    <row r="892" spans="1:11" ht="19" customHeight="1" x14ac:dyDescent="0.2">
      <c r="A892">
        <v>70</v>
      </c>
      <c r="B892" t="s">
        <v>979</v>
      </c>
      <c r="C892" s="1" t="s">
        <v>34</v>
      </c>
      <c r="D892" s="1" t="s">
        <v>53</v>
      </c>
      <c r="E892" s="2">
        <v>548.25080000000003</v>
      </c>
      <c r="F892" s="3">
        <v>9.7319570000159693E-3</v>
      </c>
      <c r="G892" s="2">
        <v>125254</v>
      </c>
      <c r="H892" s="2">
        <v>444.92278785920001</v>
      </c>
      <c r="I892" s="392">
        <v>1.51217151640136E-2</v>
      </c>
      <c r="J892" s="392">
        <v>7.44982958845632E-3</v>
      </c>
      <c r="K892" s="392">
        <v>2.6672532333578199E-2</v>
      </c>
    </row>
    <row r="893" spans="1:11" ht="19" customHeight="1" x14ac:dyDescent="0.2">
      <c r="A893">
        <v>310</v>
      </c>
      <c r="B893" t="s">
        <v>827</v>
      </c>
      <c r="C893" s="1" t="s">
        <v>189</v>
      </c>
      <c r="D893" s="1" t="s">
        <v>2</v>
      </c>
      <c r="E893" s="2">
        <v>2757.2528000000002</v>
      </c>
      <c r="F893" s="3">
        <v>3.4028999999999999E-3</v>
      </c>
      <c r="G893" s="2">
        <v>349025</v>
      </c>
      <c r="H893" s="2">
        <v>433.50946796250003</v>
      </c>
      <c r="I893" s="392">
        <v>1.444775279886E-2</v>
      </c>
      <c r="J893" s="392">
        <v>7.1599898592536E-3</v>
      </c>
      <c r="K893" s="392">
        <v>2.5743937784281901E-2</v>
      </c>
    </row>
    <row r="894" spans="1:11" ht="19" customHeight="1" x14ac:dyDescent="0.2">
      <c r="A894">
        <v>25</v>
      </c>
      <c r="B894" t="s">
        <v>1037</v>
      </c>
      <c r="C894" s="1" t="s">
        <v>86</v>
      </c>
      <c r="D894" s="1" t="s">
        <v>53</v>
      </c>
      <c r="E894" s="2">
        <v>5511.6144000000004</v>
      </c>
      <c r="F894" s="3">
        <v>1.225956400004225E-2</v>
      </c>
      <c r="G894" s="2">
        <v>94674</v>
      </c>
      <c r="H894" s="2">
        <v>423.64161618110001</v>
      </c>
      <c r="I894" s="392">
        <v>1.38763542064653E-2</v>
      </c>
      <c r="J894" s="392">
        <v>6.9108365925761896E-3</v>
      </c>
      <c r="K894" s="392">
        <v>2.4955416467297702E-2</v>
      </c>
    </row>
    <row r="895" spans="1:11" ht="19" customHeight="1" x14ac:dyDescent="0.2">
      <c r="A895">
        <v>1271</v>
      </c>
      <c r="B895" t="s">
        <v>875</v>
      </c>
      <c r="C895" s="1" t="s">
        <v>54</v>
      </c>
      <c r="D895" s="1" t="s">
        <v>53</v>
      </c>
      <c r="E895" s="2">
        <v>10975.008400000001</v>
      </c>
      <c r="F895" s="3">
        <v>6.682200000000001E-3</v>
      </c>
      <c r="G895" s="2">
        <v>171189</v>
      </c>
      <c r="H895" s="2">
        <v>417.53048456700003</v>
      </c>
      <c r="I895" s="392">
        <v>1.3525687829744301E-2</v>
      </c>
      <c r="J895" s="392">
        <v>6.7560502205359996E-3</v>
      </c>
      <c r="K895" s="392">
        <v>2.4439150940494599E-2</v>
      </c>
    </row>
    <row r="896" spans="1:11" ht="19" customHeight="1" x14ac:dyDescent="0.2">
      <c r="A896">
        <v>718</v>
      </c>
      <c r="B896" t="s">
        <v>935</v>
      </c>
      <c r="C896" s="1" t="s">
        <v>18</v>
      </c>
      <c r="D896" s="1" t="s">
        <v>7</v>
      </c>
      <c r="E896" s="2">
        <v>2968.4247999999998</v>
      </c>
      <c r="F896" s="3">
        <v>1.3392154999941232E-2</v>
      </c>
      <c r="G896" s="2">
        <v>85079</v>
      </c>
      <c r="H896" s="2">
        <v>415.87777166260003</v>
      </c>
      <c r="I896" s="392">
        <v>1.34309803670978E-2</v>
      </c>
      <c r="J896" s="392">
        <v>6.71425538829211E-3</v>
      </c>
      <c r="K896" s="392">
        <v>2.4309537698270201E-2</v>
      </c>
    </row>
    <row r="897" spans="1:11" ht="19" customHeight="1" x14ac:dyDescent="0.2">
      <c r="A897">
        <v>20</v>
      </c>
      <c r="B897" t="s">
        <v>1027</v>
      </c>
      <c r="C897" s="1" t="s">
        <v>86</v>
      </c>
      <c r="D897" s="1" t="s">
        <v>53</v>
      </c>
      <c r="E897" s="2">
        <v>927.62099999999998</v>
      </c>
      <c r="F897" s="3">
        <v>1.2259563999956768E-2</v>
      </c>
      <c r="G897" s="2">
        <v>92526</v>
      </c>
      <c r="H897" s="2">
        <v>414.02987281089997</v>
      </c>
      <c r="I897" s="392">
        <v>1.33266204794114E-2</v>
      </c>
      <c r="J897" s="392">
        <v>6.6690588380448898E-3</v>
      </c>
      <c r="K897" s="392">
        <v>2.4172219307020501E-2</v>
      </c>
    </row>
    <row r="898" spans="1:11" ht="19" customHeight="1" x14ac:dyDescent="0.2">
      <c r="A898">
        <v>997</v>
      </c>
      <c r="B898" t="s">
        <v>949</v>
      </c>
      <c r="C898" s="1" t="s">
        <v>63</v>
      </c>
      <c r="D898" s="1" t="s">
        <v>28</v>
      </c>
      <c r="E898" s="2">
        <v>42049.0478</v>
      </c>
      <c r="F898" s="3">
        <v>1.1635993497149987E-3</v>
      </c>
      <c r="G898" s="2">
        <v>971574</v>
      </c>
      <c r="H898" s="2">
        <v>412.64084922900003</v>
      </c>
      <c r="I898" s="392">
        <v>1.3246978045628599E-2</v>
      </c>
      <c r="J898" s="392">
        <v>6.63456293198626E-3</v>
      </c>
      <c r="K898" s="392">
        <v>2.40636132025926E-2</v>
      </c>
    </row>
    <row r="899" spans="1:11" ht="19" customHeight="1" x14ac:dyDescent="0.2">
      <c r="A899">
        <v>1209</v>
      </c>
      <c r="B899" t="s">
        <v>865</v>
      </c>
      <c r="C899" s="1" t="s">
        <v>20</v>
      </c>
      <c r="D899" s="1" t="s">
        <v>53</v>
      </c>
      <c r="E899" s="2">
        <v>21916.063300000002</v>
      </c>
      <c r="F899" s="3">
        <v>6.6783947638243014E-3</v>
      </c>
      <c r="G899" s="2">
        <v>167947</v>
      </c>
      <c r="H899" s="2">
        <v>409.389973371</v>
      </c>
      <c r="I899" s="392">
        <v>1.3065375571926399E-2</v>
      </c>
      <c r="J899" s="392">
        <v>6.5564133331616897E-3</v>
      </c>
      <c r="K899" s="392">
        <v>2.3795465024769199E-2</v>
      </c>
    </row>
    <row r="900" spans="1:11" ht="19" customHeight="1" x14ac:dyDescent="0.2">
      <c r="A900">
        <v>281</v>
      </c>
      <c r="B900" t="s">
        <v>883</v>
      </c>
      <c r="C900" s="1" t="s">
        <v>86</v>
      </c>
      <c r="D900" s="1" t="s">
        <v>2</v>
      </c>
      <c r="E900" s="2">
        <v>8419.1928000000007</v>
      </c>
      <c r="F900" s="3">
        <v>3.4028999999999991E-3</v>
      </c>
      <c r="G900" s="2">
        <v>326259</v>
      </c>
      <c r="H900" s="2">
        <v>405.23276415149996</v>
      </c>
      <c r="I900" s="392">
        <v>1.28355249745078E-2</v>
      </c>
      <c r="J900" s="392">
        <v>6.4550038802264204E-3</v>
      </c>
      <c r="K900" s="392">
        <v>2.34759339783625E-2</v>
      </c>
    </row>
    <row r="901" spans="1:11" ht="19" customHeight="1" x14ac:dyDescent="0.2">
      <c r="A901">
        <v>862</v>
      </c>
      <c r="B901" t="s">
        <v>833</v>
      </c>
      <c r="C901" s="1" t="s">
        <v>8</v>
      </c>
      <c r="D901" s="1" t="s">
        <v>28</v>
      </c>
      <c r="E901" s="2">
        <v>4373.9341999999997</v>
      </c>
      <c r="F901" s="3">
        <v>2.6576049219601519E-3</v>
      </c>
      <c r="G901" s="2">
        <v>412866</v>
      </c>
      <c r="H901" s="2">
        <v>400.49067050414999</v>
      </c>
      <c r="I901" s="392">
        <v>1.25751521629333E-2</v>
      </c>
      <c r="J901" s="392">
        <v>6.3379227387972397E-3</v>
      </c>
      <c r="K901" s="392">
        <v>2.3097844690329099E-2</v>
      </c>
    </row>
    <row r="902" spans="1:11" ht="19" customHeight="1" x14ac:dyDescent="0.2">
      <c r="A902">
        <v>63</v>
      </c>
      <c r="B902" t="s">
        <v>834</v>
      </c>
      <c r="C902" s="1" t="s">
        <v>34</v>
      </c>
      <c r="D902" s="1" t="s">
        <v>53</v>
      </c>
      <c r="E902" s="2">
        <v>339.81459999999998</v>
      </c>
      <c r="F902" s="3">
        <v>1.0648112000019463E-2</v>
      </c>
      <c r="G902" s="2">
        <v>102764</v>
      </c>
      <c r="H902" s="2">
        <v>399.39854227305005</v>
      </c>
      <c r="I902" s="392">
        <v>1.25151983554521E-2</v>
      </c>
      <c r="J902" s="392">
        <v>6.3143238435166404E-3</v>
      </c>
      <c r="K902" s="392">
        <v>2.30053256150132E-2</v>
      </c>
    </row>
    <row r="903" spans="1:11" ht="19" customHeight="1" x14ac:dyDescent="0.2">
      <c r="A903">
        <v>17</v>
      </c>
      <c r="B903" t="s">
        <v>1030</v>
      </c>
      <c r="C903" s="1" t="s">
        <v>230</v>
      </c>
      <c r="D903" s="1" t="s">
        <v>53</v>
      </c>
      <c r="E903" s="2">
        <v>10045.9452</v>
      </c>
      <c r="F903" s="3">
        <v>1.2259563999977477E-2</v>
      </c>
      <c r="G903" s="2">
        <v>88798</v>
      </c>
      <c r="H903" s="2">
        <v>397.34803888555001</v>
      </c>
      <c r="I903" s="392">
        <v>1.24057745162685E-2</v>
      </c>
      <c r="J903" s="392">
        <v>6.2622836450581202E-3</v>
      </c>
      <c r="K903" s="392">
        <v>2.2848942421272899E-2</v>
      </c>
    </row>
    <row r="904" spans="1:11" ht="19" customHeight="1" x14ac:dyDescent="0.2">
      <c r="A904">
        <v>901</v>
      </c>
      <c r="B904" t="s">
        <v>861</v>
      </c>
      <c r="C904" s="1" t="s">
        <v>8</v>
      </c>
      <c r="D904" s="1" t="s">
        <v>28</v>
      </c>
      <c r="E904" s="2">
        <v>2759.308</v>
      </c>
      <c r="F904" s="3">
        <v>3.8208000000000001E-3</v>
      </c>
      <c r="G904" s="2">
        <v>282739</v>
      </c>
      <c r="H904" s="2">
        <v>394.305547488</v>
      </c>
      <c r="I904" s="392">
        <v>1.22408420182253E-2</v>
      </c>
      <c r="J904" s="392">
        <v>6.18963554905961E-3</v>
      </c>
      <c r="K904" s="392">
        <v>2.25963643190926E-2</v>
      </c>
    </row>
    <row r="905" spans="1:11" ht="19" customHeight="1" x14ac:dyDescent="0.2">
      <c r="A905">
        <v>1038</v>
      </c>
      <c r="B905" t="s">
        <v>927</v>
      </c>
      <c r="C905" s="1" t="s">
        <v>420</v>
      </c>
      <c r="D905" s="1" t="s">
        <v>28</v>
      </c>
      <c r="E905" s="2">
        <v>1990.7353000000001</v>
      </c>
      <c r="F905" s="3">
        <v>4.2781E-3</v>
      </c>
      <c r="G905" s="2">
        <v>250795</v>
      </c>
      <c r="H905" s="2">
        <v>391.61802266749999</v>
      </c>
      <c r="I905" s="392">
        <v>1.2093795695167499E-2</v>
      </c>
      <c r="J905" s="392">
        <v>6.1231738806035102E-3</v>
      </c>
      <c r="K905" s="392">
        <v>2.23926171396093E-2</v>
      </c>
    </row>
    <row r="906" spans="1:11" ht="19" customHeight="1" x14ac:dyDescent="0.2">
      <c r="A906">
        <v>555</v>
      </c>
      <c r="B906" t="s">
        <v>1188</v>
      </c>
      <c r="C906" s="1" t="s">
        <v>449</v>
      </c>
      <c r="D906" s="1" t="s">
        <v>40</v>
      </c>
      <c r="E906" s="2">
        <v>1861.3244999999999</v>
      </c>
      <c r="F906" s="3">
        <v>8.9580654000334339E-2</v>
      </c>
      <c r="G906" s="2">
        <v>11964</v>
      </c>
      <c r="H906" s="2">
        <v>391.18617472789998</v>
      </c>
      <c r="I906" s="392">
        <v>1.20694537975131E-2</v>
      </c>
      <c r="J906" s="392">
        <v>6.1117344935078402E-3</v>
      </c>
      <c r="K906" s="392">
        <v>2.2358579155230901E-2</v>
      </c>
    </row>
    <row r="907" spans="1:11" ht="19" customHeight="1" x14ac:dyDescent="0.2">
      <c r="A907">
        <v>323</v>
      </c>
      <c r="B907" t="s">
        <v>854</v>
      </c>
      <c r="C907" s="1" t="s">
        <v>86</v>
      </c>
      <c r="D907" s="1" t="s">
        <v>2</v>
      </c>
      <c r="E907" s="2">
        <v>1291.7355</v>
      </c>
      <c r="F907" s="3">
        <v>3.4028999999999999E-3</v>
      </c>
      <c r="G907" s="2">
        <v>314531</v>
      </c>
      <c r="H907" s="2">
        <v>390.66590206350003</v>
      </c>
      <c r="I907" s="392">
        <v>1.20422954624E-2</v>
      </c>
      <c r="J907" s="392">
        <v>6.0995483445909901E-3</v>
      </c>
      <c r="K907" s="392">
        <v>2.2316516166078899E-2</v>
      </c>
    </row>
    <row r="908" spans="1:11" ht="19" customHeight="1" x14ac:dyDescent="0.2">
      <c r="A908">
        <v>1453</v>
      </c>
      <c r="B908" t="s">
        <v>1259</v>
      </c>
      <c r="C908" s="1" t="s">
        <v>20</v>
      </c>
      <c r="D908" s="1" t="s">
        <v>26</v>
      </c>
      <c r="E908" s="2">
        <v>16368.692499999999</v>
      </c>
      <c r="F908" s="3">
        <v>2.6278702999975298E-2</v>
      </c>
      <c r="G908" s="2">
        <v>40487</v>
      </c>
      <c r="H908" s="2">
        <v>388.34023465139995</v>
      </c>
      <c r="I908" s="392">
        <v>1.19185789712142E-2</v>
      </c>
      <c r="J908" s="392">
        <v>6.0454706155324799E-3</v>
      </c>
      <c r="K908" s="392">
        <v>2.2135503021482299E-2</v>
      </c>
    </row>
    <row r="909" spans="1:11" ht="19" customHeight="1" x14ac:dyDescent="0.2">
      <c r="A909">
        <v>68</v>
      </c>
      <c r="B909" t="s">
        <v>844</v>
      </c>
      <c r="C909" s="1" t="s">
        <v>34</v>
      </c>
      <c r="D909" s="1" t="s">
        <v>53</v>
      </c>
      <c r="E909" s="2">
        <v>166.66309999999999</v>
      </c>
      <c r="F909" s="3">
        <v>9.7319570000370063E-3</v>
      </c>
      <c r="G909" s="2">
        <v>108088</v>
      </c>
      <c r="H909" s="2">
        <v>383.94633540029997</v>
      </c>
      <c r="I909" s="392">
        <v>1.1683972576670301E-2</v>
      </c>
      <c r="J909" s="392">
        <v>5.9406869867169301E-3</v>
      </c>
      <c r="K909" s="392">
        <v>2.1793509691854202E-2</v>
      </c>
    </row>
    <row r="910" spans="1:11" ht="19" customHeight="1" x14ac:dyDescent="0.2">
      <c r="A910">
        <v>1206</v>
      </c>
      <c r="B910" t="s">
        <v>416</v>
      </c>
      <c r="C910" s="1" t="s">
        <v>90</v>
      </c>
      <c r="D910" s="1" t="s">
        <v>53</v>
      </c>
      <c r="E910" s="2">
        <v>55056.113599999997</v>
      </c>
      <c r="F910" s="3">
        <v>2.7558162501486773E-3</v>
      </c>
      <c r="G910" s="2">
        <v>378335</v>
      </c>
      <c r="H910" s="2">
        <v>380.55693546499992</v>
      </c>
      <c r="I910" s="392">
        <v>1.1503539019074201E-2</v>
      </c>
      <c r="J910" s="392">
        <v>5.8585903414370899E-3</v>
      </c>
      <c r="K910" s="392">
        <v>2.1531405618687698E-2</v>
      </c>
    </row>
    <row r="911" spans="1:11" ht="19" customHeight="1" x14ac:dyDescent="0.2">
      <c r="A911">
        <v>556</v>
      </c>
      <c r="B911" t="s">
        <v>880</v>
      </c>
      <c r="C911" s="1" t="s">
        <v>490</v>
      </c>
      <c r="D911" s="1" t="s">
        <v>40</v>
      </c>
      <c r="E911" s="2">
        <v>4247.6466</v>
      </c>
      <c r="F911" s="3">
        <v>4.707370699986449E-2</v>
      </c>
      <c r="G911" s="2">
        <v>22139</v>
      </c>
      <c r="H911" s="2">
        <v>380.39015173355</v>
      </c>
      <c r="I911" s="392">
        <v>1.1494428137882699E-2</v>
      </c>
      <c r="J911" s="392">
        <v>5.8548904702596001E-3</v>
      </c>
      <c r="K911" s="392">
        <v>2.15177920298796E-2</v>
      </c>
    </row>
    <row r="912" spans="1:11" ht="19" customHeight="1" x14ac:dyDescent="0.2">
      <c r="A912">
        <v>1122</v>
      </c>
      <c r="B912" t="s">
        <v>1175</v>
      </c>
      <c r="C912" s="1" t="s">
        <v>148</v>
      </c>
      <c r="D912" s="1" t="s">
        <v>147</v>
      </c>
      <c r="E912" s="2">
        <v>1730.0250000000001</v>
      </c>
      <c r="F912" s="3">
        <v>1.5669193000075649E-2</v>
      </c>
      <c r="G912" s="2">
        <v>66095</v>
      </c>
      <c r="H912" s="2">
        <v>378.01418863909998</v>
      </c>
      <c r="I912" s="392">
        <v>1.1368883882103799E-2</v>
      </c>
      <c r="J912" s="392">
        <v>5.7985639430077202E-3</v>
      </c>
      <c r="K912" s="392">
        <v>2.1340343882706701E-2</v>
      </c>
    </row>
    <row r="913" spans="1:11" ht="19" customHeight="1" x14ac:dyDescent="0.2">
      <c r="A913">
        <v>1269</v>
      </c>
      <c r="B913" t="s">
        <v>900</v>
      </c>
      <c r="C913" s="1" t="s">
        <v>20</v>
      </c>
      <c r="D913" s="1" t="s">
        <v>53</v>
      </c>
      <c r="E913" s="2">
        <v>8872.4727999999996</v>
      </c>
      <c r="F913" s="3">
        <v>6.682200000000001E-3</v>
      </c>
      <c r="G913" s="2">
        <v>153858</v>
      </c>
      <c r="H913" s="2">
        <v>375.26012357400003</v>
      </c>
      <c r="I913" s="392">
        <v>1.1223233487900001E-2</v>
      </c>
      <c r="J913" s="392">
        <v>5.7337493041384998E-3</v>
      </c>
      <c r="K913" s="392">
        <v>2.11249727018821E-2</v>
      </c>
    </row>
    <row r="914" spans="1:11" ht="19" customHeight="1" x14ac:dyDescent="0.2">
      <c r="A914">
        <v>1246</v>
      </c>
      <c r="B914" t="s">
        <v>684</v>
      </c>
      <c r="C914" s="1" t="s">
        <v>86</v>
      </c>
      <c r="D914" s="1" t="s">
        <v>53</v>
      </c>
      <c r="E914" s="2">
        <v>4726.2314999999999</v>
      </c>
      <c r="F914" s="3">
        <v>6.6822000000000001E-3</v>
      </c>
      <c r="G914" s="2">
        <v>153828</v>
      </c>
      <c r="H914" s="2">
        <v>375.18695348400001</v>
      </c>
      <c r="I914" s="392">
        <v>1.1219258259480201E-2</v>
      </c>
      <c r="J914" s="392">
        <v>5.7319656818553798E-3</v>
      </c>
      <c r="K914" s="392">
        <v>2.1120304547956398E-2</v>
      </c>
    </row>
    <row r="915" spans="1:11" ht="19" customHeight="1" x14ac:dyDescent="0.2">
      <c r="A915">
        <v>904</v>
      </c>
      <c r="B915" t="s">
        <v>843</v>
      </c>
      <c r="C915" s="1" t="s">
        <v>8</v>
      </c>
      <c r="D915" s="1" t="s">
        <v>28</v>
      </c>
      <c r="E915" s="2">
        <v>5268.9058999999997</v>
      </c>
      <c r="F915" s="3">
        <v>3.8208000000000001E-3</v>
      </c>
      <c r="G915" s="2">
        <v>264947</v>
      </c>
      <c r="H915" s="2">
        <v>369.49296662400002</v>
      </c>
      <c r="I915" s="392">
        <v>1.0926445257243299E-2</v>
      </c>
      <c r="J915" s="392">
        <v>5.6032507991298896E-3</v>
      </c>
      <c r="K915" s="392">
        <v>2.0678050396482701E-2</v>
      </c>
    </row>
    <row r="916" spans="1:11" ht="19" customHeight="1" x14ac:dyDescent="0.2">
      <c r="A916">
        <v>1321</v>
      </c>
      <c r="B916" t="s">
        <v>1049</v>
      </c>
      <c r="C916" s="1" t="s">
        <v>20</v>
      </c>
      <c r="D916" s="1" t="s">
        <v>26</v>
      </c>
      <c r="E916" s="2">
        <v>66115.027799999996</v>
      </c>
      <c r="F916" s="3">
        <v>3.7894384135932276E-2</v>
      </c>
      <c r="G916" s="2">
        <v>26344</v>
      </c>
      <c r="H916" s="2">
        <v>364.37572432210499</v>
      </c>
      <c r="I916" s="392">
        <v>1.0667832615501501E-2</v>
      </c>
      <c r="J916" s="392">
        <v>5.4837162551460801E-3</v>
      </c>
      <c r="K916" s="392">
        <v>2.0291534390966801E-2</v>
      </c>
    </row>
    <row r="917" spans="1:11" ht="19" customHeight="1" x14ac:dyDescent="0.2">
      <c r="A917">
        <v>999</v>
      </c>
      <c r="B917" t="s">
        <v>945</v>
      </c>
      <c r="C917" s="1" t="s">
        <v>63</v>
      </c>
      <c r="D917" s="1" t="s">
        <v>28</v>
      </c>
      <c r="E917" s="2">
        <v>16553.227599999998</v>
      </c>
      <c r="F917" s="3">
        <v>5.5719999999999988E-3</v>
      </c>
      <c r="G917" s="2">
        <v>177258</v>
      </c>
      <c r="H917" s="2">
        <v>360.50377523999998</v>
      </c>
      <c r="I917" s="392">
        <v>1.0471286157961701E-2</v>
      </c>
      <c r="J917" s="392">
        <v>5.3944988841585504E-3</v>
      </c>
      <c r="K917" s="392">
        <v>2.0007583743097801E-2</v>
      </c>
    </row>
    <row r="918" spans="1:11" ht="19" customHeight="1" x14ac:dyDescent="0.2">
      <c r="A918">
        <v>1331</v>
      </c>
      <c r="B918" t="s">
        <v>1116</v>
      </c>
      <c r="C918" s="1" t="s">
        <v>86</v>
      </c>
      <c r="D918" s="1" t="s">
        <v>26</v>
      </c>
      <c r="E918" s="2">
        <v>1921.9117000000001</v>
      </c>
      <c r="F918" s="3">
        <v>3.3677063E-2</v>
      </c>
      <c r="G918" s="2">
        <v>29255</v>
      </c>
      <c r="H918" s="2">
        <v>359.60620449372504</v>
      </c>
      <c r="I918" s="392">
        <v>1.04256148790501E-2</v>
      </c>
      <c r="J918" s="392">
        <v>5.3735590318410003E-3</v>
      </c>
      <c r="K918" s="392">
        <v>1.9936194507288198E-2</v>
      </c>
    </row>
    <row r="919" spans="1:11" ht="19" customHeight="1" x14ac:dyDescent="0.2">
      <c r="A919">
        <v>1109</v>
      </c>
      <c r="B919" t="s">
        <v>1052</v>
      </c>
      <c r="C919" s="1" t="s">
        <v>10</v>
      </c>
      <c r="D919" s="1" t="s">
        <v>147</v>
      </c>
      <c r="E919" s="2">
        <v>17900.157599999999</v>
      </c>
      <c r="F919" s="3">
        <v>7.6626958999999994E-2</v>
      </c>
      <c r="G919" s="2">
        <v>12833</v>
      </c>
      <c r="H919" s="2">
        <v>358.92412416915499</v>
      </c>
      <c r="I919" s="392">
        <v>1.0391279272855901E-2</v>
      </c>
      <c r="J919" s="392">
        <v>5.3578272573891004E-3</v>
      </c>
      <c r="K919" s="392">
        <v>1.9887106872944701E-2</v>
      </c>
    </row>
    <row r="920" spans="1:11" ht="19" customHeight="1" x14ac:dyDescent="0.2">
      <c r="A920">
        <v>1398</v>
      </c>
      <c r="B920" t="s">
        <v>968</v>
      </c>
      <c r="C920" s="1" t="s">
        <v>86</v>
      </c>
      <c r="D920" s="1" t="s">
        <v>26</v>
      </c>
      <c r="E920" s="2">
        <v>4484.8462</v>
      </c>
      <c r="F920" s="3">
        <v>3.8701312000000002E-2</v>
      </c>
      <c r="G920" s="2">
        <v>25310</v>
      </c>
      <c r="H920" s="2">
        <v>357.52852545280001</v>
      </c>
      <c r="I920" s="392">
        <v>1.03215069587403E-2</v>
      </c>
      <c r="J920" s="392">
        <v>5.3267802695079998E-3</v>
      </c>
      <c r="K920" s="392">
        <v>1.9781457147751098E-2</v>
      </c>
    </row>
    <row r="921" spans="1:11" ht="19" customHeight="1" x14ac:dyDescent="0.2">
      <c r="A921">
        <v>309</v>
      </c>
      <c r="B921" t="s">
        <v>840</v>
      </c>
      <c r="C921" s="1" t="s">
        <v>189</v>
      </c>
      <c r="D921" s="1" t="s">
        <v>2</v>
      </c>
      <c r="E921" s="2">
        <v>1757.4423999999999</v>
      </c>
      <c r="F921" s="3">
        <v>3.4028999999999999E-3</v>
      </c>
      <c r="G921" s="2">
        <v>287695</v>
      </c>
      <c r="H921" s="2">
        <v>357.33402015749999</v>
      </c>
      <c r="I921" s="392">
        <v>1.03119892906074E-2</v>
      </c>
      <c r="J921" s="392">
        <v>5.3220006252054702E-3</v>
      </c>
      <c r="K921" s="392">
        <v>1.9766437019603199E-2</v>
      </c>
    </row>
    <row r="922" spans="1:11" ht="19" customHeight="1" x14ac:dyDescent="0.2">
      <c r="A922">
        <v>509</v>
      </c>
      <c r="B922" t="s">
        <v>918</v>
      </c>
      <c r="C922" s="1" t="s">
        <v>74</v>
      </c>
      <c r="D922" s="1" t="s">
        <v>40</v>
      </c>
      <c r="E922" s="2">
        <v>1815.3722</v>
      </c>
      <c r="F922" s="3">
        <v>4.7073707000000006E-2</v>
      </c>
      <c r="G922" s="2">
        <v>20548</v>
      </c>
      <c r="H922" s="2">
        <v>353.05374397414005</v>
      </c>
      <c r="I922" s="392">
        <v>1.00957876040012E-2</v>
      </c>
      <c r="J922" s="392">
        <v>5.2257037632018602E-3</v>
      </c>
      <c r="K922" s="392">
        <v>1.9441132953019798E-2</v>
      </c>
    </row>
    <row r="923" spans="1:11" ht="19" customHeight="1" x14ac:dyDescent="0.2">
      <c r="A923">
        <v>353</v>
      </c>
      <c r="B923" t="s">
        <v>970</v>
      </c>
      <c r="C923" s="1" t="s">
        <v>12</v>
      </c>
      <c r="D923" s="1" t="s">
        <v>2</v>
      </c>
      <c r="E923" s="2">
        <v>427.01170000000002</v>
      </c>
      <c r="F923" s="3">
        <v>5.639224E-3</v>
      </c>
      <c r="G923" s="2">
        <v>170526</v>
      </c>
      <c r="H923" s="2">
        <v>350.99652381575999</v>
      </c>
      <c r="I923" s="392">
        <v>9.9938827868659309E-3</v>
      </c>
      <c r="J923" s="392">
        <v>5.17676743171971E-3</v>
      </c>
      <c r="K923" s="392">
        <v>1.9278335313441902E-2</v>
      </c>
    </row>
    <row r="924" spans="1:11" ht="19" customHeight="1" x14ac:dyDescent="0.2">
      <c r="A924">
        <v>550</v>
      </c>
      <c r="B924" t="s">
        <v>1343</v>
      </c>
      <c r="C924" s="1" t="s">
        <v>449</v>
      </c>
      <c r="D924" s="1" t="s">
        <v>40</v>
      </c>
      <c r="E924" s="2">
        <v>10666.8519</v>
      </c>
      <c r="F924" s="3">
        <v>8.9580653999999996E-2</v>
      </c>
      <c r="G924" s="2">
        <v>10667</v>
      </c>
      <c r="H924" s="2">
        <v>348.77824521956995</v>
      </c>
      <c r="I924" s="392">
        <v>9.8838985693946706E-3</v>
      </c>
      <c r="J924" s="392">
        <v>5.1254254925579999E-3</v>
      </c>
      <c r="K924" s="392">
        <v>1.9109553587531102E-2</v>
      </c>
    </row>
    <row r="925" spans="1:11" ht="19" customHeight="1" x14ac:dyDescent="0.2">
      <c r="A925">
        <v>892</v>
      </c>
      <c r="B925" t="s">
        <v>846</v>
      </c>
      <c r="C925" s="1" t="s">
        <v>847</v>
      </c>
      <c r="D925" s="1" t="s">
        <v>28</v>
      </c>
      <c r="E925" s="2">
        <v>2535.2219</v>
      </c>
      <c r="F925" s="3">
        <v>2.6536999999999997E-3</v>
      </c>
      <c r="G925" s="2">
        <v>358376</v>
      </c>
      <c r="H925" s="2">
        <v>347.12317278799998</v>
      </c>
      <c r="I925" s="392">
        <v>9.8020258645167696E-3</v>
      </c>
      <c r="J925" s="392">
        <v>5.0880735834572897E-3</v>
      </c>
      <c r="K925" s="392">
        <v>1.8983839313507701E-2</v>
      </c>
    </row>
    <row r="926" spans="1:11" ht="19" customHeight="1" x14ac:dyDescent="0.2">
      <c r="A926">
        <v>361</v>
      </c>
      <c r="B926" t="s">
        <v>1003</v>
      </c>
      <c r="C926" s="1" t="s">
        <v>12</v>
      </c>
      <c r="D926" s="1" t="s">
        <v>2</v>
      </c>
      <c r="E926" s="2">
        <v>354.2244</v>
      </c>
      <c r="F926" s="3">
        <v>5.639224E-3</v>
      </c>
      <c r="G926" s="2">
        <v>166107</v>
      </c>
      <c r="H926" s="2">
        <v>341.90082205331998</v>
      </c>
      <c r="I926" s="392">
        <v>9.5488856966485496E-3</v>
      </c>
      <c r="J926" s="392">
        <v>4.9711789643937599E-3</v>
      </c>
      <c r="K926" s="392">
        <v>1.8578955710961902E-2</v>
      </c>
    </row>
    <row r="927" spans="1:11" ht="19" customHeight="1" x14ac:dyDescent="0.2">
      <c r="A927">
        <v>313</v>
      </c>
      <c r="B927" t="s">
        <v>908</v>
      </c>
      <c r="C927" s="1" t="s">
        <v>909</v>
      </c>
      <c r="D927" s="1" t="s">
        <v>2</v>
      </c>
      <c r="E927" s="2">
        <v>1407.6844000000001</v>
      </c>
      <c r="F927" s="3">
        <v>9.2330899999999998E-4</v>
      </c>
      <c r="G927" s="2">
        <v>1013463</v>
      </c>
      <c r="H927" s="2">
        <v>341.54492080945499</v>
      </c>
      <c r="I927" s="392">
        <v>9.5322292558012896E-3</v>
      </c>
      <c r="J927" s="392">
        <v>4.9628880113675002E-3</v>
      </c>
      <c r="K927" s="392">
        <v>1.8549481963662101E-2</v>
      </c>
    </row>
    <row r="928" spans="1:11" ht="19" customHeight="1" x14ac:dyDescent="0.2">
      <c r="A928">
        <v>549</v>
      </c>
      <c r="B928" t="s">
        <v>903</v>
      </c>
      <c r="C928" s="1" t="s">
        <v>490</v>
      </c>
      <c r="D928" s="1" t="s">
        <v>40</v>
      </c>
      <c r="E928" s="2">
        <v>8010.0720000000001</v>
      </c>
      <c r="F928" s="3">
        <v>4.7073706999999999E-2</v>
      </c>
      <c r="G928" s="2">
        <v>19432</v>
      </c>
      <c r="H928" s="2">
        <v>333.87874016476002</v>
      </c>
      <c r="I928" s="392">
        <v>9.1635259666669796E-3</v>
      </c>
      <c r="J928" s="392">
        <v>4.7944059313701501E-3</v>
      </c>
      <c r="K928" s="392">
        <v>1.79758003370626E-2</v>
      </c>
    </row>
    <row r="929" spans="1:11" ht="19" customHeight="1" x14ac:dyDescent="0.2">
      <c r="A929">
        <v>1201</v>
      </c>
      <c r="B929" t="s">
        <v>924</v>
      </c>
      <c r="C929" s="1" t="s">
        <v>86</v>
      </c>
      <c r="D929" s="1" t="s">
        <v>53</v>
      </c>
      <c r="E929" s="2">
        <v>5460.2988999999998</v>
      </c>
      <c r="F929" s="3">
        <v>6.6822000000000001E-3</v>
      </c>
      <c r="G929" s="2">
        <v>136342</v>
      </c>
      <c r="H929" s="2">
        <v>332.538547026</v>
      </c>
      <c r="I929" s="392">
        <v>9.1005215615527508E-3</v>
      </c>
      <c r="J929" s="392">
        <v>4.7650889673886204E-3</v>
      </c>
      <c r="K929" s="392">
        <v>1.7879248104046799E-2</v>
      </c>
    </row>
    <row r="930" spans="1:11" ht="19" customHeight="1" x14ac:dyDescent="0.2">
      <c r="A930">
        <v>1035</v>
      </c>
      <c r="B930" t="s">
        <v>928</v>
      </c>
      <c r="C930" s="1" t="s">
        <v>63</v>
      </c>
      <c r="D930" s="1" t="s">
        <v>28</v>
      </c>
      <c r="E930" s="2">
        <v>1318.7098000000001</v>
      </c>
      <c r="F930" s="3">
        <v>4.2781E-3</v>
      </c>
      <c r="G930" s="2">
        <v>209408</v>
      </c>
      <c r="H930" s="2">
        <v>326.99195315200001</v>
      </c>
      <c r="I930" s="392">
        <v>8.84024505147127E-3</v>
      </c>
      <c r="J930" s="392">
        <v>4.6423650702202999E-3</v>
      </c>
      <c r="K930" s="392">
        <v>1.7480859572915501E-2</v>
      </c>
    </row>
    <row r="931" spans="1:11" ht="19" customHeight="1" x14ac:dyDescent="0.2">
      <c r="A931">
        <v>24</v>
      </c>
      <c r="B931" t="s">
        <v>1023</v>
      </c>
      <c r="C931" s="1" t="s">
        <v>86</v>
      </c>
      <c r="D931" s="1" t="s">
        <v>53</v>
      </c>
      <c r="E931" s="2">
        <v>5697.2253000000001</v>
      </c>
      <c r="F931" s="3">
        <v>1.2259563999999999E-2</v>
      </c>
      <c r="G931" s="2">
        <v>72764</v>
      </c>
      <c r="H931" s="2">
        <v>325.60004393703997</v>
      </c>
      <c r="I931" s="392">
        <v>8.7742230804511209E-3</v>
      </c>
      <c r="J931" s="392">
        <v>4.6136934956997897E-3</v>
      </c>
      <c r="K931" s="392">
        <v>1.7383591374919401E-2</v>
      </c>
    </row>
    <row r="932" spans="1:11" ht="19" customHeight="1" x14ac:dyDescent="0.2">
      <c r="A932">
        <v>1379</v>
      </c>
      <c r="B932" t="s">
        <v>922</v>
      </c>
      <c r="C932" s="1" t="s">
        <v>86</v>
      </c>
      <c r="D932" s="1" t="s">
        <v>26</v>
      </c>
      <c r="E932" s="2">
        <v>2216.8485999999998</v>
      </c>
      <c r="F932" s="3">
        <v>3.8701312000000002E-2</v>
      </c>
      <c r="G932" s="2">
        <v>23037</v>
      </c>
      <c r="H932" s="2">
        <v>325.42017545855998</v>
      </c>
      <c r="I932" s="392">
        <v>8.7659525922858406E-3</v>
      </c>
      <c r="J932" s="392">
        <v>4.6100227462537897E-3</v>
      </c>
      <c r="K932" s="392">
        <v>1.7370359659833301E-2</v>
      </c>
    </row>
    <row r="933" spans="1:11" ht="19" customHeight="1" x14ac:dyDescent="0.2">
      <c r="A933">
        <v>1389</v>
      </c>
      <c r="B933" t="s">
        <v>891</v>
      </c>
      <c r="C933" s="1" t="s">
        <v>86</v>
      </c>
      <c r="D933" s="1" t="s">
        <v>26</v>
      </c>
      <c r="E933" s="2">
        <v>2346.4236000000001</v>
      </c>
      <c r="F933" s="3">
        <v>3.8701312000000002E-2</v>
      </c>
      <c r="G933" s="2">
        <v>22932</v>
      </c>
      <c r="H933" s="2">
        <v>323.93694767616</v>
      </c>
      <c r="I933" s="392">
        <v>8.6963972149026597E-3</v>
      </c>
      <c r="J933" s="392">
        <v>4.5760841057429398E-3</v>
      </c>
      <c r="K933" s="392">
        <v>1.7260430816015599E-2</v>
      </c>
    </row>
    <row r="934" spans="1:11" ht="19" customHeight="1" x14ac:dyDescent="0.2">
      <c r="A934">
        <v>1320</v>
      </c>
      <c r="B934" t="s">
        <v>1085</v>
      </c>
      <c r="C934" s="1" t="s">
        <v>20</v>
      </c>
      <c r="D934" s="1" t="s">
        <v>26</v>
      </c>
      <c r="E934" s="2">
        <v>12147.3343</v>
      </c>
      <c r="F934" s="3">
        <v>3.8575988999999998E-2</v>
      </c>
      <c r="G934" s="2">
        <v>22736</v>
      </c>
      <c r="H934" s="2">
        <v>320.12824535495997</v>
      </c>
      <c r="I934" s="392">
        <v>8.5208233668728102E-3</v>
      </c>
      <c r="J934" s="392">
        <v>4.49227949958132E-3</v>
      </c>
      <c r="K934" s="392">
        <v>1.69685112601476E-2</v>
      </c>
    </row>
    <row r="935" spans="1:11" ht="19" customHeight="1" x14ac:dyDescent="0.2">
      <c r="A935">
        <v>1075</v>
      </c>
      <c r="B935" t="s">
        <v>873</v>
      </c>
      <c r="C935" s="1" t="s">
        <v>20</v>
      </c>
      <c r="D935" s="1" t="s">
        <v>28</v>
      </c>
      <c r="E935" s="2">
        <v>2913.8589000000002</v>
      </c>
      <c r="F935" s="3">
        <v>4.9057977146032975E-3</v>
      </c>
      <c r="G935" s="2">
        <v>178131</v>
      </c>
      <c r="H935" s="2">
        <v>318.96424823550001</v>
      </c>
      <c r="I935" s="392">
        <v>8.4670591963323105E-3</v>
      </c>
      <c r="J935" s="392">
        <v>4.4663023180597002E-3</v>
      </c>
      <c r="K935" s="392">
        <v>1.6888092636676299E-2</v>
      </c>
    </row>
    <row r="936" spans="1:11" ht="19" customHeight="1" x14ac:dyDescent="0.2">
      <c r="A936">
        <v>1030</v>
      </c>
      <c r="B936" t="s">
        <v>925</v>
      </c>
      <c r="C936" s="1" t="s">
        <v>746</v>
      </c>
      <c r="D936" s="1" t="s">
        <v>28</v>
      </c>
      <c r="E936" s="2">
        <v>1247.6502</v>
      </c>
      <c r="F936" s="3">
        <v>4.2780999999999991E-3</v>
      </c>
      <c r="G936" s="2">
        <v>200618</v>
      </c>
      <c r="H936" s="2">
        <v>313.26631101699996</v>
      </c>
      <c r="I936" s="392">
        <v>8.2056446553194495E-3</v>
      </c>
      <c r="J936" s="392">
        <v>4.34161592657413E-3</v>
      </c>
      <c r="K936" s="392">
        <v>1.64760541999011E-2</v>
      </c>
    </row>
    <row r="937" spans="1:11" ht="19" customHeight="1" x14ac:dyDescent="0.2">
      <c r="A937">
        <v>882</v>
      </c>
      <c r="B937" t="s">
        <v>874</v>
      </c>
      <c r="C937" s="1" t="s">
        <v>8</v>
      </c>
      <c r="D937" s="1" t="s">
        <v>28</v>
      </c>
      <c r="E937" s="2">
        <v>2927.9308000000001</v>
      </c>
      <c r="F937" s="3">
        <v>2.6536999999999997E-3</v>
      </c>
      <c r="G937" s="2">
        <v>322444</v>
      </c>
      <c r="H937" s="2">
        <v>312.319419622</v>
      </c>
      <c r="I937" s="392">
        <v>8.1626020791668603E-3</v>
      </c>
      <c r="J937" s="392">
        <v>4.3206144198277797E-3</v>
      </c>
      <c r="K937" s="392">
        <v>1.64093131561046E-2</v>
      </c>
    </row>
    <row r="938" spans="1:11" ht="19" customHeight="1" x14ac:dyDescent="0.2">
      <c r="A938">
        <v>1324</v>
      </c>
      <c r="B938" t="s">
        <v>939</v>
      </c>
      <c r="C938" s="1" t="s">
        <v>20</v>
      </c>
      <c r="D938" s="1" t="s">
        <v>26</v>
      </c>
      <c r="E938" s="2">
        <v>3599.7950000000001</v>
      </c>
      <c r="F938" s="3">
        <v>3.8575988999999998E-2</v>
      </c>
      <c r="G938" s="2">
        <v>21491</v>
      </c>
      <c r="H938" s="2">
        <v>302.59835155363498</v>
      </c>
      <c r="I938" s="392">
        <v>7.7236719770190998E-3</v>
      </c>
      <c r="J938" s="392">
        <v>4.1113060634260703E-3</v>
      </c>
      <c r="K938" s="392">
        <v>1.56996788695834E-2</v>
      </c>
    </row>
    <row r="939" spans="1:11" ht="19" customHeight="1" x14ac:dyDescent="0.2">
      <c r="A939">
        <v>1132</v>
      </c>
      <c r="B939" t="s">
        <v>1102</v>
      </c>
      <c r="C939" s="1" t="s">
        <v>148</v>
      </c>
      <c r="D939" s="1" t="s">
        <v>7</v>
      </c>
      <c r="E939" s="2">
        <v>3501.6729</v>
      </c>
      <c r="F939" s="3">
        <v>0.121803865</v>
      </c>
      <c r="G939" s="2">
        <v>6799</v>
      </c>
      <c r="H939" s="2">
        <v>302.27273451927499</v>
      </c>
      <c r="I939" s="392">
        <v>7.7090040179676302E-3</v>
      </c>
      <c r="J939" s="392">
        <v>4.1052457579498396E-3</v>
      </c>
      <c r="K939" s="392">
        <v>1.56755912294359E-2</v>
      </c>
    </row>
    <row r="940" spans="1:11" ht="19" customHeight="1" x14ac:dyDescent="0.2">
      <c r="A940">
        <v>1074</v>
      </c>
      <c r="B940" t="s">
        <v>884</v>
      </c>
      <c r="C940" s="1" t="s">
        <v>20</v>
      </c>
      <c r="D940" s="1" t="s">
        <v>28</v>
      </c>
      <c r="E940" s="2">
        <v>4211.4763999999996</v>
      </c>
      <c r="F940" s="3">
        <v>6.3579300381016758E-3</v>
      </c>
      <c r="G940" s="2">
        <v>130178</v>
      </c>
      <c r="H940" s="2">
        <v>302.09685502249999</v>
      </c>
      <c r="I940" s="392">
        <v>7.7010813981260601E-3</v>
      </c>
      <c r="J940" s="392">
        <v>4.1019233817768596E-3</v>
      </c>
      <c r="K940" s="392">
        <v>1.5662464183525501E-2</v>
      </c>
    </row>
    <row r="941" spans="1:11" ht="19" customHeight="1" x14ac:dyDescent="0.2">
      <c r="A941">
        <v>845</v>
      </c>
      <c r="B941" t="s">
        <v>887</v>
      </c>
      <c r="C941" s="1" t="s">
        <v>8</v>
      </c>
      <c r="D941" s="1" t="s">
        <v>28</v>
      </c>
      <c r="E941" s="2">
        <v>6668.2752</v>
      </c>
      <c r="F941" s="3">
        <v>4.2390035337989693E-3</v>
      </c>
      <c r="G941" s="2">
        <v>194000</v>
      </c>
      <c r="H941" s="2">
        <v>300.16384022830499</v>
      </c>
      <c r="I941" s="392">
        <v>7.6148754540362601E-3</v>
      </c>
      <c r="J941" s="392">
        <v>4.06225411903198E-3</v>
      </c>
      <c r="K941" s="392">
        <v>1.5530729939131399E-2</v>
      </c>
    </row>
    <row r="942" spans="1:11" ht="19" customHeight="1" x14ac:dyDescent="0.2">
      <c r="A942">
        <v>1306</v>
      </c>
      <c r="B942" t="s">
        <v>1016</v>
      </c>
      <c r="C942" s="1" t="s">
        <v>685</v>
      </c>
      <c r="D942" s="1" t="s">
        <v>53</v>
      </c>
      <c r="E942" s="2">
        <v>10734.1126</v>
      </c>
      <c r="F942" s="3">
        <v>2.9171709025953712E-2</v>
      </c>
      <c r="G942" s="2">
        <v>28127</v>
      </c>
      <c r="H942" s="2">
        <v>299.48712081714501</v>
      </c>
      <c r="I942" s="392">
        <v>7.5857830275883704E-3</v>
      </c>
      <c r="J942" s="392">
        <v>4.0490533645115203E-3</v>
      </c>
      <c r="K942" s="392">
        <v>1.5485443607509799E-2</v>
      </c>
    </row>
    <row r="943" spans="1:11" ht="19" customHeight="1" x14ac:dyDescent="0.2">
      <c r="A943">
        <v>684</v>
      </c>
      <c r="B943" t="s">
        <v>1302</v>
      </c>
      <c r="C943" s="1" t="s">
        <v>14</v>
      </c>
      <c r="D943" s="1" t="s">
        <v>7</v>
      </c>
      <c r="E943" s="2">
        <v>1415.3200999999999</v>
      </c>
      <c r="F943" s="3">
        <v>3.8217228000000006E-2</v>
      </c>
      <c r="G943" s="2">
        <v>21231</v>
      </c>
      <c r="H943" s="2">
        <v>296.15733819882001</v>
      </c>
      <c r="I943" s="392">
        <v>7.4400899896400899E-3</v>
      </c>
      <c r="J943" s="392">
        <v>3.9824077575813903E-3</v>
      </c>
      <c r="K943" s="392">
        <v>1.52565524954348E-2</v>
      </c>
    </row>
    <row r="944" spans="1:11" ht="19" customHeight="1" x14ac:dyDescent="0.2">
      <c r="A944">
        <v>792</v>
      </c>
      <c r="B944" t="s">
        <v>869</v>
      </c>
      <c r="C944" s="1" t="s">
        <v>18</v>
      </c>
      <c r="D944" s="1" t="s">
        <v>7</v>
      </c>
      <c r="E944" s="2">
        <v>1120.6702</v>
      </c>
      <c r="F944" s="3">
        <v>0.13380982199999999</v>
      </c>
      <c r="G944" s="2">
        <v>6001</v>
      </c>
      <c r="H944" s="2">
        <v>293.09235076503001</v>
      </c>
      <c r="I944" s="392">
        <v>7.30619088796651E-3</v>
      </c>
      <c r="J944" s="392">
        <v>3.9209749522139299E-3</v>
      </c>
      <c r="K944" s="392">
        <v>1.5034236872308499E-2</v>
      </c>
    </row>
    <row r="945" spans="1:11" ht="19" customHeight="1" x14ac:dyDescent="0.2">
      <c r="A945">
        <v>1238</v>
      </c>
      <c r="B945" t="s">
        <v>932</v>
      </c>
      <c r="C945" s="1" t="s">
        <v>303</v>
      </c>
      <c r="D945" s="1" t="s">
        <v>53</v>
      </c>
      <c r="E945" s="2">
        <v>3799.9753999999998</v>
      </c>
      <c r="F945" s="3">
        <v>6.682200000000001E-3</v>
      </c>
      <c r="G945" s="2">
        <v>119430</v>
      </c>
      <c r="H945" s="2">
        <v>291.29012829000004</v>
      </c>
      <c r="I945" s="392">
        <v>7.2265418621417898E-3</v>
      </c>
      <c r="J945" s="392">
        <v>3.8854803710274498E-3</v>
      </c>
      <c r="K945" s="392">
        <v>1.49096886298677E-2</v>
      </c>
    </row>
    <row r="946" spans="1:11" ht="19" customHeight="1" x14ac:dyDescent="0.2">
      <c r="A946">
        <v>229</v>
      </c>
      <c r="B946" t="s">
        <v>899</v>
      </c>
      <c r="C946" s="1" t="s">
        <v>724</v>
      </c>
      <c r="D946" s="1" t="s">
        <v>40</v>
      </c>
      <c r="E946" s="2">
        <v>5854.7079000000003</v>
      </c>
      <c r="F946" s="3">
        <v>6.5872000000000014E-3</v>
      </c>
      <c r="G946" s="2">
        <v>118573</v>
      </c>
      <c r="H946" s="2">
        <v>285.08838394400004</v>
      </c>
      <c r="I946" s="392">
        <v>6.9612953036583001E-3</v>
      </c>
      <c r="J946" s="392">
        <v>3.75664710935019E-3</v>
      </c>
      <c r="K946" s="392">
        <v>1.44661330995444E-2</v>
      </c>
    </row>
    <row r="947" spans="1:11" ht="19" customHeight="1" x14ac:dyDescent="0.2">
      <c r="A947">
        <v>974</v>
      </c>
      <c r="B947" t="s">
        <v>1002</v>
      </c>
      <c r="C947" s="1" t="s">
        <v>742</v>
      </c>
      <c r="D947" s="1" t="s">
        <v>28</v>
      </c>
      <c r="E947" s="2">
        <v>23542.607400000001</v>
      </c>
      <c r="F947" s="3">
        <v>4.6668767634623102E-3</v>
      </c>
      <c r="G947" s="2">
        <v>166929</v>
      </c>
      <c r="H947" s="2">
        <v>284.34853100551999</v>
      </c>
      <c r="I947" s="392">
        <v>6.9299152483056903E-3</v>
      </c>
      <c r="J947" s="392">
        <v>3.7413536155268502E-3</v>
      </c>
      <c r="K947" s="392">
        <v>1.44163252116612E-2</v>
      </c>
    </row>
    <row r="948" spans="1:11" ht="19" customHeight="1" x14ac:dyDescent="0.2">
      <c r="A948">
        <v>531</v>
      </c>
      <c r="B948" t="s">
        <v>980</v>
      </c>
      <c r="C948" s="1" t="s">
        <v>490</v>
      </c>
      <c r="D948" s="1" t="s">
        <v>40</v>
      </c>
      <c r="E948" s="2">
        <v>6737.4970000000003</v>
      </c>
      <c r="F948" s="3">
        <v>4.7073706999999999E-2</v>
      </c>
      <c r="G948" s="2">
        <v>16479</v>
      </c>
      <c r="H948" s="2">
        <v>283.14058044334502</v>
      </c>
      <c r="I948" s="392">
        <v>6.8777142570114903E-3</v>
      </c>
      <c r="J948" s="392">
        <v>3.7187471843031302E-3</v>
      </c>
      <c r="K948" s="392">
        <v>1.43337118459508E-2</v>
      </c>
    </row>
    <row r="949" spans="1:11" ht="19" customHeight="1" x14ac:dyDescent="0.2">
      <c r="A949">
        <v>1420</v>
      </c>
      <c r="B949" t="s">
        <v>1156</v>
      </c>
      <c r="C949" s="1" t="s">
        <v>86</v>
      </c>
      <c r="D949" s="1" t="s">
        <v>26</v>
      </c>
      <c r="E949" s="2">
        <v>18437.517400000001</v>
      </c>
      <c r="F949" s="3">
        <v>1.0602018999999999E-2</v>
      </c>
      <c r="G949" s="2">
        <v>70829</v>
      </c>
      <c r="H949" s="2">
        <v>274.08959736911498</v>
      </c>
      <c r="I949" s="392">
        <v>6.4969517467989898E-3</v>
      </c>
      <c r="J949" s="392">
        <v>3.5395968806727499E-3</v>
      </c>
      <c r="K949" s="392">
        <v>1.37122352924777E-2</v>
      </c>
    </row>
    <row r="950" spans="1:11" ht="19" customHeight="1" x14ac:dyDescent="0.2">
      <c r="A950">
        <v>19</v>
      </c>
      <c r="B950" t="s">
        <v>1009</v>
      </c>
      <c r="C950" s="1" t="s">
        <v>86</v>
      </c>
      <c r="D950" s="1" t="s">
        <v>53</v>
      </c>
      <c r="E950" s="2">
        <v>6922.9364999999998</v>
      </c>
      <c r="F950" s="3">
        <v>1.2259563999999999E-2</v>
      </c>
      <c r="G950" s="2">
        <v>61042</v>
      </c>
      <c r="H950" s="2">
        <v>273.14713157611999</v>
      </c>
      <c r="I950" s="392">
        <v>6.4573061494855796E-3</v>
      </c>
      <c r="J950" s="392">
        <v>3.5210087087416699E-3</v>
      </c>
      <c r="K950" s="392">
        <v>1.365075988899E-2</v>
      </c>
    </row>
    <row r="951" spans="1:11" ht="19" customHeight="1" x14ac:dyDescent="0.2">
      <c r="A951">
        <v>1214</v>
      </c>
      <c r="B951" t="s">
        <v>933</v>
      </c>
      <c r="C951" s="1" t="s">
        <v>20</v>
      </c>
      <c r="D951" s="1" t="s">
        <v>53</v>
      </c>
      <c r="E951" s="2">
        <v>4419.4794000000002</v>
      </c>
      <c r="F951" s="3">
        <v>6.6822000000000001E-3</v>
      </c>
      <c r="G951" s="2">
        <v>111555</v>
      </c>
      <c r="H951" s="2">
        <v>272.08297966499998</v>
      </c>
      <c r="I951" s="392">
        <v>6.4132327175219104E-3</v>
      </c>
      <c r="J951" s="392">
        <v>3.4998183138064899E-3</v>
      </c>
      <c r="K951" s="392">
        <v>1.35816250391801E-2</v>
      </c>
    </row>
    <row r="952" spans="1:11" ht="19" customHeight="1" x14ac:dyDescent="0.2">
      <c r="A952">
        <v>119</v>
      </c>
      <c r="B952" t="s">
        <v>1097</v>
      </c>
      <c r="C952" s="1" t="s">
        <v>86</v>
      </c>
      <c r="D952" s="1" t="s">
        <v>53</v>
      </c>
      <c r="E952" s="2">
        <v>1190.0123000000001</v>
      </c>
      <c r="F952" s="3">
        <v>2.8992673999999996E-2</v>
      </c>
      <c r="G952" s="2">
        <v>25565</v>
      </c>
      <c r="H952" s="2">
        <v>270.53716444564998</v>
      </c>
      <c r="I952" s="392">
        <v>6.35058109427408E-3</v>
      </c>
      <c r="J952" s="392">
        <v>3.4688264218108301E-3</v>
      </c>
      <c r="K952" s="392">
        <v>1.34736885030076E-2</v>
      </c>
    </row>
    <row r="953" spans="1:11" ht="19" customHeight="1" x14ac:dyDescent="0.2">
      <c r="A953">
        <v>793</v>
      </c>
      <c r="B953" t="s">
        <v>868</v>
      </c>
      <c r="C953" s="1" t="s">
        <v>18</v>
      </c>
      <c r="D953" s="1" t="s">
        <v>7</v>
      </c>
      <c r="E953" s="2">
        <v>1012.6668</v>
      </c>
      <c r="F953" s="3">
        <v>0.13380982199999999</v>
      </c>
      <c r="G953" s="2">
        <v>5479</v>
      </c>
      <c r="H953" s="2">
        <v>267.59756537937</v>
      </c>
      <c r="I953" s="392">
        <v>6.23060440393957E-3</v>
      </c>
      <c r="J953" s="392">
        <v>3.4120934606683999E-3</v>
      </c>
      <c r="K953" s="392">
        <v>1.3271414240961101E-2</v>
      </c>
    </row>
    <row r="954" spans="1:11" ht="19" customHeight="1" x14ac:dyDescent="0.2">
      <c r="A954">
        <v>1343</v>
      </c>
      <c r="B954" t="s">
        <v>1006</v>
      </c>
      <c r="C954" s="1" t="s">
        <v>86</v>
      </c>
      <c r="D954" s="1" t="s">
        <v>26</v>
      </c>
      <c r="E954" s="2">
        <v>248.88990000000001</v>
      </c>
      <c r="F954" s="3">
        <v>4.6824432999999999E-2</v>
      </c>
      <c r="G954" s="2">
        <v>15620</v>
      </c>
      <c r="H954" s="2">
        <v>266.96013986290001</v>
      </c>
      <c r="I954" s="392">
        <v>6.20450541504655E-3</v>
      </c>
      <c r="J954" s="392">
        <v>3.39956710746637E-3</v>
      </c>
      <c r="K954" s="392">
        <v>1.3225867323631299E-2</v>
      </c>
    </row>
    <row r="955" spans="1:11" ht="19" customHeight="1" x14ac:dyDescent="0.2">
      <c r="A955">
        <v>1220</v>
      </c>
      <c r="B955" t="s">
        <v>997</v>
      </c>
      <c r="C955" s="1" t="s">
        <v>86</v>
      </c>
      <c r="D955" s="1" t="s">
        <v>53</v>
      </c>
      <c r="E955" s="2">
        <v>31176.187900000001</v>
      </c>
      <c r="F955" s="3">
        <v>6.6822000000000001E-3</v>
      </c>
      <c r="G955" s="2">
        <v>108654</v>
      </c>
      <c r="H955" s="2">
        <v>265.007431962</v>
      </c>
      <c r="I955" s="392">
        <v>6.1250694773890297E-3</v>
      </c>
      <c r="J955" s="392">
        <v>3.36010830528983E-3</v>
      </c>
      <c r="K955" s="392">
        <v>1.3096272126301701E-2</v>
      </c>
    </row>
    <row r="956" spans="1:11" ht="19" customHeight="1" x14ac:dyDescent="0.2">
      <c r="A956">
        <v>1400</v>
      </c>
      <c r="B956" t="s">
        <v>1032</v>
      </c>
      <c r="C956" s="1" t="s">
        <v>86</v>
      </c>
      <c r="D956" s="1" t="s">
        <v>26</v>
      </c>
      <c r="E956" s="2">
        <v>4375.8626999999997</v>
      </c>
      <c r="F956" s="3">
        <v>3.8701312000000002E-2</v>
      </c>
      <c r="G956" s="2">
        <v>18726</v>
      </c>
      <c r="H956" s="2">
        <v>264.52308050687998</v>
      </c>
      <c r="I956" s="392">
        <v>6.1070920856930496E-3</v>
      </c>
      <c r="J956" s="392">
        <v>3.35103435484E-3</v>
      </c>
      <c r="K956" s="392">
        <v>1.30640562817354E-2</v>
      </c>
    </row>
    <row r="957" spans="1:11" ht="19" customHeight="1" x14ac:dyDescent="0.2">
      <c r="A957">
        <v>1070</v>
      </c>
      <c r="B957" t="s">
        <v>898</v>
      </c>
      <c r="C957" s="1" t="s">
        <v>420</v>
      </c>
      <c r="D957" s="1" t="s">
        <v>28</v>
      </c>
      <c r="E957" s="2">
        <v>3242.7928000000002</v>
      </c>
      <c r="F957" s="3">
        <v>8.5561999999999999E-3</v>
      </c>
      <c r="G957" s="2">
        <v>82072</v>
      </c>
      <c r="H957" s="2">
        <v>256.31192293600003</v>
      </c>
      <c r="I957" s="392">
        <v>5.7814268057759296E-3</v>
      </c>
      <c r="J957" s="392">
        <v>3.19372834750753E-3</v>
      </c>
      <c r="K957" s="392">
        <v>1.2512443203337E-2</v>
      </c>
    </row>
    <row r="958" spans="1:11" ht="19" customHeight="1" x14ac:dyDescent="0.2">
      <c r="A958">
        <v>1213</v>
      </c>
      <c r="B958" t="s">
        <v>972</v>
      </c>
      <c r="C958" s="1" t="s">
        <v>86</v>
      </c>
      <c r="D958" s="1" t="s">
        <v>53</v>
      </c>
      <c r="E958" s="2">
        <v>12104.6823</v>
      </c>
      <c r="F958" s="3">
        <v>6.682200000000001E-3</v>
      </c>
      <c r="G958" s="2">
        <v>103661</v>
      </c>
      <c r="H958" s="2">
        <v>252.82948998300003</v>
      </c>
      <c r="I958" s="392">
        <v>5.6450051238791802E-3</v>
      </c>
      <c r="J958" s="392">
        <v>3.12665140963353E-3</v>
      </c>
      <c r="K958" s="392">
        <v>1.2283286536147299E-2</v>
      </c>
    </row>
    <row r="959" spans="1:11" ht="19" customHeight="1" x14ac:dyDescent="0.2">
      <c r="A959">
        <v>900</v>
      </c>
      <c r="B959" t="s">
        <v>914</v>
      </c>
      <c r="C959" s="1" t="s">
        <v>545</v>
      </c>
      <c r="D959" s="1" t="s">
        <v>28</v>
      </c>
      <c r="E959" s="2">
        <v>2831.3002000000001</v>
      </c>
      <c r="F959" s="3">
        <v>3.820188045656002E-3</v>
      </c>
      <c r="G959" s="2">
        <v>181181</v>
      </c>
      <c r="H959" s="2">
        <v>252.63310395950003</v>
      </c>
      <c r="I959" s="392">
        <v>5.6372072620307903E-3</v>
      </c>
      <c r="J959" s="392">
        <v>3.1228624588359398E-3</v>
      </c>
      <c r="K959" s="392">
        <v>1.2270694720456801E-2</v>
      </c>
    </row>
    <row r="960" spans="1:11" ht="19" customHeight="1" x14ac:dyDescent="0.2">
      <c r="A960">
        <v>364</v>
      </c>
      <c r="B960" t="s">
        <v>1124</v>
      </c>
      <c r="C960" s="1" t="s">
        <v>12</v>
      </c>
      <c r="D960" s="1" t="s">
        <v>2</v>
      </c>
      <c r="E960" s="2">
        <v>431.5496</v>
      </c>
      <c r="F960" s="3">
        <v>5.639224E-3</v>
      </c>
      <c r="G960" s="2">
        <v>120402</v>
      </c>
      <c r="H960" s="2">
        <v>247.82545453751999</v>
      </c>
      <c r="I960" s="392">
        <v>5.4506495943552101E-3</v>
      </c>
      <c r="J960" s="392">
        <v>3.03292847558674E-3</v>
      </c>
      <c r="K960" s="392">
        <v>1.19499944207812E-2</v>
      </c>
    </row>
    <row r="961" spans="1:11" ht="19" customHeight="1" x14ac:dyDescent="0.2">
      <c r="A961">
        <v>887</v>
      </c>
      <c r="B961" t="s">
        <v>919</v>
      </c>
      <c r="C961" s="1" t="s">
        <v>8</v>
      </c>
      <c r="D961" s="1" t="s">
        <v>28</v>
      </c>
      <c r="E961" s="2">
        <v>2906.7568000000001</v>
      </c>
      <c r="F961" s="3">
        <v>2.6536999999999997E-3</v>
      </c>
      <c r="G961" s="2">
        <v>252637</v>
      </c>
      <c r="H961" s="2">
        <v>244.70432451849999</v>
      </c>
      <c r="I961" s="392">
        <v>5.3324611792902902E-3</v>
      </c>
      <c r="J961" s="392">
        <v>2.97615389418243E-3</v>
      </c>
      <c r="K961" s="392">
        <v>1.17342197167352E-2</v>
      </c>
    </row>
    <row r="962" spans="1:11" ht="19" customHeight="1" x14ac:dyDescent="0.2">
      <c r="A962">
        <v>888</v>
      </c>
      <c r="B962" t="s">
        <v>956</v>
      </c>
      <c r="C962" s="1" t="s">
        <v>847</v>
      </c>
      <c r="D962" s="1" t="s">
        <v>28</v>
      </c>
      <c r="E962" s="2">
        <v>3064.9857000000002</v>
      </c>
      <c r="F962" s="3">
        <v>2.6537000000000002E-3</v>
      </c>
      <c r="G962" s="2">
        <v>251571</v>
      </c>
      <c r="H962" s="2">
        <v>243.67179638550002</v>
      </c>
      <c r="I962" s="392">
        <v>5.2933239471155301E-3</v>
      </c>
      <c r="J962" s="392">
        <v>2.9568860787454101E-3</v>
      </c>
      <c r="K962" s="392">
        <v>1.16625071153521E-2</v>
      </c>
    </row>
    <row r="963" spans="1:11" ht="19" customHeight="1" x14ac:dyDescent="0.2">
      <c r="A963">
        <v>1426</v>
      </c>
      <c r="B963" t="s">
        <v>1081</v>
      </c>
      <c r="C963" s="1" t="s">
        <v>86</v>
      </c>
      <c r="D963" s="1" t="s">
        <v>26</v>
      </c>
      <c r="E963" s="2">
        <v>7802.5181000000002</v>
      </c>
      <c r="F963" s="3">
        <v>1.0625223755956644E-2</v>
      </c>
      <c r="G963" s="2">
        <v>62829</v>
      </c>
      <c r="H963" s="2">
        <v>243.66384692749503</v>
      </c>
      <c r="I963" s="392">
        <v>5.2930084313616401E-3</v>
      </c>
      <c r="J963" s="392">
        <v>2.9567197417698799E-3</v>
      </c>
      <c r="K963" s="392">
        <v>1.1662057591729899E-2</v>
      </c>
    </row>
    <row r="964" spans="1:11" ht="19" customHeight="1" x14ac:dyDescent="0.2">
      <c r="A964">
        <v>316</v>
      </c>
      <c r="B964" t="s">
        <v>929</v>
      </c>
      <c r="C964" s="1" t="s">
        <v>189</v>
      </c>
      <c r="D964" s="1" t="s">
        <v>2</v>
      </c>
      <c r="E964" s="2">
        <v>1833.2091</v>
      </c>
      <c r="F964" s="3">
        <v>3.4029000000000004E-3</v>
      </c>
      <c r="G964" s="2">
        <v>194941</v>
      </c>
      <c r="H964" s="2">
        <v>242.12812604850004</v>
      </c>
      <c r="I964" s="392">
        <v>5.2361458909078399E-3</v>
      </c>
      <c r="J964" s="392">
        <v>2.9289739229483502E-3</v>
      </c>
      <c r="K964" s="392">
        <v>1.1558888604205999E-2</v>
      </c>
    </row>
    <row r="965" spans="1:11" ht="19" customHeight="1" x14ac:dyDescent="0.2">
      <c r="A965">
        <v>320</v>
      </c>
      <c r="B965" t="s">
        <v>910</v>
      </c>
      <c r="C965" s="1" t="s">
        <v>189</v>
      </c>
      <c r="D965" s="1" t="s">
        <v>2</v>
      </c>
      <c r="E965" s="2">
        <v>3905.8717999999999</v>
      </c>
      <c r="F965" s="3">
        <v>3.4028999999999999E-3</v>
      </c>
      <c r="G965" s="2">
        <v>191661</v>
      </c>
      <c r="H965" s="2">
        <v>238.05417416850003</v>
      </c>
      <c r="I965" s="392">
        <v>5.0856384307206596E-3</v>
      </c>
      <c r="J965" s="392">
        <v>2.85195893307707E-3</v>
      </c>
      <c r="K965" s="392">
        <v>1.12860711132408E-2</v>
      </c>
    </row>
    <row r="966" spans="1:11" ht="19" customHeight="1" x14ac:dyDescent="0.2">
      <c r="A966">
        <v>73</v>
      </c>
      <c r="B966" t="s">
        <v>1021</v>
      </c>
      <c r="C966" s="1" t="s">
        <v>86</v>
      </c>
      <c r="D966" s="1" t="s">
        <v>53</v>
      </c>
      <c r="E966" s="2">
        <v>1108.7709</v>
      </c>
      <c r="F966" s="3">
        <v>1.2259563999999999E-2</v>
      </c>
      <c r="G966" s="2">
        <v>52989</v>
      </c>
      <c r="H966" s="2">
        <v>237.11204343053998</v>
      </c>
      <c r="I966" s="392">
        <v>5.0509497386739604E-3</v>
      </c>
      <c r="J966" s="392">
        <v>2.83502670387397E-3</v>
      </c>
      <c r="K966" s="392">
        <v>1.12243777897321E-2</v>
      </c>
    </row>
    <row r="967" spans="1:11" ht="19" customHeight="1" x14ac:dyDescent="0.2">
      <c r="A967">
        <v>1054</v>
      </c>
      <c r="B967" t="s">
        <v>927</v>
      </c>
      <c r="C967" s="1" t="s">
        <v>63</v>
      </c>
      <c r="D967" s="1" t="s">
        <v>28</v>
      </c>
      <c r="E967" s="2">
        <v>2139.308</v>
      </c>
      <c r="F967" s="3">
        <v>4.2781E-3</v>
      </c>
      <c r="G967" s="2">
        <v>151243</v>
      </c>
      <c r="H967" s="2">
        <v>236.1669275795</v>
      </c>
      <c r="I967" s="392">
        <v>5.0158783966376599E-3</v>
      </c>
      <c r="J967" s="392">
        <v>2.8170993526786701E-3</v>
      </c>
      <c r="K967" s="392">
        <v>1.1162712435936899E-2</v>
      </c>
    </row>
    <row r="968" spans="1:11" ht="19" customHeight="1" x14ac:dyDescent="0.2">
      <c r="A968">
        <v>1252</v>
      </c>
      <c r="B968" t="s">
        <v>943</v>
      </c>
      <c r="C968" s="1" t="s">
        <v>86</v>
      </c>
      <c r="D968" s="1" t="s">
        <v>53</v>
      </c>
      <c r="E968" s="2">
        <v>284.03140000000002</v>
      </c>
      <c r="F968" s="3">
        <v>6.6821999999999993E-3</v>
      </c>
      <c r="G968" s="2">
        <v>96638</v>
      </c>
      <c r="H968" s="2">
        <v>235.70037191399996</v>
      </c>
      <c r="I968" s="392">
        <v>4.9986235676436402E-3</v>
      </c>
      <c r="J968" s="392">
        <v>2.8085972787318899E-3</v>
      </c>
      <c r="K968" s="392">
        <v>1.1130453016654201E-2</v>
      </c>
    </row>
    <row r="969" spans="1:11" ht="19" customHeight="1" x14ac:dyDescent="0.2">
      <c r="A969">
        <v>1289</v>
      </c>
      <c r="B969" t="s">
        <v>1248</v>
      </c>
      <c r="C969" s="1" t="s">
        <v>34</v>
      </c>
      <c r="D969" s="1" t="s">
        <v>26</v>
      </c>
      <c r="E969" s="2">
        <v>534.34889999999996</v>
      </c>
      <c r="F969" s="3">
        <v>3.3677062999999993E-2</v>
      </c>
      <c r="G969" s="2">
        <v>18812</v>
      </c>
      <c r="H969" s="2">
        <v>231.23951184193996</v>
      </c>
      <c r="I969" s="392">
        <v>4.8346328033420398E-3</v>
      </c>
      <c r="J969" s="392">
        <v>2.7267119251128901E-3</v>
      </c>
      <c r="K969" s="392">
        <v>1.08438306478333E-2</v>
      </c>
    </row>
    <row r="970" spans="1:11" ht="19" customHeight="1" x14ac:dyDescent="0.2">
      <c r="A970">
        <v>193</v>
      </c>
      <c r="B970" t="s">
        <v>1000</v>
      </c>
      <c r="C970" s="1" t="s">
        <v>724</v>
      </c>
      <c r="D970" s="1" t="s">
        <v>40</v>
      </c>
      <c r="E970" s="2">
        <v>21279.989399999999</v>
      </c>
      <c r="F970" s="3">
        <v>2.2077000000000004E-3</v>
      </c>
      <c r="G970" s="2">
        <v>282171</v>
      </c>
      <c r="H970" s="2">
        <v>227.37635459550003</v>
      </c>
      <c r="I970" s="392">
        <v>4.69507905526144E-3</v>
      </c>
      <c r="J970" s="392">
        <v>2.6555335449795002E-3</v>
      </c>
      <c r="K970" s="392">
        <v>1.06018429599316E-2</v>
      </c>
    </row>
    <row r="971" spans="1:11" ht="19" customHeight="1" x14ac:dyDescent="0.2">
      <c r="A971">
        <v>567</v>
      </c>
      <c r="B971" t="s">
        <v>985</v>
      </c>
      <c r="C971" s="1" t="s">
        <v>986</v>
      </c>
      <c r="D971" s="1" t="s">
        <v>53</v>
      </c>
      <c r="E971" s="2">
        <v>830804.22640000004</v>
      </c>
      <c r="F971" s="3">
        <v>5.7782878903529546E-3</v>
      </c>
      <c r="G971" s="2">
        <v>107691</v>
      </c>
      <c r="H971" s="2">
        <v>227.12840443799999</v>
      </c>
      <c r="I971" s="392">
        <v>4.6862451600750603E-3</v>
      </c>
      <c r="J971" s="392">
        <v>2.6510669104200602E-3</v>
      </c>
      <c r="K971" s="392">
        <v>1.0586646985168801E-2</v>
      </c>
    </row>
    <row r="972" spans="1:11" ht="19" customHeight="1" x14ac:dyDescent="0.2">
      <c r="A972">
        <v>354</v>
      </c>
      <c r="B972" t="s">
        <v>1070</v>
      </c>
      <c r="C972" s="1" t="s">
        <v>86</v>
      </c>
      <c r="D972" s="1" t="s">
        <v>2</v>
      </c>
      <c r="E972" s="2">
        <v>1785.9142999999999</v>
      </c>
      <c r="F972" s="3">
        <v>5.639224E-3</v>
      </c>
      <c r="G972" s="2">
        <v>110338</v>
      </c>
      <c r="H972" s="2">
        <v>227.11055466487997</v>
      </c>
      <c r="I972" s="392">
        <v>4.6855922523393297E-3</v>
      </c>
      <c r="J972" s="392">
        <v>2.6507305600921099E-3</v>
      </c>
      <c r="K972" s="392">
        <v>1.0585493747545799E-2</v>
      </c>
    </row>
    <row r="973" spans="1:11" ht="19" customHeight="1" x14ac:dyDescent="0.2">
      <c r="A973">
        <v>850</v>
      </c>
      <c r="B973" t="s">
        <v>964</v>
      </c>
      <c r="C973" s="1" t="s">
        <v>965</v>
      </c>
      <c r="D973" s="1" t="s">
        <v>28</v>
      </c>
      <c r="E973" s="2">
        <v>5430.2226000000001</v>
      </c>
      <c r="F973" s="3">
        <v>3.9799999999999992E-3</v>
      </c>
      <c r="G973" s="2">
        <v>155439</v>
      </c>
      <c r="H973" s="2">
        <v>225.80623529999997</v>
      </c>
      <c r="I973" s="392">
        <v>4.6393331768815301E-3</v>
      </c>
      <c r="J973" s="392">
        <v>2.6274463709602802E-3</v>
      </c>
      <c r="K973" s="392">
        <v>1.0499909201629401E-2</v>
      </c>
    </row>
    <row r="974" spans="1:11" ht="19" customHeight="1" x14ac:dyDescent="0.2">
      <c r="A974">
        <v>933</v>
      </c>
      <c r="B974" t="s">
        <v>907</v>
      </c>
      <c r="C974" s="1" t="s">
        <v>700</v>
      </c>
      <c r="D974" s="1" t="s">
        <v>28</v>
      </c>
      <c r="E974" s="2">
        <v>532.48919999999998</v>
      </c>
      <c r="F974" s="3">
        <v>5.5167000000000002E-3</v>
      </c>
      <c r="G974" s="2">
        <v>111811</v>
      </c>
      <c r="H974" s="2">
        <v>225.14212645050003</v>
      </c>
      <c r="I974" s="392">
        <v>4.6156949259096502E-3</v>
      </c>
      <c r="J974" s="392">
        <v>2.6156387024863299E-3</v>
      </c>
      <c r="K974" s="392">
        <v>1.04560319115274E-2</v>
      </c>
    </row>
    <row r="975" spans="1:11" ht="19" customHeight="1" x14ac:dyDescent="0.2">
      <c r="A975">
        <v>893</v>
      </c>
      <c r="B975" t="s">
        <v>915</v>
      </c>
      <c r="C975" s="1" t="s">
        <v>8</v>
      </c>
      <c r="D975" s="1" t="s">
        <v>28</v>
      </c>
      <c r="E975" s="2">
        <v>3176.4816000000001</v>
      </c>
      <c r="F975" s="3">
        <v>2.6536999999999997E-3</v>
      </c>
      <c r="G975" s="2">
        <v>232119</v>
      </c>
      <c r="H975" s="2">
        <v>224.8305794595</v>
      </c>
      <c r="I975" s="392">
        <v>4.6049550423813302E-3</v>
      </c>
      <c r="J975" s="392">
        <v>2.6098113341703E-3</v>
      </c>
      <c r="K975" s="392">
        <v>1.0435201790465899E-2</v>
      </c>
    </row>
    <row r="976" spans="1:11" ht="19" customHeight="1" x14ac:dyDescent="0.2">
      <c r="A976">
        <v>906</v>
      </c>
      <c r="B976" t="s">
        <v>936</v>
      </c>
      <c r="C976" s="1" t="s">
        <v>8</v>
      </c>
      <c r="D976" s="1" t="s">
        <v>28</v>
      </c>
      <c r="E976" s="2">
        <v>1402.9209000000001</v>
      </c>
      <c r="F976" s="3">
        <v>3.8208000000000001E-3</v>
      </c>
      <c r="G976" s="2">
        <v>159360</v>
      </c>
      <c r="H976" s="2">
        <v>222.24218112</v>
      </c>
      <c r="I976" s="392">
        <v>4.5118049784404297E-3</v>
      </c>
      <c r="J976" s="392">
        <v>2.5633013090256801E-3</v>
      </c>
      <c r="K976" s="392">
        <v>1.0268230610702299E-2</v>
      </c>
    </row>
    <row r="977" spans="1:11" ht="19" customHeight="1" x14ac:dyDescent="0.2">
      <c r="A977">
        <v>1456</v>
      </c>
      <c r="B977" t="s">
        <v>722</v>
      </c>
      <c r="C977" s="1" t="s">
        <v>20</v>
      </c>
      <c r="D977" s="1" t="s">
        <v>26</v>
      </c>
      <c r="E977" s="2">
        <v>8517.3315000000002</v>
      </c>
      <c r="F977" s="3">
        <v>2.6278702999999997E-2</v>
      </c>
      <c r="G977" s="2">
        <v>22983</v>
      </c>
      <c r="H977" s="2">
        <v>220.44665233288498</v>
      </c>
      <c r="I977" s="392">
        <v>4.4492052928902601E-3</v>
      </c>
      <c r="J977" s="392">
        <v>2.53093452964245E-3</v>
      </c>
      <c r="K977" s="392">
        <v>1.0154757215748701E-2</v>
      </c>
    </row>
    <row r="978" spans="1:11" ht="19" customHeight="1" x14ac:dyDescent="0.2">
      <c r="A978">
        <v>350</v>
      </c>
      <c r="B978" t="s">
        <v>1206</v>
      </c>
      <c r="C978" s="1" t="s">
        <v>86</v>
      </c>
      <c r="D978" s="1" t="s">
        <v>2</v>
      </c>
      <c r="E978" s="2">
        <v>1513.8049000000001</v>
      </c>
      <c r="F978" s="3">
        <v>5.6392240000000008E-3</v>
      </c>
      <c r="G978" s="2">
        <v>104470</v>
      </c>
      <c r="H978" s="2">
        <v>215.0323519172</v>
      </c>
      <c r="I978" s="392">
        <v>4.2624095515528598E-3</v>
      </c>
      <c r="J978" s="392">
        <v>2.4362046709754002E-3</v>
      </c>
      <c r="K978" s="392">
        <v>9.8027571184482708E-3</v>
      </c>
    </row>
    <row r="979" spans="1:11" ht="19" customHeight="1" x14ac:dyDescent="0.2">
      <c r="A979">
        <v>867</v>
      </c>
      <c r="B979" t="s">
        <v>976</v>
      </c>
      <c r="C979" s="1" t="s">
        <v>8</v>
      </c>
      <c r="D979" s="1" t="s">
        <v>28</v>
      </c>
      <c r="E979" s="2">
        <v>1496.8549</v>
      </c>
      <c r="F979" s="3">
        <v>2.6536999999999997E-3</v>
      </c>
      <c r="G979" s="2">
        <v>216852</v>
      </c>
      <c r="H979" s="2">
        <v>210.04295562599998</v>
      </c>
      <c r="I979" s="392">
        <v>4.0905076506854501E-3</v>
      </c>
      <c r="J979" s="392">
        <v>2.3507272356474802E-3</v>
      </c>
      <c r="K979" s="392">
        <v>9.4848359624144802E-3</v>
      </c>
    </row>
    <row r="980" spans="1:11" ht="19" customHeight="1" x14ac:dyDescent="0.2">
      <c r="A980">
        <v>1336</v>
      </c>
      <c r="B980" t="s">
        <v>407</v>
      </c>
      <c r="C980" s="1" t="s">
        <v>86</v>
      </c>
      <c r="D980" s="1" t="s">
        <v>26</v>
      </c>
      <c r="E980" s="2">
        <v>911.77549999999997</v>
      </c>
      <c r="F980" s="3">
        <v>4.6824432999999999E-2</v>
      </c>
      <c r="G980" s="2">
        <v>12095</v>
      </c>
      <c r="H980" s="2">
        <v>206.71465375427502</v>
      </c>
      <c r="I980" s="392">
        <v>3.9804958500152402E-3</v>
      </c>
      <c r="J980" s="392">
        <v>2.2949461357324001E-3</v>
      </c>
      <c r="K980" s="392">
        <v>9.27864102961495E-3</v>
      </c>
    </row>
    <row r="981" spans="1:11" ht="19" customHeight="1" x14ac:dyDescent="0.2">
      <c r="A981">
        <v>1001</v>
      </c>
      <c r="B981" t="s">
        <v>1044</v>
      </c>
      <c r="C981" s="1" t="s">
        <v>63</v>
      </c>
      <c r="D981" s="1" t="s">
        <v>28</v>
      </c>
      <c r="E981" s="2">
        <v>10605.5028</v>
      </c>
      <c r="F981" s="3">
        <v>5.5719999999999988E-3</v>
      </c>
      <c r="G981" s="2">
        <v>100732</v>
      </c>
      <c r="H981" s="2">
        <v>204.86672695999997</v>
      </c>
      <c r="I981" s="392">
        <v>3.9204569668572402E-3</v>
      </c>
      <c r="J981" s="392">
        <v>2.2646137341608601E-3</v>
      </c>
      <c r="K981" s="392">
        <v>9.1684853103361792E-3</v>
      </c>
    </row>
    <row r="982" spans="1:11" ht="19" customHeight="1" x14ac:dyDescent="0.2">
      <c r="A982">
        <v>931</v>
      </c>
      <c r="B982" t="s">
        <v>934</v>
      </c>
      <c r="C982" s="1" t="s">
        <v>20</v>
      </c>
      <c r="D982" s="1" t="s">
        <v>28</v>
      </c>
      <c r="E982" s="2">
        <v>1042.2373</v>
      </c>
      <c r="F982" s="3">
        <v>5.5167000000000002E-3</v>
      </c>
      <c r="G982" s="2">
        <v>100809</v>
      </c>
      <c r="H982" s="2">
        <v>202.98854875950002</v>
      </c>
      <c r="I982" s="392">
        <v>3.8581084638081098E-3</v>
      </c>
      <c r="J982" s="392">
        <v>2.23281271994471E-3</v>
      </c>
      <c r="K982" s="392">
        <v>9.0564941625187207E-3</v>
      </c>
    </row>
    <row r="983" spans="1:11" ht="19" customHeight="1" x14ac:dyDescent="0.2">
      <c r="A983">
        <v>1073</v>
      </c>
      <c r="B983" t="s">
        <v>952</v>
      </c>
      <c r="C983" s="1" t="s">
        <v>20</v>
      </c>
      <c r="D983" s="1" t="s">
        <v>28</v>
      </c>
      <c r="E983" s="2">
        <v>1989.2440999999999</v>
      </c>
      <c r="F983" s="3">
        <v>8.5561999999999999E-3</v>
      </c>
      <c r="G983" s="2">
        <v>64813</v>
      </c>
      <c r="H983" s="2">
        <v>202.41184156900002</v>
      </c>
      <c r="I983" s="392">
        <v>3.8390404573207899E-3</v>
      </c>
      <c r="J983" s="392">
        <v>2.22334592817372E-3</v>
      </c>
      <c r="K983" s="392">
        <v>9.01976335372035E-3</v>
      </c>
    </row>
    <row r="984" spans="1:11" ht="19" customHeight="1" x14ac:dyDescent="0.2">
      <c r="A984">
        <v>589</v>
      </c>
      <c r="B984" t="s">
        <v>991</v>
      </c>
      <c r="C984" s="1" t="s">
        <v>992</v>
      </c>
      <c r="D984" s="1" t="s">
        <v>53</v>
      </c>
      <c r="E984" s="2">
        <v>1658954.3758</v>
      </c>
      <c r="F984" s="3">
        <v>1.8407000000000002E-3</v>
      </c>
      <c r="G984" s="2">
        <v>300887</v>
      </c>
      <c r="H984" s="2">
        <v>202.15258582850001</v>
      </c>
      <c r="I984" s="392">
        <v>3.83071664649962E-3</v>
      </c>
      <c r="J984" s="392">
        <v>2.2189217933043402E-3</v>
      </c>
      <c r="K984" s="392">
        <v>9.0041769204539795E-3</v>
      </c>
    </row>
    <row r="985" spans="1:11" ht="19" customHeight="1" x14ac:dyDescent="0.2">
      <c r="A985">
        <v>367</v>
      </c>
      <c r="B985" t="s">
        <v>1078</v>
      </c>
      <c r="C985" s="1" t="s">
        <v>12</v>
      </c>
      <c r="D985" s="1" t="s">
        <v>2</v>
      </c>
      <c r="E985" s="2">
        <v>371.52159999999998</v>
      </c>
      <c r="F985" s="3">
        <v>5.639224E-3</v>
      </c>
      <c r="G985" s="2">
        <v>97787</v>
      </c>
      <c r="H985" s="2">
        <v>201.27662101011998</v>
      </c>
      <c r="I985" s="392">
        <v>3.8019170792476099E-3</v>
      </c>
      <c r="J985" s="392">
        <v>2.2036624599873602E-3</v>
      </c>
      <c r="K985" s="392">
        <v>8.9523088123014596E-3</v>
      </c>
    </row>
    <row r="986" spans="1:11" ht="19" customHeight="1" x14ac:dyDescent="0.2">
      <c r="A986">
        <v>1078</v>
      </c>
      <c r="B986" t="s">
        <v>962</v>
      </c>
      <c r="C986" s="1" t="s">
        <v>420</v>
      </c>
      <c r="D986" s="1" t="s">
        <v>28</v>
      </c>
      <c r="E986" s="2">
        <v>1773.2058999999999</v>
      </c>
      <c r="F986" s="3">
        <v>8.5561999999999964E-3</v>
      </c>
      <c r="G986" s="2">
        <v>63110</v>
      </c>
      <c r="H986" s="2">
        <v>197.09335042999996</v>
      </c>
      <c r="I986" s="392">
        <v>3.66442380069186E-3</v>
      </c>
      <c r="J986" s="392">
        <v>2.13411096747556E-3</v>
      </c>
      <c r="K986" s="392">
        <v>8.6942644215077802E-3</v>
      </c>
    </row>
    <row r="987" spans="1:11" ht="19" customHeight="1" x14ac:dyDescent="0.2">
      <c r="A987">
        <v>1195</v>
      </c>
      <c r="B987" t="s">
        <v>974</v>
      </c>
      <c r="C987" s="1" t="s">
        <v>90</v>
      </c>
      <c r="D987" s="1" t="s">
        <v>53</v>
      </c>
      <c r="E987" s="2">
        <v>87886.915999999997</v>
      </c>
      <c r="F987" s="3">
        <v>1.8407000000000002E-3</v>
      </c>
      <c r="G987" s="2">
        <v>291516</v>
      </c>
      <c r="H987" s="2">
        <v>195.856627938</v>
      </c>
      <c r="I987" s="392">
        <v>3.6238931317044802E-3</v>
      </c>
      <c r="J987" s="392">
        <v>2.1138313360518001E-3</v>
      </c>
      <c r="K987" s="392">
        <v>8.6195220145063103E-3</v>
      </c>
    </row>
    <row r="988" spans="1:11" ht="19" customHeight="1" x14ac:dyDescent="0.2">
      <c r="A988">
        <v>903</v>
      </c>
      <c r="B988" t="s">
        <v>966</v>
      </c>
      <c r="C988" s="1" t="s">
        <v>967</v>
      </c>
      <c r="D988" s="1" t="s">
        <v>28</v>
      </c>
      <c r="E988" s="2">
        <v>2620.114</v>
      </c>
      <c r="F988" s="3">
        <v>3.8208000000000009E-3</v>
      </c>
      <c r="G988" s="2">
        <v>139877</v>
      </c>
      <c r="H988" s="2">
        <v>195.07134518400002</v>
      </c>
      <c r="I988" s="392">
        <v>3.5988697775533101E-3</v>
      </c>
      <c r="J988" s="392">
        <v>2.1006195382675201E-3</v>
      </c>
      <c r="K988" s="392">
        <v>8.5749113360879693E-3</v>
      </c>
    </row>
    <row r="989" spans="1:11" ht="19" customHeight="1" x14ac:dyDescent="0.2">
      <c r="A989">
        <v>1017</v>
      </c>
      <c r="B989" t="s">
        <v>904</v>
      </c>
      <c r="C989" s="1" t="s">
        <v>837</v>
      </c>
      <c r="D989" s="1" t="s">
        <v>2</v>
      </c>
      <c r="E989" s="2">
        <v>37268.334300000002</v>
      </c>
      <c r="F989" s="3">
        <v>1.6349115585184277E-2</v>
      </c>
      <c r="G989" s="2">
        <v>32641</v>
      </c>
      <c r="H989" s="2">
        <v>194.78279086283999</v>
      </c>
      <c r="I989" s="392">
        <v>3.5896408849503199E-3</v>
      </c>
      <c r="J989" s="392">
        <v>2.0960637896175801E-3</v>
      </c>
      <c r="K989" s="392">
        <v>8.5565423397585098E-3</v>
      </c>
    </row>
    <row r="990" spans="1:11" ht="19" customHeight="1" x14ac:dyDescent="0.2">
      <c r="A990">
        <v>1247</v>
      </c>
      <c r="B990" t="s">
        <v>987</v>
      </c>
      <c r="C990" s="1" t="s">
        <v>86</v>
      </c>
      <c r="D990" s="1" t="s">
        <v>53</v>
      </c>
      <c r="E990" s="2">
        <v>2334.0302000000001</v>
      </c>
      <c r="F990" s="3">
        <v>6.6822000000000001E-3</v>
      </c>
      <c r="G990" s="2">
        <v>79490</v>
      </c>
      <c r="H990" s="2">
        <v>193.87634846999998</v>
      </c>
      <c r="I990" s="392">
        <v>3.56031796735306E-3</v>
      </c>
      <c r="J990" s="392">
        <v>2.08163004304208E-3</v>
      </c>
      <c r="K990" s="392">
        <v>8.5015940292313703E-3</v>
      </c>
    </row>
    <row r="991" spans="1:11" ht="19" customHeight="1" x14ac:dyDescent="0.2">
      <c r="A991">
        <v>752</v>
      </c>
      <c r="B991" t="s">
        <v>1231</v>
      </c>
      <c r="C991" s="1" t="s">
        <v>20</v>
      </c>
      <c r="D991" s="1" t="s">
        <v>7</v>
      </c>
      <c r="E991" s="2">
        <v>11660.8135</v>
      </c>
      <c r="F991" s="3">
        <v>9.6816066999999992E-2</v>
      </c>
      <c r="G991" s="2">
        <v>5485</v>
      </c>
      <c r="H991" s="2">
        <v>193.82818653567497</v>
      </c>
      <c r="I991" s="392">
        <v>3.5587987505793801E-3</v>
      </c>
      <c r="J991" s="392">
        <v>2.0809060411615802E-3</v>
      </c>
      <c r="K991" s="392">
        <v>8.4984587802441908E-3</v>
      </c>
    </row>
    <row r="992" spans="1:11" ht="19" customHeight="1" x14ac:dyDescent="0.2">
      <c r="A992">
        <v>1293</v>
      </c>
      <c r="B992" t="s">
        <v>1077</v>
      </c>
      <c r="C992" s="1" t="s">
        <v>34</v>
      </c>
      <c r="D992" s="1" t="s">
        <v>26</v>
      </c>
      <c r="E992" s="2">
        <v>2702.1958</v>
      </c>
      <c r="F992" s="3">
        <v>1.7419488E-2</v>
      </c>
      <c r="G992" s="2">
        <v>30333</v>
      </c>
      <c r="H992" s="2">
        <v>192.86064526895998</v>
      </c>
      <c r="I992" s="392">
        <v>3.5280135192194001E-3</v>
      </c>
      <c r="J992" s="392">
        <v>2.0656527869088799E-3</v>
      </c>
      <c r="K992" s="392">
        <v>8.4421307952700295E-3</v>
      </c>
    </row>
    <row r="993" spans="1:11" ht="19" customHeight="1" x14ac:dyDescent="0.2">
      <c r="A993">
        <v>37</v>
      </c>
      <c r="B993" t="s">
        <v>983</v>
      </c>
      <c r="C993" s="1" t="s">
        <v>54</v>
      </c>
      <c r="D993" s="1" t="s">
        <v>53</v>
      </c>
      <c r="E993" s="2">
        <v>443.96010000000001</v>
      </c>
      <c r="F993" s="3">
        <v>1.2259563999999999E-2</v>
      </c>
      <c r="G993" s="2">
        <v>42791</v>
      </c>
      <c r="H993" s="2">
        <v>191.47863614025999</v>
      </c>
      <c r="I993" s="392">
        <v>3.4841374245976001E-3</v>
      </c>
      <c r="J993" s="392">
        <v>2.0426951826329502E-3</v>
      </c>
      <c r="K993" s="392">
        <v>8.3591074587199606E-3</v>
      </c>
    </row>
    <row r="994" spans="1:11" ht="19" customHeight="1" x14ac:dyDescent="0.2">
      <c r="A994">
        <v>831</v>
      </c>
      <c r="B994" t="s">
        <v>957</v>
      </c>
      <c r="C994" s="1" t="s">
        <v>29</v>
      </c>
      <c r="D994" s="1" t="s">
        <v>147</v>
      </c>
      <c r="E994" s="2">
        <v>1546.8898999999999</v>
      </c>
      <c r="F994" s="3">
        <v>3.3839947787906249E-2</v>
      </c>
      <c r="G994" s="2">
        <v>15446</v>
      </c>
      <c r="H994" s="2">
        <v>190.78251923918</v>
      </c>
      <c r="I994" s="392">
        <v>3.4620788832843302E-3</v>
      </c>
      <c r="J994" s="392">
        <v>2.0313269238182198E-3</v>
      </c>
      <c r="K994" s="392">
        <v>8.3159819094596205E-3</v>
      </c>
    </row>
    <row r="995" spans="1:11" ht="19" customHeight="1" x14ac:dyDescent="0.2">
      <c r="A995">
        <v>1025</v>
      </c>
      <c r="B995" t="s">
        <v>954</v>
      </c>
      <c r="C995" s="1" t="s">
        <v>779</v>
      </c>
      <c r="D995" s="1" t="s">
        <v>28</v>
      </c>
      <c r="E995" s="2">
        <v>2035.3669</v>
      </c>
      <c r="F995" s="3">
        <v>2.6537000000000002E-3</v>
      </c>
      <c r="G995" s="2">
        <v>195871</v>
      </c>
      <c r="H995" s="2">
        <v>189.72074853550001</v>
      </c>
      <c r="I995" s="392">
        <v>3.4286155872602598E-3</v>
      </c>
      <c r="J995" s="392">
        <v>2.0134137742475202E-3</v>
      </c>
      <c r="K995" s="392">
        <v>8.2554018482299905E-3</v>
      </c>
    </row>
    <row r="996" spans="1:11" ht="19" customHeight="1" x14ac:dyDescent="0.2">
      <c r="A996">
        <v>1447</v>
      </c>
      <c r="B996" t="s">
        <v>1160</v>
      </c>
      <c r="C996" s="1" t="s">
        <v>86</v>
      </c>
      <c r="D996" s="1" t="s">
        <v>26</v>
      </c>
      <c r="E996" s="2">
        <v>12322.920099999999</v>
      </c>
      <c r="F996" s="3">
        <v>1.0700006386538624E-2</v>
      </c>
      <c r="G996" s="2">
        <v>48316</v>
      </c>
      <c r="H996" s="2">
        <v>188.69825062878004</v>
      </c>
      <c r="I996" s="392">
        <v>3.3978245492438299E-3</v>
      </c>
      <c r="J996" s="392">
        <v>1.9965210419937199E-3</v>
      </c>
      <c r="K996" s="392">
        <v>8.1923945790488804E-3</v>
      </c>
    </row>
    <row r="997" spans="1:11" ht="19" customHeight="1" x14ac:dyDescent="0.2">
      <c r="A997">
        <v>688</v>
      </c>
      <c r="B997" t="s">
        <v>1218</v>
      </c>
      <c r="C997" s="1" t="s">
        <v>20</v>
      </c>
      <c r="D997" s="1" t="s">
        <v>7</v>
      </c>
      <c r="E997" s="2">
        <v>7122.8657000000003</v>
      </c>
      <c r="F997" s="3">
        <v>2.6640123798886143E-2</v>
      </c>
      <c r="G997" s="2">
        <v>19392</v>
      </c>
      <c r="H997" s="2">
        <v>188.56092745842003</v>
      </c>
      <c r="I997" s="392">
        <v>3.3934193497918998E-3</v>
      </c>
      <c r="J997" s="392">
        <v>1.99434727302408E-3</v>
      </c>
      <c r="K997" s="392">
        <v>8.1847204841636306E-3</v>
      </c>
    </row>
    <row r="998" spans="1:11" ht="19" customHeight="1" x14ac:dyDescent="0.2">
      <c r="A998">
        <v>220</v>
      </c>
      <c r="B998" t="s">
        <v>963</v>
      </c>
      <c r="C998" s="1" t="s">
        <v>86</v>
      </c>
      <c r="D998" s="1" t="s">
        <v>40</v>
      </c>
      <c r="E998" s="2">
        <v>3333.2219</v>
      </c>
      <c r="F998" s="3">
        <v>6.5871999999999997E-3</v>
      </c>
      <c r="G998" s="2">
        <v>77932</v>
      </c>
      <c r="H998" s="2">
        <v>187.374089696</v>
      </c>
      <c r="I998" s="392">
        <v>3.3556340189242798E-3</v>
      </c>
      <c r="J998" s="392">
        <v>1.97483038121807E-3</v>
      </c>
      <c r="K998" s="392">
        <v>8.1133415585527297E-3</v>
      </c>
    </row>
    <row r="999" spans="1:11" ht="19" customHeight="1" x14ac:dyDescent="0.2">
      <c r="A999">
        <v>1060</v>
      </c>
      <c r="B999" t="s">
        <v>995</v>
      </c>
      <c r="C999" s="1" t="s">
        <v>63</v>
      </c>
      <c r="D999" s="1" t="s">
        <v>28</v>
      </c>
      <c r="E999" s="2">
        <v>5004.8588</v>
      </c>
      <c r="F999" s="3">
        <v>4.2781E-3</v>
      </c>
      <c r="G999" s="2">
        <v>119456</v>
      </c>
      <c r="H999" s="2">
        <v>186.531320464</v>
      </c>
      <c r="I999" s="392">
        <v>3.3296314102950102E-3</v>
      </c>
      <c r="J999" s="392">
        <v>1.9605327637509801E-3</v>
      </c>
      <c r="K999" s="392">
        <v>8.0597984942323998E-3</v>
      </c>
    </row>
    <row r="1000" spans="1:11" ht="19" customHeight="1" x14ac:dyDescent="0.2">
      <c r="A1000">
        <v>934</v>
      </c>
      <c r="B1000" t="s">
        <v>951</v>
      </c>
      <c r="C1000" s="1" t="s">
        <v>700</v>
      </c>
      <c r="D1000" s="1" t="s">
        <v>28</v>
      </c>
      <c r="E1000" s="2">
        <v>271.04829999999998</v>
      </c>
      <c r="F1000" s="3">
        <v>5.5166999999999994E-3</v>
      </c>
      <c r="G1000" s="2">
        <v>92145</v>
      </c>
      <c r="H1000" s="2">
        <v>185.54275734749999</v>
      </c>
      <c r="I1000" s="392">
        <v>3.29851351764692E-3</v>
      </c>
      <c r="J1000" s="392">
        <v>1.94467714246808E-3</v>
      </c>
      <c r="K1000" s="392">
        <v>8.0005121840841797E-3</v>
      </c>
    </row>
    <row r="1001" spans="1:11" ht="19" customHeight="1" x14ac:dyDescent="0.2">
      <c r="A1001">
        <v>921</v>
      </c>
      <c r="B1001" t="s">
        <v>947</v>
      </c>
      <c r="C1001" s="1" t="s">
        <v>20</v>
      </c>
      <c r="D1001" s="1" t="s">
        <v>28</v>
      </c>
      <c r="E1001" s="2">
        <v>6144.8091999999997</v>
      </c>
      <c r="F1001" s="3">
        <v>5.2819010000000003E-3</v>
      </c>
      <c r="G1001" s="2">
        <v>95568</v>
      </c>
      <c r="H1001" s="2">
        <v>184.24496089032002</v>
      </c>
      <c r="I1001" s="392">
        <v>3.25763984749041E-3</v>
      </c>
      <c r="J1001" s="392">
        <v>1.92371065277413E-3</v>
      </c>
      <c r="K1001" s="392">
        <v>7.9228450265462994E-3</v>
      </c>
    </row>
    <row r="1002" spans="1:11" ht="19" customHeight="1" x14ac:dyDescent="0.2">
      <c r="A1002">
        <v>830</v>
      </c>
      <c r="B1002" t="s">
        <v>990</v>
      </c>
      <c r="C1002" s="1" t="s">
        <v>29</v>
      </c>
      <c r="D1002" s="1" t="s">
        <v>147</v>
      </c>
      <c r="E1002" s="2">
        <v>2090.6174999999998</v>
      </c>
      <c r="F1002" s="3">
        <v>3.4502896870543705E-2</v>
      </c>
      <c r="G1002" s="2">
        <v>14530</v>
      </c>
      <c r="H1002" s="2">
        <v>182.98438840808501</v>
      </c>
      <c r="I1002" s="392">
        <v>3.21844736186701E-3</v>
      </c>
      <c r="J1002" s="392">
        <v>1.9031090989819999E-3</v>
      </c>
      <c r="K1002" s="392">
        <v>7.8467079464107099E-3</v>
      </c>
    </row>
    <row r="1003" spans="1:11" ht="19" customHeight="1" x14ac:dyDescent="0.2">
      <c r="A1003">
        <v>7</v>
      </c>
      <c r="B1003" t="s">
        <v>1069</v>
      </c>
      <c r="C1003" s="1" t="s">
        <v>230</v>
      </c>
      <c r="D1003" s="1" t="s">
        <v>53</v>
      </c>
      <c r="E1003" s="2">
        <v>6133.1953000000003</v>
      </c>
      <c r="F1003" s="3">
        <v>1.2259564000000002E-2</v>
      </c>
      <c r="G1003" s="2">
        <v>40845</v>
      </c>
      <c r="H1003" s="2">
        <v>182.77079042670002</v>
      </c>
      <c r="I1003" s="392">
        <v>3.2117785863323301E-3</v>
      </c>
      <c r="J1003" s="392">
        <v>1.8995839464379799E-3</v>
      </c>
      <c r="K1003" s="392">
        <v>7.8337212327226294E-3</v>
      </c>
    </row>
    <row r="1004" spans="1:11" ht="19" customHeight="1" x14ac:dyDescent="0.2">
      <c r="A1004">
        <v>1193</v>
      </c>
      <c r="B1004" t="s">
        <v>999</v>
      </c>
      <c r="C1004" s="1" t="s">
        <v>486</v>
      </c>
      <c r="D1004" s="1" t="s">
        <v>53</v>
      </c>
      <c r="E1004" s="2">
        <v>8208.2257000000009</v>
      </c>
      <c r="F1004" s="3">
        <v>6.6803011414506156E-3</v>
      </c>
      <c r="G1004" s="2">
        <v>73941</v>
      </c>
      <c r="H1004" s="2">
        <v>180.29107354549998</v>
      </c>
      <c r="I1004" s="392">
        <v>3.13604816467106E-3</v>
      </c>
      <c r="J1004" s="392">
        <v>1.86110053686903E-3</v>
      </c>
      <c r="K1004" s="392">
        <v>7.6864273212373501E-3</v>
      </c>
    </row>
    <row r="1005" spans="1:11" ht="19" customHeight="1" x14ac:dyDescent="0.2">
      <c r="A1005">
        <v>872</v>
      </c>
      <c r="B1005" t="s">
        <v>973</v>
      </c>
      <c r="C1005" s="1" t="s">
        <v>8</v>
      </c>
      <c r="D1005" s="1" t="s">
        <v>28</v>
      </c>
      <c r="E1005" s="2">
        <v>1153.0142000000001</v>
      </c>
      <c r="F1005" s="3">
        <v>2.6537000000000002E-3</v>
      </c>
      <c r="G1005" s="2">
        <v>182683</v>
      </c>
      <c r="H1005" s="2">
        <v>176.94684514150001</v>
      </c>
      <c r="I1005" s="392">
        <v>3.0355704202868301E-3</v>
      </c>
      <c r="J1005" s="392">
        <v>1.80850599847771E-3</v>
      </c>
      <c r="K1005" s="392">
        <v>7.4882142079901902E-3</v>
      </c>
    </row>
    <row r="1006" spans="1:11" ht="19" customHeight="1" x14ac:dyDescent="0.2">
      <c r="A1006">
        <v>1458</v>
      </c>
      <c r="B1006" t="s">
        <v>882</v>
      </c>
      <c r="C1006" s="1" t="s">
        <v>341</v>
      </c>
      <c r="D1006" s="1" t="s">
        <v>2</v>
      </c>
      <c r="E1006" s="2">
        <v>54804.282299999999</v>
      </c>
      <c r="F1006" s="3">
        <v>2.0463176E-2</v>
      </c>
      <c r="G1006" s="2">
        <v>23573</v>
      </c>
      <c r="H1006" s="2">
        <v>176.06813346452</v>
      </c>
      <c r="I1006" s="392">
        <v>3.0087888856917301E-3</v>
      </c>
      <c r="J1006" s="392">
        <v>1.7947632306634499E-3</v>
      </c>
      <c r="K1006" s="392">
        <v>7.4361081008748704E-3</v>
      </c>
    </row>
    <row r="1007" spans="1:11" ht="19" customHeight="1" x14ac:dyDescent="0.2">
      <c r="A1007">
        <v>978</v>
      </c>
      <c r="B1007" t="s">
        <v>1056</v>
      </c>
      <c r="C1007" s="1" t="s">
        <v>742</v>
      </c>
      <c r="D1007" s="1" t="s">
        <v>28</v>
      </c>
      <c r="E1007" s="2">
        <v>52340.253100000002</v>
      </c>
      <c r="F1007" s="3">
        <v>5.9539480383619357E-3</v>
      </c>
      <c r="G1007" s="2">
        <v>80705</v>
      </c>
      <c r="H1007" s="2">
        <v>175.38738239913999</v>
      </c>
      <c r="I1007" s="392">
        <v>2.9885275230168702E-3</v>
      </c>
      <c r="J1007" s="392">
        <v>1.78373759001982E-3</v>
      </c>
      <c r="K1007" s="392">
        <v>7.3958844687440498E-3</v>
      </c>
    </row>
    <row r="1008" spans="1:11" ht="19" customHeight="1" x14ac:dyDescent="0.2">
      <c r="A1008">
        <v>875</v>
      </c>
      <c r="B1008" t="s">
        <v>971</v>
      </c>
      <c r="C1008" s="1" t="s">
        <v>8</v>
      </c>
      <c r="D1008" s="1" t="s">
        <v>28</v>
      </c>
      <c r="E1008" s="2">
        <v>1340.7909</v>
      </c>
      <c r="F1008" s="3">
        <v>2.6536999999999997E-3</v>
      </c>
      <c r="G1008" s="2">
        <v>180095</v>
      </c>
      <c r="H1008" s="2">
        <v>174.44010704749999</v>
      </c>
      <c r="I1008" s="392">
        <v>2.96046193905987E-3</v>
      </c>
      <c r="J1008" s="392">
        <v>1.76908882215412E-3</v>
      </c>
      <c r="K1008" s="392">
        <v>7.3408551620041803E-3</v>
      </c>
    </row>
    <row r="1009" spans="1:11" ht="19" customHeight="1" x14ac:dyDescent="0.2">
      <c r="A1009">
        <v>362</v>
      </c>
      <c r="B1009" t="s">
        <v>1164</v>
      </c>
      <c r="C1009" s="1" t="s">
        <v>86</v>
      </c>
      <c r="D1009" s="1" t="s">
        <v>2</v>
      </c>
      <c r="E1009" s="2">
        <v>1597.5002999999999</v>
      </c>
      <c r="F1009" s="3">
        <v>5.6392240000000008E-3</v>
      </c>
      <c r="G1009" s="2">
        <v>84484</v>
      </c>
      <c r="H1009" s="2">
        <v>173.89483315184</v>
      </c>
      <c r="I1009" s="392">
        <v>2.9446458417028698E-3</v>
      </c>
      <c r="J1009" s="392">
        <v>1.7605211823648399E-3</v>
      </c>
      <c r="K1009" s="392">
        <v>7.3080611878350099E-3</v>
      </c>
    </row>
    <row r="1010" spans="1:11" ht="19" customHeight="1" x14ac:dyDescent="0.2">
      <c r="A1010">
        <v>1053</v>
      </c>
      <c r="B1010" t="s">
        <v>58</v>
      </c>
      <c r="C1010" s="1" t="s">
        <v>63</v>
      </c>
      <c r="D1010" s="1" t="s">
        <v>28</v>
      </c>
      <c r="E1010" s="2">
        <v>1316.3773000000001</v>
      </c>
      <c r="F1010" s="3">
        <v>4.2780999999999991E-3</v>
      </c>
      <c r="G1010" s="2">
        <v>109444</v>
      </c>
      <c r="H1010" s="2">
        <v>170.89751738599998</v>
      </c>
      <c r="I1010" s="392">
        <v>2.8576528070379898E-3</v>
      </c>
      <c r="J1010" s="392">
        <v>1.71412909598504E-3</v>
      </c>
      <c r="K1010" s="392">
        <v>7.1315505831903202E-3</v>
      </c>
    </row>
    <row r="1011" spans="1:11" ht="19" customHeight="1" x14ac:dyDescent="0.2">
      <c r="A1011">
        <v>1057</v>
      </c>
      <c r="B1011" t="s">
        <v>993</v>
      </c>
      <c r="C1011" s="1" t="s">
        <v>63</v>
      </c>
      <c r="D1011" s="1" t="s">
        <v>28</v>
      </c>
      <c r="E1011" s="2">
        <v>4991.7809999999999</v>
      </c>
      <c r="F1011" s="3">
        <v>4.2780999999999991E-3</v>
      </c>
      <c r="G1011" s="2">
        <v>109280</v>
      </c>
      <c r="H1011" s="2">
        <v>170.64143031999998</v>
      </c>
      <c r="I1011" s="392">
        <v>2.85013316767315E-3</v>
      </c>
      <c r="J1011" s="392">
        <v>1.7101758097244301E-3</v>
      </c>
      <c r="K1011" s="392">
        <v>7.1177892397411803E-3</v>
      </c>
    </row>
    <row r="1012" spans="1:11" ht="19" customHeight="1" x14ac:dyDescent="0.2">
      <c r="A1012">
        <v>1059</v>
      </c>
      <c r="B1012" t="s">
        <v>988</v>
      </c>
      <c r="C1012" s="1" t="s">
        <v>63</v>
      </c>
      <c r="D1012" s="1" t="s">
        <v>28</v>
      </c>
      <c r="E1012" s="2">
        <v>1512.1647</v>
      </c>
      <c r="F1012" s="3">
        <v>4.2781E-3</v>
      </c>
      <c r="G1012" s="2">
        <v>108986</v>
      </c>
      <c r="H1012" s="2">
        <v>170.18234740900002</v>
      </c>
      <c r="I1012" s="392">
        <v>2.8368005580887402E-3</v>
      </c>
      <c r="J1012" s="392">
        <v>1.7027061114379301E-3</v>
      </c>
      <c r="K1012" s="392">
        <v>7.0914745215705901E-3</v>
      </c>
    </row>
    <row r="1013" spans="1:11" ht="19" customHeight="1" x14ac:dyDescent="0.2">
      <c r="A1013">
        <v>897</v>
      </c>
      <c r="B1013" t="s">
        <v>994</v>
      </c>
      <c r="C1013" s="1" t="s">
        <v>8</v>
      </c>
      <c r="D1013" s="1" t="s">
        <v>28</v>
      </c>
      <c r="E1013" s="2">
        <v>3634.2748999999999</v>
      </c>
      <c r="F1013" s="3">
        <v>2.6536999999999997E-3</v>
      </c>
      <c r="G1013" s="2">
        <v>174296</v>
      </c>
      <c r="H1013" s="2">
        <v>168.823192748</v>
      </c>
      <c r="I1013" s="392">
        <v>2.79781721639645E-3</v>
      </c>
      <c r="J1013" s="392">
        <v>1.6810500289085901E-3</v>
      </c>
      <c r="K1013" s="392">
        <v>7.0135229535025203E-3</v>
      </c>
    </row>
    <row r="1014" spans="1:11" ht="19" customHeight="1" x14ac:dyDescent="0.2">
      <c r="A1014">
        <v>1191</v>
      </c>
      <c r="B1014" t="s">
        <v>1020</v>
      </c>
      <c r="C1014" s="1" t="s">
        <v>486</v>
      </c>
      <c r="D1014" s="1" t="s">
        <v>53</v>
      </c>
      <c r="E1014" s="2">
        <v>2161.6585</v>
      </c>
      <c r="F1014" s="3">
        <v>4.6357676540309221E-3</v>
      </c>
      <c r="G1014" s="2">
        <v>95338</v>
      </c>
      <c r="H1014" s="2">
        <v>161.31715805900001</v>
      </c>
      <c r="I1014" s="392">
        <v>2.5855159381815802E-3</v>
      </c>
      <c r="J1014" s="392">
        <v>1.5676853791613901E-3</v>
      </c>
      <c r="K1014" s="392">
        <v>6.59551026254425E-3</v>
      </c>
    </row>
    <row r="1015" spans="1:11" ht="19" customHeight="1" x14ac:dyDescent="0.2">
      <c r="A1015">
        <v>234</v>
      </c>
      <c r="B1015" t="s">
        <v>1008</v>
      </c>
      <c r="C1015" s="1" t="s">
        <v>86</v>
      </c>
      <c r="D1015" s="1" t="s">
        <v>40</v>
      </c>
      <c r="E1015" s="2">
        <v>604.447</v>
      </c>
      <c r="F1015" s="3">
        <v>6.5872000000000014E-3</v>
      </c>
      <c r="G1015" s="2">
        <v>66819</v>
      </c>
      <c r="H1015" s="2">
        <v>160.65479263200001</v>
      </c>
      <c r="I1015" s="392">
        <v>2.5663878004865198E-3</v>
      </c>
      <c r="J1015" s="392">
        <v>1.5584479425066E-3</v>
      </c>
      <c r="K1015" s="392">
        <v>6.5587555856120696E-3</v>
      </c>
    </row>
    <row r="1016" spans="1:11" ht="19" customHeight="1" x14ac:dyDescent="0.2">
      <c r="A1016">
        <v>321</v>
      </c>
      <c r="B1016" t="s">
        <v>1011</v>
      </c>
      <c r="C1016" s="1" t="s">
        <v>580</v>
      </c>
      <c r="D1016" s="1" t="s">
        <v>2</v>
      </c>
      <c r="E1016" s="2">
        <v>4832.1832000000004</v>
      </c>
      <c r="F1016" s="3">
        <v>9.2330899999999998E-4</v>
      </c>
      <c r="G1016" s="2">
        <v>476082</v>
      </c>
      <c r="H1016" s="2">
        <v>160.44334029837</v>
      </c>
      <c r="I1016" s="392">
        <v>2.5603025110318102E-3</v>
      </c>
      <c r="J1016" s="392">
        <v>1.55543441539506E-3</v>
      </c>
      <c r="K1016" s="392">
        <v>6.5470817643915402E-3</v>
      </c>
    </row>
    <row r="1017" spans="1:11" ht="19" customHeight="1" x14ac:dyDescent="0.2">
      <c r="A1017">
        <v>1042</v>
      </c>
      <c r="B1017" t="s">
        <v>1105</v>
      </c>
      <c r="C1017" s="1" t="s">
        <v>420</v>
      </c>
      <c r="D1017" s="1" t="s">
        <v>28</v>
      </c>
      <c r="E1017" s="2">
        <v>2330.2455</v>
      </c>
      <c r="F1017" s="3">
        <v>4.2781E-3</v>
      </c>
      <c r="G1017" s="2">
        <v>102100</v>
      </c>
      <c r="H1017" s="2">
        <v>159.42981365</v>
      </c>
      <c r="I1017" s="392">
        <v>2.5317523923934302E-3</v>
      </c>
      <c r="J1017" s="392">
        <v>1.54017070538157E-3</v>
      </c>
      <c r="K1017" s="392">
        <v>6.4905501510496098E-3</v>
      </c>
    </row>
    <row r="1018" spans="1:11" ht="19" customHeight="1" x14ac:dyDescent="0.2">
      <c r="A1018">
        <v>276</v>
      </c>
      <c r="B1018" t="s">
        <v>1240</v>
      </c>
      <c r="C1018" s="1" t="s">
        <v>189</v>
      </c>
      <c r="D1018" s="1" t="s">
        <v>2</v>
      </c>
      <c r="E1018" s="2">
        <v>21728.304800000002</v>
      </c>
      <c r="F1018" s="3">
        <v>2.0463176E-2</v>
      </c>
      <c r="G1018" s="2">
        <v>21186</v>
      </c>
      <c r="H1018" s="2">
        <v>158.23948905864</v>
      </c>
      <c r="I1018" s="392">
        <v>2.4994821145709399E-3</v>
      </c>
      <c r="J1018" s="392">
        <v>1.5229208121771501E-3</v>
      </c>
      <c r="K1018" s="392">
        <v>6.4245034022828804E-3</v>
      </c>
    </row>
    <row r="1019" spans="1:11" ht="19" customHeight="1" x14ac:dyDescent="0.2">
      <c r="A1019">
        <v>1041</v>
      </c>
      <c r="B1019" t="s">
        <v>1076</v>
      </c>
      <c r="C1019" s="1" t="s">
        <v>420</v>
      </c>
      <c r="D1019" s="1" t="s">
        <v>28</v>
      </c>
      <c r="E1019" s="2">
        <v>1067.3599999999999</v>
      </c>
      <c r="F1019" s="3">
        <v>4.2780999999999991E-3</v>
      </c>
      <c r="G1019" s="2">
        <v>100916</v>
      </c>
      <c r="H1019" s="2">
        <v>157.58098995399999</v>
      </c>
      <c r="I1019" s="392">
        <v>2.4811142053887099E-3</v>
      </c>
      <c r="J1019" s="392">
        <v>1.51318985274522E-3</v>
      </c>
      <c r="K1019" s="392">
        <v>6.3877436957201703E-3</v>
      </c>
    </row>
    <row r="1020" spans="1:11" ht="19" customHeight="1" x14ac:dyDescent="0.2">
      <c r="A1020">
        <v>505</v>
      </c>
      <c r="B1020" t="s">
        <v>1041</v>
      </c>
      <c r="C1020" s="1" t="s">
        <v>1042</v>
      </c>
      <c r="D1020" s="1" t="s">
        <v>40</v>
      </c>
      <c r="E1020" s="2">
        <v>6244.1805999999997</v>
      </c>
      <c r="F1020" s="3">
        <v>4.7073706999999999E-2</v>
      </c>
      <c r="G1020" s="2">
        <v>9114</v>
      </c>
      <c r="H1020" s="2">
        <v>156.59586444326999</v>
      </c>
      <c r="I1020" s="392">
        <v>2.4540561816123402E-3</v>
      </c>
      <c r="J1020" s="392">
        <v>1.49888954541186E-3</v>
      </c>
      <c r="K1020" s="392">
        <v>6.3337917960791896E-3</v>
      </c>
    </row>
    <row r="1021" spans="1:11" ht="19" customHeight="1" x14ac:dyDescent="0.2">
      <c r="A1021">
        <v>1131</v>
      </c>
      <c r="B1021" t="s">
        <v>1463</v>
      </c>
      <c r="C1021" s="1" t="s">
        <v>148</v>
      </c>
      <c r="D1021" s="1" t="s">
        <v>147</v>
      </c>
      <c r="E1021" s="2">
        <v>3881.1001000000001</v>
      </c>
      <c r="F1021" s="3">
        <v>1.5669193000000001E-2</v>
      </c>
      <c r="G1021" s="2">
        <v>27168</v>
      </c>
      <c r="H1021" s="2">
        <v>155.38073192976</v>
      </c>
      <c r="I1021" s="392">
        <v>2.4212994916545101E-3</v>
      </c>
      <c r="J1021" s="392">
        <v>1.4807130204987399E-3</v>
      </c>
      <c r="K1021" s="392">
        <v>6.2685082856305703E-3</v>
      </c>
    </row>
    <row r="1022" spans="1:11" ht="19" customHeight="1" x14ac:dyDescent="0.2">
      <c r="A1022">
        <v>899</v>
      </c>
      <c r="B1022" t="s">
        <v>982</v>
      </c>
      <c r="C1022" s="1" t="s">
        <v>545</v>
      </c>
      <c r="D1022" s="1" t="s">
        <v>28</v>
      </c>
      <c r="E1022" s="2">
        <v>1676.4626000000001</v>
      </c>
      <c r="F1022" s="3">
        <v>2.6536999999999997E-3</v>
      </c>
      <c r="G1022" s="2">
        <v>159402</v>
      </c>
      <c r="H1022" s="2">
        <v>154.39685690099998</v>
      </c>
      <c r="I1022" s="392">
        <v>2.3946432543071701E-3</v>
      </c>
      <c r="J1022" s="392">
        <v>1.4659998766812299E-3</v>
      </c>
      <c r="K1022" s="392">
        <v>6.2132568877575197E-3</v>
      </c>
    </row>
    <row r="1023" spans="1:11" ht="19" customHeight="1" x14ac:dyDescent="0.2">
      <c r="A1023">
        <v>861</v>
      </c>
      <c r="B1023" t="s">
        <v>989</v>
      </c>
      <c r="C1023" s="1" t="s">
        <v>8</v>
      </c>
      <c r="D1023" s="1" t="s">
        <v>28</v>
      </c>
      <c r="E1023" s="2">
        <v>2927.3818000000001</v>
      </c>
      <c r="F1023" s="3">
        <v>2.7060008171385149E-3</v>
      </c>
      <c r="G1023" s="2">
        <v>155276</v>
      </c>
      <c r="H1023" s="2">
        <v>153.36459875193</v>
      </c>
      <c r="I1023" s="392">
        <v>2.36729427285078E-3</v>
      </c>
      <c r="J1023" s="392">
        <v>1.4507684229099001E-3</v>
      </c>
      <c r="K1023" s="392">
        <v>6.1555787794406597E-3</v>
      </c>
    </row>
    <row r="1024" spans="1:11" ht="19" customHeight="1" x14ac:dyDescent="0.2">
      <c r="A1024">
        <v>873</v>
      </c>
      <c r="B1024" t="s">
        <v>998</v>
      </c>
      <c r="C1024" s="1" t="s">
        <v>8</v>
      </c>
      <c r="D1024" s="1" t="s">
        <v>28</v>
      </c>
      <c r="E1024" s="2">
        <v>637.43280000000004</v>
      </c>
      <c r="F1024" s="3">
        <v>2.6536999999999997E-3</v>
      </c>
      <c r="G1024" s="2">
        <v>156910</v>
      </c>
      <c r="H1024" s="2">
        <v>151.98310445499999</v>
      </c>
      <c r="I1024" s="392">
        <v>2.3301740498321102E-3</v>
      </c>
      <c r="J1024" s="392">
        <v>1.4308478994177201E-3</v>
      </c>
      <c r="K1024" s="392">
        <v>6.0783528486470402E-3</v>
      </c>
    </row>
    <row r="1025" spans="1:11" ht="19" customHeight="1" x14ac:dyDescent="0.2">
      <c r="A1025">
        <v>255</v>
      </c>
      <c r="B1025" t="s">
        <v>1015</v>
      </c>
      <c r="C1025" s="1" t="s">
        <v>86</v>
      </c>
      <c r="D1025" s="1" t="s">
        <v>40</v>
      </c>
      <c r="E1025" s="2">
        <v>3594.7334999999998</v>
      </c>
      <c r="F1025" s="3">
        <v>6.5871999999999997E-3</v>
      </c>
      <c r="G1025" s="2">
        <v>60712</v>
      </c>
      <c r="H1025" s="2">
        <v>145.971561536</v>
      </c>
      <c r="I1025" s="392">
        <v>2.1717724120574101E-3</v>
      </c>
      <c r="J1025" s="392">
        <v>1.34334311583342E-3</v>
      </c>
      <c r="K1025" s="392">
        <v>5.7462184612823396E-3</v>
      </c>
    </row>
    <row r="1026" spans="1:11" ht="19" customHeight="1" x14ac:dyDescent="0.2">
      <c r="A1026">
        <v>1036</v>
      </c>
      <c r="B1026" t="s">
        <v>1151</v>
      </c>
      <c r="C1026" s="1" t="s">
        <v>420</v>
      </c>
      <c r="D1026" s="1" t="s">
        <v>28</v>
      </c>
      <c r="E1026" s="2">
        <v>1320.6837</v>
      </c>
      <c r="F1026" s="3">
        <v>4.2781E-3</v>
      </c>
      <c r="G1026" s="2">
        <v>90660</v>
      </c>
      <c r="H1026" s="2">
        <v>141.56617929000001</v>
      </c>
      <c r="I1026" s="392">
        <v>2.0580479955612701E-3</v>
      </c>
      <c r="J1026" s="392">
        <v>1.28229811356387E-3</v>
      </c>
      <c r="K1026" s="392">
        <v>5.5093872244896197E-3</v>
      </c>
    </row>
    <row r="1027" spans="1:11" ht="19" customHeight="1" x14ac:dyDescent="0.2">
      <c r="A1027">
        <v>733</v>
      </c>
      <c r="B1027" t="s">
        <v>1140</v>
      </c>
      <c r="C1027" s="1" t="s">
        <v>18</v>
      </c>
      <c r="D1027" s="1" t="s">
        <v>7</v>
      </c>
      <c r="E1027" s="2">
        <v>7921.3914000000004</v>
      </c>
      <c r="F1027" s="3">
        <v>1.3392154999999999E-2</v>
      </c>
      <c r="G1027" s="2">
        <v>28736</v>
      </c>
      <c r="H1027" s="2">
        <v>140.46549261920001</v>
      </c>
      <c r="I1027" s="392">
        <v>2.0299635904097199E-3</v>
      </c>
      <c r="J1027" s="392">
        <v>1.26656594425388E-3</v>
      </c>
      <c r="K1027" s="392">
        <v>5.4490538839450098E-3</v>
      </c>
    </row>
    <row r="1028" spans="1:11" ht="19" customHeight="1" x14ac:dyDescent="0.2">
      <c r="A1028">
        <v>44</v>
      </c>
      <c r="B1028" t="s">
        <v>1067</v>
      </c>
      <c r="C1028" s="1" t="s">
        <v>86</v>
      </c>
      <c r="D1028" s="1" t="s">
        <v>53</v>
      </c>
      <c r="E1028" s="2">
        <v>1563.8258000000001</v>
      </c>
      <c r="F1028" s="3">
        <v>1.2259563999999999E-2</v>
      </c>
      <c r="G1028" s="2">
        <v>30586</v>
      </c>
      <c r="H1028" s="2">
        <v>136.86442394395999</v>
      </c>
      <c r="I1028" s="392">
        <v>1.9404586893118699E-3</v>
      </c>
      <c r="J1028" s="392">
        <v>1.21717436947456E-3</v>
      </c>
      <c r="K1028" s="392">
        <v>5.2592362884651602E-3</v>
      </c>
    </row>
    <row r="1029" spans="1:11" ht="19" customHeight="1" x14ac:dyDescent="0.2">
      <c r="A1029">
        <v>1334</v>
      </c>
      <c r="B1029" t="s">
        <v>1138</v>
      </c>
      <c r="C1029" s="1" t="s">
        <v>20</v>
      </c>
      <c r="D1029" s="1" t="s">
        <v>26</v>
      </c>
      <c r="E1029" s="2">
        <v>42307.198700000001</v>
      </c>
      <c r="F1029" s="3">
        <v>1.7290141999999998E-2</v>
      </c>
      <c r="G1029" s="2">
        <v>21462</v>
      </c>
      <c r="H1029" s="2">
        <v>135.44457507545999</v>
      </c>
      <c r="I1029" s="392">
        <v>1.9059000646118201E-3</v>
      </c>
      <c r="J1029" s="392">
        <v>1.19742387864648E-3</v>
      </c>
      <c r="K1029" s="392">
        <v>5.1846092262696503E-3</v>
      </c>
    </row>
    <row r="1030" spans="1:11" ht="19" customHeight="1" x14ac:dyDescent="0.2">
      <c r="A1030">
        <v>779</v>
      </c>
      <c r="B1030" t="s">
        <v>981</v>
      </c>
      <c r="C1030" s="1" t="s">
        <v>20</v>
      </c>
      <c r="D1030" s="1" t="s">
        <v>7</v>
      </c>
      <c r="E1030" s="2">
        <v>4665.45</v>
      </c>
      <c r="F1030" s="3">
        <v>0.13380982200000002</v>
      </c>
      <c r="G1030" s="2">
        <v>2738</v>
      </c>
      <c r="H1030" s="2">
        <v>133.72552181214002</v>
      </c>
      <c r="I1030" s="392">
        <v>1.8641042822042299E-3</v>
      </c>
      <c r="J1030" s="392">
        <v>1.17476701018525E-3</v>
      </c>
      <c r="K1030" s="392">
        <v>5.0936469837248996E-3</v>
      </c>
    </row>
    <row r="1031" spans="1:11" ht="19" customHeight="1" x14ac:dyDescent="0.2">
      <c r="A1031">
        <v>967</v>
      </c>
      <c r="B1031" t="s">
        <v>1060</v>
      </c>
      <c r="C1031" s="1" t="s">
        <v>742</v>
      </c>
      <c r="D1031" s="1" t="s">
        <v>28</v>
      </c>
      <c r="E1031" s="2">
        <v>4448.9543999999996</v>
      </c>
      <c r="F1031" s="3">
        <v>4.6646999999999991E-3</v>
      </c>
      <c r="G1031" s="2">
        <v>77163</v>
      </c>
      <c r="H1031" s="2">
        <v>131.37891982649998</v>
      </c>
      <c r="I1031" s="392">
        <v>1.80810574422275E-3</v>
      </c>
      <c r="J1031" s="392">
        <v>1.1427884640269801E-3</v>
      </c>
      <c r="K1031" s="392">
        <v>4.97084164615548E-3</v>
      </c>
    </row>
    <row r="1032" spans="1:11" ht="19" customHeight="1" x14ac:dyDescent="0.2">
      <c r="A1032">
        <v>1315</v>
      </c>
      <c r="B1032" t="s">
        <v>1153</v>
      </c>
      <c r="C1032" s="1" t="s">
        <v>20</v>
      </c>
      <c r="D1032" s="1" t="s">
        <v>26</v>
      </c>
      <c r="E1032" s="2">
        <v>5069.1214</v>
      </c>
      <c r="F1032" s="3">
        <v>2.6848482999999996E-2</v>
      </c>
      <c r="G1032" s="2">
        <v>13351</v>
      </c>
      <c r="H1032" s="2">
        <v>130.83574523454499</v>
      </c>
      <c r="I1032" s="392">
        <v>1.7947366164093E-3</v>
      </c>
      <c r="J1032" s="392">
        <v>1.13560363831485E-3</v>
      </c>
      <c r="K1032" s="392">
        <v>4.94269758675872E-3</v>
      </c>
    </row>
    <row r="1033" spans="1:11" ht="19" customHeight="1" x14ac:dyDescent="0.2">
      <c r="A1033">
        <v>1027</v>
      </c>
      <c r="B1033" t="s">
        <v>1001</v>
      </c>
      <c r="C1033" s="1" t="s">
        <v>8</v>
      </c>
      <c r="D1033" s="1" t="s">
        <v>28</v>
      </c>
      <c r="E1033" s="2">
        <v>3387.9205000000002</v>
      </c>
      <c r="F1033" s="3">
        <v>2.6537000000000002E-3</v>
      </c>
      <c r="G1033" s="2">
        <v>133413</v>
      </c>
      <c r="H1033" s="2">
        <v>129.22389850650001</v>
      </c>
      <c r="I1033" s="392">
        <v>1.7564531157060401E-3</v>
      </c>
      <c r="J1033" s="392">
        <v>1.1139892494911199E-3</v>
      </c>
      <c r="K1033" s="392">
        <v>4.8593091148051897E-3</v>
      </c>
    </row>
    <row r="1034" spans="1:11" ht="19" customHeight="1" x14ac:dyDescent="0.2">
      <c r="A1034">
        <v>1000</v>
      </c>
      <c r="B1034" t="s">
        <v>1061</v>
      </c>
      <c r="C1034" s="1" t="s">
        <v>63</v>
      </c>
      <c r="D1034" s="1" t="s">
        <v>28</v>
      </c>
      <c r="E1034" s="2">
        <v>5571.8563999999997</v>
      </c>
      <c r="F1034" s="3">
        <v>5.5719999999999988E-3</v>
      </c>
      <c r="G1034" s="2">
        <v>62070</v>
      </c>
      <c r="H1034" s="2">
        <v>126.23672459999999</v>
      </c>
      <c r="I1034" s="392">
        <v>1.6867067824561E-3</v>
      </c>
      <c r="J1034" s="392">
        <v>1.07470284648816E-3</v>
      </c>
      <c r="K1034" s="392">
        <v>4.7040840509928704E-3</v>
      </c>
    </row>
    <row r="1035" spans="1:11" ht="19" customHeight="1" x14ac:dyDescent="0.2">
      <c r="A1035">
        <v>880</v>
      </c>
      <c r="B1035" t="s">
        <v>1007</v>
      </c>
      <c r="C1035" s="1" t="s">
        <v>8</v>
      </c>
      <c r="D1035" s="1" t="s">
        <v>28</v>
      </c>
      <c r="E1035" s="2">
        <v>1194.4481000000001</v>
      </c>
      <c r="F1035" s="3">
        <v>2.6537000000000006E-3</v>
      </c>
      <c r="G1035" s="2">
        <v>130292</v>
      </c>
      <c r="H1035" s="2">
        <v>126.20089634600002</v>
      </c>
      <c r="I1035" s="392">
        <v>1.68586425352545E-3</v>
      </c>
      <c r="J1035" s="392">
        <v>1.07422039877297E-3</v>
      </c>
      <c r="K1035" s="392">
        <v>4.7022388860695199E-3</v>
      </c>
    </row>
    <row r="1036" spans="1:11" ht="19" customHeight="1" x14ac:dyDescent="0.2">
      <c r="A1036">
        <v>914</v>
      </c>
      <c r="B1036" t="s">
        <v>1018</v>
      </c>
      <c r="C1036" s="1" t="s">
        <v>8</v>
      </c>
      <c r="D1036" s="1" t="s">
        <v>28</v>
      </c>
      <c r="E1036" s="2">
        <v>2168.2656999999999</v>
      </c>
      <c r="F1036" s="3">
        <v>5.5167000000000002E-3</v>
      </c>
      <c r="G1036" s="2">
        <v>62365</v>
      </c>
      <c r="H1036" s="2">
        <v>125.5778833575</v>
      </c>
      <c r="I1036" s="392">
        <v>1.6712427065341401E-3</v>
      </c>
      <c r="J1036" s="392">
        <v>1.06636444871784E-3</v>
      </c>
      <c r="K1036" s="392">
        <v>4.6696364275684498E-3</v>
      </c>
    </row>
    <row r="1037" spans="1:11" ht="19" customHeight="1" x14ac:dyDescent="0.2">
      <c r="A1037">
        <v>511</v>
      </c>
      <c r="B1037" t="s">
        <v>1050</v>
      </c>
      <c r="C1037" s="1" t="s">
        <v>86</v>
      </c>
      <c r="D1037" s="1" t="s">
        <v>40</v>
      </c>
      <c r="E1037" s="2">
        <v>5531.8651</v>
      </c>
      <c r="F1037" s="3">
        <v>4.7073706999999999E-2</v>
      </c>
      <c r="G1037" s="2">
        <v>7263</v>
      </c>
      <c r="H1037" s="2">
        <v>124.792161888465</v>
      </c>
      <c r="I1037" s="392">
        <v>1.652679852958E-3</v>
      </c>
      <c r="J1037" s="392">
        <v>1.0558903286875599E-3</v>
      </c>
      <c r="K1037" s="392">
        <v>4.62792792374867E-3</v>
      </c>
    </row>
    <row r="1038" spans="1:11" ht="19" customHeight="1" x14ac:dyDescent="0.2">
      <c r="A1038">
        <v>918</v>
      </c>
      <c r="B1038" t="s">
        <v>1029</v>
      </c>
      <c r="C1038" s="1" t="s">
        <v>8</v>
      </c>
      <c r="D1038" s="1" t="s">
        <v>28</v>
      </c>
      <c r="E1038" s="2">
        <v>1471.7113999999999</v>
      </c>
      <c r="F1038" s="3">
        <v>5.5166999999999994E-3</v>
      </c>
      <c r="G1038" s="2">
        <v>60789</v>
      </c>
      <c r="H1038" s="2">
        <v>122.40445684949999</v>
      </c>
      <c r="I1038" s="392">
        <v>1.5973771742751901E-3</v>
      </c>
      <c r="J1038" s="392">
        <v>1.0253118122664801E-3</v>
      </c>
      <c r="K1038" s="392">
        <v>4.5034867259531302E-3</v>
      </c>
    </row>
    <row r="1039" spans="1:11" ht="19" customHeight="1" x14ac:dyDescent="0.2">
      <c r="A1039">
        <v>889</v>
      </c>
      <c r="B1039" t="s">
        <v>1014</v>
      </c>
      <c r="C1039" s="1" t="s">
        <v>847</v>
      </c>
      <c r="D1039" s="1" t="s">
        <v>28</v>
      </c>
      <c r="E1039" s="2">
        <v>1557.0171</v>
      </c>
      <c r="F1039" s="3">
        <v>2.6537000000000002E-3</v>
      </c>
      <c r="G1039" s="2">
        <v>125425</v>
      </c>
      <c r="H1039" s="2">
        <v>121.48671771250001</v>
      </c>
      <c r="I1039" s="392">
        <v>1.5765890097646201E-3</v>
      </c>
      <c r="J1039" s="392">
        <v>1.0136820382122499E-3</v>
      </c>
      <c r="K1039" s="392">
        <v>4.4581771125077399E-3</v>
      </c>
    </row>
    <row r="1040" spans="1:11" ht="19" customHeight="1" x14ac:dyDescent="0.2">
      <c r="A1040">
        <v>1226</v>
      </c>
      <c r="B1040" t="s">
        <v>1084</v>
      </c>
      <c r="C1040" s="1" t="s">
        <v>86</v>
      </c>
      <c r="D1040" s="1" t="s">
        <v>53</v>
      </c>
      <c r="E1040" s="2">
        <v>9375.9069999999992</v>
      </c>
      <c r="F1040" s="3">
        <v>6.6822000000000001E-3</v>
      </c>
      <c r="G1040" s="2">
        <v>49645</v>
      </c>
      <c r="H1040" s="2">
        <v>121.08430393499999</v>
      </c>
      <c r="I1040" s="392">
        <v>1.5674252848682201E-3</v>
      </c>
      <c r="J1040" s="392">
        <v>1.00860474976263E-3</v>
      </c>
      <c r="K1040" s="392">
        <v>4.4372094810226697E-3</v>
      </c>
    </row>
    <row r="1041" spans="1:11" ht="19" customHeight="1" x14ac:dyDescent="0.2">
      <c r="A1041">
        <v>346</v>
      </c>
      <c r="B1041" t="s">
        <v>1094</v>
      </c>
      <c r="C1041" s="1" t="s">
        <v>86</v>
      </c>
      <c r="D1041" s="1" t="s">
        <v>2</v>
      </c>
      <c r="E1041" s="2">
        <v>552.48699999999997</v>
      </c>
      <c r="F1041" s="3">
        <v>5.6392240000000008E-3</v>
      </c>
      <c r="G1041" s="2">
        <v>58462</v>
      </c>
      <c r="H1041" s="2">
        <v>120.33331442312002</v>
      </c>
      <c r="I1041" s="392">
        <v>1.5503948739579001E-3</v>
      </c>
      <c r="J1041" s="392">
        <v>9.9897639197344692E-4</v>
      </c>
      <c r="K1041" s="392">
        <v>4.3986315389027697E-3</v>
      </c>
    </row>
    <row r="1042" spans="1:11" ht="19" customHeight="1" x14ac:dyDescent="0.2">
      <c r="A1042">
        <v>267</v>
      </c>
      <c r="B1042" t="s">
        <v>1100</v>
      </c>
      <c r="C1042" s="1" t="s">
        <v>86</v>
      </c>
      <c r="D1042" s="1" t="s">
        <v>40</v>
      </c>
      <c r="E1042" s="2">
        <v>20676.762299999999</v>
      </c>
      <c r="F1042" s="3">
        <v>6.5872000000000014E-3</v>
      </c>
      <c r="G1042" s="2">
        <v>48380</v>
      </c>
      <c r="H1042" s="2">
        <v>116.32138864000001</v>
      </c>
      <c r="I1042" s="392">
        <v>1.4605042778334501E-3</v>
      </c>
      <c r="J1042" s="392">
        <v>9.4858387965990798E-4</v>
      </c>
      <c r="K1042" s="392">
        <v>4.1964608088715096E-3</v>
      </c>
    </row>
    <row r="1043" spans="1:11" ht="19" customHeight="1" x14ac:dyDescent="0.2">
      <c r="A1043">
        <v>506</v>
      </c>
      <c r="B1043" t="s">
        <v>1043</v>
      </c>
      <c r="C1043" s="1" t="s">
        <v>490</v>
      </c>
      <c r="D1043" s="1" t="s">
        <v>40</v>
      </c>
      <c r="E1043" s="2">
        <v>5615.2664000000004</v>
      </c>
      <c r="F1043" s="3">
        <v>4.7073706999999999E-2</v>
      </c>
      <c r="G1043" s="2">
        <v>6724</v>
      </c>
      <c r="H1043" s="2">
        <v>115.53111614181999</v>
      </c>
      <c r="I1043" s="392">
        <v>1.4429620115336799E-3</v>
      </c>
      <c r="J1043" s="392">
        <v>9.3848043400159399E-4</v>
      </c>
      <c r="K1043" s="392">
        <v>4.1570665351916298E-3</v>
      </c>
    </row>
    <row r="1044" spans="1:11" ht="19" customHeight="1" x14ac:dyDescent="0.2">
      <c r="A1044">
        <v>1448</v>
      </c>
      <c r="B1044" t="s">
        <v>1490</v>
      </c>
      <c r="C1044" s="1" t="s">
        <v>20</v>
      </c>
      <c r="D1044" s="1" t="s">
        <v>26</v>
      </c>
      <c r="E1044" s="2">
        <v>24001.963299999999</v>
      </c>
      <c r="F1044" s="3">
        <v>2.6278702999999997E-2</v>
      </c>
      <c r="G1044" s="2">
        <v>12005</v>
      </c>
      <c r="H1044" s="2">
        <v>115.14867777297499</v>
      </c>
      <c r="I1044" s="392">
        <v>1.4348732064545799E-3</v>
      </c>
      <c r="J1044" s="392">
        <v>9.3373118920167097E-4</v>
      </c>
      <c r="K1044" s="392">
        <v>4.1385171578462304E-3</v>
      </c>
    </row>
    <row r="1045" spans="1:11" ht="19" customHeight="1" x14ac:dyDescent="0.2">
      <c r="A1045">
        <v>1248</v>
      </c>
      <c r="B1045" t="s">
        <v>1048</v>
      </c>
      <c r="C1045" s="1" t="s">
        <v>86</v>
      </c>
      <c r="D1045" s="1" t="s">
        <v>53</v>
      </c>
      <c r="E1045" s="2">
        <v>593.55930000000001</v>
      </c>
      <c r="F1045" s="3">
        <v>6.6822000000000001E-3</v>
      </c>
      <c r="G1045" s="2">
        <v>45727</v>
      </c>
      <c r="H1045" s="2">
        <v>111.528290181</v>
      </c>
      <c r="I1045" s="392">
        <v>1.35794508251293E-3</v>
      </c>
      <c r="J1045" s="392">
        <v>8.8920634660949601E-4</v>
      </c>
      <c r="K1045" s="392">
        <v>3.9646980353278301E-3</v>
      </c>
    </row>
    <row r="1046" spans="1:11" ht="19" customHeight="1" x14ac:dyDescent="0.2">
      <c r="A1046">
        <v>2</v>
      </c>
      <c r="B1046" t="s">
        <v>1185</v>
      </c>
      <c r="C1046" s="1" t="s">
        <v>230</v>
      </c>
      <c r="D1046" s="1" t="s">
        <v>53</v>
      </c>
      <c r="E1046" s="2">
        <v>12542.249900000001</v>
      </c>
      <c r="F1046" s="3">
        <v>1.2088701402756755E-2</v>
      </c>
      <c r="G1046" s="2">
        <v>25102</v>
      </c>
      <c r="H1046" s="2">
        <v>110.75946265338001</v>
      </c>
      <c r="I1046" s="392">
        <v>1.3415200850409299E-3</v>
      </c>
      <c r="J1046" s="392">
        <v>8.7974656997785803E-4</v>
      </c>
      <c r="K1046" s="392">
        <v>3.9257737977992299E-3</v>
      </c>
    </row>
    <row r="1047" spans="1:11" ht="19" customHeight="1" x14ac:dyDescent="0.2">
      <c r="A1047">
        <v>870</v>
      </c>
      <c r="B1047" t="s">
        <v>1025</v>
      </c>
      <c r="C1047" s="1" t="s">
        <v>8</v>
      </c>
      <c r="D1047" s="1" t="s">
        <v>28</v>
      </c>
      <c r="E1047" s="2">
        <v>1402.1303</v>
      </c>
      <c r="F1047" s="3">
        <v>2.6536999999999997E-3</v>
      </c>
      <c r="G1047" s="2">
        <v>114033</v>
      </c>
      <c r="H1047" s="2">
        <v>110.45242081649999</v>
      </c>
      <c r="I1047" s="392">
        <v>1.33483410499711E-3</v>
      </c>
      <c r="J1047" s="392">
        <v>8.7597177811029497E-4</v>
      </c>
      <c r="K1047" s="392">
        <v>3.9101989488394698E-3</v>
      </c>
    </row>
    <row r="1048" spans="1:11" ht="19" customHeight="1" x14ac:dyDescent="0.2">
      <c r="A1048">
        <v>203</v>
      </c>
      <c r="B1048" t="s">
        <v>1066</v>
      </c>
      <c r="C1048" s="1" t="s">
        <v>86</v>
      </c>
      <c r="D1048" s="1" t="s">
        <v>40</v>
      </c>
      <c r="E1048" s="2">
        <v>1303.9067</v>
      </c>
      <c r="F1048" s="3">
        <v>6.5872000000000014E-3</v>
      </c>
      <c r="G1048" s="2">
        <v>45349</v>
      </c>
      <c r="H1048" s="2">
        <v>109.033870472</v>
      </c>
      <c r="I1048" s="392">
        <v>1.30503444316388E-3</v>
      </c>
      <c r="J1048" s="392">
        <v>8.5862154249121596E-4</v>
      </c>
      <c r="K1048" s="392">
        <v>3.84032904368279E-3</v>
      </c>
    </row>
    <row r="1049" spans="1:11" ht="19" customHeight="1" x14ac:dyDescent="0.2">
      <c r="A1049">
        <v>968</v>
      </c>
      <c r="B1049" t="s">
        <v>1093</v>
      </c>
      <c r="C1049" s="1" t="s">
        <v>742</v>
      </c>
      <c r="D1049" s="1" t="s">
        <v>28</v>
      </c>
      <c r="E1049" s="2">
        <v>4919.4579999999996</v>
      </c>
      <c r="F1049" s="3">
        <v>4.6646999999999999E-3</v>
      </c>
      <c r="G1049" s="2">
        <v>63493</v>
      </c>
      <c r="H1049" s="2">
        <v>108.10416594150001</v>
      </c>
      <c r="I1049" s="392">
        <v>1.2857045203010899E-3</v>
      </c>
      <c r="J1049" s="392">
        <v>8.4750042601968399E-4</v>
      </c>
      <c r="K1049" s="392">
        <v>3.79431507152545E-3</v>
      </c>
    </row>
    <row r="1050" spans="1:11" ht="19" customHeight="1" x14ac:dyDescent="0.2">
      <c r="A1050">
        <v>1016</v>
      </c>
      <c r="B1050" t="s">
        <v>1141</v>
      </c>
      <c r="C1050" s="1" t="s">
        <v>837</v>
      </c>
      <c r="D1050" s="1" t="s">
        <v>2</v>
      </c>
      <c r="E1050" s="2">
        <v>8536.2811999999994</v>
      </c>
      <c r="F1050" s="3">
        <v>2.0463175999999996E-2</v>
      </c>
      <c r="G1050" s="2">
        <v>14378</v>
      </c>
      <c r="H1050" s="2">
        <v>107.39013375271999</v>
      </c>
      <c r="I1050" s="392">
        <v>1.27109644612885E-3</v>
      </c>
      <c r="J1050" s="392">
        <v>8.3927427167492202E-4</v>
      </c>
      <c r="K1050" s="392">
        <v>3.75906977834821E-3</v>
      </c>
    </row>
    <row r="1051" spans="1:11" ht="19" customHeight="1" x14ac:dyDescent="0.2">
      <c r="A1051">
        <v>847</v>
      </c>
      <c r="B1051" t="s">
        <v>1086</v>
      </c>
      <c r="C1051" s="1" t="s">
        <v>8</v>
      </c>
      <c r="D1051" s="1" t="s">
        <v>28</v>
      </c>
      <c r="E1051" s="2">
        <v>1580.6722</v>
      </c>
      <c r="F1051" s="3">
        <v>3.98E-3</v>
      </c>
      <c r="G1051" s="2">
        <v>73271</v>
      </c>
      <c r="H1051" s="2">
        <v>106.4407817</v>
      </c>
      <c r="I1051" s="392">
        <v>1.2516502680843299E-3</v>
      </c>
      <c r="J1051" s="392">
        <v>8.2818409225797495E-4</v>
      </c>
      <c r="K1051" s="392">
        <v>3.7126187422036501E-3</v>
      </c>
    </row>
    <row r="1052" spans="1:11" ht="19" customHeight="1" x14ac:dyDescent="0.2">
      <c r="A1052">
        <v>935</v>
      </c>
      <c r="B1052" t="s">
        <v>1034</v>
      </c>
      <c r="C1052" s="1" t="s">
        <v>700</v>
      </c>
      <c r="D1052" s="1" t="s">
        <v>28</v>
      </c>
      <c r="E1052" s="2">
        <v>719.60419999999999</v>
      </c>
      <c r="F1052" s="3">
        <v>4.9862758926684974E-3</v>
      </c>
      <c r="G1052" s="2">
        <v>56796</v>
      </c>
      <c r="H1052" s="2">
        <v>103.36819184399999</v>
      </c>
      <c r="I1052" s="392">
        <v>1.1904115732961E-3</v>
      </c>
      <c r="J1052" s="392">
        <v>7.92510978968396E-4</v>
      </c>
      <c r="K1052" s="392">
        <v>3.5664865259262099E-3</v>
      </c>
    </row>
    <row r="1053" spans="1:11" ht="19" customHeight="1" x14ac:dyDescent="0.2">
      <c r="A1053">
        <v>849</v>
      </c>
      <c r="B1053" t="s">
        <v>1017</v>
      </c>
      <c r="C1053" s="1" t="s">
        <v>965</v>
      </c>
      <c r="D1053" s="1" t="s">
        <v>28</v>
      </c>
      <c r="E1053" s="2">
        <v>3560.8227999999999</v>
      </c>
      <c r="F1053" s="3">
        <v>3.98E-3</v>
      </c>
      <c r="G1053" s="2">
        <v>70489</v>
      </c>
      <c r="H1053" s="2">
        <v>102.3993703</v>
      </c>
      <c r="I1053" s="392">
        <v>1.1710553620595499E-3</v>
      </c>
      <c r="J1053" s="392">
        <v>7.8131180304891201E-4</v>
      </c>
      <c r="K1053" s="392">
        <v>3.51991891125012E-3</v>
      </c>
    </row>
    <row r="1054" spans="1:11" ht="19" customHeight="1" x14ac:dyDescent="0.2">
      <c r="A1054">
        <v>178</v>
      </c>
      <c r="B1054" t="s">
        <v>1080</v>
      </c>
      <c r="C1054" s="1" t="s">
        <v>86</v>
      </c>
      <c r="D1054" s="1" t="s">
        <v>40</v>
      </c>
      <c r="E1054" s="2">
        <v>140594.830699999</v>
      </c>
      <c r="F1054" s="3">
        <v>2.2077000000000004E-3</v>
      </c>
      <c r="G1054" s="2">
        <v>126871</v>
      </c>
      <c r="H1054" s="2">
        <v>102.23398394550001</v>
      </c>
      <c r="I1054" s="392">
        <v>1.1678727883374801E-3</v>
      </c>
      <c r="J1054" s="392">
        <v>7.7938306053833295E-4</v>
      </c>
      <c r="K1054" s="392">
        <v>3.5119130092879998E-3</v>
      </c>
    </row>
    <row r="1055" spans="1:11" ht="19" customHeight="1" x14ac:dyDescent="0.2">
      <c r="A1055">
        <v>279</v>
      </c>
      <c r="B1055" t="s">
        <v>1064</v>
      </c>
      <c r="C1055" s="1" t="s">
        <v>189</v>
      </c>
      <c r="D1055" s="1" t="s">
        <v>2</v>
      </c>
      <c r="E1055" s="2">
        <v>5578.4859999999999</v>
      </c>
      <c r="F1055" s="3">
        <v>3.4028999999999999E-3</v>
      </c>
      <c r="G1055" s="2">
        <v>82157</v>
      </c>
      <c r="H1055" s="2">
        <v>102.0438001845</v>
      </c>
      <c r="I1055" s="392">
        <v>1.1640550264365101E-3</v>
      </c>
      <c r="J1055" s="392">
        <v>7.77168895030329E-4</v>
      </c>
      <c r="K1055" s="392">
        <v>3.5029660316016E-3</v>
      </c>
    </row>
    <row r="1056" spans="1:11" ht="19" customHeight="1" x14ac:dyDescent="0.2">
      <c r="A1056">
        <v>916</v>
      </c>
      <c r="B1056" t="s">
        <v>1028</v>
      </c>
      <c r="C1056" s="1" t="s">
        <v>8</v>
      </c>
      <c r="D1056" s="1" t="s">
        <v>28</v>
      </c>
      <c r="E1056" s="2">
        <v>1285.3475000000001</v>
      </c>
      <c r="F1056" s="3">
        <v>5.5167000000000002E-3</v>
      </c>
      <c r="G1056" s="2">
        <v>50640</v>
      </c>
      <c r="H1056" s="2">
        <v>101.96847612000001</v>
      </c>
      <c r="I1056" s="392">
        <v>1.16251717091283E-3</v>
      </c>
      <c r="J1056" s="392">
        <v>7.7631580636885198E-4</v>
      </c>
      <c r="K1056" s="392">
        <v>3.49953356835012E-3</v>
      </c>
    </row>
    <row r="1057" spans="1:11" ht="19" customHeight="1" x14ac:dyDescent="0.2">
      <c r="A1057">
        <v>1314</v>
      </c>
      <c r="B1057" t="s">
        <v>1157</v>
      </c>
      <c r="C1057" s="1" t="s">
        <v>20</v>
      </c>
      <c r="D1057" s="1" t="s">
        <v>26</v>
      </c>
      <c r="E1057" s="2">
        <v>9942.4025000000001</v>
      </c>
      <c r="F1057" s="3">
        <v>2.6848482999999999E-2</v>
      </c>
      <c r="G1057" s="2">
        <v>10345</v>
      </c>
      <c r="H1057" s="2">
        <v>101.377858171775</v>
      </c>
      <c r="I1057" s="392">
        <v>1.15078128339876E-3</v>
      </c>
      <c r="J1057" s="392">
        <v>7.6955646294638003E-4</v>
      </c>
      <c r="K1057" s="392">
        <v>3.4720647450519702E-3</v>
      </c>
    </row>
    <row r="1058" spans="1:11" ht="19" customHeight="1" x14ac:dyDescent="0.2">
      <c r="A1058">
        <v>745</v>
      </c>
      <c r="B1058" t="s">
        <v>1161</v>
      </c>
      <c r="C1058" s="1" t="s">
        <v>18</v>
      </c>
      <c r="D1058" s="1" t="s">
        <v>7</v>
      </c>
      <c r="E1058" s="2">
        <v>4330.0099</v>
      </c>
      <c r="F1058" s="3">
        <v>1.3392154999999998E-2</v>
      </c>
      <c r="G1058" s="2">
        <v>20675</v>
      </c>
      <c r="H1058" s="2">
        <v>101.06222368812499</v>
      </c>
      <c r="I1058" s="392">
        <v>1.14442585304012E-3</v>
      </c>
      <c r="J1058" s="392">
        <v>7.6596167998401702E-4</v>
      </c>
      <c r="K1058" s="392">
        <v>3.45703749577931E-3</v>
      </c>
    </row>
    <row r="1059" spans="1:11" ht="19" customHeight="1" x14ac:dyDescent="0.2">
      <c r="A1059">
        <v>866</v>
      </c>
      <c r="B1059" t="s">
        <v>1057</v>
      </c>
      <c r="C1059" s="1" t="s">
        <v>8</v>
      </c>
      <c r="D1059" s="1" t="s">
        <v>28</v>
      </c>
      <c r="E1059" s="2">
        <v>877.60929999999996</v>
      </c>
      <c r="F1059" s="3">
        <v>2.6536999999999997E-3</v>
      </c>
      <c r="G1059" s="2">
        <v>103394</v>
      </c>
      <c r="H1059" s="2">
        <v>100.147480097</v>
      </c>
      <c r="I1059" s="392">
        <v>1.12601910894652E-3</v>
      </c>
      <c r="J1059" s="392">
        <v>7.5578326245890498E-4</v>
      </c>
      <c r="K1059" s="392">
        <v>3.4135929285434002E-3</v>
      </c>
    </row>
    <row r="1060" spans="1:11" ht="19" customHeight="1" x14ac:dyDescent="0.2">
      <c r="A1060">
        <v>62</v>
      </c>
      <c r="B1060" t="s">
        <v>722</v>
      </c>
      <c r="C1060" s="1" t="s">
        <v>34</v>
      </c>
      <c r="D1060" s="1" t="s">
        <v>53</v>
      </c>
      <c r="E1060" s="2">
        <v>272.56299999999999</v>
      </c>
      <c r="F1060" s="3">
        <v>9.7319569999999994E-3</v>
      </c>
      <c r="G1060" s="2">
        <v>27670</v>
      </c>
      <c r="H1060" s="2">
        <v>98.288386319349996</v>
      </c>
      <c r="I1060" s="392">
        <v>1.0902911881051601E-3</v>
      </c>
      <c r="J1060" s="392">
        <v>7.3451580536988898E-4</v>
      </c>
      <c r="K1060" s="392">
        <v>3.3262009107155599E-3</v>
      </c>
    </row>
    <row r="1061" spans="1:11" ht="19" customHeight="1" x14ac:dyDescent="0.2">
      <c r="A1061">
        <v>869</v>
      </c>
      <c r="B1061" t="s">
        <v>1046</v>
      </c>
      <c r="C1061" s="1" t="s">
        <v>8</v>
      </c>
      <c r="D1061" s="1" t="s">
        <v>28</v>
      </c>
      <c r="E1061" s="2">
        <v>701.5367</v>
      </c>
      <c r="F1061" s="3">
        <v>2.6536999999999997E-3</v>
      </c>
      <c r="G1061" s="2">
        <v>101300</v>
      </c>
      <c r="H1061" s="2">
        <v>98.119230649999992</v>
      </c>
      <c r="I1061" s="392">
        <v>1.0870078332271299E-3</v>
      </c>
      <c r="J1061" s="392">
        <v>7.3270993970810095E-4</v>
      </c>
      <c r="K1061" s="392">
        <v>3.3181245059312001E-3</v>
      </c>
    </row>
    <row r="1062" spans="1:11" ht="19" customHeight="1" x14ac:dyDescent="0.2">
      <c r="A1062">
        <v>1031</v>
      </c>
      <c r="B1062" t="s">
        <v>1110</v>
      </c>
      <c r="C1062" s="1" t="s">
        <v>746</v>
      </c>
      <c r="D1062" s="1" t="s">
        <v>28</v>
      </c>
      <c r="E1062" s="2">
        <v>961.21289999999999</v>
      </c>
      <c r="F1062" s="3">
        <v>4.2780999999999991E-3</v>
      </c>
      <c r="G1062" s="2">
        <v>61376</v>
      </c>
      <c r="H1062" s="2">
        <v>95.839022943999993</v>
      </c>
      <c r="I1062" s="392">
        <v>1.0437952877176699E-3</v>
      </c>
      <c r="J1062" s="392">
        <v>7.0659241997701901E-4</v>
      </c>
      <c r="K1062" s="392">
        <v>3.21244581040382E-3</v>
      </c>
    </row>
    <row r="1063" spans="1:11" ht="19" customHeight="1" x14ac:dyDescent="0.2">
      <c r="A1063">
        <v>777</v>
      </c>
      <c r="B1063" t="s">
        <v>1026</v>
      </c>
      <c r="C1063" s="1" t="s">
        <v>20</v>
      </c>
      <c r="D1063" s="1" t="s">
        <v>7</v>
      </c>
      <c r="E1063" s="2">
        <v>1503.8525</v>
      </c>
      <c r="F1063" s="3">
        <v>0.13380982199999997</v>
      </c>
      <c r="G1063" s="2">
        <v>1959</v>
      </c>
      <c r="H1063" s="2">
        <v>95.678706073769987</v>
      </c>
      <c r="I1063" s="392">
        <v>1.0407653053605399E-3</v>
      </c>
      <c r="J1063" s="392">
        <v>7.0479157132878698E-4</v>
      </c>
      <c r="K1063" s="392">
        <v>3.2050590886181399E-3</v>
      </c>
    </row>
    <row r="1064" spans="1:11" ht="19" customHeight="1" x14ac:dyDescent="0.2">
      <c r="A1064">
        <v>1318</v>
      </c>
      <c r="B1064" t="s">
        <v>1171</v>
      </c>
      <c r="C1064" s="1" t="s">
        <v>20</v>
      </c>
      <c r="D1064" s="1" t="s">
        <v>26</v>
      </c>
      <c r="E1064" s="2">
        <v>21111.220799999999</v>
      </c>
      <c r="F1064" s="3">
        <v>2.6848482999999996E-2</v>
      </c>
      <c r="G1064" s="2">
        <v>9702</v>
      </c>
      <c r="H1064" s="2">
        <v>95.076653454089993</v>
      </c>
      <c r="I1064" s="392">
        <v>1.0294830528962599E-3</v>
      </c>
      <c r="J1064" s="392">
        <v>6.9770841128737602E-4</v>
      </c>
      <c r="K1064" s="392">
        <v>3.1769947800823601E-3</v>
      </c>
    </row>
    <row r="1065" spans="1:11" ht="19" customHeight="1" x14ac:dyDescent="0.2">
      <c r="A1065">
        <v>886</v>
      </c>
      <c r="B1065" t="s">
        <v>1035</v>
      </c>
      <c r="C1065" s="1" t="s">
        <v>8</v>
      </c>
      <c r="D1065" s="1" t="s">
        <v>28</v>
      </c>
      <c r="E1065" s="2">
        <v>1613.6732999999999</v>
      </c>
      <c r="F1065" s="3">
        <v>2.6536999999999997E-3</v>
      </c>
      <c r="G1065" s="2">
        <v>96554</v>
      </c>
      <c r="H1065" s="2">
        <v>93.522252676999997</v>
      </c>
      <c r="I1065" s="392">
        <v>1.0004027957003199E-3</v>
      </c>
      <c r="J1065" s="392">
        <v>6.8044174114469797E-4</v>
      </c>
      <c r="K1065" s="392">
        <v>3.1049575610706602E-3</v>
      </c>
    </row>
    <row r="1066" spans="1:11" ht="19" customHeight="1" x14ac:dyDescent="0.2">
      <c r="A1066">
        <v>527</v>
      </c>
      <c r="B1066" t="s">
        <v>1096</v>
      </c>
      <c r="C1066" s="1" t="s">
        <v>490</v>
      </c>
      <c r="D1066" s="1" t="s">
        <v>40</v>
      </c>
      <c r="E1066" s="2">
        <v>5289.5999000000002</v>
      </c>
      <c r="F1066" s="3">
        <v>4.7073706999999999E-2</v>
      </c>
      <c r="G1066" s="2">
        <v>5267</v>
      </c>
      <c r="H1066" s="2">
        <v>90.497083390685006</v>
      </c>
      <c r="I1066" s="392">
        <v>9.4514003120405303E-4</v>
      </c>
      <c r="J1066" s="392">
        <v>6.4751548224611596E-4</v>
      </c>
      <c r="K1066" s="392">
        <v>2.9652044846367799E-3</v>
      </c>
    </row>
    <row r="1067" spans="1:11" ht="19" customHeight="1" x14ac:dyDescent="0.2">
      <c r="A1067">
        <v>885</v>
      </c>
      <c r="B1067" t="s">
        <v>1038</v>
      </c>
      <c r="C1067" s="1" t="s">
        <v>8</v>
      </c>
      <c r="D1067" s="1" t="s">
        <v>28</v>
      </c>
      <c r="E1067" s="2">
        <v>1321.5052000000001</v>
      </c>
      <c r="F1067" s="3">
        <v>2.6537000000000002E-3</v>
      </c>
      <c r="G1067" s="2">
        <v>92446</v>
      </c>
      <c r="H1067" s="2">
        <v>89.543241823000002</v>
      </c>
      <c r="I1067" s="392">
        <v>9.2782896172275396E-4</v>
      </c>
      <c r="J1067" s="392">
        <v>6.3690018872659395E-4</v>
      </c>
      <c r="K1067" s="392">
        <v>2.92054663422747E-3</v>
      </c>
    </row>
    <row r="1068" spans="1:11" ht="19" customHeight="1" x14ac:dyDescent="0.2">
      <c r="A1068">
        <v>224</v>
      </c>
      <c r="B1068" t="s">
        <v>1051</v>
      </c>
      <c r="C1068" s="1" t="s">
        <v>724</v>
      </c>
      <c r="D1068" s="1" t="s">
        <v>40</v>
      </c>
      <c r="E1068" s="2">
        <v>7120.6142</v>
      </c>
      <c r="F1068" s="3">
        <v>6.5872000000000014E-3</v>
      </c>
      <c r="G1068" s="2">
        <v>36968</v>
      </c>
      <c r="H1068" s="2">
        <v>88.883197504000009</v>
      </c>
      <c r="I1068" s="392">
        <v>9.1589998897114605E-4</v>
      </c>
      <c r="J1068" s="392">
        <v>6.2931802861232098E-4</v>
      </c>
      <c r="K1068" s="392">
        <v>2.89113807388971E-3</v>
      </c>
    </row>
    <row r="1069" spans="1:11" ht="19" customHeight="1" x14ac:dyDescent="0.2">
      <c r="A1069">
        <v>992</v>
      </c>
      <c r="B1069" t="s">
        <v>1144</v>
      </c>
      <c r="C1069" s="1" t="s">
        <v>742</v>
      </c>
      <c r="D1069" s="1" t="s">
        <v>28</v>
      </c>
      <c r="E1069" s="2">
        <v>27245.5046</v>
      </c>
      <c r="F1069" s="3">
        <v>9.7209684027252711E-4</v>
      </c>
      <c r="G1069" s="2">
        <v>244673</v>
      </c>
      <c r="H1069" s="2">
        <v>86.813735323000003</v>
      </c>
      <c r="I1069" s="392">
        <v>8.7901948518240205E-4</v>
      </c>
      <c r="J1069" s="392">
        <v>6.0708457168033602E-4</v>
      </c>
      <c r="K1069" s="392">
        <v>2.7976668849707298E-3</v>
      </c>
    </row>
    <row r="1070" spans="1:11" ht="19" customHeight="1" x14ac:dyDescent="0.2">
      <c r="A1070">
        <v>905</v>
      </c>
      <c r="B1070" t="s">
        <v>1054</v>
      </c>
      <c r="C1070" s="1" t="s">
        <v>967</v>
      </c>
      <c r="D1070" s="1" t="s">
        <v>28</v>
      </c>
      <c r="E1070" s="2">
        <v>1125.2008000000001</v>
      </c>
      <c r="F1070" s="3">
        <v>3.8208000000000001E-3</v>
      </c>
      <c r="G1070" s="2">
        <v>62192</v>
      </c>
      <c r="H1070" s="2">
        <v>86.732465664000003</v>
      </c>
      <c r="I1070" s="392">
        <v>8.7759969234020802E-4</v>
      </c>
      <c r="J1070" s="392">
        <v>6.0620122811561896E-4</v>
      </c>
      <c r="K1070" s="392">
        <v>2.7940542195218098E-3</v>
      </c>
    </row>
    <row r="1071" spans="1:11" ht="19" customHeight="1" x14ac:dyDescent="0.2">
      <c r="A1071">
        <v>883</v>
      </c>
      <c r="B1071" t="s">
        <v>1045</v>
      </c>
      <c r="C1071" s="1" t="s">
        <v>8</v>
      </c>
      <c r="D1071" s="1" t="s">
        <v>28</v>
      </c>
      <c r="E1071" s="2">
        <v>1581.6334999999999</v>
      </c>
      <c r="F1071" s="3">
        <v>2.6536999999999997E-3</v>
      </c>
      <c r="G1071" s="2">
        <v>89237</v>
      </c>
      <c r="H1071" s="2">
        <v>86.435002818499996</v>
      </c>
      <c r="I1071" s="392">
        <v>8.7231408893179597E-4</v>
      </c>
      <c r="J1071" s="392">
        <v>6.0308092832527698E-4</v>
      </c>
      <c r="K1071" s="392">
        <v>2.7807361924437899E-3</v>
      </c>
    </row>
    <row r="1072" spans="1:11" ht="19" customHeight="1" x14ac:dyDescent="0.2">
      <c r="A1072">
        <v>874</v>
      </c>
      <c r="B1072" t="s">
        <v>1055</v>
      </c>
      <c r="C1072" s="1" t="s">
        <v>8</v>
      </c>
      <c r="D1072" s="1" t="s">
        <v>28</v>
      </c>
      <c r="E1072" s="2">
        <v>794.0009</v>
      </c>
      <c r="F1072" s="3">
        <v>2.6536999999999997E-3</v>
      </c>
      <c r="G1072" s="2">
        <v>88212</v>
      </c>
      <c r="H1072" s="2">
        <v>85.442187305999994</v>
      </c>
      <c r="I1072" s="392">
        <v>8.5517992198152896E-4</v>
      </c>
      <c r="J1072" s="392">
        <v>5.9265691446987396E-4</v>
      </c>
      <c r="K1072" s="392">
        <v>2.7360440124957501E-3</v>
      </c>
    </row>
    <row r="1073" spans="1:11" ht="19" customHeight="1" x14ac:dyDescent="0.2">
      <c r="A1073">
        <v>1257</v>
      </c>
      <c r="B1073" t="s">
        <v>1089</v>
      </c>
      <c r="C1073" s="1" t="s">
        <v>86</v>
      </c>
      <c r="D1073" s="1" t="s">
        <v>53</v>
      </c>
      <c r="E1073" s="2">
        <v>346.02519999999998</v>
      </c>
      <c r="F1073" s="3">
        <v>6.6822000000000001E-3</v>
      </c>
      <c r="G1073" s="2">
        <v>34475</v>
      </c>
      <c r="H1073" s="2">
        <v>84.084628424999991</v>
      </c>
      <c r="I1073" s="392">
        <v>8.3160317999808999E-4</v>
      </c>
      <c r="J1073" s="392">
        <v>5.7826155768185095E-4</v>
      </c>
      <c r="K1073" s="392">
        <v>2.6758293210648099E-3</v>
      </c>
    </row>
    <row r="1074" spans="1:11" ht="19" customHeight="1" x14ac:dyDescent="0.2">
      <c r="A1074">
        <v>40</v>
      </c>
      <c r="B1074" t="s">
        <v>1214</v>
      </c>
      <c r="C1074" s="1" t="s">
        <v>86</v>
      </c>
      <c r="D1074" s="1" t="s">
        <v>53</v>
      </c>
      <c r="E1074" s="2">
        <v>1969.4364</v>
      </c>
      <c r="F1074" s="3">
        <v>1.2259564000000002E-2</v>
      </c>
      <c r="G1074" s="2">
        <v>18700</v>
      </c>
      <c r="H1074" s="2">
        <v>83.677654082000004</v>
      </c>
      <c r="I1074" s="392">
        <v>8.2478618494116502E-4</v>
      </c>
      <c r="J1074" s="392">
        <v>5.7402459362036696E-4</v>
      </c>
      <c r="K1074" s="392">
        <v>2.6580771524724002E-3</v>
      </c>
    </row>
    <row r="1075" spans="1:11" ht="19" customHeight="1" x14ac:dyDescent="0.2">
      <c r="A1075">
        <v>881</v>
      </c>
      <c r="B1075" t="s">
        <v>1059</v>
      </c>
      <c r="C1075" s="1" t="s">
        <v>8</v>
      </c>
      <c r="D1075" s="1" t="s">
        <v>28</v>
      </c>
      <c r="E1075" s="2">
        <v>597.04999999999995</v>
      </c>
      <c r="F1075" s="3">
        <v>2.6536999999999997E-3</v>
      </c>
      <c r="G1075" s="2">
        <v>84668</v>
      </c>
      <c r="H1075" s="2">
        <v>82.009467133999991</v>
      </c>
      <c r="I1075" s="392">
        <v>7.9641605521089097E-4</v>
      </c>
      <c r="J1075" s="392">
        <v>5.5621855970675103E-4</v>
      </c>
      <c r="K1075" s="392">
        <v>2.5836759160147E-3</v>
      </c>
    </row>
    <row r="1076" spans="1:11" ht="19" customHeight="1" x14ac:dyDescent="0.2">
      <c r="A1076">
        <v>190</v>
      </c>
      <c r="B1076" t="s">
        <v>1131</v>
      </c>
      <c r="C1076" s="1" t="s">
        <v>724</v>
      </c>
      <c r="D1076" s="1" t="s">
        <v>40</v>
      </c>
      <c r="E1076" s="2">
        <v>22123.494600000002</v>
      </c>
      <c r="F1076" s="3">
        <v>2.2077000000000004E-3</v>
      </c>
      <c r="G1076" s="2">
        <v>101593</v>
      </c>
      <c r="H1076" s="2">
        <v>81.86470612650001</v>
      </c>
      <c r="I1076" s="392">
        <v>7.9404058820707905E-4</v>
      </c>
      <c r="J1076" s="392">
        <v>5.54679424054045E-4</v>
      </c>
      <c r="K1076" s="392">
        <v>2.5772545666403698E-3</v>
      </c>
    </row>
    <row r="1077" spans="1:11" ht="19" customHeight="1" x14ac:dyDescent="0.2">
      <c r="A1077">
        <v>1126</v>
      </c>
      <c r="B1077" t="s">
        <v>1315</v>
      </c>
      <c r="C1077" s="1" t="s">
        <v>148</v>
      </c>
      <c r="D1077" s="1" t="s">
        <v>147</v>
      </c>
      <c r="E1077" s="2">
        <v>272.62509999999997</v>
      </c>
      <c r="F1077" s="3">
        <v>1.5669193000000001E-2</v>
      </c>
      <c r="G1077" s="2">
        <v>13904</v>
      </c>
      <c r="H1077" s="2">
        <v>79.520527707279996</v>
      </c>
      <c r="I1077" s="392">
        <v>7.5487849574120498E-4</v>
      </c>
      <c r="J1077" s="392">
        <v>5.3066235222386801E-4</v>
      </c>
      <c r="K1077" s="392">
        <v>2.4747602380891399E-3</v>
      </c>
    </row>
    <row r="1078" spans="1:11" ht="19" customHeight="1" x14ac:dyDescent="0.2">
      <c r="A1078">
        <v>236</v>
      </c>
      <c r="B1078" t="s">
        <v>1065</v>
      </c>
      <c r="C1078" s="1" t="s">
        <v>86</v>
      </c>
      <c r="D1078" s="1" t="s">
        <v>40</v>
      </c>
      <c r="E1078" s="2">
        <v>3388.1772000000001</v>
      </c>
      <c r="F1078" s="3">
        <v>6.5872000000000014E-3</v>
      </c>
      <c r="G1078" s="2">
        <v>31948</v>
      </c>
      <c r="H1078" s="2">
        <v>76.813470944000002</v>
      </c>
      <c r="I1078" s="392">
        <v>7.1055004019671998E-4</v>
      </c>
      <c r="J1078" s="392">
        <v>5.0354395041169603E-4</v>
      </c>
      <c r="K1078" s="392">
        <v>2.3585471078898402E-3</v>
      </c>
    </row>
    <row r="1079" spans="1:11" ht="19" customHeight="1" x14ac:dyDescent="0.2">
      <c r="A1079">
        <v>971</v>
      </c>
      <c r="B1079" t="s">
        <v>1143</v>
      </c>
      <c r="C1079" s="1" t="s">
        <v>742</v>
      </c>
      <c r="D1079" s="1" t="s">
        <v>28</v>
      </c>
      <c r="E1079" s="2">
        <v>4586.0862999999999</v>
      </c>
      <c r="F1079" s="3">
        <v>4.6646999999999991E-3</v>
      </c>
      <c r="G1079" s="2">
        <v>44512</v>
      </c>
      <c r="H1079" s="2">
        <v>75.786821135999986</v>
      </c>
      <c r="I1079" s="392">
        <v>6.9457721643957204E-4</v>
      </c>
      <c r="J1079" s="392">
        <v>4.9317752639708101E-4</v>
      </c>
      <c r="K1079" s="392">
        <v>2.3144889910645902E-3</v>
      </c>
    </row>
    <row r="1080" spans="1:11" ht="19" customHeight="1" x14ac:dyDescent="0.2">
      <c r="A1080">
        <v>328</v>
      </c>
      <c r="B1080" t="s">
        <v>1068</v>
      </c>
      <c r="C1080" s="1" t="s">
        <v>86</v>
      </c>
      <c r="D1080" s="1" t="s">
        <v>2</v>
      </c>
      <c r="E1080" s="2">
        <v>2349.3155999999999</v>
      </c>
      <c r="F1080" s="3">
        <v>3.4028999999999991E-3</v>
      </c>
      <c r="G1080" s="2">
        <v>60051</v>
      </c>
      <c r="H1080" s="2">
        <v>74.58685498349999</v>
      </c>
      <c r="I1080" s="392">
        <v>6.7578099647170502E-4</v>
      </c>
      <c r="J1080" s="392">
        <v>4.8121645029024402E-4</v>
      </c>
      <c r="K1080" s="392">
        <v>2.26623691922808E-3</v>
      </c>
    </row>
    <row r="1081" spans="1:11" ht="19" customHeight="1" x14ac:dyDescent="0.2">
      <c r="A1081">
        <v>67</v>
      </c>
      <c r="B1081" t="s">
        <v>1148</v>
      </c>
      <c r="C1081" s="1" t="s">
        <v>86</v>
      </c>
      <c r="D1081" s="1" t="s">
        <v>53</v>
      </c>
      <c r="E1081" s="2">
        <v>1186.6478</v>
      </c>
      <c r="F1081" s="3">
        <v>1.2259563999999999E-2</v>
      </c>
      <c r="G1081" s="2">
        <v>16492</v>
      </c>
      <c r="H1081" s="2">
        <v>73.797426263119988</v>
      </c>
      <c r="I1081" s="392">
        <v>6.63328551691644E-4</v>
      </c>
      <c r="J1081" s="392">
        <v>4.7322930921410899E-4</v>
      </c>
      <c r="K1081" s="392">
        <v>2.2321099700376699E-3</v>
      </c>
    </row>
    <row r="1082" spans="1:11" ht="19" customHeight="1" x14ac:dyDescent="0.2">
      <c r="A1082">
        <v>868</v>
      </c>
      <c r="B1082" t="s">
        <v>1072</v>
      </c>
      <c r="C1082" s="1" t="s">
        <v>8</v>
      </c>
      <c r="D1082" s="1" t="s">
        <v>28</v>
      </c>
      <c r="E1082" s="2">
        <v>527.35990000000004</v>
      </c>
      <c r="F1082" s="3">
        <v>2.9665494233770471E-3</v>
      </c>
      <c r="G1082" s="2">
        <v>67408</v>
      </c>
      <c r="H1082" s="2">
        <v>72.988744688815004</v>
      </c>
      <c r="I1082" s="392">
        <v>6.5059726249414604E-4</v>
      </c>
      <c r="J1082" s="392">
        <v>4.6538261085031702E-4</v>
      </c>
      <c r="K1082" s="392">
        <v>2.1977687506395901E-3</v>
      </c>
    </row>
    <row r="1083" spans="1:11" ht="19" customHeight="1" x14ac:dyDescent="0.2">
      <c r="A1083">
        <v>201</v>
      </c>
      <c r="B1083" t="s">
        <v>1106</v>
      </c>
      <c r="C1083" s="1" t="s">
        <v>86</v>
      </c>
      <c r="D1083" s="1" t="s">
        <v>40</v>
      </c>
      <c r="E1083" s="2">
        <v>1971.1868999999999</v>
      </c>
      <c r="F1083" s="3">
        <v>6.5871999999999997E-3</v>
      </c>
      <c r="G1083" s="2">
        <v>29924</v>
      </c>
      <c r="H1083" s="2">
        <v>71.947111071999998</v>
      </c>
      <c r="I1083" s="392">
        <v>6.3453963254427796E-4</v>
      </c>
      <c r="J1083" s="392">
        <v>4.5535478104771299E-4</v>
      </c>
      <c r="K1083" s="392">
        <v>2.1557795010789201E-3</v>
      </c>
    </row>
    <row r="1084" spans="1:11" ht="19" customHeight="1" x14ac:dyDescent="0.2">
      <c r="A1084">
        <v>84</v>
      </c>
      <c r="B1084" t="s">
        <v>1123</v>
      </c>
      <c r="C1084" s="1" t="s">
        <v>86</v>
      </c>
      <c r="D1084" s="1" t="s">
        <v>53</v>
      </c>
      <c r="E1084" s="2">
        <v>346.32870000000003</v>
      </c>
      <c r="F1084" s="3">
        <v>1.2259564000000002E-2</v>
      </c>
      <c r="G1084" s="2">
        <v>15901</v>
      </c>
      <c r="H1084" s="2">
        <v>71.152854414860002</v>
      </c>
      <c r="I1084" s="392">
        <v>6.2251660094491703E-4</v>
      </c>
      <c r="J1084" s="392">
        <v>4.4764743023781799E-4</v>
      </c>
      <c r="K1084" s="392">
        <v>2.1228574776754701E-3</v>
      </c>
    </row>
    <row r="1085" spans="1:11" ht="19" customHeight="1" x14ac:dyDescent="0.2">
      <c r="A1085">
        <v>1002</v>
      </c>
      <c r="B1085" t="s">
        <v>1108</v>
      </c>
      <c r="C1085" s="1" t="s">
        <v>63</v>
      </c>
      <c r="D1085" s="1" t="s">
        <v>28</v>
      </c>
      <c r="E1085" s="2">
        <v>3789.6803</v>
      </c>
      <c r="F1085" s="3">
        <v>5.5720000000000006E-3</v>
      </c>
      <c r="G1085" s="2">
        <v>34842</v>
      </c>
      <c r="H1085" s="2">
        <v>70.860962760000007</v>
      </c>
      <c r="I1085" s="392">
        <v>6.1811280730267803E-4</v>
      </c>
      <c r="J1085" s="392">
        <v>4.4488299179470698E-4</v>
      </c>
      <c r="K1085" s="392">
        <v>2.1098016100075702E-3</v>
      </c>
    </row>
    <row r="1086" spans="1:11" ht="19" customHeight="1" x14ac:dyDescent="0.2">
      <c r="A1086">
        <v>183</v>
      </c>
      <c r="B1086" t="s">
        <v>1115</v>
      </c>
      <c r="C1086" s="1" t="s">
        <v>86</v>
      </c>
      <c r="D1086" s="1" t="s">
        <v>40</v>
      </c>
      <c r="E1086" s="2">
        <v>33146.544600000001</v>
      </c>
      <c r="F1086" s="3">
        <v>2.2076999999999999E-3</v>
      </c>
      <c r="G1086" s="2">
        <v>83679</v>
      </c>
      <c r="H1086" s="2">
        <v>67.429416829499999</v>
      </c>
      <c r="I1086" s="392">
        <v>5.6741439422974295E-4</v>
      </c>
      <c r="J1086" s="392">
        <v>4.1210218766154301E-4</v>
      </c>
      <c r="K1086" s="392">
        <v>1.9650169718933002E-3</v>
      </c>
    </row>
    <row r="1087" spans="1:11" ht="19" customHeight="1" x14ac:dyDescent="0.2">
      <c r="A1087">
        <v>1445</v>
      </c>
      <c r="B1087" t="s">
        <v>1219</v>
      </c>
      <c r="C1087" s="1" t="s">
        <v>86</v>
      </c>
      <c r="D1087" s="1" t="s">
        <v>26</v>
      </c>
      <c r="E1087" s="2">
        <v>13188.150900000001</v>
      </c>
      <c r="F1087" s="3">
        <v>2.6098893965165671E-2</v>
      </c>
      <c r="G1087" s="2">
        <v>7062</v>
      </c>
      <c r="H1087" s="2">
        <v>67.273292051429991</v>
      </c>
      <c r="I1087" s="392">
        <v>5.6515496552751699E-4</v>
      </c>
      <c r="J1087" s="392">
        <v>4.1073297825312398E-4</v>
      </c>
      <c r="K1087" s="392">
        <v>1.9591218286421101E-3</v>
      </c>
    </row>
    <row r="1088" spans="1:11" ht="19" customHeight="1" x14ac:dyDescent="0.2">
      <c r="A1088">
        <v>970</v>
      </c>
      <c r="B1088" t="s">
        <v>1119</v>
      </c>
      <c r="C1088" s="1" t="s">
        <v>70</v>
      </c>
      <c r="D1088" s="1" t="s">
        <v>28</v>
      </c>
      <c r="E1088" s="2">
        <v>4268.4593000000004</v>
      </c>
      <c r="F1088" s="3">
        <v>4.6646999999999999E-3</v>
      </c>
      <c r="G1088" s="2">
        <v>39328</v>
      </c>
      <c r="H1088" s="2">
        <v>66.960462383999996</v>
      </c>
      <c r="I1088" s="392">
        <v>5.6064523322772795E-4</v>
      </c>
      <c r="J1088" s="392">
        <v>4.0785874277351298E-4</v>
      </c>
      <c r="K1088" s="392">
        <v>1.94706670578028E-3</v>
      </c>
    </row>
    <row r="1089" spans="1:11" ht="19" customHeight="1" x14ac:dyDescent="0.2">
      <c r="A1089">
        <v>199</v>
      </c>
      <c r="B1089" t="s">
        <v>1122</v>
      </c>
      <c r="C1089" s="1" t="s">
        <v>724</v>
      </c>
      <c r="D1089" s="1" t="s">
        <v>40</v>
      </c>
      <c r="E1089" s="2">
        <v>3464.6801999999998</v>
      </c>
      <c r="F1089" s="3">
        <v>6.5871999999999997E-3</v>
      </c>
      <c r="G1089" s="2">
        <v>27842</v>
      </c>
      <c r="H1089" s="2">
        <v>66.941300175999999</v>
      </c>
      <c r="I1089" s="392">
        <v>5.6036600769673005E-4</v>
      </c>
      <c r="J1089" s="392">
        <v>4.0767356305668201E-4</v>
      </c>
      <c r="K1089" s="392">
        <v>1.94630089979902E-3</v>
      </c>
    </row>
    <row r="1090" spans="1:11" ht="19" customHeight="1" x14ac:dyDescent="0.2">
      <c r="A1090">
        <v>890</v>
      </c>
      <c r="B1090" t="s">
        <v>1071</v>
      </c>
      <c r="C1090" s="1" t="s">
        <v>847</v>
      </c>
      <c r="D1090" s="1" t="s">
        <v>28</v>
      </c>
      <c r="E1090" s="2">
        <v>1737.539</v>
      </c>
      <c r="F1090" s="3">
        <v>2.6537000000000002E-3</v>
      </c>
      <c r="G1090" s="2">
        <v>68871</v>
      </c>
      <c r="H1090" s="2">
        <v>66.708485035500004</v>
      </c>
      <c r="I1090" s="392">
        <v>5.5697823050528995E-4</v>
      </c>
      <c r="J1090" s="392">
        <v>4.0542616967235301E-4</v>
      </c>
      <c r="K1090" s="392">
        <v>1.93668332660947E-3</v>
      </c>
    </row>
    <row r="1091" spans="1:11" ht="19" customHeight="1" x14ac:dyDescent="0.2">
      <c r="A1091">
        <v>1045</v>
      </c>
      <c r="B1091" t="s">
        <v>1082</v>
      </c>
      <c r="C1091" s="1" t="s">
        <v>420</v>
      </c>
      <c r="D1091" s="1" t="s">
        <v>28</v>
      </c>
      <c r="E1091" s="2">
        <v>1238.1098999999999</v>
      </c>
      <c r="F1091" s="3">
        <v>4.2781E-3</v>
      </c>
      <c r="G1091" s="2">
        <v>42627</v>
      </c>
      <c r="H1091" s="2">
        <v>66.562337575499996</v>
      </c>
      <c r="I1091" s="392">
        <v>5.5483951260574995E-4</v>
      </c>
      <c r="J1091" s="392">
        <v>4.04059557473061E-4</v>
      </c>
      <c r="K1091" s="392">
        <v>1.9309320648966399E-3</v>
      </c>
    </row>
    <row r="1092" spans="1:11" ht="19" customHeight="1" x14ac:dyDescent="0.2">
      <c r="A1092">
        <v>471</v>
      </c>
      <c r="B1092" t="s">
        <v>1103</v>
      </c>
      <c r="C1092" s="1" t="s">
        <v>12</v>
      </c>
      <c r="D1092" s="1" t="s">
        <v>2</v>
      </c>
      <c r="E1092" s="2">
        <v>2438.2898</v>
      </c>
      <c r="F1092" s="3">
        <v>4.0925511427664686E-3</v>
      </c>
      <c r="G1092" s="2">
        <v>44114</v>
      </c>
      <c r="H1092" s="2">
        <v>65.896662405879994</v>
      </c>
      <c r="I1092" s="392">
        <v>5.4511756810416703E-4</v>
      </c>
      <c r="J1092" s="392">
        <v>3.97910997164445E-4</v>
      </c>
      <c r="K1092" s="392">
        <v>1.9028346560275801E-3</v>
      </c>
    </row>
    <row r="1093" spans="1:11" ht="19" customHeight="1" x14ac:dyDescent="0.2">
      <c r="A1093">
        <v>1024</v>
      </c>
      <c r="B1093" t="s">
        <v>1099</v>
      </c>
      <c r="C1093" s="1" t="s">
        <v>779</v>
      </c>
      <c r="D1093" s="1" t="s">
        <v>28</v>
      </c>
      <c r="E1093" s="2">
        <v>567.71879999999999</v>
      </c>
      <c r="F1093" s="3">
        <v>2.6536999999999997E-3</v>
      </c>
      <c r="G1093" s="2">
        <v>67875</v>
      </c>
      <c r="H1093" s="2">
        <v>65.74375893749999</v>
      </c>
      <c r="I1093" s="392">
        <v>5.42903977103888E-4</v>
      </c>
      <c r="J1093" s="392">
        <v>3.9657141252144899E-4</v>
      </c>
      <c r="K1093" s="392">
        <v>1.89712581445358E-3</v>
      </c>
    </row>
    <row r="1094" spans="1:11" ht="19" customHeight="1" x14ac:dyDescent="0.2">
      <c r="A1094">
        <v>843</v>
      </c>
      <c r="B1094" t="s">
        <v>1092</v>
      </c>
      <c r="C1094" s="1" t="s">
        <v>8</v>
      </c>
      <c r="D1094" s="1" t="s">
        <v>28</v>
      </c>
      <c r="E1094" s="2">
        <v>959.16070000000002</v>
      </c>
      <c r="F1094" s="3">
        <v>3.98E-3</v>
      </c>
      <c r="G1094" s="2">
        <v>45144</v>
      </c>
      <c r="H1094" s="2">
        <v>65.580688800000004</v>
      </c>
      <c r="I1094" s="392">
        <v>5.4058166304078801E-4</v>
      </c>
      <c r="J1094" s="392">
        <v>3.9507293781138199E-4</v>
      </c>
      <c r="K1094" s="392">
        <v>1.8903070861550401E-3</v>
      </c>
    </row>
    <row r="1095" spans="1:11" ht="19" customHeight="1" x14ac:dyDescent="0.2">
      <c r="A1095">
        <v>1043</v>
      </c>
      <c r="B1095" t="s">
        <v>1152</v>
      </c>
      <c r="C1095" s="1" t="s">
        <v>420</v>
      </c>
      <c r="D1095" s="1" t="s">
        <v>28</v>
      </c>
      <c r="E1095" s="2">
        <v>1238.6611</v>
      </c>
      <c r="F1095" s="3">
        <v>4.2781E-3</v>
      </c>
      <c r="G1095" s="2">
        <v>41345</v>
      </c>
      <c r="H1095" s="2">
        <v>64.560486242500005</v>
      </c>
      <c r="I1095" s="392">
        <v>5.2614519409964402E-4</v>
      </c>
      <c r="J1095" s="392">
        <v>3.8581170948954601E-4</v>
      </c>
      <c r="K1095" s="392">
        <v>1.84861233208065E-3</v>
      </c>
    </row>
    <row r="1096" spans="1:11" ht="19" customHeight="1" x14ac:dyDescent="0.2">
      <c r="A1096">
        <v>755</v>
      </c>
      <c r="B1096" t="s">
        <v>1155</v>
      </c>
      <c r="C1096" s="1" t="s">
        <v>20</v>
      </c>
      <c r="D1096" s="1" t="s">
        <v>7</v>
      </c>
      <c r="E1096" s="2">
        <v>16774.6774</v>
      </c>
      <c r="F1096" s="3">
        <v>9.6816067000000006E-2</v>
      </c>
      <c r="G1096" s="2">
        <v>1821</v>
      </c>
      <c r="H1096" s="2">
        <v>64.350251172555005</v>
      </c>
      <c r="I1096" s="392">
        <v>5.2310092806300403E-4</v>
      </c>
      <c r="J1096" s="392">
        <v>3.8381520252749702E-4</v>
      </c>
      <c r="K1096" s="392">
        <v>1.84027256922551E-3</v>
      </c>
    </row>
    <row r="1097" spans="1:11" ht="19" customHeight="1" x14ac:dyDescent="0.2">
      <c r="A1097">
        <v>1307</v>
      </c>
      <c r="B1097" t="s">
        <v>1262</v>
      </c>
      <c r="C1097" s="1" t="s">
        <v>34</v>
      </c>
      <c r="D1097" s="1" t="s">
        <v>26</v>
      </c>
      <c r="E1097" s="2">
        <v>179.42959999999999</v>
      </c>
      <c r="F1097" s="3">
        <v>3.3677063E-2</v>
      </c>
      <c r="G1097" s="2">
        <v>5203</v>
      </c>
      <c r="H1097" s="2">
        <v>63.955941957985004</v>
      </c>
      <c r="I1097" s="392">
        <v>5.1744985467199801E-4</v>
      </c>
      <c r="J1097" s="392">
        <v>3.8015658139876099E-4</v>
      </c>
      <c r="K1097" s="392">
        <v>1.82431917125953E-3</v>
      </c>
    </row>
    <row r="1098" spans="1:11" ht="19" customHeight="1" x14ac:dyDescent="0.2">
      <c r="A1098">
        <v>1421</v>
      </c>
      <c r="B1098" t="s">
        <v>1193</v>
      </c>
      <c r="C1098" s="1" t="s">
        <v>86</v>
      </c>
      <c r="D1098" s="1" t="s">
        <v>26</v>
      </c>
      <c r="E1098" s="2">
        <v>9776.9469000000008</v>
      </c>
      <c r="F1098" s="3">
        <v>1.0602019000000002E-2</v>
      </c>
      <c r="G1098" s="2">
        <v>16384</v>
      </c>
      <c r="H1098" s="2">
        <v>63.401769943040009</v>
      </c>
      <c r="I1098" s="392">
        <v>5.0964294297734599E-4</v>
      </c>
      <c r="J1098" s="392">
        <v>3.7513007075371099E-4</v>
      </c>
      <c r="K1098" s="392">
        <v>1.8028391596264599E-3</v>
      </c>
    </row>
    <row r="1099" spans="1:11" ht="19" customHeight="1" x14ac:dyDescent="0.2">
      <c r="A1099">
        <v>1169</v>
      </c>
      <c r="B1099" t="s">
        <v>1128</v>
      </c>
      <c r="C1099" s="1" t="s">
        <v>1129</v>
      </c>
      <c r="D1099" s="1" t="s">
        <v>53</v>
      </c>
      <c r="E1099" s="2">
        <v>108075.9437</v>
      </c>
      <c r="F1099" s="3">
        <v>1.8407000000000002E-3</v>
      </c>
      <c r="G1099" s="2">
        <v>91527</v>
      </c>
      <c r="H1099" s="2">
        <v>61.492918348499998</v>
      </c>
      <c r="I1099" s="392">
        <v>4.8336385685992199E-4</v>
      </c>
      <c r="J1099" s="392">
        <v>3.5788300794381501E-4</v>
      </c>
      <c r="K1099" s="392">
        <v>1.72825759624009E-3</v>
      </c>
    </row>
    <row r="1100" spans="1:11" ht="19" customHeight="1" x14ac:dyDescent="0.2">
      <c r="A1100">
        <v>929</v>
      </c>
      <c r="B1100" t="s">
        <v>1087</v>
      </c>
      <c r="C1100" s="1" t="s">
        <v>20</v>
      </c>
      <c r="D1100" s="1" t="s">
        <v>28</v>
      </c>
      <c r="E1100" s="2">
        <v>1283.9661000000001</v>
      </c>
      <c r="F1100" s="3">
        <v>5.5167000000000002E-3</v>
      </c>
      <c r="G1100" s="2">
        <v>30395</v>
      </c>
      <c r="H1100" s="2">
        <v>61.203235222499998</v>
      </c>
      <c r="I1100" s="392">
        <v>4.7946513181754699E-4</v>
      </c>
      <c r="J1100" s="392">
        <v>3.5539328844328598E-4</v>
      </c>
      <c r="K1100" s="392">
        <v>1.7172600384307299E-3</v>
      </c>
    </row>
    <row r="1101" spans="1:11" ht="19" customHeight="1" x14ac:dyDescent="0.2">
      <c r="A1101">
        <v>848</v>
      </c>
      <c r="B1101" t="s">
        <v>1073</v>
      </c>
      <c r="C1101" s="1" t="s">
        <v>8</v>
      </c>
      <c r="D1101" s="1" t="s">
        <v>28</v>
      </c>
      <c r="E1101" s="2">
        <v>1965.7465</v>
      </c>
      <c r="F1101" s="3">
        <v>3.98E-3</v>
      </c>
      <c r="G1101" s="2">
        <v>41568</v>
      </c>
      <c r="H1101" s="2">
        <v>60.385833599999998</v>
      </c>
      <c r="I1101" s="392">
        <v>4.6830153467967999E-4</v>
      </c>
      <c r="J1101" s="392">
        <v>3.4821620144130698E-4</v>
      </c>
      <c r="K1101" s="392">
        <v>1.6852950662172199E-3</v>
      </c>
    </row>
    <row r="1102" spans="1:11" ht="19" customHeight="1" x14ac:dyDescent="0.2">
      <c r="A1102">
        <v>1326</v>
      </c>
      <c r="B1102" t="s">
        <v>1189</v>
      </c>
      <c r="C1102" s="1" t="s">
        <v>20</v>
      </c>
      <c r="D1102" s="1" t="s">
        <v>26</v>
      </c>
      <c r="E1102" s="2">
        <v>25982.075799999999</v>
      </c>
      <c r="F1102" s="3">
        <v>2.606749557614943E-2</v>
      </c>
      <c r="G1102" s="2">
        <v>6264</v>
      </c>
      <c r="H1102" s="2">
        <v>59.599679185485002</v>
      </c>
      <c r="I1102" s="392">
        <v>4.5768391655694299E-4</v>
      </c>
      <c r="J1102" s="392">
        <v>3.41126402470618E-4</v>
      </c>
      <c r="K1102" s="392">
        <v>1.6535812075479501E-3</v>
      </c>
    </row>
    <row r="1103" spans="1:11" ht="19" customHeight="1" x14ac:dyDescent="0.2">
      <c r="A1103">
        <v>1003</v>
      </c>
      <c r="B1103" t="s">
        <v>1125</v>
      </c>
      <c r="C1103" s="1" t="s">
        <v>63</v>
      </c>
      <c r="D1103" s="1" t="s">
        <v>28</v>
      </c>
      <c r="E1103" s="2">
        <v>3645.3209000000002</v>
      </c>
      <c r="F1103" s="3">
        <v>5.5720000000000006E-3</v>
      </c>
      <c r="G1103" s="2">
        <v>28441</v>
      </c>
      <c r="H1103" s="2">
        <v>57.842736980000005</v>
      </c>
      <c r="I1103" s="392">
        <v>4.3452944406767902E-4</v>
      </c>
      <c r="J1103" s="392">
        <v>3.2555160267955198E-4</v>
      </c>
      <c r="K1103" s="392">
        <v>1.58798807849278E-3</v>
      </c>
    </row>
    <row r="1104" spans="1:11" ht="19" customHeight="1" x14ac:dyDescent="0.2">
      <c r="A1104">
        <v>884</v>
      </c>
      <c r="B1104" t="s">
        <v>1083</v>
      </c>
      <c r="C1104" s="1" t="s">
        <v>8</v>
      </c>
      <c r="D1104" s="1" t="s">
        <v>28</v>
      </c>
      <c r="E1104" s="2">
        <v>1217.3444</v>
      </c>
      <c r="F1104" s="3">
        <v>2.6536999999999997E-3</v>
      </c>
      <c r="G1104" s="2">
        <v>59157</v>
      </c>
      <c r="H1104" s="2">
        <v>57.299499778499992</v>
      </c>
      <c r="I1104" s="392">
        <v>4.2737059227708398E-4</v>
      </c>
      <c r="J1104" s="392">
        <v>3.2084199859057101E-4</v>
      </c>
      <c r="K1104" s="392">
        <v>1.56744018608684E-3</v>
      </c>
    </row>
    <row r="1105" spans="1:11" ht="19" customHeight="1" x14ac:dyDescent="0.2">
      <c r="A1105">
        <v>12</v>
      </c>
      <c r="B1105" t="s">
        <v>1442</v>
      </c>
      <c r="C1105" s="1" t="s">
        <v>86</v>
      </c>
      <c r="D1105" s="1" t="s">
        <v>53</v>
      </c>
      <c r="E1105" s="2">
        <v>4171.4453000000003</v>
      </c>
      <c r="F1105" s="3">
        <v>1.2259563999999999E-2</v>
      </c>
      <c r="G1105" s="2">
        <v>12514</v>
      </c>
      <c r="H1105" s="2">
        <v>55.99690712204</v>
      </c>
      <c r="I1105" s="392">
        <v>4.1056112733249398E-4</v>
      </c>
      <c r="J1105" s="392">
        <v>3.0971037729852401E-4</v>
      </c>
      <c r="K1105" s="392">
        <v>1.5179391356562101E-3</v>
      </c>
    </row>
    <row r="1106" spans="1:11" ht="19" customHeight="1" x14ac:dyDescent="0.2">
      <c r="A1106">
        <v>927</v>
      </c>
      <c r="B1106" t="s">
        <v>1104</v>
      </c>
      <c r="C1106" s="1" t="s">
        <v>700</v>
      </c>
      <c r="D1106" s="1" t="s">
        <v>28</v>
      </c>
      <c r="E1106" s="2">
        <v>2579.9113000000002</v>
      </c>
      <c r="F1106" s="3">
        <v>5.5167000000000002E-3</v>
      </c>
      <c r="G1106" s="2">
        <v>27609</v>
      </c>
      <c r="H1106" s="2">
        <v>55.593358159499999</v>
      </c>
      <c r="I1106" s="392">
        <v>4.0542068563286101E-4</v>
      </c>
      <c r="J1106" s="392">
        <v>3.0624880998567203E-4</v>
      </c>
      <c r="K1106" s="392">
        <v>1.5024332441559299E-3</v>
      </c>
    </row>
    <row r="1107" spans="1:11" ht="19" customHeight="1" x14ac:dyDescent="0.2">
      <c r="A1107">
        <v>308</v>
      </c>
      <c r="B1107" t="s">
        <v>1118</v>
      </c>
      <c r="C1107" s="1" t="s">
        <v>189</v>
      </c>
      <c r="D1107" s="1" t="s">
        <v>2</v>
      </c>
      <c r="E1107" s="2">
        <v>957.75229999999999</v>
      </c>
      <c r="F1107" s="3">
        <v>9.2330899999999987E-4</v>
      </c>
      <c r="G1107" s="2">
        <v>162010</v>
      </c>
      <c r="H1107" s="2">
        <v>54.598631247849994</v>
      </c>
      <c r="I1107" s="392">
        <v>3.9292934269597498E-4</v>
      </c>
      <c r="J1107" s="392">
        <v>2.9809209647378699E-4</v>
      </c>
      <c r="K1107" s="392">
        <v>1.4653648193102299E-3</v>
      </c>
    </row>
    <row r="1108" spans="1:11" ht="19" customHeight="1" x14ac:dyDescent="0.2">
      <c r="A1108">
        <v>1137</v>
      </c>
      <c r="B1108" t="s">
        <v>1121</v>
      </c>
      <c r="C1108" s="1" t="s">
        <v>471</v>
      </c>
      <c r="D1108" s="1" t="s">
        <v>53</v>
      </c>
      <c r="E1108" s="2">
        <v>303948.79239999899</v>
      </c>
      <c r="F1108" s="3">
        <v>1.8406999999999998E-3</v>
      </c>
      <c r="G1108" s="2">
        <v>78526</v>
      </c>
      <c r="H1108" s="2">
        <v>52.758124992999996</v>
      </c>
      <c r="I1108" s="392">
        <v>3.70323044789688E-4</v>
      </c>
      <c r="J1108" s="392">
        <v>2.8270242156511302E-4</v>
      </c>
      <c r="K1108" s="392">
        <v>1.39592631593722E-3</v>
      </c>
    </row>
    <row r="1109" spans="1:11" ht="19" customHeight="1" x14ac:dyDescent="0.2">
      <c r="A1109">
        <v>876</v>
      </c>
      <c r="B1109" t="s">
        <v>1101</v>
      </c>
      <c r="C1109" s="1" t="s">
        <v>8</v>
      </c>
      <c r="D1109" s="1" t="s">
        <v>28</v>
      </c>
      <c r="E1109" s="2">
        <v>486.84649999999999</v>
      </c>
      <c r="F1109" s="3">
        <v>2.6536999999999997E-3</v>
      </c>
      <c r="G1109" s="2">
        <v>54423</v>
      </c>
      <c r="H1109" s="2">
        <v>52.714145011500001</v>
      </c>
      <c r="I1109" s="392">
        <v>3.6977965053350601E-4</v>
      </c>
      <c r="J1109" s="392">
        <v>2.8232391623938402E-4</v>
      </c>
      <c r="K1109" s="392">
        <v>1.3944501721862501E-3</v>
      </c>
    </row>
    <row r="1110" spans="1:11" ht="19" customHeight="1" x14ac:dyDescent="0.2">
      <c r="A1110">
        <v>891</v>
      </c>
      <c r="B1110" t="s">
        <v>1098</v>
      </c>
      <c r="C1110" s="1" t="s">
        <v>847</v>
      </c>
      <c r="D1110" s="1" t="s">
        <v>28</v>
      </c>
      <c r="E1110" s="2">
        <v>1273.5734</v>
      </c>
      <c r="F1110" s="3">
        <v>2.6536999999999997E-3</v>
      </c>
      <c r="G1110" s="2">
        <v>53882</v>
      </c>
      <c r="H1110" s="2">
        <v>52.190132140999999</v>
      </c>
      <c r="I1110" s="392">
        <v>3.6337660983635199E-4</v>
      </c>
      <c r="J1110" s="392">
        <v>2.7797535819050701E-4</v>
      </c>
      <c r="K1110" s="392">
        <v>1.3759504383728199E-3</v>
      </c>
    </row>
    <row r="1111" spans="1:11" ht="19" customHeight="1" x14ac:dyDescent="0.2">
      <c r="A1111">
        <v>277</v>
      </c>
      <c r="B1111" t="s">
        <v>1282</v>
      </c>
      <c r="C1111" s="1" t="s">
        <v>189</v>
      </c>
      <c r="D1111" s="1" t="s">
        <v>2</v>
      </c>
      <c r="E1111" s="2">
        <v>7327.3928999999998</v>
      </c>
      <c r="F1111" s="3">
        <v>2.0463176E-2</v>
      </c>
      <c r="G1111" s="2">
        <v>6974</v>
      </c>
      <c r="H1111" s="2">
        <v>52.089219139759997</v>
      </c>
      <c r="I1111" s="392">
        <v>3.6215101549772198E-4</v>
      </c>
      <c r="J1111" s="392">
        <v>2.7717499035249401E-4</v>
      </c>
      <c r="K1111" s="392">
        <v>1.3721533226518101E-3</v>
      </c>
    </row>
    <row r="1112" spans="1:11" ht="19" customHeight="1" x14ac:dyDescent="0.2">
      <c r="A1112">
        <v>851</v>
      </c>
      <c r="B1112" t="s">
        <v>1079</v>
      </c>
      <c r="C1112" s="1" t="s">
        <v>965</v>
      </c>
      <c r="D1112" s="1" t="s">
        <v>28</v>
      </c>
      <c r="E1112" s="2">
        <v>1893.8230000000001</v>
      </c>
      <c r="F1112" s="3">
        <v>3.98E-3</v>
      </c>
      <c r="G1112" s="2">
        <v>35679</v>
      </c>
      <c r="H1112" s="2">
        <v>51.830883299999996</v>
      </c>
      <c r="I1112" s="392">
        <v>3.5894773300186703E-4</v>
      </c>
      <c r="J1112" s="392">
        <v>2.7518423672914501E-4</v>
      </c>
      <c r="K1112" s="392">
        <v>1.36314376607009E-3</v>
      </c>
    </row>
    <row r="1113" spans="1:11" ht="19" customHeight="1" x14ac:dyDescent="0.2">
      <c r="A1113">
        <v>560</v>
      </c>
      <c r="B1113" t="s">
        <v>1135</v>
      </c>
      <c r="C1113" s="1" t="s">
        <v>1136</v>
      </c>
      <c r="D1113" s="1" t="s">
        <v>53</v>
      </c>
      <c r="E1113" s="2">
        <v>5643.9341999999997</v>
      </c>
      <c r="F1113" s="3">
        <v>6.682200000000001E-3</v>
      </c>
      <c r="G1113" s="2">
        <v>20985</v>
      </c>
      <c r="H1113" s="2">
        <v>51.182477955000003</v>
      </c>
      <c r="I1113" s="392">
        <v>3.5111423986628799E-4</v>
      </c>
      <c r="J1113" s="392">
        <v>2.6992351312032898E-4</v>
      </c>
      <c r="K1113" s="392">
        <v>1.3398173059738401E-3</v>
      </c>
    </row>
    <row r="1114" spans="1:11" ht="19" customHeight="1" x14ac:dyDescent="0.2">
      <c r="A1114">
        <v>915</v>
      </c>
      <c r="B1114" t="s">
        <v>1111</v>
      </c>
      <c r="C1114" s="1" t="s">
        <v>8</v>
      </c>
      <c r="D1114" s="1" t="s">
        <v>28</v>
      </c>
      <c r="E1114" s="2">
        <v>749.37059999999997</v>
      </c>
      <c r="F1114" s="3">
        <v>5.5166999999999994E-3</v>
      </c>
      <c r="G1114" s="2">
        <v>25098</v>
      </c>
      <c r="H1114" s="2">
        <v>50.53721985899999</v>
      </c>
      <c r="I1114" s="392">
        <v>3.4342412053500802E-4</v>
      </c>
      <c r="J1114" s="392">
        <v>2.6459731134732698E-4</v>
      </c>
      <c r="K1114" s="392">
        <v>1.3163910794668E-3</v>
      </c>
    </row>
    <row r="1115" spans="1:11" ht="19" customHeight="1" x14ac:dyDescent="0.2">
      <c r="A1115">
        <v>1454</v>
      </c>
      <c r="B1115" t="s">
        <v>1253</v>
      </c>
      <c r="C1115" s="1" t="s">
        <v>86</v>
      </c>
      <c r="D1115" s="1" t="s">
        <v>26</v>
      </c>
      <c r="E1115" s="2">
        <v>8667.4842000000008</v>
      </c>
      <c r="F1115" s="3">
        <v>2.4371221287726712E-2</v>
      </c>
      <c r="G1115" s="2">
        <v>5679</v>
      </c>
      <c r="H1115" s="2">
        <v>50.517520477945006</v>
      </c>
      <c r="I1115" s="392">
        <v>3.4319183687190003E-4</v>
      </c>
      <c r="J1115" s="392">
        <v>2.6444379157341001E-4</v>
      </c>
      <c r="K1115" s="392">
        <v>1.31569763814668E-3</v>
      </c>
    </row>
    <row r="1116" spans="1:11" ht="19" customHeight="1" x14ac:dyDescent="0.2">
      <c r="A1116">
        <v>200</v>
      </c>
      <c r="B1116" t="s">
        <v>1158</v>
      </c>
      <c r="C1116" s="1" t="s">
        <v>86</v>
      </c>
      <c r="D1116" s="1" t="s">
        <v>40</v>
      </c>
      <c r="E1116" s="2">
        <v>1496.2945999999999</v>
      </c>
      <c r="F1116" s="3">
        <v>6.5871999999999997E-3</v>
      </c>
      <c r="G1116" s="2">
        <v>20846</v>
      </c>
      <c r="H1116" s="2">
        <v>50.120621487999998</v>
      </c>
      <c r="I1116" s="392">
        <v>3.3854880490448701E-4</v>
      </c>
      <c r="J1116" s="392">
        <v>2.6136186159833602E-4</v>
      </c>
      <c r="K1116" s="392">
        <v>1.3009915503224201E-3</v>
      </c>
    </row>
    <row r="1117" spans="1:11" ht="19" customHeight="1" x14ac:dyDescent="0.2">
      <c r="A1117">
        <v>1037</v>
      </c>
      <c r="B1117" t="s">
        <v>1210</v>
      </c>
      <c r="C1117" s="1" t="s">
        <v>420</v>
      </c>
      <c r="D1117" s="1" t="s">
        <v>28</v>
      </c>
      <c r="E1117" s="2">
        <v>534.02430000000004</v>
      </c>
      <c r="F1117" s="3">
        <v>4.2781E-3</v>
      </c>
      <c r="G1117" s="2">
        <v>32078</v>
      </c>
      <c r="H1117" s="2">
        <v>50.090005507000001</v>
      </c>
      <c r="I1117" s="392">
        <v>3.3819624175239699E-4</v>
      </c>
      <c r="J1117" s="392">
        <v>2.6110612713336697E-4</v>
      </c>
      <c r="K1117" s="392">
        <v>1.29997811293281E-3</v>
      </c>
    </row>
    <row r="1118" spans="1:11" ht="19" customHeight="1" x14ac:dyDescent="0.2">
      <c r="A1118">
        <v>1322</v>
      </c>
      <c r="B1118" t="s">
        <v>1112</v>
      </c>
      <c r="C1118" s="1" t="s">
        <v>20</v>
      </c>
      <c r="D1118" s="1" t="s">
        <v>26</v>
      </c>
      <c r="E1118" s="2">
        <v>6520.6133</v>
      </c>
      <c r="F1118" s="3">
        <v>3.8575988999999998E-2</v>
      </c>
      <c r="G1118" s="2">
        <v>3555</v>
      </c>
      <c r="H1118" s="2">
        <v>50.055238926674996</v>
      </c>
      <c r="I1118" s="392">
        <v>3.3779606604033901E-4</v>
      </c>
      <c r="J1118" s="392">
        <v>2.6081583701162398E-4</v>
      </c>
      <c r="K1118" s="392">
        <v>1.2988274921038501E-3</v>
      </c>
    </row>
    <row r="1119" spans="1:11" ht="19" customHeight="1" x14ac:dyDescent="0.2">
      <c r="A1119">
        <v>1242</v>
      </c>
      <c r="B1119" t="s">
        <v>1137</v>
      </c>
      <c r="C1119" s="1" t="s">
        <v>86</v>
      </c>
      <c r="D1119" s="1" t="s">
        <v>53</v>
      </c>
      <c r="E1119" s="2">
        <v>643.35339999999997</v>
      </c>
      <c r="F1119" s="3">
        <v>6.6822000000000001E-3</v>
      </c>
      <c r="G1119" s="2">
        <v>19862</v>
      </c>
      <c r="H1119" s="2">
        <v>48.443477586</v>
      </c>
      <c r="I1119" s="392">
        <v>3.1900598982666402E-4</v>
      </c>
      <c r="J1119" s="392">
        <v>2.4822768873237003E-4</v>
      </c>
      <c r="K1119" s="392">
        <v>1.24011653534629E-3</v>
      </c>
    </row>
    <row r="1120" spans="1:11" ht="19" customHeight="1" x14ac:dyDescent="0.2">
      <c r="A1120">
        <v>1224</v>
      </c>
      <c r="B1120" t="s">
        <v>1145</v>
      </c>
      <c r="C1120" s="1" t="s">
        <v>86</v>
      </c>
      <c r="D1120" s="1" t="s">
        <v>53</v>
      </c>
      <c r="E1120" s="2">
        <v>1312.7810999999999</v>
      </c>
      <c r="F1120" s="3">
        <v>6.6822000000000001E-3</v>
      </c>
      <c r="G1120" s="2">
        <v>19405</v>
      </c>
      <c r="H1120" s="2">
        <v>47.328853215000002</v>
      </c>
      <c r="I1120" s="392">
        <v>3.06464462380645E-4</v>
      </c>
      <c r="J1120" s="392">
        <v>2.3947344099923699E-4</v>
      </c>
      <c r="K1120" s="392">
        <v>1.20075309583363E-3</v>
      </c>
    </row>
    <row r="1121" spans="1:11" ht="19" customHeight="1" x14ac:dyDescent="0.2">
      <c r="A1121">
        <v>1052</v>
      </c>
      <c r="B1121" t="s">
        <v>1117</v>
      </c>
      <c r="C1121" s="1" t="s">
        <v>63</v>
      </c>
      <c r="D1121" s="1" t="s">
        <v>28</v>
      </c>
      <c r="E1121" s="2">
        <v>1210.6505999999999</v>
      </c>
      <c r="F1121" s="3">
        <v>4.2781E-3</v>
      </c>
      <c r="G1121" s="2">
        <v>30237</v>
      </c>
      <c r="H1121" s="2">
        <v>47.215272040499997</v>
      </c>
      <c r="I1121" s="392">
        <v>3.05164279157123E-4</v>
      </c>
      <c r="J1121" s="392">
        <v>2.3859115111875799E-4</v>
      </c>
      <c r="K1121" s="392">
        <v>1.19686880012351E-3</v>
      </c>
    </row>
    <row r="1122" spans="1:11" ht="19" customHeight="1" x14ac:dyDescent="0.2">
      <c r="A1122">
        <v>307</v>
      </c>
      <c r="B1122" t="s">
        <v>1114</v>
      </c>
      <c r="C1122" s="1" t="s">
        <v>189</v>
      </c>
      <c r="D1122" s="1" t="s">
        <v>2</v>
      </c>
      <c r="E1122" s="2">
        <v>687.12660000000005</v>
      </c>
      <c r="F1122" s="3">
        <v>3.4029000000000004E-3</v>
      </c>
      <c r="G1122" s="2">
        <v>37803</v>
      </c>
      <c r="H1122" s="2">
        <v>46.953537475500006</v>
      </c>
      <c r="I1122" s="392">
        <v>3.0214909073747503E-4</v>
      </c>
      <c r="J1122" s="392">
        <v>2.3650723495501801E-4</v>
      </c>
      <c r="K1122" s="392">
        <v>1.18748799901719E-3</v>
      </c>
    </row>
    <row r="1123" spans="1:11" ht="19" customHeight="1" x14ac:dyDescent="0.2">
      <c r="A1123">
        <v>238</v>
      </c>
      <c r="B1123" t="s">
        <v>1110</v>
      </c>
      <c r="C1123" s="1" t="s">
        <v>724</v>
      </c>
      <c r="D1123" s="1" t="s">
        <v>40</v>
      </c>
      <c r="E1123" s="2">
        <v>10214.282800000001</v>
      </c>
      <c r="F1123" s="3">
        <v>2.2076999999999995E-3</v>
      </c>
      <c r="G1123" s="2">
        <v>57940</v>
      </c>
      <c r="H1123" s="2">
        <v>46.688660369999994</v>
      </c>
      <c r="I1123" s="392">
        <v>2.9916923461775801E-4</v>
      </c>
      <c r="J1123" s="392">
        <v>2.3456949767931501E-4</v>
      </c>
      <c r="K1123" s="392">
        <v>1.17800397416762E-3</v>
      </c>
    </row>
    <row r="1124" spans="1:11" ht="19" customHeight="1" x14ac:dyDescent="0.2">
      <c r="A1124">
        <v>191</v>
      </c>
      <c r="B1124" t="s">
        <v>1163</v>
      </c>
      <c r="C1124" s="1" t="s">
        <v>724</v>
      </c>
      <c r="D1124" s="1" t="s">
        <v>40</v>
      </c>
      <c r="E1124" s="2">
        <v>11344.4552</v>
      </c>
      <c r="F1124" s="3">
        <v>2.2076999999999999E-3</v>
      </c>
      <c r="G1124" s="2">
        <v>57826</v>
      </c>
      <c r="H1124" s="2">
        <v>46.596797973000001</v>
      </c>
      <c r="I1124" s="392">
        <v>2.98164923478608E-4</v>
      </c>
      <c r="J1124" s="392">
        <v>2.3384637750324899E-4</v>
      </c>
      <c r="K1124" s="392">
        <v>1.1747744976458899E-3</v>
      </c>
    </row>
    <row r="1125" spans="1:11" ht="19" customHeight="1" x14ac:dyDescent="0.2">
      <c r="A1125">
        <v>208</v>
      </c>
      <c r="B1125" t="s">
        <v>1134</v>
      </c>
      <c r="C1125" s="1" t="s">
        <v>86</v>
      </c>
      <c r="D1125" s="1" t="s">
        <v>40</v>
      </c>
      <c r="E1125" s="2">
        <v>930.78089999999997</v>
      </c>
      <c r="F1125" s="3">
        <v>6.5871999999999997E-3</v>
      </c>
      <c r="G1125" s="2">
        <v>19282</v>
      </c>
      <c r="H1125" s="2">
        <v>46.360252496000001</v>
      </c>
      <c r="I1125" s="392">
        <v>2.9550713952209698E-4</v>
      </c>
      <c r="J1125" s="392">
        <v>2.32032664505411E-4</v>
      </c>
      <c r="K1125" s="392">
        <v>1.1663056373772899E-3</v>
      </c>
    </row>
    <row r="1126" spans="1:11" ht="19" customHeight="1" x14ac:dyDescent="0.2">
      <c r="A1126">
        <v>995</v>
      </c>
      <c r="B1126" t="s">
        <v>1196</v>
      </c>
      <c r="C1126" s="1" t="s">
        <v>70</v>
      </c>
      <c r="D1126" s="1" t="s">
        <v>28</v>
      </c>
      <c r="E1126" s="2">
        <v>4403.9930999999997</v>
      </c>
      <c r="F1126" s="3">
        <v>9.4989999999999983E-4</v>
      </c>
      <c r="G1126" s="2">
        <v>132924</v>
      </c>
      <c r="H1126" s="2">
        <v>46.086545273999995</v>
      </c>
      <c r="I1126" s="392">
        <v>2.9250222524700598E-4</v>
      </c>
      <c r="J1126" s="392">
        <v>2.2989682039761201E-4</v>
      </c>
      <c r="K1126" s="392">
        <v>1.15689431661481E-3</v>
      </c>
    </row>
    <row r="1127" spans="1:11" ht="19" customHeight="1" x14ac:dyDescent="0.2">
      <c r="A1127">
        <v>197</v>
      </c>
      <c r="B1127" t="s">
        <v>1198</v>
      </c>
      <c r="C1127" s="1" t="s">
        <v>724</v>
      </c>
      <c r="D1127" s="1" t="s">
        <v>40</v>
      </c>
      <c r="E1127" s="2">
        <v>6954.6432999999997</v>
      </c>
      <c r="F1127" s="3">
        <v>2.2076999999999999E-3</v>
      </c>
      <c r="G1127" s="2">
        <v>56713</v>
      </c>
      <c r="H1127" s="2">
        <v>45.699930886499999</v>
      </c>
      <c r="I1127" s="392">
        <v>2.8821187761810901E-4</v>
      </c>
      <c r="J1127" s="392">
        <v>2.26921493597388E-4</v>
      </c>
      <c r="K1127" s="392">
        <v>1.14339970828606E-3</v>
      </c>
    </row>
    <row r="1128" spans="1:11" ht="19" customHeight="1" x14ac:dyDescent="0.2">
      <c r="A1128">
        <v>1216</v>
      </c>
      <c r="B1128" t="s">
        <v>1176</v>
      </c>
      <c r="C1128" s="1" t="s">
        <v>86</v>
      </c>
      <c r="D1128" s="1" t="s">
        <v>53</v>
      </c>
      <c r="E1128" s="2">
        <v>2704.8110999999999</v>
      </c>
      <c r="F1128" s="3">
        <v>6.6822000000000001E-3</v>
      </c>
      <c r="G1128" s="2">
        <v>18709</v>
      </c>
      <c r="H1128" s="2">
        <v>45.631307126999999</v>
      </c>
      <c r="I1128" s="392">
        <v>2.8746330485911002E-4</v>
      </c>
      <c r="J1128" s="392">
        <v>2.26404262408615E-4</v>
      </c>
      <c r="K1128" s="392">
        <v>1.1412488544000001E-3</v>
      </c>
    </row>
    <row r="1129" spans="1:11" ht="19" customHeight="1" x14ac:dyDescent="0.2">
      <c r="A1129">
        <v>871</v>
      </c>
      <c r="B1129" t="s">
        <v>1109</v>
      </c>
      <c r="C1129" s="1" t="s">
        <v>8</v>
      </c>
      <c r="D1129" s="1" t="s">
        <v>28</v>
      </c>
      <c r="E1129" s="2">
        <v>376.55959999999999</v>
      </c>
      <c r="F1129" s="3">
        <v>2.6536999999999997E-3</v>
      </c>
      <c r="G1129" s="2">
        <v>46919</v>
      </c>
      <c r="H1129" s="2">
        <v>45.445766859499997</v>
      </c>
      <c r="I1129" s="392">
        <v>2.8543171748154401E-4</v>
      </c>
      <c r="J1129" s="392">
        <v>2.25076039042107E-4</v>
      </c>
      <c r="K1129" s="392">
        <v>1.1346937170617301E-3</v>
      </c>
    </row>
    <row r="1130" spans="1:11" ht="19" customHeight="1" x14ac:dyDescent="0.2">
      <c r="A1130">
        <v>1455</v>
      </c>
      <c r="B1130" t="s">
        <v>1300</v>
      </c>
      <c r="C1130" s="1" t="s">
        <v>20</v>
      </c>
      <c r="D1130" s="1" t="s">
        <v>26</v>
      </c>
      <c r="E1130" s="2">
        <v>3574.1662999999999</v>
      </c>
      <c r="F1130" s="3">
        <v>1.9739060221194284E-2</v>
      </c>
      <c r="G1130" s="2">
        <v>5945</v>
      </c>
      <c r="H1130" s="2">
        <v>42.832280250475002</v>
      </c>
      <c r="I1130" s="392">
        <v>2.5740180647818597E-4</v>
      </c>
      <c r="J1130" s="392">
        <v>2.0565751082223999E-4</v>
      </c>
      <c r="K1130" s="392">
        <v>1.0460061485867999E-3</v>
      </c>
    </row>
    <row r="1131" spans="1:11" ht="19" customHeight="1" x14ac:dyDescent="0.2">
      <c r="A1131">
        <v>6</v>
      </c>
      <c r="B1131" t="s">
        <v>1452</v>
      </c>
      <c r="C1131" s="1" t="s">
        <v>86</v>
      </c>
      <c r="D1131" s="1" t="s">
        <v>53</v>
      </c>
      <c r="E1131" s="2">
        <v>1057.6424</v>
      </c>
      <c r="F1131" s="3">
        <v>1.2259563999999999E-2</v>
      </c>
      <c r="G1131" s="2">
        <v>9519</v>
      </c>
      <c r="H1131" s="2">
        <v>42.595058246339995</v>
      </c>
      <c r="I1131" s="392">
        <v>2.5494913690345898E-4</v>
      </c>
      <c r="J1131" s="392">
        <v>2.0379911449134799E-4</v>
      </c>
      <c r="K1131" s="392">
        <v>1.0380613984202901E-3</v>
      </c>
    </row>
    <row r="1132" spans="1:11" ht="19" customHeight="1" x14ac:dyDescent="0.2">
      <c r="A1132">
        <v>22</v>
      </c>
      <c r="B1132" t="s">
        <v>1255</v>
      </c>
      <c r="C1132" s="1" t="s">
        <v>230</v>
      </c>
      <c r="D1132" s="1" t="s">
        <v>53</v>
      </c>
      <c r="E1132" s="2">
        <v>1510.8931</v>
      </c>
      <c r="F1132" s="3">
        <v>1.2259563999999999E-2</v>
      </c>
      <c r="G1132" s="2">
        <v>9380</v>
      </c>
      <c r="H1132" s="2">
        <v>41.973069266799996</v>
      </c>
      <c r="I1132" s="392">
        <v>2.4847634000824001E-4</v>
      </c>
      <c r="J1132" s="392">
        <v>1.99397650088421E-4</v>
      </c>
      <c r="K1132" s="392">
        <v>1.0173684204211699E-3</v>
      </c>
    </row>
    <row r="1133" spans="1:11" ht="19" customHeight="1" x14ac:dyDescent="0.2">
      <c r="A1133">
        <v>996</v>
      </c>
      <c r="B1133" t="s">
        <v>1199</v>
      </c>
      <c r="C1133" s="1" t="s">
        <v>63</v>
      </c>
      <c r="D1133" s="1" t="s">
        <v>28</v>
      </c>
      <c r="E1133" s="2">
        <v>5837.8536999999997</v>
      </c>
      <c r="F1133" s="3">
        <v>9.4990000000000005E-4</v>
      </c>
      <c r="G1133" s="2">
        <v>121041</v>
      </c>
      <c r="H1133" s="2">
        <v>41.9665487535</v>
      </c>
      <c r="I1133" s="392">
        <v>2.4840948621810598E-4</v>
      </c>
      <c r="J1133" s="392">
        <v>1.9934944970254899E-4</v>
      </c>
      <c r="K1133" s="392">
        <v>1.0171469294664301E-3</v>
      </c>
    </row>
    <row r="1134" spans="1:11" ht="19" customHeight="1" x14ac:dyDescent="0.2">
      <c r="A1134">
        <v>976</v>
      </c>
      <c r="B1134" t="s">
        <v>1221</v>
      </c>
      <c r="C1134" s="1" t="s">
        <v>742</v>
      </c>
      <c r="D1134" s="1" t="s">
        <v>28</v>
      </c>
      <c r="E1134" s="2">
        <v>15943.2153</v>
      </c>
      <c r="F1134" s="3">
        <v>4.6646999999999999E-3</v>
      </c>
      <c r="G1134" s="2">
        <v>24615</v>
      </c>
      <c r="H1134" s="2">
        <v>41.909880532499997</v>
      </c>
      <c r="I1134" s="392">
        <v>2.4783627798218803E-4</v>
      </c>
      <c r="J1134" s="392">
        <v>1.9893072865298899E-4</v>
      </c>
      <c r="K1134" s="392">
        <v>1.0153008069142999E-3</v>
      </c>
    </row>
    <row r="1135" spans="1:11" ht="19" customHeight="1" x14ac:dyDescent="0.2">
      <c r="A1135">
        <v>1058</v>
      </c>
      <c r="B1135" t="s">
        <v>1139</v>
      </c>
      <c r="C1135" s="1" t="s">
        <v>63</v>
      </c>
      <c r="D1135" s="1" t="s">
        <v>28</v>
      </c>
      <c r="E1135" s="2">
        <v>946.93600000000004</v>
      </c>
      <c r="F1135" s="3">
        <v>4.2781E-3</v>
      </c>
      <c r="G1135" s="2">
        <v>26546</v>
      </c>
      <c r="H1135" s="2">
        <v>41.451751549000001</v>
      </c>
      <c r="I1135" s="392">
        <v>2.4317122065613001E-4</v>
      </c>
      <c r="J1135" s="392">
        <v>1.9559439476129399E-4</v>
      </c>
      <c r="K1135" s="392">
        <v>9.9966862697843792E-4</v>
      </c>
    </row>
    <row r="1136" spans="1:11" ht="19" customHeight="1" x14ac:dyDescent="0.2">
      <c r="A1136">
        <v>221</v>
      </c>
      <c r="B1136" t="s">
        <v>1130</v>
      </c>
      <c r="C1136" s="1" t="s">
        <v>86</v>
      </c>
      <c r="D1136" s="1" t="s">
        <v>40</v>
      </c>
      <c r="E1136" s="2">
        <v>2500.7622000000001</v>
      </c>
      <c r="F1136" s="3">
        <v>6.5872000000000014E-3</v>
      </c>
      <c r="G1136" s="2">
        <v>17056</v>
      </c>
      <c r="H1136" s="2">
        <v>41.008218368000001</v>
      </c>
      <c r="I1136" s="392">
        <v>2.38617911002163E-4</v>
      </c>
      <c r="J1136" s="392">
        <v>1.9237841538582699E-4</v>
      </c>
      <c r="K1136" s="392">
        <v>9.8506080012533692E-4</v>
      </c>
    </row>
    <row r="1137" spans="1:11" ht="19" customHeight="1" x14ac:dyDescent="0.2">
      <c r="A1137">
        <v>979</v>
      </c>
      <c r="B1137" t="s">
        <v>1239</v>
      </c>
      <c r="C1137" s="1" t="s">
        <v>742</v>
      </c>
      <c r="D1137" s="1" t="s">
        <v>28</v>
      </c>
      <c r="E1137" s="2">
        <v>39543.017999999996</v>
      </c>
      <c r="F1137" s="3">
        <v>2.6525494873465053E-3</v>
      </c>
      <c r="G1137" s="2">
        <v>41451</v>
      </c>
      <c r="H1137" s="2">
        <v>40.132052512000001</v>
      </c>
      <c r="I1137" s="392">
        <v>2.2984594339899901E-4</v>
      </c>
      <c r="J1137" s="392">
        <v>1.8627600593747699E-4</v>
      </c>
      <c r="K1137" s="392">
        <v>9.5618905175042597E-4</v>
      </c>
    </row>
    <row r="1138" spans="1:11" ht="19" customHeight="1" x14ac:dyDescent="0.2">
      <c r="A1138">
        <v>265</v>
      </c>
      <c r="B1138" t="s">
        <v>1126</v>
      </c>
      <c r="C1138" s="1" t="s">
        <v>86</v>
      </c>
      <c r="D1138" s="1" t="s">
        <v>40</v>
      </c>
      <c r="E1138" s="2">
        <v>5708.7718000000004</v>
      </c>
      <c r="F1138" s="3">
        <v>6.5871999999999997E-3</v>
      </c>
      <c r="G1138" s="2">
        <v>16538</v>
      </c>
      <c r="H1138" s="2">
        <v>39.762776463999998</v>
      </c>
      <c r="I1138" s="392">
        <v>2.26094359580683E-4</v>
      </c>
      <c r="J1138" s="392">
        <v>1.83535984819732E-4</v>
      </c>
      <c r="K1138" s="392">
        <v>9.4388819636623798E-4</v>
      </c>
    </row>
    <row r="1139" spans="1:11" ht="19" customHeight="1" x14ac:dyDescent="0.2">
      <c r="A1139">
        <v>1011</v>
      </c>
      <c r="B1139" t="s">
        <v>1265</v>
      </c>
      <c r="C1139" s="1" t="s">
        <v>593</v>
      </c>
      <c r="D1139" s="1" t="s">
        <v>28</v>
      </c>
      <c r="E1139" s="2">
        <v>16061.1932</v>
      </c>
      <c r="F1139" s="3">
        <v>1.4707029441593888E-2</v>
      </c>
      <c r="G1139" s="2">
        <v>7328</v>
      </c>
      <c r="H1139" s="2">
        <v>39.337185788020001</v>
      </c>
      <c r="I1139" s="392">
        <v>2.21855463984665E-4</v>
      </c>
      <c r="J1139" s="392">
        <v>1.8049685181638201E-4</v>
      </c>
      <c r="K1139" s="392">
        <v>9.2971542042509503E-4</v>
      </c>
    </row>
    <row r="1140" spans="1:11" ht="19" customHeight="1" x14ac:dyDescent="0.2">
      <c r="A1140">
        <v>989</v>
      </c>
      <c r="B1140" t="s">
        <v>1223</v>
      </c>
      <c r="C1140" s="1" t="s">
        <v>742</v>
      </c>
      <c r="D1140" s="1" t="s">
        <v>28</v>
      </c>
      <c r="E1140" s="2">
        <v>24615.706099999999</v>
      </c>
      <c r="F1140" s="3">
        <v>9.7827060281659465E-4</v>
      </c>
      <c r="G1140" s="2">
        <v>110133</v>
      </c>
      <c r="H1140" s="2">
        <v>39.325054849500006</v>
      </c>
      <c r="I1140" s="392">
        <v>2.21738798428833E-4</v>
      </c>
      <c r="J1140" s="392">
        <v>1.8041365711732001E-4</v>
      </c>
      <c r="K1140" s="392">
        <v>9.2931235149632495E-4</v>
      </c>
    </row>
    <row r="1141" spans="1:11" ht="19" customHeight="1" x14ac:dyDescent="0.2">
      <c r="A1141">
        <v>1205</v>
      </c>
      <c r="B1141" t="s">
        <v>1166</v>
      </c>
      <c r="C1141" s="1" t="s">
        <v>86</v>
      </c>
      <c r="D1141" s="1" t="s">
        <v>53</v>
      </c>
      <c r="E1141" s="2">
        <v>1455.9438</v>
      </c>
      <c r="F1141" s="3">
        <v>6.6822000000000001E-3</v>
      </c>
      <c r="G1141" s="2">
        <v>16108</v>
      </c>
      <c r="H1141" s="2">
        <v>39.287460324000001</v>
      </c>
      <c r="I1141" s="392">
        <v>2.2137678499573201E-4</v>
      </c>
      <c r="J1141" s="392">
        <v>1.8014862823774501E-4</v>
      </c>
      <c r="K1141" s="392">
        <v>9.2806353670979002E-4</v>
      </c>
    </row>
    <row r="1142" spans="1:11" ht="19" customHeight="1" x14ac:dyDescent="0.2">
      <c r="A1142">
        <v>1049</v>
      </c>
      <c r="B1142" t="s">
        <v>1149</v>
      </c>
      <c r="C1142" s="1" t="s">
        <v>63</v>
      </c>
      <c r="D1142" s="1" t="s">
        <v>28</v>
      </c>
      <c r="E1142" s="2">
        <v>1749.4304</v>
      </c>
      <c r="F1142" s="3">
        <v>4.2781E-3</v>
      </c>
      <c r="G1142" s="2">
        <v>24481</v>
      </c>
      <c r="H1142" s="2">
        <v>38.227240626499999</v>
      </c>
      <c r="I1142" s="392">
        <v>2.1108170480216201E-4</v>
      </c>
      <c r="J1142" s="392">
        <v>1.7274634344515501E-4</v>
      </c>
      <c r="K1142" s="392">
        <v>8.9354775208471196E-4</v>
      </c>
    </row>
    <row r="1143" spans="1:11" ht="19" customHeight="1" x14ac:dyDescent="0.2">
      <c r="A1143">
        <v>853</v>
      </c>
      <c r="B1143" t="s">
        <v>1107</v>
      </c>
      <c r="C1143" s="1" t="s">
        <v>965</v>
      </c>
      <c r="D1143" s="1" t="s">
        <v>28</v>
      </c>
      <c r="E1143" s="2">
        <v>1756.4782</v>
      </c>
      <c r="F1143" s="3">
        <v>4.1928147841735295E-3</v>
      </c>
      <c r="G1143" s="2">
        <v>24895</v>
      </c>
      <c r="H1143" s="2">
        <v>38.098745278980005</v>
      </c>
      <c r="I1143" s="392">
        <v>2.0985660704383999E-4</v>
      </c>
      <c r="J1143" s="392">
        <v>1.7185387000607301E-4</v>
      </c>
      <c r="K1143" s="392">
        <v>8.8917405479871001E-4</v>
      </c>
    </row>
    <row r="1144" spans="1:11" ht="19" customHeight="1" x14ac:dyDescent="0.2">
      <c r="A1144">
        <v>503</v>
      </c>
      <c r="B1144" t="s">
        <v>1142</v>
      </c>
      <c r="C1144" s="1" t="s">
        <v>86</v>
      </c>
      <c r="D1144" s="1" t="s">
        <v>40</v>
      </c>
      <c r="E1144" s="2">
        <v>2690.1028000000001</v>
      </c>
      <c r="F1144" s="3">
        <v>4.7073706999999999E-2</v>
      </c>
      <c r="G1144" s="2">
        <v>2192</v>
      </c>
      <c r="H1144" s="2">
        <v>37.662731496559999</v>
      </c>
      <c r="I1144" s="392">
        <v>2.05688565274569E-4</v>
      </c>
      <c r="J1144" s="392">
        <v>1.68897843374949E-4</v>
      </c>
      <c r="K1144" s="392">
        <v>8.7512106513397501E-4</v>
      </c>
    </row>
    <row r="1145" spans="1:11" ht="19" customHeight="1" x14ac:dyDescent="0.2">
      <c r="A1145">
        <v>975</v>
      </c>
      <c r="B1145" t="s">
        <v>1169</v>
      </c>
      <c r="C1145" s="1" t="s">
        <v>742</v>
      </c>
      <c r="D1145" s="1" t="s">
        <v>28</v>
      </c>
      <c r="E1145" s="2">
        <v>931.88499999999999</v>
      </c>
      <c r="F1145" s="3">
        <v>4.6646999999999999E-3</v>
      </c>
      <c r="G1145" s="2">
        <v>21905</v>
      </c>
      <c r="H1145" s="2">
        <v>37.295792527500005</v>
      </c>
      <c r="I1145" s="392">
        <v>2.0217101391361E-4</v>
      </c>
      <c r="J1145" s="392">
        <v>1.6629813587225599E-4</v>
      </c>
      <c r="K1145" s="392">
        <v>8.6304356267967604E-4</v>
      </c>
    </row>
    <row r="1146" spans="1:11" ht="19" customHeight="1" x14ac:dyDescent="0.2">
      <c r="A1146">
        <v>269</v>
      </c>
      <c r="B1146" t="s">
        <v>1146</v>
      </c>
      <c r="C1146" s="1" t="s">
        <v>1147</v>
      </c>
      <c r="D1146" s="1" t="s">
        <v>40</v>
      </c>
      <c r="E1146" s="2">
        <v>3451.4376000000002</v>
      </c>
      <c r="F1146" s="3">
        <v>6.5871999999999997E-3</v>
      </c>
      <c r="G1146" s="2">
        <v>15374</v>
      </c>
      <c r="H1146" s="2">
        <v>36.964138671999997</v>
      </c>
      <c r="I1146" s="392">
        <v>1.9899860694023099E-4</v>
      </c>
      <c r="J1146" s="392">
        <v>1.6396504154889401E-4</v>
      </c>
      <c r="K1146" s="392">
        <v>8.5272250794261796E-4</v>
      </c>
    </row>
    <row r="1147" spans="1:11" ht="19" customHeight="1" x14ac:dyDescent="0.2">
      <c r="A1147">
        <v>972</v>
      </c>
      <c r="B1147" t="s">
        <v>1191</v>
      </c>
      <c r="C1147" s="1" t="s">
        <v>742</v>
      </c>
      <c r="D1147" s="1" t="s">
        <v>28</v>
      </c>
      <c r="E1147" s="2">
        <v>3605.4014999999999</v>
      </c>
      <c r="F1147" s="3">
        <v>4.6646999999999999E-3</v>
      </c>
      <c r="G1147" s="2">
        <v>21535</v>
      </c>
      <c r="H1147" s="2">
        <v>36.665824792499997</v>
      </c>
      <c r="I1147" s="392">
        <v>1.96195767420601E-4</v>
      </c>
      <c r="J1147" s="392">
        <v>1.6196050106120501E-4</v>
      </c>
      <c r="K1147" s="392">
        <v>8.4316638587770404E-4</v>
      </c>
    </row>
    <row r="1148" spans="1:11" ht="19" customHeight="1" x14ac:dyDescent="0.2">
      <c r="A1148">
        <v>969</v>
      </c>
      <c r="B1148" t="s">
        <v>1200</v>
      </c>
      <c r="C1148" s="1" t="s">
        <v>742</v>
      </c>
      <c r="D1148" s="1" t="s">
        <v>28</v>
      </c>
      <c r="E1148" s="2">
        <v>2356.5300000000002</v>
      </c>
      <c r="F1148" s="3">
        <v>4.6646999999999999E-3</v>
      </c>
      <c r="G1148" s="2">
        <v>21318</v>
      </c>
      <c r="H1148" s="2">
        <v>36.296357229000002</v>
      </c>
      <c r="I1148" s="392">
        <v>1.9275773439051099E-4</v>
      </c>
      <c r="J1148" s="392">
        <v>1.59475790366193E-4</v>
      </c>
      <c r="K1148" s="392">
        <v>8.31307840773812E-4</v>
      </c>
    </row>
    <row r="1149" spans="1:11" ht="19" customHeight="1" x14ac:dyDescent="0.2">
      <c r="A1149">
        <v>926</v>
      </c>
      <c r="B1149" t="s">
        <v>1132</v>
      </c>
      <c r="C1149" s="1" t="s">
        <v>20</v>
      </c>
      <c r="D1149" s="1" t="s">
        <v>28</v>
      </c>
      <c r="E1149" s="2">
        <v>933.52660000000003</v>
      </c>
      <c r="F1149" s="3">
        <v>5.5167000000000002E-3</v>
      </c>
      <c r="G1149" s="2">
        <v>17550</v>
      </c>
      <c r="H1149" s="2">
        <v>35.338601025000003</v>
      </c>
      <c r="I1149" s="392">
        <v>1.83956094678737E-4</v>
      </c>
      <c r="J1149" s="392">
        <v>1.53060727111004E-4</v>
      </c>
      <c r="K1149" s="392">
        <v>8.0040028124767505E-4</v>
      </c>
    </row>
    <row r="1150" spans="1:11" ht="19" customHeight="1" x14ac:dyDescent="0.2">
      <c r="A1150">
        <v>1204</v>
      </c>
      <c r="B1150" t="s">
        <v>1202</v>
      </c>
      <c r="C1150" s="1" t="s">
        <v>86</v>
      </c>
      <c r="D1150" s="1" t="s">
        <v>53</v>
      </c>
      <c r="E1150" s="2">
        <v>2221.4946</v>
      </c>
      <c r="F1150" s="3">
        <v>6.6822000000000001E-3</v>
      </c>
      <c r="G1150" s="2">
        <v>14297</v>
      </c>
      <c r="H1150" s="2">
        <v>34.870425890999996</v>
      </c>
      <c r="I1150" s="392">
        <v>1.7973602084490201E-4</v>
      </c>
      <c r="J1150" s="392">
        <v>1.4994666261551899E-4</v>
      </c>
      <c r="K1150" s="392">
        <v>7.8562496078314202E-4</v>
      </c>
    </row>
    <row r="1151" spans="1:11" ht="19" customHeight="1" x14ac:dyDescent="0.2">
      <c r="A1151">
        <v>1044</v>
      </c>
      <c r="B1151" t="s">
        <v>1150</v>
      </c>
      <c r="C1151" s="1" t="s">
        <v>420</v>
      </c>
      <c r="D1151" s="1" t="s">
        <v>28</v>
      </c>
      <c r="E1151" s="2">
        <v>963.21379999999999</v>
      </c>
      <c r="F1151" s="3">
        <v>4.2781E-3</v>
      </c>
      <c r="G1151" s="2">
        <v>20942</v>
      </c>
      <c r="H1151" s="2">
        <v>32.701069123000003</v>
      </c>
      <c r="I1151" s="392">
        <v>1.6073090856890299E-4</v>
      </c>
      <c r="J1151" s="392">
        <v>1.35813949813756E-4</v>
      </c>
      <c r="K1151" s="392">
        <v>7.1905137810849597E-4</v>
      </c>
    </row>
    <row r="1152" spans="1:11" ht="19" customHeight="1" x14ac:dyDescent="0.2">
      <c r="A1152">
        <v>852</v>
      </c>
      <c r="B1152" t="s">
        <v>1113</v>
      </c>
      <c r="C1152" s="1" t="s">
        <v>965</v>
      </c>
      <c r="D1152" s="1" t="s">
        <v>28</v>
      </c>
      <c r="E1152" s="2">
        <v>827.72649999999999</v>
      </c>
      <c r="F1152" s="3">
        <v>3.98E-3</v>
      </c>
      <c r="G1152" s="2">
        <v>21983</v>
      </c>
      <c r="H1152" s="2">
        <v>31.934704100000001</v>
      </c>
      <c r="I1152" s="392">
        <v>1.5420761335768301E-4</v>
      </c>
      <c r="J1152" s="392">
        <v>1.3099166306625599E-4</v>
      </c>
      <c r="K1152" s="392">
        <v>6.9571923589189805E-4</v>
      </c>
    </row>
    <row r="1153" spans="1:11" ht="19" customHeight="1" x14ac:dyDescent="0.2">
      <c r="A1153">
        <v>1172</v>
      </c>
      <c r="B1153" t="s">
        <v>1182</v>
      </c>
      <c r="C1153" s="1" t="s">
        <v>1129</v>
      </c>
      <c r="D1153" s="1" t="s">
        <v>53</v>
      </c>
      <c r="E1153" s="2">
        <v>29322.582399999999</v>
      </c>
      <c r="F1153" s="3">
        <v>1.8406999999999998E-3</v>
      </c>
      <c r="G1153" s="2">
        <v>44426</v>
      </c>
      <c r="H1153" s="2">
        <v>29.847852442999997</v>
      </c>
      <c r="I1153" s="392">
        <v>1.36965589296854E-4</v>
      </c>
      <c r="J1153" s="392">
        <v>1.18046146147893E-4</v>
      </c>
      <c r="K1153" s="392">
        <v>6.3274754659892001E-4</v>
      </c>
    </row>
    <row r="1154" spans="1:11" ht="19" customHeight="1" x14ac:dyDescent="0.2">
      <c r="A1154">
        <v>1211</v>
      </c>
      <c r="B1154" t="s">
        <v>1178</v>
      </c>
      <c r="C1154" s="1" t="s">
        <v>86</v>
      </c>
      <c r="D1154" s="1" t="s">
        <v>53</v>
      </c>
      <c r="E1154" s="2">
        <v>2008.6724999999999</v>
      </c>
      <c r="F1154" s="3">
        <v>6.6822000000000001E-3</v>
      </c>
      <c r="G1154" s="2">
        <v>12208</v>
      </c>
      <c r="H1154" s="2">
        <v>29.775348623999999</v>
      </c>
      <c r="I1154" s="392">
        <v>1.3636387539243201E-4</v>
      </c>
      <c r="J1154" s="392">
        <v>1.17602066346459E-4</v>
      </c>
      <c r="K1154" s="392">
        <v>6.3039679206356597E-4</v>
      </c>
    </row>
    <row r="1155" spans="1:11" ht="19" customHeight="1" x14ac:dyDescent="0.2">
      <c r="A1155">
        <v>1056</v>
      </c>
      <c r="B1155" t="s">
        <v>1159</v>
      </c>
      <c r="C1155" s="1" t="s">
        <v>63</v>
      </c>
      <c r="D1155" s="1" t="s">
        <v>28</v>
      </c>
      <c r="E1155" s="2">
        <v>610.80700000000002</v>
      </c>
      <c r="F1155" s="3">
        <v>4.2780999999999991E-3</v>
      </c>
      <c r="G1155" s="2">
        <v>18957</v>
      </c>
      <c r="H1155" s="2">
        <v>29.601478720499998</v>
      </c>
      <c r="I1155" s="392">
        <v>1.3501507118905399E-4</v>
      </c>
      <c r="J1155" s="392">
        <v>1.1655273085030601E-4</v>
      </c>
      <c r="K1155" s="392">
        <v>6.2535456829362305E-4</v>
      </c>
    </row>
    <row r="1156" spans="1:11" ht="19" customHeight="1" x14ac:dyDescent="0.2">
      <c r="A1156">
        <v>270</v>
      </c>
      <c r="B1156" t="s">
        <v>1154</v>
      </c>
      <c r="C1156" s="1" t="s">
        <v>1147</v>
      </c>
      <c r="D1156" s="1" t="s">
        <v>40</v>
      </c>
      <c r="E1156" s="2">
        <v>5533.8644000000004</v>
      </c>
      <c r="F1156" s="3">
        <v>6.5872000000000014E-3</v>
      </c>
      <c r="G1156" s="2">
        <v>12308</v>
      </c>
      <c r="H1156" s="2">
        <v>29.592469024000003</v>
      </c>
      <c r="I1156" s="392">
        <v>1.3494573427253601E-4</v>
      </c>
      <c r="J1156" s="392">
        <v>1.16500402139026E-4</v>
      </c>
      <c r="K1156" s="392">
        <v>6.2510715512511497E-4</v>
      </c>
    </row>
    <row r="1157" spans="1:11" ht="19" customHeight="1" x14ac:dyDescent="0.2">
      <c r="A1157">
        <v>1051</v>
      </c>
      <c r="B1157" t="s">
        <v>1174</v>
      </c>
      <c r="C1157" s="1" t="s">
        <v>63</v>
      </c>
      <c r="D1157" s="1" t="s">
        <v>28</v>
      </c>
      <c r="E1157" s="2">
        <v>2958.5778</v>
      </c>
      <c r="F1157" s="3">
        <v>4.2781E-3</v>
      </c>
      <c r="G1157" s="2">
        <v>18375</v>
      </c>
      <c r="H1157" s="2">
        <v>28.692681937500002</v>
      </c>
      <c r="I1157" s="392">
        <v>1.2787460849035301E-4</v>
      </c>
      <c r="J1157" s="392">
        <v>1.11116426436025E-4</v>
      </c>
      <c r="K1157" s="392">
        <v>5.98680442207244E-4</v>
      </c>
    </row>
    <row r="1158" spans="1:11" ht="19" customHeight="1" x14ac:dyDescent="0.2">
      <c r="A1158">
        <v>470</v>
      </c>
      <c r="B1158" t="s">
        <v>1173</v>
      </c>
      <c r="C1158" s="1" t="s">
        <v>12</v>
      </c>
      <c r="D1158" s="1" t="s">
        <v>2</v>
      </c>
      <c r="E1158" s="2">
        <v>1012.1007</v>
      </c>
      <c r="F1158" s="3">
        <v>1.5925853710169696E-3</v>
      </c>
      <c r="G1158" s="2">
        <v>49146</v>
      </c>
      <c r="H1158" s="2">
        <v>28.568258235059997</v>
      </c>
      <c r="I1158" s="392">
        <v>1.2691747138422499E-4</v>
      </c>
      <c r="J1158" s="392">
        <v>1.10401964934877E-4</v>
      </c>
      <c r="K1158" s="392">
        <v>5.9479216945263803E-4</v>
      </c>
    </row>
    <row r="1159" spans="1:11" ht="19" customHeight="1" x14ac:dyDescent="0.2">
      <c r="A1159">
        <v>562</v>
      </c>
      <c r="B1159" t="s">
        <v>1168</v>
      </c>
      <c r="C1159" s="1" t="s">
        <v>1136</v>
      </c>
      <c r="D1159" s="1" t="s">
        <v>53</v>
      </c>
      <c r="E1159" s="2">
        <v>5747.8860000000004</v>
      </c>
      <c r="F1159" s="3">
        <v>6.6822000000000001E-3</v>
      </c>
      <c r="G1159" s="2">
        <v>11614</v>
      </c>
      <c r="H1159" s="2">
        <v>28.326580841999998</v>
      </c>
      <c r="I1159" s="392">
        <v>1.2507296067562401E-4</v>
      </c>
      <c r="J1159" s="392">
        <v>1.08954098262275E-4</v>
      </c>
      <c r="K1159" s="392">
        <v>5.8771609763702895E-4</v>
      </c>
    </row>
    <row r="1160" spans="1:11" ht="19" customHeight="1" x14ac:dyDescent="0.2">
      <c r="A1160">
        <v>877</v>
      </c>
      <c r="B1160" t="s">
        <v>1162</v>
      </c>
      <c r="C1160" s="1" t="s">
        <v>8</v>
      </c>
      <c r="D1160" s="1" t="s">
        <v>28</v>
      </c>
      <c r="E1160" s="2">
        <v>184.27459999999999</v>
      </c>
      <c r="F1160" s="3">
        <v>2.6536999999999997E-3</v>
      </c>
      <c r="G1160" s="2">
        <v>29242</v>
      </c>
      <c r="H1160" s="2">
        <v>28.323815821</v>
      </c>
      <c r="I1160" s="392">
        <v>1.2505231033153999E-4</v>
      </c>
      <c r="J1160" s="392">
        <v>1.08937339216627E-4</v>
      </c>
      <c r="K1160" s="392">
        <v>5.8763478676289698E-4</v>
      </c>
    </row>
    <row r="1161" spans="1:11" ht="19" customHeight="1" x14ac:dyDescent="0.2">
      <c r="A1161">
        <v>228</v>
      </c>
      <c r="B1161" t="s">
        <v>1179</v>
      </c>
      <c r="C1161" s="1" t="s">
        <v>724</v>
      </c>
      <c r="D1161" s="1" t="s">
        <v>40</v>
      </c>
      <c r="E1161" s="2">
        <v>3923.5216999999998</v>
      </c>
      <c r="F1161" s="3">
        <v>6.5872000000000014E-3</v>
      </c>
      <c r="G1161" s="2">
        <v>11596</v>
      </c>
      <c r="H1161" s="2">
        <v>27.880587488000003</v>
      </c>
      <c r="I1161" s="392">
        <v>1.2169702589932299E-4</v>
      </c>
      <c r="J1161" s="392">
        <v>1.06345156515684E-4</v>
      </c>
      <c r="K1161" s="392">
        <v>5.7469407835054301E-4</v>
      </c>
    </row>
    <row r="1162" spans="1:11" ht="19" customHeight="1" x14ac:dyDescent="0.2">
      <c r="A1162">
        <v>209</v>
      </c>
      <c r="B1162" t="s">
        <v>1165</v>
      </c>
      <c r="C1162" s="1" t="s">
        <v>86</v>
      </c>
      <c r="D1162" s="1" t="s">
        <v>40</v>
      </c>
      <c r="E1162" s="2">
        <v>3078.0621999999998</v>
      </c>
      <c r="F1162" s="3">
        <v>6.5872000000000014E-3</v>
      </c>
      <c r="G1162" s="2">
        <v>10737</v>
      </c>
      <c r="H1162" s="2">
        <v>25.815269736000001</v>
      </c>
      <c r="I1162" s="392">
        <v>1.06389611067994E-4</v>
      </c>
      <c r="J1162" s="392">
        <v>9.4434836390381295E-5</v>
      </c>
      <c r="K1162" s="392">
        <v>5.1622906670778697E-4</v>
      </c>
    </row>
    <row r="1163" spans="1:11" ht="19" customHeight="1" x14ac:dyDescent="0.2">
      <c r="A1163">
        <v>253</v>
      </c>
      <c r="B1163" t="s">
        <v>1203</v>
      </c>
      <c r="C1163" s="1" t="s">
        <v>86</v>
      </c>
      <c r="D1163" s="1" t="s">
        <v>40</v>
      </c>
      <c r="E1163" s="2">
        <v>1212.4104</v>
      </c>
      <c r="F1163" s="3">
        <v>6.5871999999999997E-3</v>
      </c>
      <c r="G1163" s="2">
        <v>10351</v>
      </c>
      <c r="H1163" s="2">
        <v>24.887199127999999</v>
      </c>
      <c r="I1163" s="392">
        <v>9.9797373646264096E-5</v>
      </c>
      <c r="J1163" s="392">
        <v>8.9255893797495297E-5</v>
      </c>
      <c r="K1163" s="392">
        <v>4.90662995952247E-4</v>
      </c>
    </row>
    <row r="1164" spans="1:11" ht="19" customHeight="1" x14ac:dyDescent="0.2">
      <c r="A1164">
        <v>1208</v>
      </c>
      <c r="B1164" t="s">
        <v>1205</v>
      </c>
      <c r="C1164" s="1" t="s">
        <v>86</v>
      </c>
      <c r="D1164" s="1" t="s">
        <v>53</v>
      </c>
      <c r="E1164" s="2">
        <v>944.6848</v>
      </c>
      <c r="F1164" s="3">
        <v>6.682200000000001E-3</v>
      </c>
      <c r="G1164" s="2">
        <v>9902</v>
      </c>
      <c r="H1164" s="2">
        <v>24.151007706000001</v>
      </c>
      <c r="I1164" s="392">
        <v>9.4699693442882294E-5</v>
      </c>
      <c r="J1164" s="392">
        <v>8.5182188078244695E-5</v>
      </c>
      <c r="K1164" s="392">
        <v>4.7060378913854102E-4</v>
      </c>
    </row>
    <row r="1165" spans="1:11" ht="19" customHeight="1" x14ac:dyDescent="0.2">
      <c r="A1165">
        <v>210</v>
      </c>
      <c r="B1165" t="s">
        <v>1172</v>
      </c>
      <c r="C1165" s="1" t="s">
        <v>86</v>
      </c>
      <c r="D1165" s="1" t="s">
        <v>40</v>
      </c>
      <c r="E1165" s="2">
        <v>1743.4915000000001</v>
      </c>
      <c r="F1165" s="3">
        <v>6.5872000000000014E-3</v>
      </c>
      <c r="G1165" s="2">
        <v>9888</v>
      </c>
      <c r="H1165" s="2">
        <v>23.773995264000003</v>
      </c>
      <c r="I1165" s="392">
        <v>9.2091284353627406E-5</v>
      </c>
      <c r="J1165" s="392">
        <v>8.3130478635516704E-5</v>
      </c>
      <c r="K1165" s="392">
        <v>4.6028420168275799E-4</v>
      </c>
    </row>
    <row r="1166" spans="1:11" ht="19" customHeight="1" x14ac:dyDescent="0.2">
      <c r="A1166">
        <v>1004</v>
      </c>
      <c r="B1166" t="s">
        <v>1209</v>
      </c>
      <c r="C1166" s="1" t="s">
        <v>63</v>
      </c>
      <c r="D1166" s="1" t="s">
        <v>28</v>
      </c>
      <c r="E1166" s="2">
        <v>1794.0125</v>
      </c>
      <c r="F1166" s="3">
        <v>5.5720000000000006E-3</v>
      </c>
      <c r="G1166" s="2">
        <v>11661</v>
      </c>
      <c r="H1166" s="2">
        <v>23.715908580000001</v>
      </c>
      <c r="I1166" s="392">
        <v>9.1693668710380097E-5</v>
      </c>
      <c r="J1166" s="392">
        <v>8.2817226537397704E-5</v>
      </c>
      <c r="K1166" s="392">
        <v>4.5873490460658802E-4</v>
      </c>
    </row>
    <row r="1167" spans="1:11" ht="19" customHeight="1" x14ac:dyDescent="0.2">
      <c r="A1167">
        <v>1309</v>
      </c>
      <c r="B1167" t="s">
        <v>1201</v>
      </c>
      <c r="C1167" s="1" t="s">
        <v>685</v>
      </c>
      <c r="D1167" s="1" t="s">
        <v>53</v>
      </c>
      <c r="E1167" s="2">
        <v>1389.8336999999999</v>
      </c>
      <c r="F1167" s="3">
        <v>2.8992674000000003E-2</v>
      </c>
      <c r="G1167" s="2">
        <v>2227</v>
      </c>
      <c r="H1167" s="2">
        <v>23.56684002427</v>
      </c>
      <c r="I1167" s="392">
        <v>9.0686805876894004E-5</v>
      </c>
      <c r="J1167" s="392">
        <v>8.2017612026582501E-5</v>
      </c>
      <c r="K1167" s="392">
        <v>4.5468387670914598E-4</v>
      </c>
    </row>
    <row r="1168" spans="1:11" ht="19" customHeight="1" x14ac:dyDescent="0.2">
      <c r="A1168">
        <v>930</v>
      </c>
      <c r="B1168" t="s">
        <v>1167</v>
      </c>
      <c r="C1168" s="1" t="s">
        <v>20</v>
      </c>
      <c r="D1168" s="1" t="s">
        <v>28</v>
      </c>
      <c r="E1168" s="2">
        <v>1218.6079</v>
      </c>
      <c r="F1168" s="3">
        <v>5.5166999999999994E-3</v>
      </c>
      <c r="G1168" s="2">
        <v>11453</v>
      </c>
      <c r="H1168" s="2">
        <v>23.061709261499999</v>
      </c>
      <c r="I1168" s="392">
        <v>8.7303633807666697E-5</v>
      </c>
      <c r="J1168" s="392">
        <v>7.9374200595024196E-5</v>
      </c>
      <c r="K1168" s="392">
        <v>4.4101175623602399E-4</v>
      </c>
    </row>
    <row r="1169" spans="1:11" ht="19" customHeight="1" x14ac:dyDescent="0.2">
      <c r="A1169">
        <v>1013</v>
      </c>
      <c r="B1169" t="s">
        <v>1234</v>
      </c>
      <c r="C1169" s="1" t="s">
        <v>593</v>
      </c>
      <c r="D1169" s="1" t="s">
        <v>2</v>
      </c>
      <c r="E1169" s="2">
        <v>8772.0732000000007</v>
      </c>
      <c r="F1169" s="3">
        <v>2.0463176000000003E-2</v>
      </c>
      <c r="G1169" s="2">
        <v>3053</v>
      </c>
      <c r="H1169" s="2">
        <v>22.803037859720003</v>
      </c>
      <c r="I1169" s="392">
        <v>8.5643003969683394E-5</v>
      </c>
      <c r="J1169" s="392">
        <v>7.8040136044735595E-5</v>
      </c>
      <c r="K1169" s="392">
        <v>4.3402530665827E-4</v>
      </c>
    </row>
    <row r="1170" spans="1:11" ht="19" customHeight="1" x14ac:dyDescent="0.2">
      <c r="A1170">
        <v>117</v>
      </c>
      <c r="B1170" t="s">
        <v>1244</v>
      </c>
      <c r="C1170" s="1" t="s">
        <v>34</v>
      </c>
      <c r="D1170" s="1" t="s">
        <v>53</v>
      </c>
      <c r="E1170" s="2">
        <v>323.5265</v>
      </c>
      <c r="F1170" s="3">
        <v>2.8992673999999996E-2</v>
      </c>
      <c r="G1170" s="2">
        <v>2154</v>
      </c>
      <c r="H1170" s="2">
        <v>22.794330225539998</v>
      </c>
      <c r="I1170" s="392">
        <v>8.5586799656466197E-5</v>
      </c>
      <c r="J1170" s="392">
        <v>7.7994640297076006E-5</v>
      </c>
      <c r="K1170" s="392">
        <v>4.3379817727011601E-4</v>
      </c>
    </row>
    <row r="1171" spans="1:11" ht="19" customHeight="1" x14ac:dyDescent="0.2">
      <c r="A1171">
        <v>1207</v>
      </c>
      <c r="B1171" t="s">
        <v>1183</v>
      </c>
      <c r="C1171" s="1" t="s">
        <v>1184</v>
      </c>
      <c r="D1171" s="1" t="s">
        <v>53</v>
      </c>
      <c r="E1171" s="2">
        <v>3944.3036999999999</v>
      </c>
      <c r="F1171" s="3">
        <v>3.6781137386977364E-3</v>
      </c>
      <c r="G1171" s="2">
        <v>16479</v>
      </c>
      <c r="H1171" s="2">
        <v>22.1232472495</v>
      </c>
      <c r="I1171" s="392">
        <v>8.1255837043574299E-5</v>
      </c>
      <c r="J1171" s="392">
        <v>7.4459598865212398E-5</v>
      </c>
      <c r="K1171" s="392">
        <v>4.1612545840028002E-4</v>
      </c>
    </row>
    <row r="1172" spans="1:11" ht="19" customHeight="1" x14ac:dyDescent="0.2">
      <c r="A1172">
        <v>1210</v>
      </c>
      <c r="B1172" t="s">
        <v>1217</v>
      </c>
      <c r="C1172" s="1" t="s">
        <v>86</v>
      </c>
      <c r="D1172" s="1" t="s">
        <v>53</v>
      </c>
      <c r="E1172" s="2">
        <v>1169.8929000000001</v>
      </c>
      <c r="F1172" s="3">
        <v>6.6821999999999993E-3</v>
      </c>
      <c r="G1172" s="2">
        <v>9022</v>
      </c>
      <c r="H1172" s="2">
        <v>22.004685065999997</v>
      </c>
      <c r="I1172" s="392">
        <v>8.0498686764236599E-5</v>
      </c>
      <c r="J1172" s="392">
        <v>7.3852071520379202E-5</v>
      </c>
      <c r="K1172" s="392">
        <v>4.1292257928072899E-4</v>
      </c>
    </row>
    <row r="1173" spans="1:11" ht="19" customHeight="1" x14ac:dyDescent="0.2">
      <c r="A1173">
        <v>212</v>
      </c>
      <c r="B1173" t="s">
        <v>1224</v>
      </c>
      <c r="C1173" s="1" t="s">
        <v>698</v>
      </c>
      <c r="D1173" s="1" t="s">
        <v>40</v>
      </c>
      <c r="E1173" s="2">
        <v>13234.194299999999</v>
      </c>
      <c r="F1173" s="3">
        <v>2.2076999999999999E-3</v>
      </c>
      <c r="G1173" s="2">
        <v>26972</v>
      </c>
      <c r="H1173" s="2">
        <v>21.734320805999999</v>
      </c>
      <c r="I1173" s="392">
        <v>7.8790381534198504E-5</v>
      </c>
      <c r="J1173" s="392">
        <v>7.2468432014891496E-5</v>
      </c>
      <c r="K1173" s="392">
        <v>4.0623909442597E-4</v>
      </c>
    </row>
    <row r="1174" spans="1:11" ht="19" customHeight="1" x14ac:dyDescent="0.2">
      <c r="A1174">
        <v>994</v>
      </c>
      <c r="B1174" t="s">
        <v>1243</v>
      </c>
      <c r="C1174" s="1" t="s">
        <v>70</v>
      </c>
      <c r="D1174" s="1" t="s">
        <v>28</v>
      </c>
      <c r="E1174" s="2">
        <v>4358.3962000000001</v>
      </c>
      <c r="F1174" s="3">
        <v>9.4990000000000005E-4</v>
      </c>
      <c r="G1174" s="2">
        <v>62611</v>
      </c>
      <c r="H1174" s="2">
        <v>21.708078948500003</v>
      </c>
      <c r="I1174" s="392">
        <v>7.8623591975401704E-5</v>
      </c>
      <c r="J1174" s="392">
        <v>7.2333521693353204E-5</v>
      </c>
      <c r="K1174" s="392">
        <v>4.0556233929191899E-4</v>
      </c>
    </row>
    <row r="1175" spans="1:11" ht="19" customHeight="1" x14ac:dyDescent="0.2">
      <c r="A1175">
        <v>990</v>
      </c>
      <c r="B1175" t="s">
        <v>1289</v>
      </c>
      <c r="C1175" s="1" t="s">
        <v>742</v>
      </c>
      <c r="D1175" s="1" t="s">
        <v>28</v>
      </c>
      <c r="E1175" s="2">
        <v>12391.4058</v>
      </c>
      <c r="F1175" s="3">
        <v>9.4989999999999983E-4</v>
      </c>
      <c r="G1175" s="2">
        <v>59571</v>
      </c>
      <c r="H1175" s="2">
        <v>20.654069908499999</v>
      </c>
      <c r="I1175" s="392">
        <v>7.2111759220477097E-5</v>
      </c>
      <c r="J1175" s="392">
        <v>6.7085892019726597E-5</v>
      </c>
      <c r="K1175" s="392">
        <v>3.7765444133264198E-4</v>
      </c>
    </row>
    <row r="1176" spans="1:11" ht="19" customHeight="1" x14ac:dyDescent="0.2">
      <c r="A1176">
        <v>1200</v>
      </c>
      <c r="B1176" t="s">
        <v>1195</v>
      </c>
      <c r="C1176" s="1" t="s">
        <v>90</v>
      </c>
      <c r="D1176" s="1" t="s">
        <v>53</v>
      </c>
      <c r="E1176" s="2">
        <v>11782.826999999999</v>
      </c>
      <c r="F1176" s="3">
        <v>1.8407000000000002E-3</v>
      </c>
      <c r="G1176" s="2">
        <v>29896</v>
      </c>
      <c r="H1176" s="2">
        <v>20.085792028</v>
      </c>
      <c r="I1176" s="392">
        <v>6.8702841004599302E-5</v>
      </c>
      <c r="J1176" s="392">
        <v>6.4302661856303997E-5</v>
      </c>
      <c r="K1176" s="392">
        <v>3.63367518398555E-4</v>
      </c>
    </row>
    <row r="1177" spans="1:11" ht="19" customHeight="1" x14ac:dyDescent="0.2">
      <c r="A1177">
        <v>1055</v>
      </c>
      <c r="B1177" t="s">
        <v>1186</v>
      </c>
      <c r="C1177" s="1" t="s">
        <v>63</v>
      </c>
      <c r="D1177" s="1" t="s">
        <v>28</v>
      </c>
      <c r="E1177" s="2">
        <v>756.50469999999996</v>
      </c>
      <c r="F1177" s="3">
        <v>4.2781E-3</v>
      </c>
      <c r="G1177" s="2">
        <v>12804</v>
      </c>
      <c r="H1177" s="2">
        <v>19.993529226</v>
      </c>
      <c r="I1177" s="392">
        <v>6.8149408374156595E-5</v>
      </c>
      <c r="J1177" s="392">
        <v>6.3857240749073206E-5</v>
      </c>
      <c r="K1177" s="392">
        <v>3.6106875583274397E-4</v>
      </c>
    </row>
    <row r="1178" spans="1:11" ht="19" customHeight="1" x14ac:dyDescent="0.2">
      <c r="A1178">
        <v>973</v>
      </c>
      <c r="B1178" t="s">
        <v>1236</v>
      </c>
      <c r="C1178" s="1" t="s">
        <v>742</v>
      </c>
      <c r="D1178" s="1" t="s">
        <v>28</v>
      </c>
      <c r="E1178" s="2">
        <v>4039.3197</v>
      </c>
      <c r="F1178" s="3">
        <v>4.6646999999999999E-3</v>
      </c>
      <c r="G1178" s="2">
        <v>11399</v>
      </c>
      <c r="H1178" s="2">
        <v>19.408114084499999</v>
      </c>
      <c r="I1178" s="392">
        <v>6.4720372065491105E-5</v>
      </c>
      <c r="J1178" s="392">
        <v>6.0976848610891498E-5</v>
      </c>
      <c r="K1178" s="392">
        <v>3.4630636845275599E-4</v>
      </c>
    </row>
    <row r="1179" spans="1:11" ht="19" customHeight="1" x14ac:dyDescent="0.2">
      <c r="A1179">
        <v>991</v>
      </c>
      <c r="B1179" t="s">
        <v>1283</v>
      </c>
      <c r="C1179" s="1" t="s">
        <v>742</v>
      </c>
      <c r="D1179" s="1" t="s">
        <v>28</v>
      </c>
      <c r="E1179" s="2">
        <v>19695.9611</v>
      </c>
      <c r="F1179" s="3">
        <v>9.5130985950872917E-4</v>
      </c>
      <c r="G1179" s="2">
        <v>55733</v>
      </c>
      <c r="H1179" s="2">
        <v>19.352063626000003</v>
      </c>
      <c r="I1179" s="392">
        <v>6.4398219038097002E-5</v>
      </c>
      <c r="J1179" s="392">
        <v>6.0720926777625598E-5</v>
      </c>
      <c r="K1179" s="392">
        <v>3.4495237256944203E-4</v>
      </c>
    </row>
    <row r="1180" spans="1:11" ht="19" customHeight="1" x14ac:dyDescent="0.2">
      <c r="A1180">
        <v>168</v>
      </c>
      <c r="B1180" t="s">
        <v>1215</v>
      </c>
      <c r="C1180" s="1" t="s">
        <v>86</v>
      </c>
      <c r="D1180" s="1" t="s">
        <v>40</v>
      </c>
      <c r="E1180" s="2">
        <v>129339.2884</v>
      </c>
      <c r="F1180" s="3">
        <v>2.2076999999999999E-3</v>
      </c>
      <c r="G1180" s="2">
        <v>23730</v>
      </c>
      <c r="H1180" s="2">
        <v>19.121883165</v>
      </c>
      <c r="I1180" s="392">
        <v>6.3076748693208494E-5</v>
      </c>
      <c r="J1180" s="392">
        <v>5.9621252040791399E-5</v>
      </c>
      <c r="K1180" s="392">
        <v>3.39422558255711E-4</v>
      </c>
    </row>
    <row r="1181" spans="1:11" ht="19" customHeight="1" x14ac:dyDescent="0.2">
      <c r="A1181">
        <v>1171</v>
      </c>
      <c r="B1181" t="s">
        <v>1212</v>
      </c>
      <c r="C1181" s="1" t="s">
        <v>1129</v>
      </c>
      <c r="D1181" s="1" t="s">
        <v>53</v>
      </c>
      <c r="E1181" s="2">
        <v>66269.647299999997</v>
      </c>
      <c r="F1181" s="3">
        <v>1.8407000000000005E-3</v>
      </c>
      <c r="G1181" s="2">
        <v>28444</v>
      </c>
      <c r="H1181" s="2">
        <v>19.110257842000003</v>
      </c>
      <c r="I1181" s="392">
        <v>6.3010028756441206E-5</v>
      </c>
      <c r="J1181" s="392">
        <v>5.9565457681056001E-5</v>
      </c>
      <c r="K1181" s="392">
        <v>3.3912061339518598E-4</v>
      </c>
    </row>
    <row r="1182" spans="1:11" ht="19" customHeight="1" x14ac:dyDescent="0.2">
      <c r="A1182">
        <v>1231</v>
      </c>
      <c r="B1182" t="s">
        <v>1220</v>
      </c>
      <c r="C1182" s="1" t="s">
        <v>86</v>
      </c>
      <c r="D1182" s="1" t="s">
        <v>53</v>
      </c>
      <c r="E1182" s="2">
        <v>848.67489999999998</v>
      </c>
      <c r="F1182" s="3">
        <v>6.6822000000000001E-3</v>
      </c>
      <c r="G1182" s="2">
        <v>7779</v>
      </c>
      <c r="H1182" s="2">
        <v>18.973004336999999</v>
      </c>
      <c r="I1182" s="392">
        <v>6.2223795016023599E-5</v>
      </c>
      <c r="J1182" s="392">
        <v>5.8910119192100902E-5</v>
      </c>
      <c r="K1182" s="392">
        <v>3.35772860184804E-4</v>
      </c>
    </row>
    <row r="1183" spans="1:11" ht="19" customHeight="1" x14ac:dyDescent="0.2">
      <c r="A1183">
        <v>231</v>
      </c>
      <c r="B1183" t="s">
        <v>1229</v>
      </c>
      <c r="C1183" s="1" t="s">
        <v>724</v>
      </c>
      <c r="D1183" s="1" t="s">
        <v>40</v>
      </c>
      <c r="E1183" s="2">
        <v>344.65429999999998</v>
      </c>
      <c r="F1183" s="3">
        <v>6.5871999999999997E-3</v>
      </c>
      <c r="G1183" s="2">
        <v>7840</v>
      </c>
      <c r="H1183" s="2">
        <v>18.849931519999998</v>
      </c>
      <c r="I1183" s="392">
        <v>6.1533647169574599E-5</v>
      </c>
      <c r="J1183" s="392">
        <v>5.8331420783836202E-5</v>
      </c>
      <c r="K1183" s="392">
        <v>3.3266567011392897E-4</v>
      </c>
    </row>
    <row r="1184" spans="1:11" ht="19" customHeight="1" x14ac:dyDescent="0.2">
      <c r="A1184">
        <v>261</v>
      </c>
      <c r="B1184" t="s">
        <v>1208</v>
      </c>
      <c r="C1184" s="1" t="s">
        <v>86</v>
      </c>
      <c r="D1184" s="1" t="s">
        <v>40</v>
      </c>
      <c r="E1184" s="2">
        <v>2379.0944</v>
      </c>
      <c r="F1184" s="3">
        <v>6.5871999999999997E-3</v>
      </c>
      <c r="G1184" s="2">
        <v>7829</v>
      </c>
      <c r="H1184" s="2">
        <v>18.823483912</v>
      </c>
      <c r="I1184" s="392">
        <v>6.13840893268083E-5</v>
      </c>
      <c r="J1184" s="392">
        <v>5.8209488720007901E-5</v>
      </c>
      <c r="K1184" s="392">
        <v>3.3202193583886202E-4</v>
      </c>
    </row>
    <row r="1185" spans="1:11" ht="19" customHeight="1" x14ac:dyDescent="0.2">
      <c r="A1185">
        <v>1215</v>
      </c>
      <c r="B1185" t="s">
        <v>1227</v>
      </c>
      <c r="C1185" s="1" t="s">
        <v>86</v>
      </c>
      <c r="D1185" s="1" t="s">
        <v>53</v>
      </c>
      <c r="E1185" s="2">
        <v>1128.4612999999999</v>
      </c>
      <c r="F1185" s="3">
        <v>6.6821999999999993E-3</v>
      </c>
      <c r="G1185" s="2">
        <v>7655</v>
      </c>
      <c r="H1185" s="2">
        <v>18.670567964999996</v>
      </c>
      <c r="I1185" s="392">
        <v>6.0517472229426302E-5</v>
      </c>
      <c r="J1185" s="392">
        <v>5.7473513736962303E-5</v>
      </c>
      <c r="K1185" s="392">
        <v>3.28286106797341E-4</v>
      </c>
    </row>
    <row r="1186" spans="1:11" ht="19" customHeight="1" x14ac:dyDescent="0.2">
      <c r="A1186">
        <v>1028</v>
      </c>
      <c r="B1186" t="s">
        <v>1192</v>
      </c>
      <c r="C1186" s="1" t="s">
        <v>8</v>
      </c>
      <c r="D1186" s="1" t="s">
        <v>28</v>
      </c>
      <c r="E1186" s="2">
        <v>1010.2003</v>
      </c>
      <c r="F1186" s="3">
        <v>3.8208000000000009E-3</v>
      </c>
      <c r="G1186" s="2">
        <v>13182</v>
      </c>
      <c r="H1186" s="2">
        <v>18.383511744000003</v>
      </c>
      <c r="I1186" s="392">
        <v>5.8911629433904302E-5</v>
      </c>
      <c r="J1186" s="392">
        <v>5.6117408490287201E-5</v>
      </c>
      <c r="K1186" s="392">
        <v>3.2123938879573E-4</v>
      </c>
    </row>
    <row r="1187" spans="1:11" ht="19" customHeight="1" x14ac:dyDescent="0.2">
      <c r="A1187">
        <v>1155</v>
      </c>
      <c r="B1187" t="s">
        <v>1170</v>
      </c>
      <c r="C1187" s="1" t="s">
        <v>86</v>
      </c>
      <c r="D1187" s="1" t="s">
        <v>53</v>
      </c>
      <c r="E1187" s="2">
        <v>52022.657299999999</v>
      </c>
      <c r="F1187" s="3">
        <v>1.8407000000000002E-3</v>
      </c>
      <c r="G1187" s="2">
        <v>26573</v>
      </c>
      <c r="H1187" s="2">
        <v>17.8532162015</v>
      </c>
      <c r="I1187" s="392">
        <v>5.6013499644629002E-5</v>
      </c>
      <c r="J1187" s="392">
        <v>5.3625764212995602E-5</v>
      </c>
      <c r="K1187" s="392">
        <v>3.0858350252198097E-4</v>
      </c>
    </row>
    <row r="1188" spans="1:11" ht="19" customHeight="1" x14ac:dyDescent="0.2">
      <c r="A1188">
        <v>561</v>
      </c>
      <c r="B1188" t="s">
        <v>1274</v>
      </c>
      <c r="C1188" s="1" t="s">
        <v>1136</v>
      </c>
      <c r="D1188" s="1" t="s">
        <v>53</v>
      </c>
      <c r="E1188" s="2">
        <v>3120.6291000000001</v>
      </c>
      <c r="F1188" s="3">
        <v>6.6822000000000001E-3</v>
      </c>
      <c r="G1188" s="2">
        <v>7164</v>
      </c>
      <c r="H1188" s="2">
        <v>17.473017492</v>
      </c>
      <c r="I1188" s="392">
        <v>5.3965748543569498E-5</v>
      </c>
      <c r="J1188" s="392">
        <v>5.1936150555959598E-5</v>
      </c>
      <c r="K1188" s="392">
        <v>2.9951253408818198E-4</v>
      </c>
    </row>
    <row r="1189" spans="1:11" ht="19" customHeight="1" x14ac:dyDescent="0.2">
      <c r="A1189">
        <v>879</v>
      </c>
      <c r="B1189" t="s">
        <v>1187</v>
      </c>
      <c r="C1189" s="1" t="s">
        <v>8</v>
      </c>
      <c r="D1189" s="1" t="s">
        <v>28</v>
      </c>
      <c r="E1189" s="2">
        <v>123.99160000000001</v>
      </c>
      <c r="F1189" s="3">
        <v>2.6537000000000002E-3</v>
      </c>
      <c r="G1189" s="2">
        <v>17677</v>
      </c>
      <c r="H1189" s="2">
        <v>17.121951038500001</v>
      </c>
      <c r="I1189" s="392">
        <v>5.2078867784286898E-5</v>
      </c>
      <c r="J1189" s="392">
        <v>5.0322644956299803E-5</v>
      </c>
      <c r="K1189" s="392">
        <v>2.9111701689365702E-4</v>
      </c>
    </row>
    <row r="1190" spans="1:11" ht="19" customHeight="1" x14ac:dyDescent="0.2">
      <c r="A1190">
        <v>195</v>
      </c>
      <c r="B1190" t="s">
        <v>1252</v>
      </c>
      <c r="C1190" s="1" t="s">
        <v>18</v>
      </c>
      <c r="D1190" s="1" t="s">
        <v>40</v>
      </c>
      <c r="E1190" s="2">
        <v>22574.314900000001</v>
      </c>
      <c r="F1190" s="3">
        <v>2.2077000000000004E-3</v>
      </c>
      <c r="G1190" s="2">
        <v>21220</v>
      </c>
      <c r="H1190" s="2">
        <v>17.099298810000001</v>
      </c>
      <c r="I1190" s="392">
        <v>5.1960453640032701E-5</v>
      </c>
      <c r="J1190" s="392">
        <v>5.0218199736596497E-5</v>
      </c>
      <c r="K1190" s="392">
        <v>2.9057117139361902E-4</v>
      </c>
    </row>
    <row r="1191" spans="1:11" ht="19" customHeight="1" x14ac:dyDescent="0.2">
      <c r="A1191">
        <v>239</v>
      </c>
      <c r="B1191" t="s">
        <v>1285</v>
      </c>
      <c r="C1191" s="1" t="s">
        <v>86</v>
      </c>
      <c r="D1191" s="1" t="s">
        <v>40</v>
      </c>
      <c r="E1191" s="2">
        <v>3623.3517999999999</v>
      </c>
      <c r="F1191" s="3">
        <v>6.5872000000000014E-3</v>
      </c>
      <c r="G1191" s="2">
        <v>7104</v>
      </c>
      <c r="H1191" s="2">
        <v>17.080346112000001</v>
      </c>
      <c r="I1191" s="392">
        <v>5.18614656326911E-5</v>
      </c>
      <c r="J1191" s="392">
        <v>5.0134435552042801E-5</v>
      </c>
      <c r="K1191" s="392">
        <v>2.9010829962205402E-4</v>
      </c>
    </row>
    <row r="1192" spans="1:11" ht="19" customHeight="1" x14ac:dyDescent="0.2">
      <c r="A1192">
        <v>1197</v>
      </c>
      <c r="B1192" t="s">
        <v>1190</v>
      </c>
      <c r="C1192" s="1" t="s">
        <v>90</v>
      </c>
      <c r="D1192" s="1" t="s">
        <v>53</v>
      </c>
      <c r="E1192" s="2">
        <v>11997.8416</v>
      </c>
      <c r="F1192" s="3">
        <v>1.8407000000000005E-3</v>
      </c>
      <c r="G1192" s="2">
        <v>25157</v>
      </c>
      <c r="H1192" s="2">
        <v>16.901868813500002</v>
      </c>
      <c r="I1192" s="392">
        <v>5.0913097554015002E-5</v>
      </c>
      <c r="J1192" s="392">
        <v>4.9357186981318099E-5</v>
      </c>
      <c r="K1192" s="392">
        <v>2.8577357243421701E-4</v>
      </c>
    </row>
    <row r="1193" spans="1:11" ht="19" customHeight="1" x14ac:dyDescent="0.2">
      <c r="A1193">
        <v>1021</v>
      </c>
      <c r="B1193" t="s">
        <v>1251</v>
      </c>
      <c r="C1193" s="1" t="s">
        <v>837</v>
      </c>
      <c r="D1193" s="1" t="s">
        <v>2</v>
      </c>
      <c r="E1193" s="2">
        <v>77149.341100000005</v>
      </c>
      <c r="F1193" s="3">
        <v>2.0463175999999996E-2</v>
      </c>
      <c r="G1193" s="2">
        <v>2250</v>
      </c>
      <c r="H1193" s="2">
        <v>16.805383289999998</v>
      </c>
      <c r="I1193" s="392">
        <v>5.0403518944880102E-5</v>
      </c>
      <c r="J1193" s="392">
        <v>4.8906856063867901E-5</v>
      </c>
      <c r="K1193" s="392">
        <v>2.83578139069513E-4</v>
      </c>
    </row>
    <row r="1194" spans="1:11" ht="19" customHeight="1" x14ac:dyDescent="0.2">
      <c r="A1194">
        <v>739</v>
      </c>
      <c r="B1194" t="s">
        <v>1213</v>
      </c>
      <c r="C1194" s="1" t="s">
        <v>20</v>
      </c>
      <c r="D1194" s="1" t="s">
        <v>7</v>
      </c>
      <c r="E1194" s="2">
        <v>15858.6651</v>
      </c>
      <c r="F1194" s="3">
        <v>9.6816067000000006E-2</v>
      </c>
      <c r="G1194" s="2">
        <v>471</v>
      </c>
      <c r="H1194" s="2">
        <v>16.644134158305</v>
      </c>
      <c r="I1194" s="392">
        <v>4.95570801960325E-5</v>
      </c>
      <c r="J1194" s="392">
        <v>4.8184068556705199E-5</v>
      </c>
      <c r="K1194" s="392">
        <v>2.7976579463235603E-4</v>
      </c>
    </row>
    <row r="1195" spans="1:11" ht="19" customHeight="1" x14ac:dyDescent="0.2">
      <c r="A1195">
        <v>244</v>
      </c>
      <c r="B1195" t="s">
        <v>1222</v>
      </c>
      <c r="C1195" s="1" t="s">
        <v>724</v>
      </c>
      <c r="D1195" s="1" t="s">
        <v>40</v>
      </c>
      <c r="E1195" s="2">
        <v>3937.8787000000002</v>
      </c>
      <c r="F1195" s="3">
        <v>6.5872000000000014E-3</v>
      </c>
      <c r="G1195" s="2">
        <v>6703</v>
      </c>
      <c r="H1195" s="2">
        <v>16.116210584000001</v>
      </c>
      <c r="I1195" s="392">
        <v>4.6832419738698498E-5</v>
      </c>
      <c r="J1195" s="392">
        <v>4.5848186403343897E-5</v>
      </c>
      <c r="K1195" s="392">
        <v>2.6735421109070598E-4</v>
      </c>
    </row>
    <row r="1196" spans="1:11" ht="19" customHeight="1" x14ac:dyDescent="0.2">
      <c r="A1196">
        <v>233</v>
      </c>
      <c r="B1196" t="s">
        <v>1237</v>
      </c>
      <c r="C1196" s="1" t="s">
        <v>724</v>
      </c>
      <c r="D1196" s="1" t="s">
        <v>40</v>
      </c>
      <c r="E1196" s="2">
        <v>2028.0541000000001</v>
      </c>
      <c r="F1196" s="3">
        <v>6.5871999999999997E-3</v>
      </c>
      <c r="G1196" s="2">
        <v>6613</v>
      </c>
      <c r="H1196" s="2">
        <v>15.899821063999999</v>
      </c>
      <c r="I1196" s="392">
        <v>4.5749548545689197E-5</v>
      </c>
      <c r="J1196" s="392">
        <v>4.4917615134106599E-5</v>
      </c>
      <c r="K1196" s="392">
        <v>2.6239653429327398E-4</v>
      </c>
    </row>
    <row r="1197" spans="1:11" ht="19" customHeight="1" x14ac:dyDescent="0.2">
      <c r="A1197">
        <v>1048</v>
      </c>
      <c r="B1197" t="s">
        <v>1207</v>
      </c>
      <c r="C1197" s="1" t="s">
        <v>63</v>
      </c>
      <c r="D1197" s="1" t="s">
        <v>28</v>
      </c>
      <c r="E1197" s="2">
        <v>1178.9797000000001</v>
      </c>
      <c r="F1197" s="3">
        <v>4.2781E-3</v>
      </c>
      <c r="G1197" s="2">
        <v>10009</v>
      </c>
      <c r="H1197" s="2">
        <v>15.6291185585</v>
      </c>
      <c r="I1197" s="392">
        <v>4.44133871842729E-5</v>
      </c>
      <c r="J1197" s="392">
        <v>4.3765447176306101E-5</v>
      </c>
      <c r="K1197" s="392">
        <v>2.5603840720819998E-4</v>
      </c>
    </row>
    <row r="1198" spans="1:11" ht="19" customHeight="1" x14ac:dyDescent="0.2">
      <c r="A1198">
        <v>986</v>
      </c>
      <c r="B1198" t="s">
        <v>1256</v>
      </c>
      <c r="C1198" s="1" t="s">
        <v>742</v>
      </c>
      <c r="D1198" s="1" t="s">
        <v>28</v>
      </c>
      <c r="E1198" s="2">
        <v>26379.273499999999</v>
      </c>
      <c r="F1198" s="3">
        <v>1.1646071091477802E-3</v>
      </c>
      <c r="G1198" s="2">
        <v>36446</v>
      </c>
      <c r="H1198" s="2">
        <v>15.492523805500001</v>
      </c>
      <c r="I1198" s="392">
        <v>4.3749711625746297E-5</v>
      </c>
      <c r="J1198" s="392">
        <v>4.3173120877891303E-5</v>
      </c>
      <c r="K1198" s="392">
        <v>2.5309298290556597E-4</v>
      </c>
    </row>
    <row r="1199" spans="1:11" ht="19" customHeight="1" x14ac:dyDescent="0.2">
      <c r="A1199">
        <v>247</v>
      </c>
      <c r="B1199" t="s">
        <v>1197</v>
      </c>
      <c r="C1199" s="1" t="s">
        <v>604</v>
      </c>
      <c r="D1199" s="1" t="s">
        <v>40</v>
      </c>
      <c r="E1199" s="2">
        <v>8119.4666999999999</v>
      </c>
      <c r="F1199" s="3">
        <v>2.2076999999999999E-3</v>
      </c>
      <c r="G1199" s="2">
        <v>18747</v>
      </c>
      <c r="H1199" s="2">
        <v>15.106529443499999</v>
      </c>
      <c r="I1199" s="392">
        <v>4.1873056435432998E-5</v>
      </c>
      <c r="J1199" s="392">
        <v>4.1519108262736402E-5</v>
      </c>
      <c r="K1199" s="392">
        <v>2.4446170764021798E-4</v>
      </c>
    </row>
    <row r="1200" spans="1:11" ht="19" customHeight="1" x14ac:dyDescent="0.2">
      <c r="A1200">
        <v>566</v>
      </c>
      <c r="B1200" t="s">
        <v>1250</v>
      </c>
      <c r="C1200" s="1" t="s">
        <v>986</v>
      </c>
      <c r="D1200" s="1" t="s">
        <v>53</v>
      </c>
      <c r="E1200" s="2">
        <v>121576.2763</v>
      </c>
      <c r="F1200" s="3">
        <v>6.6822000000000001E-3</v>
      </c>
      <c r="G1200" s="2">
        <v>6191</v>
      </c>
      <c r="H1200" s="2">
        <v>15.099867572999999</v>
      </c>
      <c r="I1200" s="392">
        <v>4.1840837185329503E-5</v>
      </c>
      <c r="J1200" s="392">
        <v>4.1491289365439202E-5</v>
      </c>
      <c r="K1200" s="392">
        <v>2.4431519183518098E-4</v>
      </c>
    </row>
    <row r="1201" spans="1:11" ht="19" customHeight="1" x14ac:dyDescent="0.2">
      <c r="A1201">
        <v>878</v>
      </c>
      <c r="B1201" t="s">
        <v>1194</v>
      </c>
      <c r="C1201" s="1" t="s">
        <v>8</v>
      </c>
      <c r="D1201" s="1" t="s">
        <v>28</v>
      </c>
      <c r="E1201" s="2">
        <v>280.12889999999999</v>
      </c>
      <c r="F1201" s="3">
        <v>2.6537000000000002E-3</v>
      </c>
      <c r="G1201" s="2">
        <v>15547</v>
      </c>
      <c r="H1201" s="2">
        <v>15.058831973500002</v>
      </c>
      <c r="I1201" s="392">
        <v>4.1642818149951899E-5</v>
      </c>
      <c r="J1201" s="392">
        <v>4.1313470776689702E-5</v>
      </c>
      <c r="K1201" s="392">
        <v>2.4340521712517499E-4</v>
      </c>
    </row>
    <row r="1202" spans="1:11" ht="19" customHeight="1" x14ac:dyDescent="0.2">
      <c r="A1202">
        <v>1233</v>
      </c>
      <c r="B1202" t="s">
        <v>1280</v>
      </c>
      <c r="C1202" s="1" t="s">
        <v>86</v>
      </c>
      <c r="D1202" s="1" t="s">
        <v>53</v>
      </c>
      <c r="E1202" s="2">
        <v>769.96799999999996</v>
      </c>
      <c r="F1202" s="3">
        <v>6.6822000000000001E-3</v>
      </c>
      <c r="G1202" s="2">
        <v>6021</v>
      </c>
      <c r="H1202" s="2">
        <v>14.685237063000001</v>
      </c>
      <c r="I1202" s="392">
        <v>3.9860423381681101E-5</v>
      </c>
      <c r="J1202" s="392">
        <v>3.9760285819007702E-5</v>
      </c>
      <c r="K1202" s="392">
        <v>2.3511170543117699E-4</v>
      </c>
    </row>
    <row r="1203" spans="1:11" ht="19" customHeight="1" x14ac:dyDescent="0.2">
      <c r="A1203">
        <v>185</v>
      </c>
      <c r="B1203" t="s">
        <v>1278</v>
      </c>
      <c r="C1203" s="1" t="s">
        <v>86</v>
      </c>
      <c r="D1203" s="1" t="s">
        <v>40</v>
      </c>
      <c r="E1203" s="2">
        <v>2322.6444999999999</v>
      </c>
      <c r="F1203" s="3">
        <v>2.2076999999999999E-3</v>
      </c>
      <c r="G1203" s="2">
        <v>18026</v>
      </c>
      <c r="H1203" s="2">
        <v>14.525540073</v>
      </c>
      <c r="I1203" s="392">
        <v>3.9107653887629701E-5</v>
      </c>
      <c r="J1203" s="392">
        <v>3.9108059511625702E-5</v>
      </c>
      <c r="K1203" s="392">
        <v>2.3136908969897599E-4</v>
      </c>
    </row>
    <row r="1204" spans="1:11" ht="19" customHeight="1" x14ac:dyDescent="0.2">
      <c r="A1204">
        <v>1050</v>
      </c>
      <c r="B1204" t="s">
        <v>1246</v>
      </c>
      <c r="C1204" s="1" t="s">
        <v>63</v>
      </c>
      <c r="D1204" s="1" t="s">
        <v>28</v>
      </c>
      <c r="E1204" s="2">
        <v>895.34929999999997</v>
      </c>
      <c r="F1204" s="3">
        <v>4.2780999999999991E-3</v>
      </c>
      <c r="G1204" s="2">
        <v>8807</v>
      </c>
      <c r="H1204" s="2">
        <v>13.752187745499999</v>
      </c>
      <c r="I1204" s="392">
        <v>3.5550544259627198E-5</v>
      </c>
      <c r="J1204" s="392">
        <v>3.5937311786419001E-5</v>
      </c>
      <c r="K1204" s="392">
        <v>2.1415427630017101E-4</v>
      </c>
    </row>
    <row r="1205" spans="1:11" ht="19" customHeight="1" x14ac:dyDescent="0.2">
      <c r="A1205">
        <v>222</v>
      </c>
      <c r="B1205" t="s">
        <v>1204</v>
      </c>
      <c r="C1205" s="1" t="s">
        <v>724</v>
      </c>
      <c r="D1205" s="1" t="s">
        <v>40</v>
      </c>
      <c r="E1205" s="2">
        <v>1055.1991</v>
      </c>
      <c r="F1205" s="3">
        <v>6.5872000000000014E-3</v>
      </c>
      <c r="G1205" s="2">
        <v>5682</v>
      </c>
      <c r="H1205" s="2">
        <v>13.661391696000001</v>
      </c>
      <c r="I1205" s="392">
        <v>3.51451746675975E-5</v>
      </c>
      <c r="J1205" s="392">
        <v>3.5575517786720798E-5</v>
      </c>
      <c r="K1205" s="392">
        <v>2.12215734115969E-4</v>
      </c>
    </row>
    <row r="1206" spans="1:11" ht="19" customHeight="1" x14ac:dyDescent="0.2">
      <c r="A1206">
        <v>1008</v>
      </c>
      <c r="B1206" t="s">
        <v>1281</v>
      </c>
      <c r="C1206" s="1" t="s">
        <v>341</v>
      </c>
      <c r="D1206" s="1" t="s">
        <v>28</v>
      </c>
      <c r="E1206" s="2">
        <v>4605.7118</v>
      </c>
      <c r="F1206" s="3">
        <v>5.5588474015276328E-3</v>
      </c>
      <c r="G1206" s="2">
        <v>6677</v>
      </c>
      <c r="H1206" s="2">
        <v>13.547494796500001</v>
      </c>
      <c r="I1206" s="392">
        <v>3.4642015626873301E-5</v>
      </c>
      <c r="J1206" s="392">
        <v>3.5116834637972499E-5</v>
      </c>
      <c r="K1206" s="392">
        <v>2.0982620451592799E-4</v>
      </c>
    </row>
    <row r="1207" spans="1:11" ht="19" customHeight="1" x14ac:dyDescent="0.2">
      <c r="A1207">
        <v>776</v>
      </c>
      <c r="B1207" t="s">
        <v>1177</v>
      </c>
      <c r="C1207" s="1" t="s">
        <v>20</v>
      </c>
      <c r="D1207" s="1" t="s">
        <v>7</v>
      </c>
      <c r="E1207" s="2">
        <v>1647.8552999999999</v>
      </c>
      <c r="F1207" s="3">
        <v>0.13380982199999999</v>
      </c>
      <c r="G1207" s="2">
        <v>263</v>
      </c>
      <c r="H1207" s="2">
        <v>12.845073862890001</v>
      </c>
      <c r="I1207" s="392">
        <v>3.1560502187596103E-5</v>
      </c>
      <c r="J1207" s="392">
        <v>3.2366409786530699E-5</v>
      </c>
      <c r="K1207" s="392">
        <v>1.9477097444834001E-4</v>
      </c>
    </row>
    <row r="1208" spans="1:11" ht="19" customHeight="1" x14ac:dyDescent="0.2">
      <c r="A1208">
        <v>1007</v>
      </c>
      <c r="B1208" t="s">
        <v>1270</v>
      </c>
      <c r="C1208" s="1" t="s">
        <v>1271</v>
      </c>
      <c r="D1208" s="1" t="s">
        <v>28</v>
      </c>
      <c r="E1208" s="2">
        <v>6356.2438000000002</v>
      </c>
      <c r="F1208" s="3">
        <v>5.5719999999999988E-3</v>
      </c>
      <c r="G1208" s="2">
        <v>6251</v>
      </c>
      <c r="H1208" s="2">
        <v>12.713158779999999</v>
      </c>
      <c r="I1208" s="392">
        <v>3.0994135909815298E-5</v>
      </c>
      <c r="J1208" s="392">
        <v>3.1865419377366602E-5</v>
      </c>
      <c r="K1208" s="392">
        <v>1.9193870336415699E-4</v>
      </c>
    </row>
    <row r="1209" spans="1:11" ht="19" customHeight="1" x14ac:dyDescent="0.2">
      <c r="A1209">
        <v>205</v>
      </c>
      <c r="B1209" t="s">
        <v>1290</v>
      </c>
      <c r="C1209" s="1" t="s">
        <v>724</v>
      </c>
      <c r="D1209" s="1" t="s">
        <v>40</v>
      </c>
      <c r="E1209" s="2">
        <v>15090.794</v>
      </c>
      <c r="F1209" s="3">
        <v>2.2077000000000004E-3</v>
      </c>
      <c r="G1209" s="2">
        <v>15640</v>
      </c>
      <c r="H1209" s="2">
        <v>12.602876220000001</v>
      </c>
      <c r="I1209" s="392">
        <v>3.0523678654881999E-5</v>
      </c>
      <c r="J1209" s="392">
        <v>3.1433113083766901E-5</v>
      </c>
      <c r="K1209" s="392">
        <v>1.89646249397243E-4</v>
      </c>
    </row>
    <row r="1210" spans="1:11" ht="19" customHeight="1" x14ac:dyDescent="0.2">
      <c r="A1210">
        <v>1006</v>
      </c>
      <c r="B1210" t="s">
        <v>1257</v>
      </c>
      <c r="C1210" s="1" t="s">
        <v>63</v>
      </c>
      <c r="D1210" s="1" t="s">
        <v>28</v>
      </c>
      <c r="E1210" s="2">
        <v>1807.35</v>
      </c>
      <c r="F1210" s="3">
        <v>5.5719999999999988E-3</v>
      </c>
      <c r="G1210" s="2">
        <v>6052</v>
      </c>
      <c r="H1210" s="2">
        <v>12.308436559999999</v>
      </c>
      <c r="I1210" s="392">
        <v>2.9290562390782401E-5</v>
      </c>
      <c r="J1210" s="392">
        <v>3.0290270991758299E-5</v>
      </c>
      <c r="K1210" s="392">
        <v>1.8346662741495801E-4</v>
      </c>
    </row>
    <row r="1211" spans="1:11" ht="19" customHeight="1" x14ac:dyDescent="0.2">
      <c r="A1211">
        <v>1183</v>
      </c>
      <c r="B1211" t="s">
        <v>1226</v>
      </c>
      <c r="C1211" s="1" t="s">
        <v>86</v>
      </c>
      <c r="D1211" s="1" t="s">
        <v>53</v>
      </c>
      <c r="E1211" s="2">
        <v>3877.6893</v>
      </c>
      <c r="F1211" s="3">
        <v>1.8407000000000005E-3</v>
      </c>
      <c r="G1211" s="2">
        <v>18270</v>
      </c>
      <c r="H1211" s="2">
        <v>12.274799985000001</v>
      </c>
      <c r="I1211" s="392">
        <v>2.9150109980724699E-5</v>
      </c>
      <c r="J1211" s="392">
        <v>3.0162001586468899E-5</v>
      </c>
      <c r="K1211" s="392">
        <v>1.82795332801949E-4</v>
      </c>
    </row>
    <row r="1212" spans="1:11" ht="19" customHeight="1" x14ac:dyDescent="0.2">
      <c r="A1212">
        <v>1144</v>
      </c>
      <c r="B1212" t="s">
        <v>1254</v>
      </c>
      <c r="C1212" s="1" t="s">
        <v>341</v>
      </c>
      <c r="D1212" s="1" t="s">
        <v>53</v>
      </c>
      <c r="E1212" s="2">
        <v>108035.467099999</v>
      </c>
      <c r="F1212" s="3">
        <v>1.8407000000000002E-3</v>
      </c>
      <c r="G1212" s="2">
        <v>16310</v>
      </c>
      <c r="H1212" s="2">
        <v>10.957963205</v>
      </c>
      <c r="I1212" s="392">
        <v>2.3919900386332301E-5</v>
      </c>
      <c r="J1212" s="392">
        <v>2.53417847515209E-5</v>
      </c>
      <c r="K1212" s="392">
        <v>1.5617839074775201E-4</v>
      </c>
    </row>
    <row r="1213" spans="1:11" ht="19" customHeight="1" x14ac:dyDescent="0.2">
      <c r="A1213">
        <v>131</v>
      </c>
      <c r="B1213" t="s">
        <v>1267</v>
      </c>
      <c r="C1213" s="1" t="s">
        <v>1268</v>
      </c>
      <c r="D1213" s="1" t="s">
        <v>40</v>
      </c>
      <c r="E1213" s="2">
        <v>54325.229099999997</v>
      </c>
      <c r="F1213" s="3">
        <v>2.2076999999999999E-3</v>
      </c>
      <c r="G1213" s="2">
        <v>12860</v>
      </c>
      <c r="H1213" s="2">
        <v>10.36272303</v>
      </c>
      <c r="I1213" s="392">
        <v>2.17016864333818E-5</v>
      </c>
      <c r="J1213" s="392">
        <v>2.32641803698315E-5</v>
      </c>
      <c r="K1213" s="392">
        <v>1.4450942015703299E-4</v>
      </c>
    </row>
    <row r="1214" spans="1:11" ht="19" customHeight="1" x14ac:dyDescent="0.2">
      <c r="A1214">
        <v>211</v>
      </c>
      <c r="B1214" t="s">
        <v>1238</v>
      </c>
      <c r="C1214" s="1" t="s">
        <v>86</v>
      </c>
      <c r="D1214" s="1" t="s">
        <v>40</v>
      </c>
      <c r="E1214" s="2">
        <v>1187.1578</v>
      </c>
      <c r="F1214" s="3">
        <v>6.5872000000000014E-3</v>
      </c>
      <c r="G1214" s="2">
        <v>4134</v>
      </c>
      <c r="H1214" s="2">
        <v>9.9394919520000009</v>
      </c>
      <c r="I1214" s="392">
        <v>2.01823880579682E-5</v>
      </c>
      <c r="J1214" s="392">
        <v>2.1814812597055401E-5</v>
      </c>
      <c r="K1214" s="392">
        <v>1.3633952911528899E-4</v>
      </c>
    </row>
    <row r="1215" spans="1:11" ht="19" customHeight="1" x14ac:dyDescent="0.2">
      <c r="A1215">
        <v>262</v>
      </c>
      <c r="B1215" t="s">
        <v>1228</v>
      </c>
      <c r="C1215" s="1" t="s">
        <v>86</v>
      </c>
      <c r="D1215" s="1" t="s">
        <v>40</v>
      </c>
      <c r="E1215" s="2">
        <v>574.25980000000004</v>
      </c>
      <c r="F1215" s="3">
        <v>6.5872000000000014E-3</v>
      </c>
      <c r="G1215" s="2">
        <v>4114</v>
      </c>
      <c r="H1215" s="2">
        <v>9.8914053920000011</v>
      </c>
      <c r="I1215" s="392">
        <v>2.00117887323401E-5</v>
      </c>
      <c r="J1215" s="392">
        <v>2.16516165648318E-5</v>
      </c>
      <c r="K1215" s="392">
        <v>1.3545133634965101E-4</v>
      </c>
    </row>
    <row r="1216" spans="1:11" ht="19" customHeight="1" x14ac:dyDescent="0.2">
      <c r="A1216">
        <v>164</v>
      </c>
      <c r="B1216" t="s">
        <v>1294</v>
      </c>
      <c r="C1216" s="1" t="s">
        <v>86</v>
      </c>
      <c r="D1216" s="1" t="s">
        <v>40</v>
      </c>
      <c r="E1216" s="2">
        <v>8894.1738000000005</v>
      </c>
      <c r="F1216" s="3">
        <v>2.2076999999999999E-3</v>
      </c>
      <c r="G1216" s="2">
        <v>11462</v>
      </c>
      <c r="H1216" s="2">
        <v>9.2361999509999997</v>
      </c>
      <c r="I1216" s="392">
        <v>1.7755267576491101E-5</v>
      </c>
      <c r="J1216" s="392">
        <v>1.9483446322089499E-5</v>
      </c>
      <c r="K1216" s="392">
        <v>1.23081391316305E-4</v>
      </c>
    </row>
    <row r="1217" spans="1:11" ht="19" customHeight="1" x14ac:dyDescent="0.2">
      <c r="A1217">
        <v>1005</v>
      </c>
      <c r="B1217" t="s">
        <v>1296</v>
      </c>
      <c r="C1217" s="1" t="s">
        <v>63</v>
      </c>
      <c r="D1217" s="1" t="s">
        <v>28</v>
      </c>
      <c r="E1217" s="2">
        <v>1395.2316000000001</v>
      </c>
      <c r="F1217" s="3">
        <v>5.5720000000000006E-3</v>
      </c>
      <c r="G1217" s="2">
        <v>4476</v>
      </c>
      <c r="H1217" s="2">
        <v>9.1031992800000001</v>
      </c>
      <c r="I1217" s="392">
        <v>1.7313654126226999E-5</v>
      </c>
      <c r="J1217" s="392">
        <v>1.9060294315300101E-5</v>
      </c>
      <c r="K1217" s="392">
        <v>1.20664488653703E-4</v>
      </c>
    </row>
    <row r="1218" spans="1:11" ht="19" customHeight="1" x14ac:dyDescent="0.2">
      <c r="A1218">
        <v>1188</v>
      </c>
      <c r="B1218" t="s">
        <v>1225</v>
      </c>
      <c r="C1218" s="1" t="s">
        <v>20</v>
      </c>
      <c r="D1218" s="1" t="s">
        <v>53</v>
      </c>
      <c r="E1218" s="2">
        <v>11292.758900000001</v>
      </c>
      <c r="F1218" s="3">
        <v>1.8407000000000002E-3</v>
      </c>
      <c r="G1218" s="2">
        <v>13378</v>
      </c>
      <c r="H1218" s="2">
        <v>8.9880828790000002</v>
      </c>
      <c r="I1218" s="392">
        <v>1.6929424191232101E-5</v>
      </c>
      <c r="J1218" s="392">
        <v>1.8689335111184001E-5</v>
      </c>
      <c r="K1218" s="392">
        <v>1.1849629741064001E-4</v>
      </c>
    </row>
    <row r="1219" spans="1:11" ht="19" customHeight="1" x14ac:dyDescent="0.2">
      <c r="A1219">
        <v>180</v>
      </c>
      <c r="B1219" t="s">
        <v>819</v>
      </c>
      <c r="C1219" s="1" t="s">
        <v>86</v>
      </c>
      <c r="D1219" s="1" t="s">
        <v>40</v>
      </c>
      <c r="E1219" s="2">
        <v>1852.1678999999999</v>
      </c>
      <c r="F1219" s="3">
        <v>2.2077000000000004E-3</v>
      </c>
      <c r="G1219" s="2">
        <v>10998</v>
      </c>
      <c r="H1219" s="2">
        <v>8.8623038790000006</v>
      </c>
      <c r="I1219" s="392">
        <v>1.65212062891611E-5</v>
      </c>
      <c r="J1219" s="392">
        <v>1.82775516455155E-5</v>
      </c>
      <c r="K1219" s="392">
        <v>1.1620855769921E-4</v>
      </c>
    </row>
    <row r="1220" spans="1:11" ht="19" customHeight="1" x14ac:dyDescent="0.2">
      <c r="A1220">
        <v>260</v>
      </c>
      <c r="B1220" t="s">
        <v>1263</v>
      </c>
      <c r="C1220" s="1" t="s">
        <v>86</v>
      </c>
      <c r="D1220" s="1" t="s">
        <v>40</v>
      </c>
      <c r="E1220" s="2">
        <v>2022.9530999999999</v>
      </c>
      <c r="F1220" s="3">
        <v>6.5871999999999988E-3</v>
      </c>
      <c r="G1220" s="2">
        <v>3678</v>
      </c>
      <c r="H1220" s="2">
        <v>8.8431183839999985</v>
      </c>
      <c r="I1220" s="392">
        <v>1.6459491718133001E-5</v>
      </c>
      <c r="J1220" s="392">
        <v>1.8216509328901002E-5</v>
      </c>
      <c r="K1220" s="392">
        <v>1.15857540041644E-4</v>
      </c>
    </row>
    <row r="1221" spans="1:11" ht="19" customHeight="1" x14ac:dyDescent="0.2">
      <c r="A1221">
        <v>563</v>
      </c>
      <c r="B1221" t="s">
        <v>1288</v>
      </c>
      <c r="C1221" s="1" t="s">
        <v>1136</v>
      </c>
      <c r="D1221" s="1" t="s">
        <v>53</v>
      </c>
      <c r="E1221" s="2">
        <v>50336.520299999996</v>
      </c>
      <c r="F1221" s="3">
        <v>6.682200000000001E-3</v>
      </c>
      <c r="G1221" s="2">
        <v>3588</v>
      </c>
      <c r="H1221" s="2">
        <v>8.7511427640000008</v>
      </c>
      <c r="I1221" s="392">
        <v>1.61605245182425E-5</v>
      </c>
      <c r="J1221" s="392">
        <v>1.7924938102580398E-5</v>
      </c>
      <c r="K1221" s="392">
        <v>1.1415860260412999E-4</v>
      </c>
    </row>
    <row r="1222" spans="1:11" ht="19" customHeight="1" x14ac:dyDescent="0.2">
      <c r="A1222">
        <v>1222</v>
      </c>
      <c r="B1222" t="s">
        <v>1279</v>
      </c>
      <c r="C1222" s="1" t="s">
        <v>86</v>
      </c>
      <c r="D1222" s="1" t="s">
        <v>53</v>
      </c>
      <c r="E1222" s="2">
        <v>720.54589999999996</v>
      </c>
      <c r="F1222" s="3">
        <v>6.6822000000000001E-3</v>
      </c>
      <c r="G1222" s="2">
        <v>3526</v>
      </c>
      <c r="H1222" s="2">
        <v>8.5999245779999995</v>
      </c>
      <c r="I1222" s="392">
        <v>1.56796089539517E-5</v>
      </c>
      <c r="J1222" s="392">
        <v>1.7452539543262198E-5</v>
      </c>
      <c r="K1222" s="392">
        <v>1.11450979414548E-4</v>
      </c>
    </row>
    <row r="1223" spans="1:11" ht="19" customHeight="1" x14ac:dyDescent="0.2">
      <c r="A1223">
        <v>993</v>
      </c>
      <c r="B1223" t="s">
        <v>1277</v>
      </c>
      <c r="C1223" s="1" t="s">
        <v>70</v>
      </c>
      <c r="D1223" s="1" t="s">
        <v>28</v>
      </c>
      <c r="E1223" s="2">
        <v>732.58280000000002</v>
      </c>
      <c r="F1223" s="3">
        <v>9.4990000000000005E-4</v>
      </c>
      <c r="G1223" s="2">
        <v>24495</v>
      </c>
      <c r="H1223" s="2">
        <v>8.4927471825000005</v>
      </c>
      <c r="I1223" s="392">
        <v>1.5339500433475698E-5</v>
      </c>
      <c r="J1223" s="392">
        <v>1.7121351374674099E-5</v>
      </c>
      <c r="K1223" s="392">
        <v>1.09512135700113E-4</v>
      </c>
    </row>
    <row r="1224" spans="1:11" ht="19" customHeight="1" x14ac:dyDescent="0.2">
      <c r="A1224">
        <v>226</v>
      </c>
      <c r="B1224" t="s">
        <v>1247</v>
      </c>
      <c r="C1224" s="1" t="s">
        <v>724</v>
      </c>
      <c r="D1224" s="1" t="s">
        <v>40</v>
      </c>
      <c r="E1224" s="2">
        <v>984.67840000000001</v>
      </c>
      <c r="F1224" s="3">
        <v>6.5871999999999997E-3</v>
      </c>
      <c r="G1224" s="2">
        <v>3528</v>
      </c>
      <c r="H1224" s="2">
        <v>8.4824691839999993</v>
      </c>
      <c r="I1224" s="392">
        <v>1.53073667031005E-5</v>
      </c>
      <c r="J1224" s="392">
        <v>1.7090003348926599E-5</v>
      </c>
      <c r="K1224" s="392">
        <v>1.0932636470734699E-4</v>
      </c>
    </row>
    <row r="1225" spans="1:11" ht="19" customHeight="1" x14ac:dyDescent="0.2">
      <c r="A1225">
        <v>1159</v>
      </c>
      <c r="B1225" t="s">
        <v>1241</v>
      </c>
      <c r="C1225" s="1" t="s">
        <v>1242</v>
      </c>
      <c r="D1225" s="1" t="s">
        <v>53</v>
      </c>
      <c r="E1225" s="2">
        <v>93098.768100000001</v>
      </c>
      <c r="F1225" s="3">
        <v>1.8407000000000002E-3</v>
      </c>
      <c r="G1225" s="2">
        <v>12222</v>
      </c>
      <c r="H1225" s="2">
        <v>8.2114179210000007</v>
      </c>
      <c r="I1225" s="392">
        <v>1.4468193839605099E-5</v>
      </c>
      <c r="J1225" s="392">
        <v>1.6246742709333999E-5</v>
      </c>
      <c r="K1225" s="392">
        <v>1.04449454320908E-4</v>
      </c>
    </row>
    <row r="1226" spans="1:11" ht="19" customHeight="1" x14ac:dyDescent="0.2">
      <c r="A1226">
        <v>985</v>
      </c>
      <c r="B1226" t="s">
        <v>1332</v>
      </c>
      <c r="C1226" s="1" t="s">
        <v>742</v>
      </c>
      <c r="D1226" s="1" t="s">
        <v>28</v>
      </c>
      <c r="E1226" s="2">
        <v>11379.024299999999</v>
      </c>
      <c r="F1226" s="3">
        <v>9.5556260336906583E-4</v>
      </c>
      <c r="G1226" s="2">
        <v>22855</v>
      </c>
      <c r="H1226" s="2">
        <v>7.9713749045000002</v>
      </c>
      <c r="I1226" s="392">
        <v>1.3740791070511299E-5</v>
      </c>
      <c r="J1226" s="392">
        <v>1.5507377411565202E-5</v>
      </c>
      <c r="K1226" s="392">
        <v>1.00157037396836E-4</v>
      </c>
    </row>
    <row r="1227" spans="1:11" ht="19" customHeight="1" x14ac:dyDescent="0.2">
      <c r="A1227">
        <v>1184</v>
      </c>
      <c r="B1227" t="s">
        <v>1245</v>
      </c>
      <c r="C1227" s="1" t="s">
        <v>20</v>
      </c>
      <c r="D1227" s="1" t="s">
        <v>53</v>
      </c>
      <c r="E1227" s="2">
        <v>5210.1848</v>
      </c>
      <c r="F1227" s="3">
        <v>1.8407000000000005E-3</v>
      </c>
      <c r="G1227" s="2">
        <v>11286</v>
      </c>
      <c r="H1227" s="2">
        <v>7.5825611730000011</v>
      </c>
      <c r="I1227" s="392">
        <v>1.26034113264837E-5</v>
      </c>
      <c r="J1227" s="392">
        <v>1.43621986183912E-5</v>
      </c>
      <c r="K1227" s="392">
        <v>9.3468674283478303E-5</v>
      </c>
    </row>
    <row r="1228" spans="1:11" ht="19" customHeight="1" x14ac:dyDescent="0.2">
      <c r="A1228">
        <v>981</v>
      </c>
      <c r="B1228" t="s">
        <v>1313</v>
      </c>
      <c r="C1228" s="1" t="s">
        <v>742</v>
      </c>
      <c r="D1228" s="1" t="s">
        <v>28</v>
      </c>
      <c r="E1228" s="2">
        <v>4390.9102999999996</v>
      </c>
      <c r="F1228" s="3">
        <v>9.4990000000000005E-4</v>
      </c>
      <c r="G1228" s="2">
        <v>21272</v>
      </c>
      <c r="H1228" s="2">
        <v>7.3752895720000007</v>
      </c>
      <c r="I1228" s="392">
        <v>1.2005186535993199E-5</v>
      </c>
      <c r="J1228" s="392">
        <v>1.37696982922699E-5</v>
      </c>
      <c r="K1228" s="392">
        <v>8.9923750870579404E-5</v>
      </c>
    </row>
    <row r="1229" spans="1:11" ht="19" customHeight="1" x14ac:dyDescent="0.2">
      <c r="A1229">
        <v>1189</v>
      </c>
      <c r="B1229" t="s">
        <v>1232</v>
      </c>
      <c r="C1229" s="1" t="s">
        <v>20</v>
      </c>
      <c r="D1229" s="1" t="s">
        <v>53</v>
      </c>
      <c r="E1229" s="2">
        <v>7730.8864000000003</v>
      </c>
      <c r="F1229" s="3">
        <v>1.8407000000000002E-3</v>
      </c>
      <c r="G1229" s="2">
        <v>10961</v>
      </c>
      <c r="H1229" s="2">
        <v>7.3642081355000002</v>
      </c>
      <c r="I1229" s="392">
        <v>1.1974303347670201E-5</v>
      </c>
      <c r="J1229" s="392">
        <v>1.3738813440088501E-5</v>
      </c>
      <c r="K1229" s="392">
        <v>8.9735205926654398E-5</v>
      </c>
    </row>
    <row r="1230" spans="1:11" ht="19" customHeight="1" x14ac:dyDescent="0.2">
      <c r="A1230">
        <v>216</v>
      </c>
      <c r="B1230" t="s">
        <v>1235</v>
      </c>
      <c r="C1230" s="1" t="s">
        <v>86</v>
      </c>
      <c r="D1230" s="1" t="s">
        <v>40</v>
      </c>
      <c r="E1230" s="2">
        <v>3643.1394</v>
      </c>
      <c r="F1230" s="3">
        <v>6.5872000000000014E-3</v>
      </c>
      <c r="G1230" s="2">
        <v>3045</v>
      </c>
      <c r="H1230" s="2">
        <v>7.3211787600000005</v>
      </c>
      <c r="I1230" s="392">
        <v>1.18545159323364E-5</v>
      </c>
      <c r="J1230" s="392">
        <v>1.3613373187328901E-5</v>
      </c>
      <c r="K1230" s="392">
        <v>8.9012226319743702E-5</v>
      </c>
    </row>
    <row r="1231" spans="1:11" ht="19" customHeight="1" x14ac:dyDescent="0.2">
      <c r="A1231">
        <v>246</v>
      </c>
      <c r="B1231" t="s">
        <v>1266</v>
      </c>
      <c r="C1231" s="1" t="s">
        <v>724</v>
      </c>
      <c r="D1231" s="1" t="s">
        <v>40</v>
      </c>
      <c r="E1231" s="2">
        <v>1069.3013000000001</v>
      </c>
      <c r="F1231" s="3">
        <v>6.5872000000000014E-3</v>
      </c>
      <c r="G1231" s="2">
        <v>3045</v>
      </c>
      <c r="H1231" s="2">
        <v>7.3211787600000005</v>
      </c>
      <c r="I1231" s="392">
        <v>1.18545159323364E-5</v>
      </c>
      <c r="J1231" s="392">
        <v>1.3613373187328901E-5</v>
      </c>
      <c r="K1231" s="392">
        <v>8.9012226319743702E-5</v>
      </c>
    </row>
    <row r="1232" spans="1:11" ht="19" customHeight="1" x14ac:dyDescent="0.2">
      <c r="A1232">
        <v>225</v>
      </c>
      <c r="B1232" t="s">
        <v>1287</v>
      </c>
      <c r="C1232" s="1" t="s">
        <v>724</v>
      </c>
      <c r="D1232" s="1" t="s">
        <v>40</v>
      </c>
      <c r="E1232" s="2">
        <v>2001.9493</v>
      </c>
      <c r="F1232" s="3">
        <v>6.5871999999999997E-3</v>
      </c>
      <c r="G1232" s="2">
        <v>2976</v>
      </c>
      <c r="H1232" s="2">
        <v>7.1552801279999994</v>
      </c>
      <c r="I1232" s="392">
        <v>1.13880866931229E-5</v>
      </c>
      <c r="J1232" s="392">
        <v>1.31416059599969E-5</v>
      </c>
      <c r="K1232" s="392">
        <v>8.6197256152098896E-5</v>
      </c>
    </row>
    <row r="1233" spans="1:11" ht="19" customHeight="1" x14ac:dyDescent="0.2">
      <c r="A1233">
        <v>151</v>
      </c>
      <c r="B1233" t="s">
        <v>1323</v>
      </c>
      <c r="C1233" s="1" t="s">
        <v>86</v>
      </c>
      <c r="D1233" s="1" t="s">
        <v>40</v>
      </c>
      <c r="E1233" s="2">
        <v>1299.0006000000001</v>
      </c>
      <c r="F1233" s="3">
        <v>2.2077000000000004E-3</v>
      </c>
      <c r="G1233" s="2">
        <v>8683</v>
      </c>
      <c r="H1233" s="2">
        <v>6.9968525715000007</v>
      </c>
      <c r="I1233" s="392">
        <v>1.09487563998793E-5</v>
      </c>
      <c r="J1233" s="392">
        <v>1.26997498439272E-5</v>
      </c>
      <c r="K1233" s="392">
        <v>8.3569322084922195E-5</v>
      </c>
    </row>
    <row r="1234" spans="1:11" ht="19" customHeight="1" x14ac:dyDescent="0.2">
      <c r="A1234">
        <v>982</v>
      </c>
      <c r="B1234" t="s">
        <v>1299</v>
      </c>
      <c r="C1234" s="1" t="s">
        <v>742</v>
      </c>
      <c r="D1234" s="1" t="s">
        <v>28</v>
      </c>
      <c r="E1234" s="2">
        <v>23266.247200000002</v>
      </c>
      <c r="F1234" s="3">
        <v>1.5935713642428286E-3</v>
      </c>
      <c r="G1234" s="2">
        <v>11992</v>
      </c>
      <c r="H1234" s="2">
        <v>6.9751893470000006</v>
      </c>
      <c r="I1234" s="392">
        <v>1.0889971602221801E-5</v>
      </c>
      <c r="J1234" s="392">
        <v>1.26381721505372E-5</v>
      </c>
      <c r="K1234" s="392">
        <v>8.3197751398203705E-5</v>
      </c>
    </row>
    <row r="1235" spans="1:11" ht="19" customHeight="1" x14ac:dyDescent="0.2">
      <c r="A1235">
        <v>268</v>
      </c>
      <c r="B1235" t="s">
        <v>1286</v>
      </c>
      <c r="C1235" s="1" t="s">
        <v>1147</v>
      </c>
      <c r="D1235" s="1" t="s">
        <v>40</v>
      </c>
      <c r="E1235" s="2">
        <v>1554.2057</v>
      </c>
      <c r="F1235" s="3">
        <v>6.5871999999999997E-3</v>
      </c>
      <c r="G1235" s="2">
        <v>2891</v>
      </c>
      <c r="H1235" s="2">
        <v>6.9509122479999998</v>
      </c>
      <c r="I1235" s="392">
        <v>1.0822772229349499E-5</v>
      </c>
      <c r="J1235" s="392">
        <v>1.2569051998923501E-5</v>
      </c>
      <c r="K1235" s="392">
        <v>8.2786223827719302E-5</v>
      </c>
    </row>
    <row r="1236" spans="1:11" ht="19" customHeight="1" x14ac:dyDescent="0.2">
      <c r="A1236">
        <v>1009</v>
      </c>
      <c r="B1236" t="s">
        <v>1331</v>
      </c>
      <c r="C1236" s="1" t="s">
        <v>341</v>
      </c>
      <c r="D1236" s="1" t="s">
        <v>28</v>
      </c>
      <c r="E1236" s="2">
        <v>8899.6</v>
      </c>
      <c r="F1236" s="3">
        <v>5.5720000000000006E-3</v>
      </c>
      <c r="G1236" s="2">
        <v>3387</v>
      </c>
      <c r="H1236" s="2">
        <v>6.8884128600000007</v>
      </c>
      <c r="I1236" s="392">
        <v>1.06511255029474E-5</v>
      </c>
      <c r="J1236" s="392">
        <v>1.23922247922312E-5</v>
      </c>
      <c r="K1236" s="392">
        <v>8.1729639188408396E-5</v>
      </c>
    </row>
    <row r="1237" spans="1:11" ht="19" customHeight="1" x14ac:dyDescent="0.2">
      <c r="A1237">
        <v>431</v>
      </c>
      <c r="B1237" t="s">
        <v>1261</v>
      </c>
      <c r="C1237" s="1" t="s">
        <v>10</v>
      </c>
      <c r="D1237" s="1" t="s">
        <v>2</v>
      </c>
      <c r="E1237" s="2">
        <v>1.2602</v>
      </c>
      <c r="F1237" s="3">
        <v>8.7647870000000013E-3</v>
      </c>
      <c r="G1237" s="2">
        <v>2151</v>
      </c>
      <c r="H1237" s="2">
        <v>6.8813657455050006</v>
      </c>
      <c r="I1237" s="392">
        <v>1.06313873161018E-5</v>
      </c>
      <c r="J1237" s="392">
        <v>1.23724205316322E-5</v>
      </c>
      <c r="K1237" s="392">
        <v>8.1614165296623999E-5</v>
      </c>
    </row>
    <row r="1238" spans="1:11" ht="19" customHeight="1" x14ac:dyDescent="0.2">
      <c r="A1238">
        <v>1460</v>
      </c>
      <c r="B1238" t="s">
        <v>1310</v>
      </c>
      <c r="C1238" s="1" t="s">
        <v>66</v>
      </c>
      <c r="D1238" s="1" t="s">
        <v>2</v>
      </c>
      <c r="E1238" s="2">
        <v>150264.493599999</v>
      </c>
      <c r="F1238" s="3">
        <v>2.0463176E-2</v>
      </c>
      <c r="G1238" s="2">
        <v>909</v>
      </c>
      <c r="H1238" s="2">
        <v>6.7893748491599997</v>
      </c>
      <c r="I1238" s="392">
        <v>1.03830032586262E-5</v>
      </c>
      <c r="J1238" s="392">
        <v>1.21196983529997E-5</v>
      </c>
      <c r="K1238" s="392">
        <v>8.00940227371969E-5</v>
      </c>
    </row>
    <row r="1239" spans="1:11" ht="19" customHeight="1" x14ac:dyDescent="0.2">
      <c r="A1239">
        <v>189</v>
      </c>
      <c r="B1239" t="s">
        <v>1317</v>
      </c>
      <c r="C1239" s="1" t="s">
        <v>18</v>
      </c>
      <c r="D1239" s="1" t="s">
        <v>40</v>
      </c>
      <c r="E1239" s="2">
        <v>12147.026900000001</v>
      </c>
      <c r="F1239" s="3">
        <v>2.2077000000000004E-3</v>
      </c>
      <c r="G1239" s="2">
        <v>8048</v>
      </c>
      <c r="H1239" s="2">
        <v>6.4851629040000009</v>
      </c>
      <c r="I1239" s="392">
        <v>9.5891980453963894E-6</v>
      </c>
      <c r="J1239" s="392">
        <v>1.1296504472051601E-5</v>
      </c>
      <c r="K1239" s="392">
        <v>7.5146386988013807E-5</v>
      </c>
    </row>
    <row r="1240" spans="1:11" ht="19" customHeight="1" x14ac:dyDescent="0.2">
      <c r="A1240">
        <v>1228</v>
      </c>
      <c r="B1240" t="s">
        <v>1330</v>
      </c>
      <c r="C1240" s="1" t="s">
        <v>86</v>
      </c>
      <c r="D1240" s="1" t="s">
        <v>53</v>
      </c>
      <c r="E1240" s="2">
        <v>765.14970000000005</v>
      </c>
      <c r="F1240" s="3">
        <v>6.6822000000000001E-3</v>
      </c>
      <c r="G1240" s="2">
        <v>2656</v>
      </c>
      <c r="H1240" s="2">
        <v>6.4779919679999995</v>
      </c>
      <c r="I1240" s="392">
        <v>9.5707794924429098E-6</v>
      </c>
      <c r="J1240" s="392">
        <v>1.12776912654857E-5</v>
      </c>
      <c r="K1240" s="392">
        <v>7.5033703917735595E-5</v>
      </c>
    </row>
    <row r="1241" spans="1:11" ht="19" customHeight="1" x14ac:dyDescent="0.2">
      <c r="A1241">
        <v>1163</v>
      </c>
      <c r="B1241" t="s">
        <v>1260</v>
      </c>
      <c r="C1241" s="1" t="s">
        <v>1129</v>
      </c>
      <c r="D1241" s="1" t="s">
        <v>53</v>
      </c>
      <c r="E1241" s="2">
        <v>135208.31030000001</v>
      </c>
      <c r="F1241" s="3">
        <v>1.8407000000000002E-3</v>
      </c>
      <c r="G1241" s="2">
        <v>9639</v>
      </c>
      <c r="H1241" s="2">
        <v>6.4760151644999997</v>
      </c>
      <c r="I1241" s="392">
        <v>9.5657511023292E-6</v>
      </c>
      <c r="J1241" s="392">
        <v>1.12721495619022E-5</v>
      </c>
      <c r="K1241" s="392">
        <v>7.5002648579401297E-5</v>
      </c>
    </row>
    <row r="1242" spans="1:11" ht="19" customHeight="1" x14ac:dyDescent="0.2">
      <c r="A1242">
        <v>977</v>
      </c>
      <c r="B1242" t="s">
        <v>1303</v>
      </c>
      <c r="C1242" s="1" t="s">
        <v>742</v>
      </c>
      <c r="D1242" s="1" t="s">
        <v>28</v>
      </c>
      <c r="E1242" s="2">
        <v>2232.1044999999999</v>
      </c>
      <c r="F1242" s="3">
        <v>4.6646999999999999E-3</v>
      </c>
      <c r="G1242" s="2">
        <v>3800</v>
      </c>
      <c r="H1242" s="2">
        <v>6.4699388999999998</v>
      </c>
      <c r="I1242" s="392">
        <v>9.5503018658013492E-6</v>
      </c>
      <c r="J1242" s="392">
        <v>1.1255122071885999E-5</v>
      </c>
      <c r="K1242" s="392">
        <v>7.4907212525835803E-5</v>
      </c>
    </row>
    <row r="1243" spans="1:11" ht="19" customHeight="1" x14ac:dyDescent="0.2">
      <c r="A1243">
        <v>171</v>
      </c>
      <c r="B1243" t="s">
        <v>1444</v>
      </c>
      <c r="C1243" s="1" t="s">
        <v>86</v>
      </c>
      <c r="D1243" s="1" t="s">
        <v>40</v>
      </c>
      <c r="E1243" s="2">
        <v>1004.0337</v>
      </c>
      <c r="F1243" s="3">
        <v>2.2076999999999999E-3</v>
      </c>
      <c r="G1243" s="2">
        <v>7837</v>
      </c>
      <c r="H1243" s="2">
        <v>6.3151368884999997</v>
      </c>
      <c r="I1243" s="392">
        <v>9.1602632787507992E-6</v>
      </c>
      <c r="J1243" s="392">
        <v>1.08464252598481E-5</v>
      </c>
      <c r="K1243" s="392">
        <v>7.2389976314729502E-5</v>
      </c>
    </row>
    <row r="1244" spans="1:11" ht="19" customHeight="1" x14ac:dyDescent="0.2">
      <c r="A1244">
        <v>983</v>
      </c>
      <c r="B1244" t="s">
        <v>1304</v>
      </c>
      <c r="C1244" s="1" t="s">
        <v>742</v>
      </c>
      <c r="D1244" s="1" t="s">
        <v>28</v>
      </c>
      <c r="E1244" s="2">
        <v>11623.5406</v>
      </c>
      <c r="F1244" s="3">
        <v>1.2798972706245181E-3</v>
      </c>
      <c r="G1244" s="2">
        <v>12970</v>
      </c>
      <c r="H1244" s="2">
        <v>6.0590976740000002</v>
      </c>
      <c r="I1244" s="392">
        <v>8.5291503330511792E-6</v>
      </c>
      <c r="J1244" s="392">
        <v>1.01750673797236E-5</v>
      </c>
      <c r="K1244" s="392">
        <v>6.8315749357429894E-5</v>
      </c>
    </row>
    <row r="1245" spans="1:11" ht="19" customHeight="1" x14ac:dyDescent="0.2">
      <c r="A1245">
        <v>514</v>
      </c>
      <c r="B1245" t="s">
        <v>1295</v>
      </c>
      <c r="C1245" s="1" t="s">
        <v>86</v>
      </c>
      <c r="D1245" s="1" t="s">
        <v>40</v>
      </c>
      <c r="E1245" s="2">
        <v>502.47579999999999</v>
      </c>
      <c r="F1245" s="3">
        <v>4.7073706999999999E-2</v>
      </c>
      <c r="G1245" s="2">
        <v>334</v>
      </c>
      <c r="H1245" s="2">
        <v>5.7387556203700001</v>
      </c>
      <c r="I1245" s="392">
        <v>7.7610907594192798E-6</v>
      </c>
      <c r="J1245" s="392">
        <v>9.3615776142899595E-6</v>
      </c>
      <c r="K1245" s="392">
        <v>6.3325419913174105E-5</v>
      </c>
    </row>
    <row r="1246" spans="1:11" ht="19" customHeight="1" x14ac:dyDescent="0.2">
      <c r="A1246">
        <v>215</v>
      </c>
      <c r="B1246" t="s">
        <v>1258</v>
      </c>
      <c r="C1246" s="1" t="s">
        <v>86</v>
      </c>
      <c r="D1246" s="1" t="s">
        <v>40</v>
      </c>
      <c r="E1246" s="2">
        <v>2199.4737</v>
      </c>
      <c r="F1246" s="3">
        <v>6.5872000000000014E-3</v>
      </c>
      <c r="G1246" s="2">
        <v>2381</v>
      </c>
      <c r="H1246" s="2">
        <v>5.7247049680000002</v>
      </c>
      <c r="I1246" s="392">
        <v>7.7281913527393496E-6</v>
      </c>
      <c r="J1246" s="392">
        <v>9.3266933228585299E-6</v>
      </c>
      <c r="K1246" s="392">
        <v>6.3102379677265003E-5</v>
      </c>
    </row>
    <row r="1247" spans="1:11" ht="19" customHeight="1" x14ac:dyDescent="0.2">
      <c r="A1247">
        <v>232</v>
      </c>
      <c r="B1247" t="s">
        <v>1307</v>
      </c>
      <c r="C1247" s="1" t="s">
        <v>724</v>
      </c>
      <c r="D1247" s="1" t="s">
        <v>40</v>
      </c>
      <c r="E1247" s="2">
        <v>882.63469999999995</v>
      </c>
      <c r="F1247" s="3">
        <v>6.5872000000000014E-3</v>
      </c>
      <c r="G1247" s="2">
        <v>2274</v>
      </c>
      <c r="H1247" s="2">
        <v>5.4674418720000002</v>
      </c>
      <c r="I1247" s="392">
        <v>7.1282348489569804E-6</v>
      </c>
      <c r="J1247" s="392">
        <v>8.6916037143962493E-6</v>
      </c>
      <c r="K1247" s="392">
        <v>5.9156112407058001E-5</v>
      </c>
    </row>
    <row r="1248" spans="1:11" ht="19" customHeight="1" x14ac:dyDescent="0.2">
      <c r="A1248">
        <v>984</v>
      </c>
      <c r="B1248" t="s">
        <v>1328</v>
      </c>
      <c r="C1248" s="1" t="s">
        <v>742</v>
      </c>
      <c r="D1248" s="1" t="s">
        <v>28</v>
      </c>
      <c r="E1248" s="2">
        <v>3655.0931999999998</v>
      </c>
      <c r="F1248" s="3">
        <v>9.4990000000000005E-4</v>
      </c>
      <c r="G1248" s="2">
        <v>15701</v>
      </c>
      <c r="H1248" s="2">
        <v>5.4437486635000001</v>
      </c>
      <c r="I1248" s="392">
        <v>7.0743841057256199E-6</v>
      </c>
      <c r="J1248" s="392">
        <v>8.6337057686672703E-6</v>
      </c>
      <c r="K1248" s="392">
        <v>5.8790156850867897E-5</v>
      </c>
    </row>
    <row r="1249" spans="1:11" ht="19" customHeight="1" x14ac:dyDescent="0.2">
      <c r="A1249">
        <v>257</v>
      </c>
      <c r="B1249" t="s">
        <v>1293</v>
      </c>
      <c r="C1249" s="1" t="s">
        <v>86</v>
      </c>
      <c r="D1249" s="1" t="s">
        <v>40</v>
      </c>
      <c r="E1249" s="2">
        <v>2960.0346</v>
      </c>
      <c r="F1249" s="3">
        <v>6.5872000000000014E-3</v>
      </c>
      <c r="G1249" s="2">
        <v>2140</v>
      </c>
      <c r="H1249" s="2">
        <v>5.1452619200000003</v>
      </c>
      <c r="I1249" s="392">
        <v>6.4154731895624297E-6</v>
      </c>
      <c r="J1249" s="392">
        <v>7.9184334143546999E-6</v>
      </c>
      <c r="K1249" s="392">
        <v>5.4346059392837502E-5</v>
      </c>
    </row>
    <row r="1250" spans="1:11" ht="19" customHeight="1" x14ac:dyDescent="0.2">
      <c r="A1250">
        <v>124</v>
      </c>
      <c r="B1250" t="s">
        <v>1321</v>
      </c>
      <c r="C1250" s="1" t="s">
        <v>490</v>
      </c>
      <c r="D1250" s="1" t="s">
        <v>40</v>
      </c>
      <c r="E1250" s="2">
        <v>7205.6583000000001</v>
      </c>
      <c r="F1250" s="3">
        <v>2.2077000000000004E-3</v>
      </c>
      <c r="G1250" s="2">
        <v>6017</v>
      </c>
      <c r="H1250" s="2">
        <v>4.8485617785000006</v>
      </c>
      <c r="I1250" s="392">
        <v>5.7827478112568496E-6</v>
      </c>
      <c r="J1250" s="392">
        <v>7.2304795369776801E-6</v>
      </c>
      <c r="K1250" s="392">
        <v>4.9990516418199897E-5</v>
      </c>
    </row>
    <row r="1251" spans="1:11" ht="19" customHeight="1" x14ac:dyDescent="0.2">
      <c r="A1251">
        <v>223</v>
      </c>
      <c r="B1251" t="s">
        <v>1438</v>
      </c>
      <c r="C1251" s="1" t="s">
        <v>724</v>
      </c>
      <c r="D1251" s="1" t="s">
        <v>40</v>
      </c>
      <c r="E1251" s="2">
        <v>1142.6432</v>
      </c>
      <c r="F1251" s="3">
        <v>6.5871999999999997E-3</v>
      </c>
      <c r="G1251" s="2">
        <v>2012</v>
      </c>
      <c r="H1251" s="2">
        <v>4.8375079359999997</v>
      </c>
      <c r="I1251" s="392">
        <v>5.7594720818127496E-6</v>
      </c>
      <c r="J1251" s="392">
        <v>7.2053920460799402E-6</v>
      </c>
      <c r="K1251" s="392">
        <v>4.9835324793211403E-5</v>
      </c>
    </row>
    <row r="1252" spans="1:11" ht="19" customHeight="1" x14ac:dyDescent="0.2">
      <c r="A1252">
        <v>1446</v>
      </c>
      <c r="B1252" t="s">
        <v>1297</v>
      </c>
      <c r="C1252" s="1" t="s">
        <v>86</v>
      </c>
      <c r="D1252" s="1" t="s">
        <v>26</v>
      </c>
      <c r="E1252" s="2">
        <v>5156.9571999999998</v>
      </c>
      <c r="F1252" s="3">
        <v>1.0602019000000001E-2</v>
      </c>
      <c r="G1252" s="2">
        <v>1065</v>
      </c>
      <c r="H1252" s="2">
        <v>4.1212698357750002</v>
      </c>
      <c r="I1252" s="392">
        <v>4.3528372131369697E-6</v>
      </c>
      <c r="J1252" s="392">
        <v>5.6421509318025399E-6</v>
      </c>
      <c r="K1252" s="392">
        <v>3.9811219848090703E-5</v>
      </c>
    </row>
    <row r="1253" spans="1:11" ht="19" customHeight="1" x14ac:dyDescent="0.2">
      <c r="A1253">
        <v>204</v>
      </c>
      <c r="B1253" t="s">
        <v>1327</v>
      </c>
      <c r="C1253" s="1" t="s">
        <v>86</v>
      </c>
      <c r="D1253" s="1" t="s">
        <v>40</v>
      </c>
      <c r="E1253" s="2">
        <v>1691.5268000000001</v>
      </c>
      <c r="F1253" s="3">
        <v>6.5871999999999997E-3</v>
      </c>
      <c r="G1253" s="2">
        <v>1676</v>
      </c>
      <c r="H1253" s="2">
        <v>4.0296537279999995</v>
      </c>
      <c r="I1253" s="392">
        <v>4.1853157493387503E-6</v>
      </c>
      <c r="J1253" s="392">
        <v>5.4555724977321596E-6</v>
      </c>
      <c r="K1253" s="392">
        <v>3.8577941162682599E-5</v>
      </c>
    </row>
    <row r="1254" spans="1:11" ht="19" customHeight="1" x14ac:dyDescent="0.2">
      <c r="A1254">
        <v>161</v>
      </c>
      <c r="B1254" t="s">
        <v>1316</v>
      </c>
      <c r="C1254" s="1" t="s">
        <v>86</v>
      </c>
      <c r="D1254" s="1" t="s">
        <v>40</v>
      </c>
      <c r="E1254" s="2">
        <v>1503.6449</v>
      </c>
      <c r="F1254" s="3">
        <v>2.2077000000000004E-3</v>
      </c>
      <c r="G1254" s="2">
        <v>4905</v>
      </c>
      <c r="H1254" s="2">
        <v>3.9525005025000004</v>
      </c>
      <c r="I1254" s="392">
        <v>4.0464463316602397E-6</v>
      </c>
      <c r="J1254" s="392">
        <v>5.2947308660983298E-6</v>
      </c>
      <c r="K1254" s="392">
        <v>3.7546116999621203E-5</v>
      </c>
    </row>
    <row r="1255" spans="1:11" ht="19" customHeight="1" x14ac:dyDescent="0.2">
      <c r="A1255">
        <v>988</v>
      </c>
      <c r="B1255" t="s">
        <v>1467</v>
      </c>
      <c r="C1255" s="1" t="s">
        <v>742</v>
      </c>
      <c r="D1255" s="1" t="s">
        <v>28</v>
      </c>
      <c r="E1255" s="2">
        <v>3632.4438</v>
      </c>
      <c r="F1255" s="3">
        <v>9.4990000000000005E-4</v>
      </c>
      <c r="G1255" s="2">
        <v>11221</v>
      </c>
      <c r="H1255" s="2">
        <v>3.8904721835000005</v>
      </c>
      <c r="I1255" s="392">
        <v>3.9370595135927299E-6</v>
      </c>
      <c r="J1255" s="392">
        <v>5.1644041980960902E-6</v>
      </c>
      <c r="K1255" s="392">
        <v>3.6734382713702198E-5</v>
      </c>
    </row>
    <row r="1256" spans="1:11" ht="19" customHeight="1" x14ac:dyDescent="0.2">
      <c r="A1256">
        <v>167</v>
      </c>
      <c r="B1256" t="s">
        <v>1503</v>
      </c>
      <c r="C1256" s="1" t="s">
        <v>86</v>
      </c>
      <c r="D1256" s="1" t="s">
        <v>40</v>
      </c>
      <c r="E1256" s="2">
        <v>1207.2291</v>
      </c>
      <c r="F1256" s="3">
        <v>2.2077000000000004E-3</v>
      </c>
      <c r="G1256" s="2">
        <v>4818</v>
      </c>
      <c r="H1256" s="2">
        <v>3.8823949890000002</v>
      </c>
      <c r="I1256" s="392">
        <v>3.9226958819882803E-6</v>
      </c>
      <c r="J1256" s="392">
        <v>5.1474447197986201E-6</v>
      </c>
      <c r="K1256" s="392">
        <v>3.6621856599177902E-5</v>
      </c>
    </row>
    <row r="1257" spans="1:11" ht="19" customHeight="1" x14ac:dyDescent="0.2">
      <c r="A1257">
        <v>219</v>
      </c>
      <c r="B1257" t="s">
        <v>1291</v>
      </c>
      <c r="C1257" s="1" t="s">
        <v>86</v>
      </c>
      <c r="D1257" s="1" t="s">
        <v>40</v>
      </c>
      <c r="E1257" s="2">
        <v>280.05200000000002</v>
      </c>
      <c r="F1257" s="3">
        <v>6.5872000000000014E-3</v>
      </c>
      <c r="G1257" s="2">
        <v>1580</v>
      </c>
      <c r="H1257" s="2">
        <v>3.7988382400000003</v>
      </c>
      <c r="I1257" s="392">
        <v>3.7767084017040001E-6</v>
      </c>
      <c r="J1257" s="392">
        <v>4.9819460401120902E-6</v>
      </c>
      <c r="K1257" s="392">
        <v>3.5531421166964601E-5</v>
      </c>
    </row>
    <row r="1258" spans="1:11" ht="19" customHeight="1" x14ac:dyDescent="0.2">
      <c r="A1258">
        <v>181</v>
      </c>
      <c r="B1258" t="s">
        <v>1308</v>
      </c>
      <c r="C1258" s="1" t="s">
        <v>86</v>
      </c>
      <c r="D1258" s="1" t="s">
        <v>40</v>
      </c>
      <c r="E1258" s="2">
        <v>2406.3047000000001</v>
      </c>
      <c r="F1258" s="3">
        <v>2.2076999999999999E-3</v>
      </c>
      <c r="G1258" s="2">
        <v>4585</v>
      </c>
      <c r="H1258" s="2">
        <v>3.6946411425000001</v>
      </c>
      <c r="I1258" s="392">
        <v>3.5954263471157402E-6</v>
      </c>
      <c r="J1258" s="392">
        <v>4.7728017500553096E-6</v>
      </c>
      <c r="K1258" s="392">
        <v>3.4163662811147003E-5</v>
      </c>
    </row>
    <row r="1259" spans="1:11" ht="19" customHeight="1" x14ac:dyDescent="0.2">
      <c r="A1259">
        <v>242</v>
      </c>
      <c r="B1259" t="s">
        <v>1306</v>
      </c>
      <c r="C1259" s="1" t="s">
        <v>724</v>
      </c>
      <c r="D1259" s="1" t="s">
        <v>40</v>
      </c>
      <c r="E1259" s="2">
        <v>6419.2277000000004</v>
      </c>
      <c r="F1259" s="3">
        <v>6.5871999999999997E-3</v>
      </c>
      <c r="G1259" s="2">
        <v>1525</v>
      </c>
      <c r="H1259" s="2">
        <v>3.6666001999999995</v>
      </c>
      <c r="I1259" s="392">
        <v>3.5476731174203301E-6</v>
      </c>
      <c r="J1259" s="392">
        <v>4.7197624797005903E-6</v>
      </c>
      <c r="K1259" s="392">
        <v>3.3809347276926299E-5</v>
      </c>
    </row>
    <row r="1260" spans="1:11" ht="19" customHeight="1" x14ac:dyDescent="0.2">
      <c r="A1260">
        <v>1449</v>
      </c>
      <c r="B1260" t="s">
        <v>1233</v>
      </c>
      <c r="C1260" s="1" t="s">
        <v>86</v>
      </c>
      <c r="D1260" s="1" t="s">
        <v>26</v>
      </c>
      <c r="E1260" s="2">
        <v>26885.759399999999</v>
      </c>
      <c r="F1260" s="3">
        <v>1.1264414098591548E-2</v>
      </c>
      <c r="G1260" s="2">
        <v>852</v>
      </c>
      <c r="H1260" s="2">
        <v>3.50300749638</v>
      </c>
      <c r="I1260" s="392">
        <v>3.2752189756657199E-6</v>
      </c>
      <c r="J1260" s="392">
        <v>4.39843717567059E-6</v>
      </c>
      <c r="K1260" s="392">
        <v>3.1727241486770403E-5</v>
      </c>
    </row>
    <row r="1261" spans="1:11" ht="19" customHeight="1" x14ac:dyDescent="0.2">
      <c r="A1261">
        <v>166</v>
      </c>
      <c r="B1261" t="s">
        <v>1324</v>
      </c>
      <c r="C1261" s="1" t="s">
        <v>86</v>
      </c>
      <c r="D1261" s="1" t="s">
        <v>40</v>
      </c>
      <c r="E1261" s="2">
        <v>2165.9888999999998</v>
      </c>
      <c r="F1261" s="3">
        <v>2.2076999999999999E-3</v>
      </c>
      <c r="G1261" s="2">
        <v>4244</v>
      </c>
      <c r="H1261" s="2">
        <v>3.4198597619999997</v>
      </c>
      <c r="I1261" s="392">
        <v>3.1411151199207301E-6</v>
      </c>
      <c r="J1261" s="392">
        <v>4.2405207858740904E-6</v>
      </c>
      <c r="K1261" s="392">
        <v>3.0681600810396097E-5</v>
      </c>
    </row>
    <row r="1262" spans="1:11" ht="19" customHeight="1" x14ac:dyDescent="0.2">
      <c r="A1262">
        <v>1088</v>
      </c>
      <c r="B1262" t="s">
        <v>1335</v>
      </c>
      <c r="C1262" s="1" t="s">
        <v>341</v>
      </c>
      <c r="D1262" s="1" t="s">
        <v>28</v>
      </c>
      <c r="E1262" s="2">
        <v>3239.2964000000002</v>
      </c>
      <c r="F1262" s="3">
        <v>5.6003999999999984E-3</v>
      </c>
      <c r="G1262" s="2">
        <v>1673</v>
      </c>
      <c r="H1262" s="2">
        <v>3.4198562579999998</v>
      </c>
      <c r="I1262" s="392">
        <v>3.1411097042957999E-6</v>
      </c>
      <c r="J1262" s="392">
        <v>4.2405139156822597E-6</v>
      </c>
      <c r="K1262" s="392">
        <v>3.0681559233722698E-5</v>
      </c>
    </row>
    <row r="1263" spans="1:11" ht="19" customHeight="1" x14ac:dyDescent="0.2">
      <c r="A1263">
        <v>217</v>
      </c>
      <c r="B1263" t="s">
        <v>1325</v>
      </c>
      <c r="C1263" s="1" t="s">
        <v>86</v>
      </c>
      <c r="D1263" s="1" t="s">
        <v>40</v>
      </c>
      <c r="E1263" s="2">
        <v>2447.9706000000001</v>
      </c>
      <c r="F1263" s="3">
        <v>6.5871999999999997E-3</v>
      </c>
      <c r="G1263" s="2">
        <v>1332</v>
      </c>
      <c r="H1263" s="2">
        <v>3.2025648959999997</v>
      </c>
      <c r="I1263" s="392">
        <v>2.8027809337783799E-6</v>
      </c>
      <c r="J1263" s="392">
        <v>3.8332773227413502E-6</v>
      </c>
      <c r="K1263" s="392">
        <v>2.8010824649780501E-5</v>
      </c>
    </row>
    <row r="1264" spans="1:11" ht="19" customHeight="1" x14ac:dyDescent="0.2">
      <c r="A1264">
        <v>1149</v>
      </c>
      <c r="B1264" t="s">
        <v>458</v>
      </c>
      <c r="C1264" s="1" t="s">
        <v>471</v>
      </c>
      <c r="D1264" s="1" t="s">
        <v>53</v>
      </c>
      <c r="E1264" s="2">
        <v>101605.2452</v>
      </c>
      <c r="F1264" s="3">
        <v>1.8407000000000002E-3</v>
      </c>
      <c r="G1264" s="2">
        <v>4729</v>
      </c>
      <c r="H1264" s="2">
        <v>3.1772046595000001</v>
      </c>
      <c r="I1264" s="392">
        <v>2.76350915332489E-6</v>
      </c>
      <c r="J1264" s="392">
        <v>3.7870848017492002E-6</v>
      </c>
      <c r="K1264" s="392">
        <v>2.7696703105654401E-5</v>
      </c>
    </row>
    <row r="1265" spans="1:11" ht="19" customHeight="1" x14ac:dyDescent="0.2">
      <c r="A1265">
        <v>252</v>
      </c>
      <c r="B1265" t="s">
        <v>1326</v>
      </c>
      <c r="C1265" s="1" t="s">
        <v>86</v>
      </c>
      <c r="D1265" s="1" t="s">
        <v>40</v>
      </c>
      <c r="E1265" s="2">
        <v>202.55629999999999</v>
      </c>
      <c r="F1265" s="3">
        <v>6.5872000000000014E-3</v>
      </c>
      <c r="G1265" s="2">
        <v>1283</v>
      </c>
      <c r="H1265" s="2">
        <v>3.0847528240000002</v>
      </c>
      <c r="I1265" s="392">
        <v>2.62504722895984E-6</v>
      </c>
      <c r="J1265" s="392">
        <v>3.6202618126173899E-6</v>
      </c>
      <c r="K1265" s="392">
        <v>2.65811164121307E-5</v>
      </c>
    </row>
    <row r="1266" spans="1:11" ht="19" customHeight="1" x14ac:dyDescent="0.2">
      <c r="A1266">
        <v>1092</v>
      </c>
      <c r="B1266" t="s">
        <v>1305</v>
      </c>
      <c r="C1266" s="1" t="s">
        <v>20</v>
      </c>
      <c r="D1266" s="1" t="s">
        <v>28</v>
      </c>
      <c r="E1266" s="2">
        <v>5594.0371999999998</v>
      </c>
      <c r="F1266" s="3">
        <v>5.6004000000000002E-3</v>
      </c>
      <c r="G1266" s="2">
        <v>1505</v>
      </c>
      <c r="H1266" s="2">
        <v>3.0764397300000002</v>
      </c>
      <c r="I1266" s="392">
        <v>2.6130536335261801E-6</v>
      </c>
      <c r="J1266" s="392">
        <v>3.60554815357263E-6</v>
      </c>
      <c r="K1266" s="392">
        <v>2.6481980394853499E-5</v>
      </c>
    </row>
    <row r="1267" spans="1:11" ht="19" customHeight="1" x14ac:dyDescent="0.2">
      <c r="A1267">
        <v>980</v>
      </c>
      <c r="B1267" t="s">
        <v>1474</v>
      </c>
      <c r="C1267" s="1" t="s">
        <v>742</v>
      </c>
      <c r="D1267" s="1" t="s">
        <v>28</v>
      </c>
      <c r="E1267" s="2">
        <v>16920.891500000002</v>
      </c>
      <c r="F1267" s="3">
        <v>9.4990000000000005E-4</v>
      </c>
      <c r="G1267" s="2">
        <v>8863</v>
      </c>
      <c r="H1267" s="2">
        <v>3.0729217505000004</v>
      </c>
      <c r="I1267" s="392">
        <v>2.60798491484922E-6</v>
      </c>
      <c r="J1267" s="392">
        <v>3.5990844762722499E-6</v>
      </c>
      <c r="K1267" s="392">
        <v>2.6440479391529899E-5</v>
      </c>
    </row>
    <row r="1268" spans="1:11" ht="19" customHeight="1" x14ac:dyDescent="0.2">
      <c r="A1268">
        <v>165</v>
      </c>
      <c r="B1268" t="s">
        <v>940</v>
      </c>
      <c r="C1268" s="1" t="s">
        <v>86</v>
      </c>
      <c r="D1268" s="1" t="s">
        <v>40</v>
      </c>
      <c r="E1268" s="2">
        <v>635.11940000000004</v>
      </c>
      <c r="F1268" s="3">
        <v>2.2077000000000004E-3</v>
      </c>
      <c r="G1268" s="2">
        <v>3764</v>
      </c>
      <c r="H1268" s="2">
        <v>3.0330707220000002</v>
      </c>
      <c r="I1268" s="392">
        <v>2.5508500371273801E-6</v>
      </c>
      <c r="J1268" s="392">
        <v>3.5263306579847801E-6</v>
      </c>
      <c r="K1268" s="392">
        <v>2.5963150445112499E-5</v>
      </c>
    </row>
    <row r="1269" spans="1:11" ht="19" customHeight="1" x14ac:dyDescent="0.2">
      <c r="A1269">
        <v>248</v>
      </c>
      <c r="B1269" t="s">
        <v>1434</v>
      </c>
      <c r="C1269" s="1" t="s">
        <v>86</v>
      </c>
      <c r="D1269" s="1" t="s">
        <v>40</v>
      </c>
      <c r="E1269" s="2">
        <v>3392.0389</v>
      </c>
      <c r="F1269" s="3">
        <v>6.5871999999999997E-3</v>
      </c>
      <c r="G1269" s="2">
        <v>1258</v>
      </c>
      <c r="H1269" s="2">
        <v>3.024644624</v>
      </c>
      <c r="I1269" s="392">
        <v>2.5388360824354198E-6</v>
      </c>
      <c r="J1269" s="392">
        <v>3.5112413616179998E-6</v>
      </c>
      <c r="K1269" s="392">
        <v>2.5867349302303101E-5</v>
      </c>
    </row>
    <row r="1270" spans="1:11" ht="19" customHeight="1" x14ac:dyDescent="0.2">
      <c r="A1270">
        <v>243</v>
      </c>
      <c r="B1270" t="s">
        <v>1131</v>
      </c>
      <c r="C1270" s="1" t="s">
        <v>86</v>
      </c>
      <c r="D1270" s="1" t="s">
        <v>40</v>
      </c>
      <c r="E1270" s="2">
        <v>3280.0113000000001</v>
      </c>
      <c r="F1270" s="3">
        <v>6.5871999999999997E-3</v>
      </c>
      <c r="G1270" s="2">
        <v>1255</v>
      </c>
      <c r="H1270" s="2">
        <v>3.0174316399999999</v>
      </c>
      <c r="I1270" s="392">
        <v>2.52837517767758E-6</v>
      </c>
      <c r="J1270" s="392">
        <v>3.4983620147879701E-6</v>
      </c>
      <c r="K1270" s="392">
        <v>2.5785405867690799E-5</v>
      </c>
    </row>
    <row r="1271" spans="1:11" ht="19" customHeight="1" x14ac:dyDescent="0.2">
      <c r="A1271">
        <v>196</v>
      </c>
      <c r="B1271" t="s">
        <v>1459</v>
      </c>
      <c r="C1271" s="1" t="s">
        <v>18</v>
      </c>
      <c r="D1271" s="1" t="s">
        <v>40</v>
      </c>
      <c r="E1271" s="2">
        <v>4365.2188999999998</v>
      </c>
      <c r="F1271" s="3">
        <v>2.2076999999999999E-3</v>
      </c>
      <c r="G1271" s="2">
        <v>3632</v>
      </c>
      <c r="H1271" s="2">
        <v>2.9267037359999999</v>
      </c>
      <c r="I1271" s="392">
        <v>2.39520412340224E-6</v>
      </c>
      <c r="J1271" s="392">
        <v>3.3384619365585601E-6</v>
      </c>
      <c r="K1271" s="392">
        <v>2.4723346066527099E-5</v>
      </c>
    </row>
    <row r="1272" spans="1:11" ht="19" customHeight="1" x14ac:dyDescent="0.2">
      <c r="A1272">
        <v>249</v>
      </c>
      <c r="B1272" t="s">
        <v>1318</v>
      </c>
      <c r="C1272" s="1" t="s">
        <v>86</v>
      </c>
      <c r="D1272" s="1" t="s">
        <v>40</v>
      </c>
      <c r="E1272" s="2">
        <v>2690.4647</v>
      </c>
      <c r="F1272" s="3">
        <v>6.5872000000000014E-3</v>
      </c>
      <c r="G1272" s="2">
        <v>1154</v>
      </c>
      <c r="H1272" s="2">
        <v>2.7745945120000002</v>
      </c>
      <c r="I1272" s="392">
        <v>2.1833714924962699E-6</v>
      </c>
      <c r="J1272" s="392">
        <v>3.0745600001623702E-6</v>
      </c>
      <c r="K1272" s="392">
        <v>2.2959464160798299E-5</v>
      </c>
    </row>
    <row r="1273" spans="1:11" ht="19" customHeight="1" x14ac:dyDescent="0.2">
      <c r="A1273">
        <v>1452</v>
      </c>
      <c r="B1273" t="s">
        <v>1275</v>
      </c>
      <c r="C1273" s="1" t="s">
        <v>20</v>
      </c>
      <c r="D1273" s="1" t="s">
        <v>26</v>
      </c>
      <c r="E1273" s="2">
        <v>27051.5285</v>
      </c>
      <c r="F1273" s="3">
        <v>1.0943311104499275E-2</v>
      </c>
      <c r="G1273" s="2">
        <v>689</v>
      </c>
      <c r="H1273" s="2">
        <v>2.7520785931150002</v>
      </c>
      <c r="I1273" s="392">
        <v>2.1528142525638698E-6</v>
      </c>
      <c r="J1273" s="392">
        <v>3.0370788107544998E-6</v>
      </c>
      <c r="K1273" s="392">
        <v>2.2706172834673001E-5</v>
      </c>
    </row>
    <row r="1274" spans="1:11" ht="19" customHeight="1" x14ac:dyDescent="0.2">
      <c r="A1274">
        <v>173</v>
      </c>
      <c r="B1274" t="s">
        <v>1453</v>
      </c>
      <c r="C1274" s="1" t="s">
        <v>86</v>
      </c>
      <c r="D1274" s="1" t="s">
        <v>40</v>
      </c>
      <c r="E1274" s="2">
        <v>423.53949999999998</v>
      </c>
      <c r="F1274" s="3">
        <v>2.2076999999999999E-3</v>
      </c>
      <c r="G1274" s="2">
        <v>3200</v>
      </c>
      <c r="H1274" s="2">
        <v>2.5785936</v>
      </c>
      <c r="I1274" s="392">
        <v>1.9222732555964398E-6</v>
      </c>
      <c r="J1274" s="392">
        <v>2.75325968543416E-6</v>
      </c>
      <c r="K1274" s="392">
        <v>2.0740953675109801E-5</v>
      </c>
    </row>
    <row r="1275" spans="1:11" ht="19" customHeight="1" x14ac:dyDescent="0.2">
      <c r="A1275">
        <v>1185</v>
      </c>
      <c r="B1275" t="s">
        <v>1301</v>
      </c>
      <c r="C1275" s="1" t="s">
        <v>90</v>
      </c>
      <c r="D1275" s="1" t="s">
        <v>53</v>
      </c>
      <c r="E1275" s="2">
        <v>45800.467499999999</v>
      </c>
      <c r="F1275" s="3">
        <v>1.8406999999999998E-3</v>
      </c>
      <c r="G1275" s="2">
        <v>3782</v>
      </c>
      <c r="H1275" s="2">
        <v>2.5409575009999998</v>
      </c>
      <c r="I1275" s="392">
        <v>1.8735994630532801E-6</v>
      </c>
      <c r="J1275" s="392">
        <v>2.6924921651784401E-6</v>
      </c>
      <c r="K1275" s="392">
        <v>2.0314322710924598E-5</v>
      </c>
    </row>
    <row r="1276" spans="1:11" ht="19" customHeight="1" x14ac:dyDescent="0.2">
      <c r="A1276">
        <v>245</v>
      </c>
      <c r="B1276" t="s">
        <v>1334</v>
      </c>
      <c r="C1276" s="1" t="s">
        <v>724</v>
      </c>
      <c r="D1276" s="1" t="s">
        <v>40</v>
      </c>
      <c r="E1276" s="2">
        <v>1043.9875</v>
      </c>
      <c r="F1276" s="3">
        <v>6.5872000000000014E-3</v>
      </c>
      <c r="G1276" s="2">
        <v>1025</v>
      </c>
      <c r="H1276" s="2">
        <v>2.4644362000000002</v>
      </c>
      <c r="I1276" s="392">
        <v>1.77658484857577E-6</v>
      </c>
      <c r="J1276" s="392">
        <v>2.56963088701248E-6</v>
      </c>
      <c r="K1276" s="392">
        <v>1.9480136813550201E-5</v>
      </c>
    </row>
    <row r="1277" spans="1:11" ht="19" customHeight="1" x14ac:dyDescent="0.2">
      <c r="A1277">
        <v>263</v>
      </c>
      <c r="B1277" t="s">
        <v>1284</v>
      </c>
      <c r="C1277" s="1" t="s">
        <v>86</v>
      </c>
      <c r="D1277" s="1" t="s">
        <v>40</v>
      </c>
      <c r="E1277" s="2">
        <v>11952.7906</v>
      </c>
      <c r="F1277" s="3">
        <v>6.5871999999999997E-3</v>
      </c>
      <c r="G1277" s="2">
        <v>1001</v>
      </c>
      <c r="H1277" s="2">
        <v>2.4067323279999999</v>
      </c>
      <c r="I1277" s="392">
        <v>1.7051281443352499E-6</v>
      </c>
      <c r="J1277" s="392">
        <v>2.4781713379462399E-6</v>
      </c>
      <c r="K1277" s="392">
        <v>1.88576640002987E-5</v>
      </c>
    </row>
    <row r="1278" spans="1:11" ht="19" customHeight="1" x14ac:dyDescent="0.2">
      <c r="A1278">
        <v>182</v>
      </c>
      <c r="B1278" t="s">
        <v>1466</v>
      </c>
      <c r="C1278" s="1" t="s">
        <v>86</v>
      </c>
      <c r="D1278" s="1" t="s">
        <v>40</v>
      </c>
      <c r="E1278" s="2">
        <v>2535.7028</v>
      </c>
      <c r="F1278" s="3">
        <v>2.2077000000000004E-3</v>
      </c>
      <c r="G1278" s="2">
        <v>2805</v>
      </c>
      <c r="H1278" s="2">
        <v>2.2602984525000003</v>
      </c>
      <c r="I1278" s="392">
        <v>1.52847550854308E-6</v>
      </c>
      <c r="J1278" s="392">
        <v>2.2509547058168998E-6</v>
      </c>
      <c r="K1278" s="392">
        <v>1.7284195803764999E-5</v>
      </c>
    </row>
    <row r="1279" spans="1:11" ht="19" customHeight="1" x14ac:dyDescent="0.2">
      <c r="A1279">
        <v>227</v>
      </c>
      <c r="B1279" t="s">
        <v>1439</v>
      </c>
      <c r="C1279" s="1" t="s">
        <v>86</v>
      </c>
      <c r="D1279" s="1" t="s">
        <v>40</v>
      </c>
      <c r="E1279" s="2">
        <v>836.73649999999998</v>
      </c>
      <c r="F1279" s="3">
        <v>6.5872000000000014E-3</v>
      </c>
      <c r="G1279" s="2">
        <v>937</v>
      </c>
      <c r="H1279" s="2">
        <v>2.2528553360000001</v>
      </c>
      <c r="I1279" s="392">
        <v>1.5196825351959599E-6</v>
      </c>
      <c r="J1279" s="392">
        <v>2.2395151676672002E-6</v>
      </c>
      <c r="K1279" s="392">
        <v>1.7208119059954799E-5</v>
      </c>
    </row>
    <row r="1280" spans="1:11" ht="19" customHeight="1" x14ac:dyDescent="0.2">
      <c r="A1280">
        <v>264</v>
      </c>
      <c r="B1280" t="s">
        <v>1484</v>
      </c>
      <c r="C1280" s="1" t="s">
        <v>86</v>
      </c>
      <c r="D1280" s="1" t="s">
        <v>40</v>
      </c>
      <c r="E1280" s="2">
        <v>897.83119999999997</v>
      </c>
      <c r="F1280" s="3">
        <v>6.5871999999999997E-3</v>
      </c>
      <c r="G1280" s="2">
        <v>921</v>
      </c>
      <c r="H1280" s="2">
        <v>2.2143860879999999</v>
      </c>
      <c r="I1280" s="392">
        <v>1.47431141562088E-6</v>
      </c>
      <c r="J1280" s="392">
        <v>2.1809891100081502E-6</v>
      </c>
      <c r="K1280" s="392">
        <v>1.6803257208784698E-5</v>
      </c>
    </row>
    <row r="1281" spans="1:11" ht="19" customHeight="1" x14ac:dyDescent="0.2">
      <c r="A1281">
        <v>1047</v>
      </c>
      <c r="B1281" t="s">
        <v>1460</v>
      </c>
      <c r="C1281" s="1" t="s">
        <v>63</v>
      </c>
      <c r="D1281" s="1" t="s">
        <v>28</v>
      </c>
      <c r="E1281" s="2">
        <v>1234.2787000000001</v>
      </c>
      <c r="F1281" s="3">
        <v>4.2780999999999991E-3</v>
      </c>
      <c r="G1281" s="2">
        <v>1409</v>
      </c>
      <c r="H1281" s="2">
        <v>2.2001626584999996</v>
      </c>
      <c r="I1281" s="392">
        <v>1.4578072301849399E-6</v>
      </c>
      <c r="J1281" s="392">
        <v>2.1597601858715998E-6</v>
      </c>
      <c r="K1281" s="392">
        <v>1.66511032674499E-5</v>
      </c>
    </row>
    <row r="1282" spans="1:11" ht="19" customHeight="1" x14ac:dyDescent="0.2">
      <c r="A1282">
        <v>207</v>
      </c>
      <c r="B1282" t="s">
        <v>1457</v>
      </c>
      <c r="C1282" s="1" t="s">
        <v>86</v>
      </c>
      <c r="D1282" s="1" t="s">
        <v>40</v>
      </c>
      <c r="E1282" s="2">
        <v>1416.9589000000001</v>
      </c>
      <c r="F1282" s="3">
        <v>6.5871999999999997E-3</v>
      </c>
      <c r="G1282" s="2">
        <v>890</v>
      </c>
      <c r="H1282" s="2">
        <v>2.1398519199999999</v>
      </c>
      <c r="I1282" s="392">
        <v>1.38879570273288E-6</v>
      </c>
      <c r="J1282" s="392">
        <v>2.0688357676587598E-6</v>
      </c>
      <c r="K1282" s="392">
        <v>1.6012928719974201E-5</v>
      </c>
    </row>
    <row r="1283" spans="1:11" ht="19" customHeight="1" x14ac:dyDescent="0.2">
      <c r="A1283">
        <v>214</v>
      </c>
      <c r="B1283" t="s">
        <v>1311</v>
      </c>
      <c r="C1283" s="1" t="s">
        <v>724</v>
      </c>
      <c r="D1283" s="1" t="s">
        <v>40</v>
      </c>
      <c r="E1283" s="2">
        <v>1453.1795999999999</v>
      </c>
      <c r="F1283" s="3">
        <v>6.5871999999999997E-3</v>
      </c>
      <c r="G1283" s="2">
        <v>880</v>
      </c>
      <c r="H1283" s="2">
        <v>2.11580864</v>
      </c>
      <c r="I1283" s="392">
        <v>1.36178416456271E-6</v>
      </c>
      <c r="J1283" s="392">
        <v>2.03343971528209E-6</v>
      </c>
      <c r="K1283" s="392">
        <v>1.57491430992819E-5</v>
      </c>
    </row>
    <row r="1284" spans="1:11" ht="19" customHeight="1" x14ac:dyDescent="0.2">
      <c r="A1284">
        <v>1217</v>
      </c>
      <c r="B1284" t="s">
        <v>1489</v>
      </c>
      <c r="C1284" s="1" t="s">
        <v>86</v>
      </c>
      <c r="D1284" s="1" t="s">
        <v>53</v>
      </c>
      <c r="E1284" s="2">
        <v>350.6268</v>
      </c>
      <c r="F1284" s="3">
        <v>6.6822000000000001E-3</v>
      </c>
      <c r="G1284" s="2">
        <v>706</v>
      </c>
      <c r="H1284" s="2">
        <v>1.7219361179999999</v>
      </c>
      <c r="I1284" s="392">
        <v>9.5208320463378299E-7</v>
      </c>
      <c r="J1284" s="392">
        <v>1.4822966924272299E-6</v>
      </c>
      <c r="K1284" s="392">
        <v>1.1818997322545599E-5</v>
      </c>
    </row>
    <row r="1285" spans="1:11" ht="19" customHeight="1" x14ac:dyDescent="0.2">
      <c r="A1285">
        <v>1079</v>
      </c>
      <c r="B1285" t="s">
        <v>1461</v>
      </c>
      <c r="C1285" s="1" t="s">
        <v>20</v>
      </c>
      <c r="D1285" s="1" t="s">
        <v>28</v>
      </c>
      <c r="E1285" s="2">
        <v>3631.7226000000001</v>
      </c>
      <c r="F1285" s="3">
        <v>5.6003999999999984E-3</v>
      </c>
      <c r="G1285" s="2">
        <v>833</v>
      </c>
      <c r="H1285" s="2">
        <v>1.7027736179999997</v>
      </c>
      <c r="I1285" s="392">
        <v>9.3343618415717596E-7</v>
      </c>
      <c r="J1285" s="392">
        <v>1.4570191108958799E-6</v>
      </c>
      <c r="K1285" s="392">
        <v>1.1637475323610499E-5</v>
      </c>
    </row>
    <row r="1286" spans="1:11" ht="19" customHeight="1" x14ac:dyDescent="0.2">
      <c r="A1286">
        <v>565</v>
      </c>
      <c r="B1286" t="s">
        <v>1436</v>
      </c>
      <c r="C1286" s="1" t="s">
        <v>86</v>
      </c>
      <c r="D1286" s="1" t="s">
        <v>53</v>
      </c>
      <c r="E1286" s="2">
        <v>34955.468200000003</v>
      </c>
      <c r="F1286" s="3">
        <v>6.682200000000001E-3</v>
      </c>
      <c r="G1286" s="2">
        <v>690</v>
      </c>
      <c r="H1286" s="2">
        <v>1.6829120700000002</v>
      </c>
      <c r="I1286" s="392">
        <v>9.1460721337560396E-7</v>
      </c>
      <c r="J1286" s="392">
        <v>1.4310579945672999E-6</v>
      </c>
      <c r="K1286" s="392">
        <v>1.14478912157143E-5</v>
      </c>
    </row>
    <row r="1287" spans="1:11" ht="19" customHeight="1" x14ac:dyDescent="0.2">
      <c r="A1287">
        <v>1138</v>
      </c>
      <c r="B1287" t="s">
        <v>1449</v>
      </c>
      <c r="C1287" s="1" t="s">
        <v>1136</v>
      </c>
      <c r="D1287" s="1" t="s">
        <v>53</v>
      </c>
      <c r="E1287" s="2">
        <v>17513.5239</v>
      </c>
      <c r="F1287" s="3">
        <v>6.682200000000001E-3</v>
      </c>
      <c r="G1287" s="2">
        <v>690</v>
      </c>
      <c r="H1287" s="2">
        <v>1.6829120700000002</v>
      </c>
      <c r="I1287" s="392">
        <v>9.1460721337560396E-7</v>
      </c>
      <c r="J1287" s="392">
        <v>1.4310579945672999E-6</v>
      </c>
      <c r="K1287" s="392">
        <v>1.14478912157143E-5</v>
      </c>
    </row>
    <row r="1288" spans="1:11" ht="19" customHeight="1" x14ac:dyDescent="0.2">
      <c r="A1288">
        <v>1166</v>
      </c>
      <c r="B1288" t="s">
        <v>1440</v>
      </c>
      <c r="C1288" s="1" t="s">
        <v>1129</v>
      </c>
      <c r="D1288" s="1" t="s">
        <v>53</v>
      </c>
      <c r="E1288" s="2">
        <v>42142.861700000001</v>
      </c>
      <c r="F1288" s="3">
        <v>1.8406999999999998E-3</v>
      </c>
      <c r="G1288" s="2">
        <v>2340</v>
      </c>
      <c r="H1288" s="2">
        <v>1.5721418699999998</v>
      </c>
      <c r="I1288" s="392">
        <v>8.1204884982390098E-7</v>
      </c>
      <c r="J1288" s="392">
        <v>1.2877968541278101E-6</v>
      </c>
      <c r="K1288" s="392">
        <v>1.0402067310696199E-5</v>
      </c>
    </row>
    <row r="1289" spans="1:11" ht="19" customHeight="1" x14ac:dyDescent="0.2">
      <c r="A1289">
        <v>1141</v>
      </c>
      <c r="B1289" t="s">
        <v>1471</v>
      </c>
      <c r="C1289" s="1" t="s">
        <v>86</v>
      </c>
      <c r="D1289" s="1" t="s">
        <v>53</v>
      </c>
      <c r="E1289" s="2">
        <v>676.6404</v>
      </c>
      <c r="F1289" s="3">
        <v>6.6822000000000001E-3</v>
      </c>
      <c r="G1289" s="2">
        <v>637</v>
      </c>
      <c r="H1289" s="2">
        <v>1.5536449109999999</v>
      </c>
      <c r="I1289" s="392">
        <v>7.9537698192725202E-7</v>
      </c>
      <c r="J1289" s="392">
        <v>1.2642023929765601E-6</v>
      </c>
      <c r="K1289" s="392">
        <v>1.02326567940582E-5</v>
      </c>
    </row>
    <row r="1290" spans="1:11" ht="19" customHeight="1" x14ac:dyDescent="0.2">
      <c r="A1290">
        <v>1179</v>
      </c>
      <c r="B1290" t="s">
        <v>1443</v>
      </c>
      <c r="C1290" s="1" t="s">
        <v>90</v>
      </c>
      <c r="D1290" s="1" t="s">
        <v>53</v>
      </c>
      <c r="E1290" s="2">
        <v>19164.290300000001</v>
      </c>
      <c r="F1290" s="3">
        <v>1.8406999999999998E-3</v>
      </c>
      <c r="G1290" s="2">
        <v>2307</v>
      </c>
      <c r="H1290" s="2">
        <v>1.5499706384999998</v>
      </c>
      <c r="I1290" s="392">
        <v>7.9206927570008304E-7</v>
      </c>
      <c r="J1290" s="392">
        <v>1.25970333320693E-6</v>
      </c>
      <c r="K1290" s="392">
        <v>1.0198345024152801E-5</v>
      </c>
    </row>
    <row r="1291" spans="1:11" ht="19" customHeight="1" x14ac:dyDescent="0.2">
      <c r="A1291">
        <v>266</v>
      </c>
      <c r="B1291" t="s">
        <v>1434</v>
      </c>
      <c r="C1291" s="1" t="s">
        <v>1147</v>
      </c>
      <c r="D1291" s="1" t="s">
        <v>40</v>
      </c>
      <c r="E1291" s="2">
        <v>8219.6769999999997</v>
      </c>
      <c r="F1291" s="3">
        <v>6.5871999999999997E-3</v>
      </c>
      <c r="G1291" s="2">
        <v>642</v>
      </c>
      <c r="H1291" s="2">
        <v>1.5435785759999998</v>
      </c>
      <c r="I1291" s="392">
        <v>7.8630915798292802E-7</v>
      </c>
      <c r="J1291" s="392">
        <v>1.2518892607566899E-6</v>
      </c>
      <c r="K1291" s="392">
        <v>1.01411631765671E-5</v>
      </c>
    </row>
    <row r="1292" spans="1:11" ht="19" customHeight="1" x14ac:dyDescent="0.2">
      <c r="A1292">
        <v>1151</v>
      </c>
      <c r="B1292" t="s">
        <v>1319</v>
      </c>
      <c r="C1292" s="1" t="s">
        <v>471</v>
      </c>
      <c r="D1292" s="1" t="s">
        <v>53</v>
      </c>
      <c r="E1292" s="2">
        <v>65911.254300000001</v>
      </c>
      <c r="F1292" s="3">
        <v>1.8407000000000002E-3</v>
      </c>
      <c r="G1292" s="2">
        <v>2206</v>
      </c>
      <c r="H1292" s="2">
        <v>1.482113233</v>
      </c>
      <c r="I1292" s="392">
        <v>7.3258548585969498E-7</v>
      </c>
      <c r="J1292" s="392">
        <v>1.1761118480117899E-6</v>
      </c>
      <c r="K1292" s="392">
        <v>9.5849790830718701E-6</v>
      </c>
    </row>
    <row r="1293" spans="1:11" ht="19" customHeight="1" x14ac:dyDescent="0.2">
      <c r="A1293">
        <v>123</v>
      </c>
      <c r="B1293" t="s">
        <v>1322</v>
      </c>
      <c r="C1293" s="1" t="s">
        <v>490</v>
      </c>
      <c r="D1293" s="1" t="s">
        <v>40</v>
      </c>
      <c r="E1293" s="2">
        <v>7644.4268000000002</v>
      </c>
      <c r="F1293" s="3">
        <v>2.2076999999999999E-3</v>
      </c>
      <c r="G1293" s="2">
        <v>1824</v>
      </c>
      <c r="H1293" s="2">
        <v>1.469798352</v>
      </c>
      <c r="I1293" s="392">
        <v>7.2198898703221499E-7</v>
      </c>
      <c r="J1293" s="392">
        <v>1.1610480178486601E-6</v>
      </c>
      <c r="K1293" s="392">
        <v>9.4766008465849499E-6</v>
      </c>
    </row>
    <row r="1294" spans="1:11" ht="19" customHeight="1" x14ac:dyDescent="0.2">
      <c r="A1294">
        <v>175</v>
      </c>
      <c r="B1294" t="s">
        <v>1477</v>
      </c>
      <c r="C1294" s="1" t="s">
        <v>86</v>
      </c>
      <c r="D1294" s="1" t="s">
        <v>40</v>
      </c>
      <c r="E1294" s="2">
        <v>1063.8825999999999</v>
      </c>
      <c r="F1294" s="3">
        <v>2.2077000000000004E-3</v>
      </c>
      <c r="G1294" s="2">
        <v>1773</v>
      </c>
      <c r="H1294" s="2">
        <v>1.4287020165000002</v>
      </c>
      <c r="I1294" s="392">
        <v>6.8721492083628598E-7</v>
      </c>
      <c r="J1294" s="392">
        <v>1.11156144628073E-6</v>
      </c>
      <c r="K1294" s="392">
        <v>9.1046756269393703E-6</v>
      </c>
    </row>
    <row r="1295" spans="1:11" ht="19" customHeight="1" x14ac:dyDescent="0.2">
      <c r="A1295">
        <v>602</v>
      </c>
      <c r="B1295" t="s">
        <v>1448</v>
      </c>
      <c r="C1295" s="1" t="s">
        <v>471</v>
      </c>
      <c r="D1295" s="1" t="s">
        <v>53</v>
      </c>
      <c r="E1295" s="2">
        <v>203251.374799999</v>
      </c>
      <c r="F1295" s="3">
        <v>1.8406999999999998E-3</v>
      </c>
      <c r="G1295" s="2">
        <v>2126</v>
      </c>
      <c r="H1295" s="2">
        <v>1.4283647929999999</v>
      </c>
      <c r="I1295" s="392">
        <v>6.8693304746597502E-7</v>
      </c>
      <c r="J1295" s="392">
        <v>1.1111586505662701E-6</v>
      </c>
      <c r="K1295" s="392">
        <v>9.1016476806899502E-6</v>
      </c>
    </row>
    <row r="1296" spans="1:11" ht="19" customHeight="1" x14ac:dyDescent="0.2">
      <c r="A1296">
        <v>987</v>
      </c>
      <c r="B1296" t="s">
        <v>1478</v>
      </c>
      <c r="C1296" s="1" t="s">
        <v>742</v>
      </c>
      <c r="D1296" s="1" t="s">
        <v>28</v>
      </c>
      <c r="E1296" s="2">
        <v>2570.1433000000002</v>
      </c>
      <c r="F1296" s="3">
        <v>9.4989999999999983E-4</v>
      </c>
      <c r="G1296" s="2">
        <v>3979</v>
      </c>
      <c r="H1296" s="2">
        <v>1.3795730165</v>
      </c>
      <c r="I1296" s="392">
        <v>6.46374068824421E-7</v>
      </c>
      <c r="J1296" s="392">
        <v>1.0532157952450099E-6</v>
      </c>
      <c r="K1296" s="392">
        <v>8.6718095009886703E-6</v>
      </c>
    </row>
    <row r="1297" spans="1:11" ht="19" customHeight="1" x14ac:dyDescent="0.2">
      <c r="A1297">
        <v>213</v>
      </c>
      <c r="B1297" t="s">
        <v>1476</v>
      </c>
      <c r="C1297" s="1" t="s">
        <v>86</v>
      </c>
      <c r="D1297" s="1" t="s">
        <v>40</v>
      </c>
      <c r="E1297" s="2">
        <v>550.1232</v>
      </c>
      <c r="F1297" s="3">
        <v>6.5872000000000014E-3</v>
      </c>
      <c r="G1297" s="2">
        <v>550</v>
      </c>
      <c r="H1297" s="2">
        <v>1.3223804000000001</v>
      </c>
      <c r="I1297" s="392">
        <v>6.0036322061694396E-7</v>
      </c>
      <c r="J1297" s="392">
        <v>9.8746134775793497E-7</v>
      </c>
      <c r="K1297" s="392">
        <v>8.1789425652604396E-6</v>
      </c>
    </row>
    <row r="1298" spans="1:11" ht="19" customHeight="1" x14ac:dyDescent="0.2">
      <c r="A1298">
        <v>169</v>
      </c>
      <c r="B1298" t="s">
        <v>1511</v>
      </c>
      <c r="C1298" s="1" t="s">
        <v>18</v>
      </c>
      <c r="D1298" s="1" t="s">
        <v>40</v>
      </c>
      <c r="E1298" s="2">
        <v>53311.775699999998</v>
      </c>
      <c r="F1298" s="3">
        <v>2.2076999999999999E-3</v>
      </c>
      <c r="G1298" s="2">
        <v>1588</v>
      </c>
      <c r="H1298" s="2">
        <v>1.279627074</v>
      </c>
      <c r="I1298" s="392">
        <v>5.6666374756344198E-7</v>
      </c>
      <c r="J1298" s="392">
        <v>9.3905086027992901E-7</v>
      </c>
      <c r="K1298" s="392">
        <v>7.8145705600991008E-6</v>
      </c>
    </row>
    <row r="1299" spans="1:11" ht="19" customHeight="1" x14ac:dyDescent="0.2">
      <c r="A1299">
        <v>278</v>
      </c>
      <c r="B1299" t="s">
        <v>1273</v>
      </c>
      <c r="C1299" s="1" t="s">
        <v>189</v>
      </c>
      <c r="D1299" s="1" t="s">
        <v>2</v>
      </c>
      <c r="E1299" s="2">
        <v>7688.8023999999996</v>
      </c>
      <c r="F1299" s="3">
        <v>2.0463175999999996E-2</v>
      </c>
      <c r="G1299" s="2">
        <v>167</v>
      </c>
      <c r="H1299" s="2">
        <v>1.2473328930799998</v>
      </c>
      <c r="I1299" s="392">
        <v>5.4198815215088703E-7</v>
      </c>
      <c r="J1299" s="392">
        <v>9.0351526278878503E-7</v>
      </c>
      <c r="K1299" s="392">
        <v>7.5413299275128902E-6</v>
      </c>
    </row>
    <row r="1300" spans="1:11" ht="19" customHeight="1" x14ac:dyDescent="0.2">
      <c r="A1300">
        <v>1187</v>
      </c>
      <c r="B1300" t="s">
        <v>1333</v>
      </c>
      <c r="C1300" s="1" t="s">
        <v>90</v>
      </c>
      <c r="D1300" s="1" t="s">
        <v>53</v>
      </c>
      <c r="E1300" s="2">
        <v>19000.920099999999</v>
      </c>
      <c r="F1300" s="3">
        <v>1.8407000000000002E-3</v>
      </c>
      <c r="G1300" s="2">
        <v>1850</v>
      </c>
      <c r="H1300" s="2">
        <v>1.242932675</v>
      </c>
      <c r="I1300" s="392">
        <v>5.3867836952711698E-7</v>
      </c>
      <c r="J1300" s="392">
        <v>8.9871530782635699E-7</v>
      </c>
      <c r="K1300" s="392">
        <v>7.5049725800604504E-6</v>
      </c>
    </row>
    <row r="1301" spans="1:11" ht="19" customHeight="1" x14ac:dyDescent="0.2">
      <c r="A1301">
        <v>237</v>
      </c>
      <c r="B1301" t="s">
        <v>1455</v>
      </c>
      <c r="C1301" s="1" t="s">
        <v>86</v>
      </c>
      <c r="D1301" s="1" t="s">
        <v>40</v>
      </c>
      <c r="E1301" s="2">
        <v>645.37810000000002</v>
      </c>
      <c r="F1301" s="3">
        <v>6.5871999999999997E-3</v>
      </c>
      <c r="G1301" s="2">
        <v>494</v>
      </c>
      <c r="H1301" s="2">
        <v>1.1877380319999999</v>
      </c>
      <c r="I1301" s="392">
        <v>4.97794160378515E-7</v>
      </c>
      <c r="J1301" s="392">
        <v>8.3775061305973398E-7</v>
      </c>
      <c r="K1301" s="392">
        <v>7.0374433960989301E-6</v>
      </c>
    </row>
    <row r="1302" spans="1:11" ht="19" customHeight="1" x14ac:dyDescent="0.2">
      <c r="A1302">
        <v>578</v>
      </c>
      <c r="B1302" t="s">
        <v>1446</v>
      </c>
      <c r="C1302" s="1" t="s">
        <v>992</v>
      </c>
      <c r="D1302" s="1" t="s">
        <v>53</v>
      </c>
      <c r="E1302" s="2">
        <v>12236.498299999999</v>
      </c>
      <c r="F1302" s="3">
        <v>6.682200000000001E-3</v>
      </c>
      <c r="G1302" s="2">
        <v>434</v>
      </c>
      <c r="H1302" s="2">
        <v>1.0585273020000001</v>
      </c>
      <c r="I1302" s="392">
        <v>4.0764291981879998E-7</v>
      </c>
      <c r="J1302" s="392">
        <v>7.01300159670571E-7</v>
      </c>
      <c r="K1302" s="392">
        <v>5.9784744104049603E-6</v>
      </c>
    </row>
    <row r="1303" spans="1:11" ht="19" customHeight="1" x14ac:dyDescent="0.2">
      <c r="A1303">
        <v>1081</v>
      </c>
      <c r="B1303" t="s">
        <v>1312</v>
      </c>
      <c r="C1303" s="1" t="s">
        <v>341</v>
      </c>
      <c r="D1303" s="1" t="s">
        <v>28</v>
      </c>
      <c r="E1303" s="2">
        <v>2552.5639999999999</v>
      </c>
      <c r="F1303" s="3">
        <v>5.6004000000000002E-3</v>
      </c>
      <c r="G1303" s="2">
        <v>509</v>
      </c>
      <c r="H1303" s="2">
        <v>1.040470314</v>
      </c>
      <c r="I1303" s="392">
        <v>3.9555483911361999E-7</v>
      </c>
      <c r="J1303" s="392">
        <v>6.8336754306124598E-7</v>
      </c>
      <c r="K1303" s="392">
        <v>5.8377920263020298E-6</v>
      </c>
    </row>
    <row r="1304" spans="1:11" ht="19" customHeight="1" x14ac:dyDescent="0.2">
      <c r="A1304">
        <v>259</v>
      </c>
      <c r="B1304" t="s">
        <v>1529</v>
      </c>
      <c r="C1304" s="1" t="s">
        <v>86</v>
      </c>
      <c r="D1304" s="1" t="s">
        <v>40</v>
      </c>
      <c r="E1304" s="2">
        <v>419.52199999999999</v>
      </c>
      <c r="F1304" s="3">
        <v>6.5871999999999997E-3</v>
      </c>
      <c r="G1304" s="2">
        <v>420</v>
      </c>
      <c r="H1304" s="2">
        <v>1.00981776</v>
      </c>
      <c r="I1304" s="392">
        <v>3.7565521985391899E-7</v>
      </c>
      <c r="J1304" s="392">
        <v>6.5261017261591499E-7</v>
      </c>
      <c r="K1304" s="392">
        <v>5.5990011403057302E-6</v>
      </c>
    </row>
    <row r="1305" spans="1:11" ht="19" customHeight="1" x14ac:dyDescent="0.2">
      <c r="A1305">
        <v>1178</v>
      </c>
      <c r="B1305" t="s">
        <v>1527</v>
      </c>
      <c r="C1305" s="1" t="s">
        <v>90</v>
      </c>
      <c r="D1305" s="1" t="s">
        <v>53</v>
      </c>
      <c r="E1305" s="2">
        <v>14379.5689</v>
      </c>
      <c r="F1305" s="3">
        <v>1.8406999999999998E-3</v>
      </c>
      <c r="G1305" s="2">
        <v>1498</v>
      </c>
      <c r="H1305" s="2">
        <v>1.0064395389999998</v>
      </c>
      <c r="I1305" s="392">
        <v>3.7346190616823E-7</v>
      </c>
      <c r="J1305" s="392">
        <v>6.4915425383027401E-7</v>
      </c>
      <c r="K1305" s="392">
        <v>5.5724952838568496E-6</v>
      </c>
    </row>
    <row r="1306" spans="1:11" ht="19" customHeight="1" x14ac:dyDescent="0.2">
      <c r="A1306">
        <v>1152</v>
      </c>
      <c r="B1306" t="s">
        <v>1336</v>
      </c>
      <c r="C1306" s="1" t="s">
        <v>86</v>
      </c>
      <c r="D1306" s="1" t="s">
        <v>53</v>
      </c>
      <c r="E1306" s="2">
        <v>19924.497100000001</v>
      </c>
      <c r="F1306" s="3">
        <v>1.8407000000000002E-3</v>
      </c>
      <c r="G1306" s="2">
        <v>1334</v>
      </c>
      <c r="H1306" s="2">
        <v>0.89625523700000009</v>
      </c>
      <c r="I1306" s="392">
        <v>3.0546735141311599E-7</v>
      </c>
      <c r="J1306" s="392">
        <v>5.4348436275667104E-7</v>
      </c>
      <c r="K1306" s="392">
        <v>4.73320812481959E-6</v>
      </c>
    </row>
    <row r="1307" spans="1:11" ht="19" customHeight="1" x14ac:dyDescent="0.2">
      <c r="A1307">
        <v>1090</v>
      </c>
      <c r="B1307" t="s">
        <v>1329</v>
      </c>
      <c r="C1307" s="1" t="s">
        <v>20</v>
      </c>
      <c r="D1307" s="1" t="s">
        <v>28</v>
      </c>
      <c r="E1307" s="2">
        <v>8105.0510000000004</v>
      </c>
      <c r="F1307" s="3">
        <v>5.6004000000000002E-3</v>
      </c>
      <c r="G1307" s="2">
        <v>431</v>
      </c>
      <c r="H1307" s="2">
        <v>0.88102692599999999</v>
      </c>
      <c r="I1307" s="392">
        <v>2.9648037800074498E-7</v>
      </c>
      <c r="J1307" s="392">
        <v>5.2931814498769698E-7</v>
      </c>
      <c r="K1307" s="392">
        <v>4.6243289672763103E-6</v>
      </c>
    </row>
    <row r="1308" spans="1:11" ht="19" customHeight="1" x14ac:dyDescent="0.2">
      <c r="A1308">
        <v>1161</v>
      </c>
      <c r="B1308" t="s">
        <v>1441</v>
      </c>
      <c r="C1308" s="1" t="s">
        <v>1129</v>
      </c>
      <c r="D1308" s="1" t="s">
        <v>53</v>
      </c>
      <c r="E1308" s="2">
        <v>50137.3289</v>
      </c>
      <c r="F1308" s="3">
        <v>1.8407000000000002E-3</v>
      </c>
      <c r="G1308" s="2">
        <v>1311</v>
      </c>
      <c r="H1308" s="2">
        <v>0.88080256050000005</v>
      </c>
      <c r="I1308" s="392">
        <v>2.96347720677815E-7</v>
      </c>
      <c r="J1308" s="392">
        <v>5.2911690915972805E-7</v>
      </c>
      <c r="K1308" s="392">
        <v>4.62270608277206E-6</v>
      </c>
    </row>
    <row r="1309" spans="1:11" ht="19" customHeight="1" x14ac:dyDescent="0.2">
      <c r="A1309">
        <v>1143</v>
      </c>
      <c r="B1309" t="s">
        <v>1435</v>
      </c>
      <c r="C1309" s="1" t="s">
        <v>1372</v>
      </c>
      <c r="D1309" s="1" t="s">
        <v>53</v>
      </c>
      <c r="E1309" s="2">
        <v>136171.5405</v>
      </c>
      <c r="F1309" s="3">
        <v>1.8407000000000002E-3</v>
      </c>
      <c r="G1309" s="2">
        <v>1200</v>
      </c>
      <c r="H1309" s="2">
        <v>0.80622660000000002</v>
      </c>
      <c r="I1309" s="392">
        <v>2.5397969455501802E-7</v>
      </c>
      <c r="J1309" s="392">
        <v>4.6236362633815899E-7</v>
      </c>
      <c r="K1309" s="392">
        <v>4.0896268391956996E-6</v>
      </c>
    </row>
    <row r="1310" spans="1:11" ht="19" customHeight="1" x14ac:dyDescent="0.2">
      <c r="A1310">
        <v>1192</v>
      </c>
      <c r="B1310" t="s">
        <v>1458</v>
      </c>
      <c r="C1310" s="1" t="s">
        <v>90</v>
      </c>
      <c r="D1310" s="1" t="s">
        <v>53</v>
      </c>
      <c r="E1310" s="2">
        <v>1952.1986999999999</v>
      </c>
      <c r="F1310" s="3">
        <v>1.8406999999999998E-3</v>
      </c>
      <c r="G1310" s="2">
        <v>1060</v>
      </c>
      <c r="H1310" s="2">
        <v>0.71216682999999992</v>
      </c>
      <c r="I1310" s="392">
        <v>2.0441516860152301E-7</v>
      </c>
      <c r="J1310" s="392">
        <v>3.8178718531698798E-7</v>
      </c>
      <c r="K1310" s="392">
        <v>3.4344966392482798E-6</v>
      </c>
    </row>
    <row r="1311" spans="1:11" ht="19" customHeight="1" x14ac:dyDescent="0.2">
      <c r="A1311">
        <v>172</v>
      </c>
      <c r="B1311" t="s">
        <v>1509</v>
      </c>
      <c r="C1311" s="1" t="s">
        <v>18</v>
      </c>
      <c r="D1311" s="1" t="s">
        <v>40</v>
      </c>
      <c r="E1311" s="2">
        <v>47808.010900000001</v>
      </c>
      <c r="F1311" s="3">
        <v>2.2077000000000004E-3</v>
      </c>
      <c r="G1311" s="2">
        <v>879</v>
      </c>
      <c r="H1311" s="2">
        <v>0.70830742950000003</v>
      </c>
      <c r="I1311" s="392">
        <v>2.02479717903441E-7</v>
      </c>
      <c r="J1311" s="392">
        <v>3.7852167253237599E-7</v>
      </c>
      <c r="K1311" s="392">
        <v>3.4087590386043899E-6</v>
      </c>
    </row>
    <row r="1312" spans="1:11" ht="19" customHeight="1" x14ac:dyDescent="0.2">
      <c r="A1312">
        <v>177</v>
      </c>
      <c r="B1312" t="s">
        <v>1534</v>
      </c>
      <c r="C1312" s="1" t="s">
        <v>86</v>
      </c>
      <c r="D1312" s="1" t="s">
        <v>40</v>
      </c>
      <c r="E1312" s="2">
        <v>437.81729999999999</v>
      </c>
      <c r="F1312" s="3">
        <v>2.2076999999999999E-3</v>
      </c>
      <c r="G1312" s="2">
        <v>876</v>
      </c>
      <c r="H1312" s="2">
        <v>0.70588999799999996</v>
      </c>
      <c r="I1312" s="392">
        <v>2.01296111881605E-7</v>
      </c>
      <c r="J1312" s="392">
        <v>3.76542489236763E-7</v>
      </c>
      <c r="K1312" s="392">
        <v>3.3924890502157601E-6</v>
      </c>
    </row>
    <row r="1313" spans="1:11" ht="19" customHeight="1" x14ac:dyDescent="0.2">
      <c r="A1313">
        <v>176</v>
      </c>
      <c r="B1313" t="s">
        <v>1515</v>
      </c>
      <c r="C1313" s="1" t="s">
        <v>86</v>
      </c>
      <c r="D1313" s="1" t="s">
        <v>40</v>
      </c>
      <c r="E1313" s="2">
        <v>433.5052</v>
      </c>
      <c r="F1313" s="3">
        <v>2.2076999999999999E-3</v>
      </c>
      <c r="G1313" s="2">
        <v>867</v>
      </c>
      <c r="H1313" s="2">
        <v>0.69863770349999998</v>
      </c>
      <c r="I1313" s="392">
        <v>1.9772406636791901E-7</v>
      </c>
      <c r="J1313" s="392">
        <v>3.7062663584884999E-7</v>
      </c>
      <c r="K1313" s="392">
        <v>3.3434798676139199E-6</v>
      </c>
    </row>
    <row r="1314" spans="1:11" ht="19" customHeight="1" x14ac:dyDescent="0.2">
      <c r="A1314">
        <v>1134</v>
      </c>
      <c r="B1314" t="s">
        <v>1445</v>
      </c>
      <c r="C1314" s="1" t="s">
        <v>86</v>
      </c>
      <c r="D1314" s="1" t="s">
        <v>53</v>
      </c>
      <c r="E1314" s="2">
        <v>3972.7188999999998</v>
      </c>
      <c r="F1314" s="3">
        <v>6.682200000000001E-3</v>
      </c>
      <c r="G1314" s="2">
        <v>255</v>
      </c>
      <c r="H1314" s="2">
        <v>0.62194576500000009</v>
      </c>
      <c r="I1314" s="392">
        <v>1.61283436917994E-7</v>
      </c>
      <c r="J1314" s="392">
        <v>3.0961179968460003E-7</v>
      </c>
      <c r="K1314" s="392">
        <v>2.8384788311920702E-6</v>
      </c>
    </row>
    <row r="1315" spans="1:11" ht="19" customHeight="1" x14ac:dyDescent="0.2">
      <c r="A1315">
        <v>1181</v>
      </c>
      <c r="B1315" t="s">
        <v>1454</v>
      </c>
      <c r="C1315" s="1" t="s">
        <v>90</v>
      </c>
      <c r="D1315" s="1" t="s">
        <v>53</v>
      </c>
      <c r="E1315" s="2">
        <v>6154.2034000000003</v>
      </c>
      <c r="F1315" s="3">
        <v>1.8407000000000002E-3</v>
      </c>
      <c r="G1315" s="2">
        <v>811</v>
      </c>
      <c r="H1315" s="2">
        <v>0.54487481049999997</v>
      </c>
      <c r="I1315" s="392">
        <v>1.2796887163428001E-7</v>
      </c>
      <c r="J1315" s="392">
        <v>2.52844939816082E-7</v>
      </c>
      <c r="K1315" s="392">
        <v>2.3606342492837001E-6</v>
      </c>
    </row>
    <row r="1316" spans="1:11" ht="19" customHeight="1" x14ac:dyDescent="0.2">
      <c r="A1316">
        <v>144</v>
      </c>
      <c r="B1316" t="s">
        <v>1437</v>
      </c>
      <c r="C1316" s="1" t="s">
        <v>1350</v>
      </c>
      <c r="D1316" s="1" t="s">
        <v>40</v>
      </c>
      <c r="E1316" s="2">
        <v>63443.668299999998</v>
      </c>
      <c r="F1316" s="3">
        <v>2.2076999999999999E-3</v>
      </c>
      <c r="G1316" s="2">
        <v>652</v>
      </c>
      <c r="H1316" s="2">
        <v>0.52538844600000001</v>
      </c>
      <c r="I1316" s="392">
        <v>1.2004759584435201E-7</v>
      </c>
      <c r="J1316" s="392">
        <v>2.3903210143314998E-7</v>
      </c>
      <c r="K1316" s="392">
        <v>2.2439411188325001E-6</v>
      </c>
    </row>
    <row r="1317" spans="1:11" ht="19" customHeight="1" x14ac:dyDescent="0.2">
      <c r="A1317">
        <v>1010</v>
      </c>
      <c r="B1317" t="s">
        <v>126</v>
      </c>
      <c r="C1317" s="1" t="s">
        <v>593</v>
      </c>
      <c r="D1317" s="1" t="s">
        <v>28</v>
      </c>
      <c r="E1317" s="2">
        <v>16712.6878</v>
      </c>
      <c r="F1317" s="3">
        <v>5.5719999999999988E-3</v>
      </c>
      <c r="G1317" s="2">
        <v>257</v>
      </c>
      <c r="H1317" s="2">
        <v>0.52268145999999993</v>
      </c>
      <c r="I1317" s="392">
        <v>1.18961328175805E-7</v>
      </c>
      <c r="J1317" s="392">
        <v>2.3711371329221401E-7</v>
      </c>
      <c r="K1317" s="392">
        <v>2.2278022541757699E-6</v>
      </c>
    </row>
    <row r="1318" spans="1:11" ht="19" customHeight="1" x14ac:dyDescent="0.2">
      <c r="A1318">
        <v>170</v>
      </c>
      <c r="B1318" t="s">
        <v>1488</v>
      </c>
      <c r="C1318" s="1" t="s">
        <v>18</v>
      </c>
      <c r="D1318" s="1" t="s">
        <v>40</v>
      </c>
      <c r="E1318" s="2">
        <v>8613.8983000000007</v>
      </c>
      <c r="F1318" s="3">
        <v>2.2076999999999999E-3</v>
      </c>
      <c r="G1318" s="2">
        <v>637</v>
      </c>
      <c r="H1318" s="2">
        <v>0.51330128850000001</v>
      </c>
      <c r="I1318" s="392">
        <v>1.15241342616896E-7</v>
      </c>
      <c r="J1318" s="392">
        <v>2.3050494967735299E-7</v>
      </c>
      <c r="K1318" s="392">
        <v>2.1728037849636401E-6</v>
      </c>
    </row>
    <row r="1319" spans="1:11" ht="19" customHeight="1" x14ac:dyDescent="0.2">
      <c r="A1319">
        <v>289</v>
      </c>
      <c r="B1319" t="s">
        <v>1481</v>
      </c>
      <c r="C1319" s="1" t="s">
        <v>189</v>
      </c>
      <c r="D1319" s="1" t="s">
        <v>2</v>
      </c>
      <c r="E1319" s="2">
        <v>0.49609999999999999</v>
      </c>
      <c r="F1319" s="3">
        <v>3.4028999999999999E-3</v>
      </c>
      <c r="G1319" s="2">
        <v>350</v>
      </c>
      <c r="H1319" s="2">
        <v>0.434720475</v>
      </c>
      <c r="I1319" s="392">
        <v>8.6209938460305195E-8</v>
      </c>
      <c r="J1319" s="392">
        <v>1.78718252240665E-7</v>
      </c>
      <c r="K1319" s="392">
        <v>1.72139178098862E-6</v>
      </c>
    </row>
    <row r="1320" spans="1:11" ht="19" customHeight="1" x14ac:dyDescent="0.2">
      <c r="A1320">
        <v>1194</v>
      </c>
      <c r="B1320" t="s">
        <v>1462</v>
      </c>
      <c r="C1320" s="1" t="s">
        <v>90</v>
      </c>
      <c r="D1320" s="1" t="s">
        <v>53</v>
      </c>
      <c r="E1320" s="2">
        <v>3135.2999</v>
      </c>
      <c r="F1320" s="3">
        <v>1.8406999999999998E-3</v>
      </c>
      <c r="G1320" s="2">
        <v>646</v>
      </c>
      <c r="H1320" s="2">
        <v>0.43401865299999998</v>
      </c>
      <c r="I1320" s="392">
        <v>8.5971595477646098E-8</v>
      </c>
      <c r="J1320" s="392">
        <v>1.78279155522236E-7</v>
      </c>
      <c r="K1320" s="392">
        <v>1.7174740353943999E-6</v>
      </c>
    </row>
    <row r="1321" spans="1:11" ht="19" customHeight="1" x14ac:dyDescent="0.2">
      <c r="A1321">
        <v>218</v>
      </c>
      <c r="B1321" t="s">
        <v>1152</v>
      </c>
      <c r="C1321" s="1" t="s">
        <v>86</v>
      </c>
      <c r="D1321" s="1" t="s">
        <v>40</v>
      </c>
      <c r="E1321" s="2">
        <v>165.6508</v>
      </c>
      <c r="F1321" s="3">
        <v>6.5872000000000014E-3</v>
      </c>
      <c r="G1321" s="2">
        <v>166</v>
      </c>
      <c r="H1321" s="2">
        <v>0.39911844800000001</v>
      </c>
      <c r="I1321" s="392">
        <v>7.4290566702059606E-8</v>
      </c>
      <c r="J1321" s="392">
        <v>1.56689326106709E-7</v>
      </c>
      <c r="K1321" s="392">
        <v>1.52794742605234E-6</v>
      </c>
    </row>
    <row r="1322" spans="1:11" ht="19" customHeight="1" x14ac:dyDescent="0.2">
      <c r="A1322">
        <v>1135</v>
      </c>
      <c r="B1322" t="s">
        <v>1487</v>
      </c>
      <c r="C1322" s="1" t="s">
        <v>471</v>
      </c>
      <c r="D1322" s="1" t="s">
        <v>53</v>
      </c>
      <c r="E1322" s="2">
        <v>50511.837500000001</v>
      </c>
      <c r="F1322" s="3">
        <v>1.8407000000000005E-3</v>
      </c>
      <c r="G1322" s="2">
        <v>537</v>
      </c>
      <c r="H1322" s="2">
        <v>0.36078640350000007</v>
      </c>
      <c r="I1322" s="392">
        <v>6.2358098501372996E-8</v>
      </c>
      <c r="J1322" s="392">
        <v>1.34083685529906E-7</v>
      </c>
      <c r="K1322" s="392">
        <v>1.3259841156302001E-6</v>
      </c>
    </row>
    <row r="1323" spans="1:11" ht="19" customHeight="1" x14ac:dyDescent="0.2">
      <c r="A1323">
        <v>1150</v>
      </c>
      <c r="B1323" t="s">
        <v>1472</v>
      </c>
      <c r="C1323" s="1" t="s">
        <v>1129</v>
      </c>
      <c r="D1323" s="1" t="s">
        <v>53</v>
      </c>
      <c r="E1323" s="2">
        <v>41359.93</v>
      </c>
      <c r="F1323" s="3">
        <v>1.8407000000000002E-3</v>
      </c>
      <c r="G1323" s="2">
        <v>502</v>
      </c>
      <c r="H1323" s="2">
        <v>0.33727146099999999</v>
      </c>
      <c r="I1323" s="392">
        <v>5.5442191786572999E-8</v>
      </c>
      <c r="J1323" s="392">
        <v>1.2084953773274101E-7</v>
      </c>
      <c r="K1323" s="392">
        <v>1.2048126759968E-6</v>
      </c>
    </row>
    <row r="1324" spans="1:11" ht="19" customHeight="1" x14ac:dyDescent="0.2">
      <c r="A1324">
        <v>129</v>
      </c>
      <c r="B1324" t="s">
        <v>1508</v>
      </c>
      <c r="C1324" s="1" t="s">
        <v>1268</v>
      </c>
      <c r="D1324" s="1" t="s">
        <v>40</v>
      </c>
      <c r="E1324" s="2">
        <v>2382.4076</v>
      </c>
      <c r="F1324" s="3">
        <v>2.2076999999999999E-3</v>
      </c>
      <c r="G1324" s="2">
        <v>395</v>
      </c>
      <c r="H1324" s="2">
        <v>0.31829514749999999</v>
      </c>
      <c r="I1324" s="392">
        <v>5.0135259400990001E-8</v>
      </c>
      <c r="J1324" s="392">
        <v>1.1042753626304699E-7</v>
      </c>
      <c r="K1324" s="392">
        <v>1.10963130195237E-6</v>
      </c>
    </row>
    <row r="1325" spans="1:11" ht="19" customHeight="1" x14ac:dyDescent="0.2">
      <c r="A1325">
        <v>593</v>
      </c>
      <c r="B1325" t="s">
        <v>1491</v>
      </c>
      <c r="C1325" s="1" t="s">
        <v>341</v>
      </c>
      <c r="D1325" s="1" t="s">
        <v>53</v>
      </c>
      <c r="E1325" s="2">
        <v>27786.300200000001</v>
      </c>
      <c r="F1325" s="3">
        <v>1.8407000000000002E-3</v>
      </c>
      <c r="G1325" s="2">
        <v>466</v>
      </c>
      <c r="H1325" s="2">
        <v>0.31308466299999999</v>
      </c>
      <c r="I1325" s="392">
        <v>4.8714591335993203E-8</v>
      </c>
      <c r="J1325" s="392">
        <v>1.0763560739079201E-7</v>
      </c>
      <c r="K1325" s="392">
        <v>1.0840839763668599E-6</v>
      </c>
    </row>
    <row r="1326" spans="1:11" ht="19" customHeight="1" x14ac:dyDescent="0.2">
      <c r="A1326">
        <v>235</v>
      </c>
      <c r="B1326" t="s">
        <v>1464</v>
      </c>
      <c r="C1326" s="1" t="s">
        <v>724</v>
      </c>
      <c r="D1326" s="1" t="s">
        <v>40</v>
      </c>
      <c r="E1326" s="2">
        <v>1226.6382000000001</v>
      </c>
      <c r="F1326" s="3">
        <v>6.5871999999999997E-3</v>
      </c>
      <c r="G1326" s="2">
        <v>125</v>
      </c>
      <c r="H1326" s="2">
        <v>0.300541</v>
      </c>
      <c r="I1326" s="392">
        <v>4.5370638609858898E-8</v>
      </c>
      <c r="J1326" s="392">
        <v>1.01077925720246E-7</v>
      </c>
      <c r="K1326" s="392">
        <v>1.0256134897534899E-6</v>
      </c>
    </row>
    <row r="1327" spans="1:11" ht="19" customHeight="1" x14ac:dyDescent="0.2">
      <c r="A1327">
        <v>1198</v>
      </c>
      <c r="B1327" t="s">
        <v>1510</v>
      </c>
      <c r="C1327" s="1" t="s">
        <v>86</v>
      </c>
      <c r="D1327" s="1" t="s">
        <v>53</v>
      </c>
      <c r="E1327" s="2">
        <v>780.30989999999997</v>
      </c>
      <c r="F1327" s="3">
        <v>6.6822000000000001E-3</v>
      </c>
      <c r="G1327" s="2">
        <v>118</v>
      </c>
      <c r="H1327" s="2">
        <v>0.28780235399999998</v>
      </c>
      <c r="I1327" s="392">
        <v>4.2078033749178502E-8</v>
      </c>
      <c r="J1327" s="392">
        <v>9.4643803724906305E-8</v>
      </c>
      <c r="K1327" s="392">
        <v>9.6584397611773101E-7</v>
      </c>
    </row>
    <row r="1328" spans="1:11" ht="19" customHeight="1" x14ac:dyDescent="0.2">
      <c r="A1328">
        <v>558</v>
      </c>
      <c r="B1328" t="s">
        <v>1469</v>
      </c>
      <c r="C1328" s="1" t="s">
        <v>1136</v>
      </c>
      <c r="D1328" s="1" t="s">
        <v>53</v>
      </c>
      <c r="E1328" s="2">
        <v>27634.8207</v>
      </c>
      <c r="F1328" s="3">
        <v>1.8407000000000002E-3</v>
      </c>
      <c r="G1328" s="2">
        <v>423</v>
      </c>
      <c r="H1328" s="2">
        <v>0.28419487650000003</v>
      </c>
      <c r="I1328" s="392">
        <v>4.11596438718914E-8</v>
      </c>
      <c r="J1328" s="392">
        <v>9.2852236407995997E-8</v>
      </c>
      <c r="K1328" s="392">
        <v>9.4891086531542496E-7</v>
      </c>
    </row>
    <row r="1329" spans="1:11" ht="19" customHeight="1" x14ac:dyDescent="0.2">
      <c r="A1329">
        <v>241</v>
      </c>
      <c r="B1329" t="s">
        <v>1450</v>
      </c>
      <c r="C1329" s="1" t="s">
        <v>86</v>
      </c>
      <c r="D1329" s="1" t="s">
        <v>40</v>
      </c>
      <c r="E1329" s="2">
        <v>1601.3356000000001</v>
      </c>
      <c r="F1329" s="3">
        <v>6.5871999999999997E-3</v>
      </c>
      <c r="G1329" s="2">
        <v>116</v>
      </c>
      <c r="H1329" s="2">
        <v>0.27890204799999996</v>
      </c>
      <c r="I1329" s="392">
        <v>3.9827825559964897E-8</v>
      </c>
      <c r="J1329" s="392">
        <v>9.0203492726482095E-8</v>
      </c>
      <c r="K1329" s="392">
        <v>9.2422316749430604E-7</v>
      </c>
    </row>
    <row r="1330" spans="1:11" ht="19" customHeight="1" x14ac:dyDescent="0.2">
      <c r="A1330">
        <v>1168</v>
      </c>
      <c r="B1330" t="s">
        <v>1497</v>
      </c>
      <c r="C1330" s="1" t="s">
        <v>1129</v>
      </c>
      <c r="D1330" s="1" t="s">
        <v>53</v>
      </c>
      <c r="E1330" s="2">
        <v>21175.445899999999</v>
      </c>
      <c r="F1330" s="3">
        <v>1.8406999999999998E-3</v>
      </c>
      <c r="G1330" s="2">
        <v>415</v>
      </c>
      <c r="H1330" s="2">
        <v>0.27882003249999998</v>
      </c>
      <c r="I1330" s="392">
        <v>3.9807472394458398E-8</v>
      </c>
      <c r="J1330" s="392">
        <v>9.0163000682277202E-8</v>
      </c>
      <c r="K1330" s="392">
        <v>9.2384208866199696E-7</v>
      </c>
    </row>
    <row r="1331" spans="1:11" ht="19" customHeight="1" x14ac:dyDescent="0.2">
      <c r="A1331">
        <v>1147</v>
      </c>
      <c r="B1331" t="s">
        <v>1465</v>
      </c>
      <c r="C1331" s="1" t="s">
        <v>1136</v>
      </c>
      <c r="D1331" s="1" t="s">
        <v>53</v>
      </c>
      <c r="E1331" s="2">
        <v>50917.898999999998</v>
      </c>
      <c r="F1331" s="3">
        <v>1.8407000000000002E-3</v>
      </c>
      <c r="G1331" s="2">
        <v>413</v>
      </c>
      <c r="H1331" s="2">
        <v>0.27747632150000001</v>
      </c>
      <c r="I1331" s="392">
        <v>3.9473716743351597E-8</v>
      </c>
      <c r="J1331" s="392">
        <v>8.9496282585880394E-8</v>
      </c>
      <c r="K1331" s="392">
        <v>9.1760506301174597E-7</v>
      </c>
    </row>
    <row r="1332" spans="1:11" ht="19" customHeight="1" x14ac:dyDescent="0.2">
      <c r="A1332">
        <v>1325</v>
      </c>
      <c r="B1332" t="s">
        <v>1309</v>
      </c>
      <c r="C1332" s="1" t="s">
        <v>20</v>
      </c>
      <c r="D1332" s="1" t="s">
        <v>26</v>
      </c>
      <c r="E1332" s="2">
        <v>9117.2119999999995</v>
      </c>
      <c r="F1332" s="3">
        <v>3.8575988999999998E-2</v>
      </c>
      <c r="G1332" s="2">
        <v>19</v>
      </c>
      <c r="H1332" s="2">
        <v>0.26752448371499998</v>
      </c>
      <c r="I1332" s="392">
        <v>3.7038087541995103E-8</v>
      </c>
      <c r="J1332" s="392">
        <v>8.4556857121485401E-8</v>
      </c>
      <c r="K1332" s="392">
        <v>8.7163684044157496E-7</v>
      </c>
    </row>
    <row r="1333" spans="1:11" ht="19" customHeight="1" x14ac:dyDescent="0.2">
      <c r="A1333">
        <v>1165</v>
      </c>
      <c r="B1333" t="s">
        <v>1475</v>
      </c>
      <c r="C1333" s="1" t="s">
        <v>1129</v>
      </c>
      <c r="D1333" s="1" t="s">
        <v>53</v>
      </c>
      <c r="E1333" s="2">
        <v>8101.1494000000002</v>
      </c>
      <c r="F1333" s="3">
        <v>1.8407000000000002E-3</v>
      </c>
      <c r="G1333" s="2">
        <v>388</v>
      </c>
      <c r="H1333" s="2">
        <v>0.260679934</v>
      </c>
      <c r="I1333" s="392">
        <v>3.5389434127483302E-8</v>
      </c>
      <c r="J1333" s="392">
        <v>8.1335740762418304E-8</v>
      </c>
      <c r="K1333" s="392">
        <v>8.4025353100617902E-7</v>
      </c>
    </row>
    <row r="1334" spans="1:11" ht="19" customHeight="1" x14ac:dyDescent="0.2">
      <c r="A1334">
        <v>1156</v>
      </c>
      <c r="B1334" t="s">
        <v>1498</v>
      </c>
      <c r="C1334" s="1" t="s">
        <v>1129</v>
      </c>
      <c r="D1334" s="1" t="s">
        <v>53</v>
      </c>
      <c r="E1334" s="2">
        <v>96980.199299999906</v>
      </c>
      <c r="F1334" s="3">
        <v>1.8407000000000002E-3</v>
      </c>
      <c r="G1334" s="2">
        <v>343</v>
      </c>
      <c r="H1334" s="2">
        <v>0.23044643649999999</v>
      </c>
      <c r="I1334" s="392">
        <v>2.8558549858024599E-8</v>
      </c>
      <c r="J1334" s="392">
        <v>6.7247707849760304E-8</v>
      </c>
      <c r="K1334" s="392">
        <v>7.0808922952736498E-7</v>
      </c>
    </row>
    <row r="1335" spans="1:11" ht="19" customHeight="1" x14ac:dyDescent="0.2">
      <c r="A1335">
        <v>230</v>
      </c>
      <c r="B1335" t="s">
        <v>1470</v>
      </c>
      <c r="C1335" s="1" t="s">
        <v>86</v>
      </c>
      <c r="D1335" s="1" t="s">
        <v>40</v>
      </c>
      <c r="E1335" s="2">
        <v>584.44989999999996</v>
      </c>
      <c r="F1335" s="3">
        <v>6.5871999999999997E-3</v>
      </c>
      <c r="G1335" s="2">
        <v>94</v>
      </c>
      <c r="H1335" s="2">
        <v>0.22600683199999999</v>
      </c>
      <c r="I1335" s="392">
        <v>2.75988636558502E-8</v>
      </c>
      <c r="J1335" s="392">
        <v>6.5295486069700997E-8</v>
      </c>
      <c r="K1335" s="392">
        <v>6.8901693964406302E-7</v>
      </c>
    </row>
    <row r="1336" spans="1:11" ht="19" customHeight="1" x14ac:dyDescent="0.2">
      <c r="A1336">
        <v>1140</v>
      </c>
      <c r="B1336" t="s">
        <v>1493</v>
      </c>
      <c r="C1336" s="1" t="s">
        <v>471</v>
      </c>
      <c r="D1336" s="1" t="s">
        <v>53</v>
      </c>
      <c r="E1336" s="2">
        <v>10551.821099999999</v>
      </c>
      <c r="F1336" s="3">
        <v>1.8407000000000002E-3</v>
      </c>
      <c r="G1336" s="2">
        <v>314</v>
      </c>
      <c r="H1336" s="2">
        <v>0.21096262700000001</v>
      </c>
      <c r="I1336" s="392">
        <v>2.44861100724013E-8</v>
      </c>
      <c r="J1336" s="392">
        <v>5.8678373974854303E-8</v>
      </c>
      <c r="K1336" s="392">
        <v>6.26615413573087E-7</v>
      </c>
    </row>
    <row r="1337" spans="1:11" ht="19" customHeight="1" x14ac:dyDescent="0.2">
      <c r="A1337">
        <v>1190</v>
      </c>
      <c r="B1337" t="s">
        <v>1485</v>
      </c>
      <c r="C1337" s="1" t="s">
        <v>90</v>
      </c>
      <c r="D1337" s="1" t="s">
        <v>53</v>
      </c>
      <c r="E1337" s="2">
        <v>19037.969400000002</v>
      </c>
      <c r="F1337" s="3">
        <v>1.8407000000000002E-3</v>
      </c>
      <c r="G1337" s="2">
        <v>311</v>
      </c>
      <c r="H1337" s="2">
        <v>0.2089470605</v>
      </c>
      <c r="I1337" s="392">
        <v>2.4085905870226199E-8</v>
      </c>
      <c r="J1337" s="392">
        <v>5.7820300326300802E-8</v>
      </c>
      <c r="K1337" s="392">
        <v>6.1851224952262002E-7</v>
      </c>
    </row>
    <row r="1338" spans="1:11" ht="19" customHeight="1" x14ac:dyDescent="0.2">
      <c r="A1338">
        <v>1164</v>
      </c>
      <c r="B1338" t="s">
        <v>1496</v>
      </c>
      <c r="C1338" s="1" t="s">
        <v>1129</v>
      </c>
      <c r="D1338" s="1" t="s">
        <v>53</v>
      </c>
      <c r="E1338" s="2">
        <v>46272.067999999999</v>
      </c>
      <c r="F1338" s="3">
        <v>1.8407000000000002E-3</v>
      </c>
      <c r="G1338" s="2">
        <v>310</v>
      </c>
      <c r="H1338" s="2">
        <v>0.20827520500000002</v>
      </c>
      <c r="I1338" s="392">
        <v>2.3953500060544602E-8</v>
      </c>
      <c r="J1338" s="392">
        <v>5.7532222654163499E-8</v>
      </c>
      <c r="K1338" s="392">
        <v>6.15718889215653E-7</v>
      </c>
    </row>
    <row r="1339" spans="1:11" ht="19" customHeight="1" x14ac:dyDescent="0.2">
      <c r="A1339">
        <v>127</v>
      </c>
      <c r="B1339" t="s">
        <v>1494</v>
      </c>
      <c r="C1339" s="1" t="s">
        <v>490</v>
      </c>
      <c r="D1339" s="1" t="s">
        <v>40</v>
      </c>
      <c r="E1339" s="2">
        <v>11186.486800000001</v>
      </c>
      <c r="F1339" s="3">
        <v>2.2077000000000004E-3</v>
      </c>
      <c r="G1339" s="2">
        <v>241</v>
      </c>
      <c r="H1339" s="2">
        <v>0.19420033050000002</v>
      </c>
      <c r="I1339" s="392">
        <v>2.1199815114723402E-8</v>
      </c>
      <c r="J1339" s="392">
        <v>5.16112632459417E-8</v>
      </c>
      <c r="K1339" s="392">
        <v>5.5845260578638597E-7</v>
      </c>
    </row>
    <row r="1340" spans="1:11" ht="19" customHeight="1" x14ac:dyDescent="0.2">
      <c r="A1340">
        <v>1158</v>
      </c>
      <c r="B1340" t="s">
        <v>1483</v>
      </c>
      <c r="C1340" s="1" t="s">
        <v>1242</v>
      </c>
      <c r="D1340" s="1" t="s">
        <v>53</v>
      </c>
      <c r="E1340" s="2">
        <v>14721.4429</v>
      </c>
      <c r="F1340" s="3">
        <v>1.8406999999999998E-3</v>
      </c>
      <c r="G1340" s="2">
        <v>288</v>
      </c>
      <c r="H1340" s="2">
        <v>0.19349438399999996</v>
      </c>
      <c r="I1340" s="392">
        <v>2.1067573397489699E-8</v>
      </c>
      <c r="J1340" s="392">
        <v>5.13164511689009E-8</v>
      </c>
      <c r="K1340" s="392">
        <v>5.5565141793860799E-7</v>
      </c>
    </row>
    <row r="1341" spans="1:11" ht="19" customHeight="1" x14ac:dyDescent="0.2">
      <c r="A1341">
        <v>139</v>
      </c>
      <c r="B1341" t="s">
        <v>1486</v>
      </c>
      <c r="C1341" s="1" t="s">
        <v>86</v>
      </c>
      <c r="D1341" s="1" t="s">
        <v>40</v>
      </c>
      <c r="E1341" s="2">
        <v>13326.451800000001</v>
      </c>
      <c r="F1341" s="3">
        <v>2.2076999999999999E-3</v>
      </c>
      <c r="G1341" s="2">
        <v>221</v>
      </c>
      <c r="H1341" s="2">
        <v>0.1780841205</v>
      </c>
      <c r="I1341" s="392">
        <v>1.82289264403809E-8</v>
      </c>
      <c r="J1341" s="392">
        <v>4.5218498136372399E-8</v>
      </c>
      <c r="K1341" s="392">
        <v>4.9483501076551E-7</v>
      </c>
    </row>
    <row r="1342" spans="1:11" ht="19" customHeight="1" x14ac:dyDescent="0.2">
      <c r="A1342">
        <v>1162</v>
      </c>
      <c r="B1342" t="s">
        <v>1501</v>
      </c>
      <c r="C1342" s="1" t="s">
        <v>20</v>
      </c>
      <c r="D1342" s="1" t="s">
        <v>53</v>
      </c>
      <c r="E1342" s="2">
        <v>465.43430000000001</v>
      </c>
      <c r="F1342" s="3">
        <v>1.8406999999999998E-3</v>
      </c>
      <c r="G1342" s="2">
        <v>185</v>
      </c>
      <c r="H1342" s="2">
        <v>0.12429326749999998</v>
      </c>
      <c r="I1342" s="392">
        <v>9.7349389100326399E-9</v>
      </c>
      <c r="J1342" s="392">
        <v>2.5956411117288199E-8</v>
      </c>
      <c r="K1342" s="392">
        <v>2.9979441601976201E-7</v>
      </c>
    </row>
    <row r="1343" spans="1:11" ht="19" customHeight="1" x14ac:dyDescent="0.2">
      <c r="A1343">
        <v>1167</v>
      </c>
      <c r="B1343" t="s">
        <v>439</v>
      </c>
      <c r="C1343" s="1" t="s">
        <v>90</v>
      </c>
      <c r="D1343" s="1" t="s">
        <v>53</v>
      </c>
      <c r="E1343" s="2">
        <v>7157.7022999999999</v>
      </c>
      <c r="F1343" s="3">
        <v>1.8407000000000002E-3</v>
      </c>
      <c r="G1343" s="2">
        <v>151</v>
      </c>
      <c r="H1343" s="2">
        <v>0.1014501805</v>
      </c>
      <c r="I1343" s="392">
        <v>6.8286462349558702E-9</v>
      </c>
      <c r="J1343" s="392">
        <v>1.9022157999844798E-8</v>
      </c>
      <c r="K1343" s="392">
        <v>2.2517971252413901E-7</v>
      </c>
    </row>
    <row r="1344" spans="1:11" ht="19" customHeight="1" x14ac:dyDescent="0.2">
      <c r="A1344">
        <v>1083</v>
      </c>
      <c r="B1344" t="s">
        <v>1492</v>
      </c>
      <c r="C1344" s="1" t="s">
        <v>341</v>
      </c>
      <c r="D1344" s="1" t="s">
        <v>28</v>
      </c>
      <c r="E1344" s="2">
        <v>1226.4688000000001</v>
      </c>
      <c r="F1344" s="3">
        <v>5.6004000000000002E-3</v>
      </c>
      <c r="G1344" s="2">
        <v>38</v>
      </c>
      <c r="H1344" s="2">
        <v>7.7677547999999999E-2</v>
      </c>
      <c r="I1344" s="392">
        <v>4.2896229341493199E-9</v>
      </c>
      <c r="J1344" s="392">
        <v>1.2628742359116E-8</v>
      </c>
      <c r="K1344" s="392">
        <v>1.5490627011928601E-7</v>
      </c>
    </row>
    <row r="1345" spans="1:11" ht="19" customHeight="1" x14ac:dyDescent="0.2">
      <c r="A1345">
        <v>1177</v>
      </c>
      <c r="B1345" t="s">
        <v>1517</v>
      </c>
      <c r="C1345" s="1" t="s">
        <v>90</v>
      </c>
      <c r="D1345" s="1" t="s">
        <v>53</v>
      </c>
      <c r="E1345" s="2">
        <v>5570.2911000000004</v>
      </c>
      <c r="F1345" s="3">
        <v>1.8407000000000002E-3</v>
      </c>
      <c r="G1345" s="2">
        <v>95</v>
      </c>
      <c r="H1345" s="2">
        <v>6.3826272500000003E-2</v>
      </c>
      <c r="I1345" s="392">
        <v>3.04950872724251E-9</v>
      </c>
      <c r="J1345" s="392">
        <v>9.3419815980378094E-9</v>
      </c>
      <c r="K1345" s="392">
        <v>1.1785494949382099E-7</v>
      </c>
    </row>
    <row r="1346" spans="1:11" ht="19" customHeight="1" x14ac:dyDescent="0.2">
      <c r="A1346">
        <v>1182</v>
      </c>
      <c r="B1346" t="s">
        <v>1518</v>
      </c>
      <c r="C1346" s="1" t="s">
        <v>90</v>
      </c>
      <c r="D1346" s="1" t="s">
        <v>53</v>
      </c>
      <c r="E1346" s="2">
        <v>16136.721299999999</v>
      </c>
      <c r="F1346" s="3">
        <v>1.8407000000000002E-3</v>
      </c>
      <c r="G1346" s="2">
        <v>81</v>
      </c>
      <c r="H1346" s="2">
        <v>5.44202955E-2</v>
      </c>
      <c r="I1346" s="392">
        <v>2.30905691502446E-9</v>
      </c>
      <c r="J1346" s="392">
        <v>7.3107492528368601E-9</v>
      </c>
      <c r="K1346" s="392">
        <v>9.4057376020036399E-8</v>
      </c>
    </row>
    <row r="1347" spans="1:11" ht="19" customHeight="1" x14ac:dyDescent="0.2">
      <c r="A1347">
        <v>256</v>
      </c>
      <c r="B1347" t="s">
        <v>1500</v>
      </c>
      <c r="C1347" s="1" t="s">
        <v>724</v>
      </c>
      <c r="D1347" s="1" t="s">
        <v>40</v>
      </c>
      <c r="E1347" s="2">
        <v>1346.0730000000001</v>
      </c>
      <c r="F1347" s="3">
        <v>6.5872000000000023E-3</v>
      </c>
      <c r="G1347" s="2">
        <v>19</v>
      </c>
      <c r="H1347" s="2">
        <v>4.568223200000001E-2</v>
      </c>
      <c r="I1347" s="392">
        <v>1.70160458955684E-9</v>
      </c>
      <c r="J1347" s="392">
        <v>5.5881400209577599E-9</v>
      </c>
      <c r="K1347" s="392">
        <v>7.3560089141187604E-8</v>
      </c>
    </row>
    <row r="1348" spans="1:11" ht="19" customHeight="1" x14ac:dyDescent="0.2">
      <c r="A1348">
        <v>1087</v>
      </c>
      <c r="B1348" t="s">
        <v>1504</v>
      </c>
      <c r="C1348" s="1" t="s">
        <v>341</v>
      </c>
      <c r="D1348" s="1" t="s">
        <v>28</v>
      </c>
      <c r="E1348" s="2">
        <v>3568.8804</v>
      </c>
      <c r="F1348" s="3">
        <v>5.6003999999999984E-3</v>
      </c>
      <c r="G1348" s="2">
        <v>15</v>
      </c>
      <c r="H1348" s="2">
        <v>3.0662189999999999E-2</v>
      </c>
      <c r="I1348" s="392">
        <v>8.49306418466104E-10</v>
      </c>
      <c r="J1348" s="392">
        <v>3.0293487749983801E-9</v>
      </c>
      <c r="K1348" s="392">
        <v>4.2318493532557398E-8</v>
      </c>
    </row>
    <row r="1349" spans="1:11" ht="19" customHeight="1" x14ac:dyDescent="0.2">
      <c r="A1349">
        <v>179</v>
      </c>
      <c r="B1349" t="s">
        <v>1505</v>
      </c>
      <c r="C1349" s="1" t="s">
        <v>86</v>
      </c>
      <c r="D1349" s="1" t="s">
        <v>40</v>
      </c>
      <c r="E1349" s="2">
        <v>826.06449999999995</v>
      </c>
      <c r="F1349" s="3">
        <v>2.2077000000000004E-3</v>
      </c>
      <c r="G1349" s="2">
        <v>33</v>
      </c>
      <c r="H1349" s="2">
        <v>2.6591746500000003E-2</v>
      </c>
      <c r="I1349" s="392">
        <v>6.6252036059427804E-10</v>
      </c>
      <c r="J1349" s="392">
        <v>2.4334178963705E-9</v>
      </c>
      <c r="K1349" s="392">
        <v>3.4713418476836002E-8</v>
      </c>
    </row>
    <row r="1350" spans="1:11" ht="19" customHeight="1" x14ac:dyDescent="0.2">
      <c r="A1350">
        <v>592</v>
      </c>
      <c r="B1350" t="s">
        <v>1538</v>
      </c>
      <c r="C1350" s="1" t="s">
        <v>992</v>
      </c>
      <c r="D1350" s="1" t="s">
        <v>53</v>
      </c>
      <c r="E1350" s="2">
        <v>14864.638999999999</v>
      </c>
      <c r="F1350" s="3">
        <v>1.8407000000000002E-3</v>
      </c>
      <c r="G1350" s="2">
        <v>12</v>
      </c>
      <c r="H1350" s="2">
        <v>8.0622660000000002E-3</v>
      </c>
      <c r="I1350" s="392">
        <v>8.2347543767791296E-11</v>
      </c>
      <c r="J1350" s="392">
        <v>3.8803274994388898E-10</v>
      </c>
      <c r="K1350" s="392">
        <v>6.5862212727947903E-9</v>
      </c>
    </row>
    <row r="1351" spans="1:11" s="5" customFormat="1" ht="19" customHeight="1" x14ac:dyDescent="0.2">
      <c r="A1351" s="5">
        <v>1091</v>
      </c>
      <c r="B1351" s="5" t="s">
        <v>1519</v>
      </c>
      <c r="C1351" s="387" t="s">
        <v>20</v>
      </c>
      <c r="D1351" s="387" t="s">
        <v>28</v>
      </c>
      <c r="E1351" s="388">
        <v>682.64110000000005</v>
      </c>
      <c r="F1351" s="389">
        <v>5.6003999999999984E-3</v>
      </c>
      <c r="G1351" s="388">
        <v>3</v>
      </c>
      <c r="H1351" s="388">
        <v>6.1324379999999987E-3</v>
      </c>
      <c r="I1351" s="393">
        <v>5.1058664175750303E-11</v>
      </c>
      <c r="J1351" s="393">
        <v>2.54993244487709E-10</v>
      </c>
      <c r="K1351" s="393">
        <v>4.49655624023178E-9</v>
      </c>
    </row>
    <row r="1352" spans="1:11" s="394" customFormat="1" ht="19" customHeight="1" x14ac:dyDescent="0.2">
      <c r="A1352" s="394">
        <v>121</v>
      </c>
      <c r="B1352" s="394" t="s">
        <v>1549</v>
      </c>
      <c r="C1352" s="395" t="s">
        <v>490</v>
      </c>
      <c r="D1352" s="395" t="s">
        <v>40</v>
      </c>
      <c r="E1352" s="396">
        <v>513.09209999999996</v>
      </c>
      <c r="F1352" s="397">
        <v>0</v>
      </c>
      <c r="G1352" s="396">
        <v>0</v>
      </c>
      <c r="H1352" s="396">
        <v>0</v>
      </c>
      <c r="I1352" s="398">
        <v>2.47457088408308E-5</v>
      </c>
      <c r="J1352" s="398">
        <v>7.3310298108175004E-7</v>
      </c>
      <c r="K1352" s="398">
        <v>2.6663265126189E-4</v>
      </c>
    </row>
    <row r="1353" spans="1:11" s="394" customFormat="1" ht="19" customHeight="1" x14ac:dyDescent="0.2">
      <c r="A1353" s="394">
        <v>122</v>
      </c>
      <c r="B1353" s="394" t="s">
        <v>1344</v>
      </c>
      <c r="C1353" s="395" t="s">
        <v>490</v>
      </c>
      <c r="D1353" s="395" t="s">
        <v>40</v>
      </c>
      <c r="E1353" s="396">
        <v>7442.8963999999996</v>
      </c>
      <c r="F1353" s="397">
        <v>0</v>
      </c>
      <c r="G1353" s="396">
        <v>0</v>
      </c>
      <c r="H1353" s="396">
        <v>0</v>
      </c>
      <c r="I1353" s="398">
        <v>2.47457088408308E-5</v>
      </c>
      <c r="J1353" s="398">
        <v>7.3310298108175004E-7</v>
      </c>
      <c r="K1353" s="398">
        <v>2.6663265126189E-4</v>
      </c>
    </row>
    <row r="1354" spans="1:11" s="394" customFormat="1" ht="19" customHeight="1" x14ac:dyDescent="0.2">
      <c r="A1354" s="394">
        <v>125</v>
      </c>
      <c r="B1354" s="394" t="s">
        <v>1345</v>
      </c>
      <c r="C1354" s="395" t="s">
        <v>490</v>
      </c>
      <c r="D1354" s="395" t="s">
        <v>40</v>
      </c>
      <c r="E1354" s="396">
        <v>7385.8496999999998</v>
      </c>
      <c r="F1354" s="397">
        <v>0</v>
      </c>
      <c r="G1354" s="396">
        <v>0</v>
      </c>
      <c r="H1354" s="396">
        <v>0</v>
      </c>
      <c r="I1354" s="398">
        <v>2.47457088408308E-5</v>
      </c>
      <c r="J1354" s="398">
        <v>7.3310298108175004E-7</v>
      </c>
      <c r="K1354" s="398">
        <v>2.6663265126189E-4</v>
      </c>
    </row>
    <row r="1355" spans="1:11" s="394" customFormat="1" ht="19" customHeight="1" x14ac:dyDescent="0.2">
      <c r="A1355" s="394">
        <v>126</v>
      </c>
      <c r="B1355" s="394" t="s">
        <v>1346</v>
      </c>
      <c r="C1355" s="395" t="s">
        <v>1268</v>
      </c>
      <c r="D1355" s="395" t="s">
        <v>40</v>
      </c>
      <c r="E1355" s="396">
        <v>2483.8236999999999</v>
      </c>
      <c r="F1355" s="397">
        <v>0</v>
      </c>
      <c r="G1355" s="396">
        <v>0</v>
      </c>
      <c r="H1355" s="396">
        <v>0</v>
      </c>
      <c r="I1355" s="398">
        <v>2.47457088408308E-5</v>
      </c>
      <c r="J1355" s="398">
        <v>7.3310298108175004E-7</v>
      </c>
      <c r="K1355" s="398">
        <v>2.6663265126189E-4</v>
      </c>
    </row>
    <row r="1356" spans="1:11" s="394" customFormat="1" ht="19" customHeight="1" x14ac:dyDescent="0.2">
      <c r="A1356" s="394">
        <v>128</v>
      </c>
      <c r="B1356" s="394" t="s">
        <v>1347</v>
      </c>
      <c r="C1356" s="395" t="s">
        <v>86</v>
      </c>
      <c r="D1356" s="395" t="s">
        <v>40</v>
      </c>
      <c r="E1356" s="396">
        <v>2015.8305</v>
      </c>
      <c r="F1356" s="397">
        <v>0</v>
      </c>
      <c r="G1356" s="396">
        <v>0</v>
      </c>
      <c r="H1356" s="396">
        <v>0</v>
      </c>
      <c r="I1356" s="398">
        <v>2.47457088408308E-5</v>
      </c>
      <c r="J1356" s="398">
        <v>7.3310298108175004E-7</v>
      </c>
      <c r="K1356" s="398">
        <v>2.6663265126189E-4</v>
      </c>
    </row>
    <row r="1357" spans="1:11" s="394" customFormat="1" ht="19" customHeight="1" x14ac:dyDescent="0.2">
      <c r="A1357" s="394">
        <v>130</v>
      </c>
      <c r="B1357" s="394" t="s">
        <v>1348</v>
      </c>
      <c r="C1357" s="395" t="s">
        <v>86</v>
      </c>
      <c r="D1357" s="395" t="s">
        <v>40</v>
      </c>
      <c r="E1357" s="396">
        <v>762.07939999999996</v>
      </c>
      <c r="F1357" s="397">
        <v>0</v>
      </c>
      <c r="G1357" s="396">
        <v>0</v>
      </c>
      <c r="H1357" s="396">
        <v>0</v>
      </c>
      <c r="I1357" s="398">
        <v>2.47457088408308E-5</v>
      </c>
      <c r="J1357" s="398">
        <v>7.3310298108175004E-7</v>
      </c>
      <c r="K1357" s="398">
        <v>2.6663265126189E-4</v>
      </c>
    </row>
    <row r="1358" spans="1:11" s="394" customFormat="1" ht="19" customHeight="1" x14ac:dyDescent="0.2">
      <c r="A1358" s="394">
        <v>132</v>
      </c>
      <c r="B1358" s="394" t="s">
        <v>1349</v>
      </c>
      <c r="C1358" s="395" t="s">
        <v>1350</v>
      </c>
      <c r="D1358" s="395" t="s">
        <v>40</v>
      </c>
      <c r="E1358" s="396">
        <v>11939.893400000001</v>
      </c>
      <c r="F1358" s="397">
        <v>0</v>
      </c>
      <c r="G1358" s="396">
        <v>0</v>
      </c>
      <c r="H1358" s="396">
        <v>0</v>
      </c>
      <c r="I1358" s="398">
        <v>2.47457088408308E-5</v>
      </c>
      <c r="J1358" s="398">
        <v>7.3310298108175004E-7</v>
      </c>
      <c r="K1358" s="398">
        <v>2.6663265126189E-4</v>
      </c>
    </row>
    <row r="1359" spans="1:11" s="394" customFormat="1" ht="19" customHeight="1" x14ac:dyDescent="0.2">
      <c r="A1359" s="394">
        <v>133</v>
      </c>
      <c r="B1359" s="394" t="s">
        <v>1351</v>
      </c>
      <c r="C1359" s="395" t="s">
        <v>1268</v>
      </c>
      <c r="D1359" s="395" t="s">
        <v>40</v>
      </c>
      <c r="E1359" s="396">
        <v>15667.171399999999</v>
      </c>
      <c r="F1359" s="397">
        <v>0</v>
      </c>
      <c r="G1359" s="396">
        <v>0</v>
      </c>
      <c r="H1359" s="396">
        <v>0</v>
      </c>
      <c r="I1359" s="398">
        <v>2.47457088408308E-5</v>
      </c>
      <c r="J1359" s="398">
        <v>7.3310298108175004E-7</v>
      </c>
      <c r="K1359" s="398">
        <v>2.6663265126189E-4</v>
      </c>
    </row>
    <row r="1360" spans="1:11" s="394" customFormat="1" ht="19" customHeight="1" x14ac:dyDescent="0.2">
      <c r="A1360" s="394">
        <v>134</v>
      </c>
      <c r="B1360" s="394" t="s">
        <v>1352</v>
      </c>
      <c r="C1360" s="395" t="s">
        <v>1268</v>
      </c>
      <c r="D1360" s="395" t="s">
        <v>40</v>
      </c>
      <c r="E1360" s="396">
        <v>3385.2247000000002</v>
      </c>
      <c r="F1360" s="397">
        <v>0</v>
      </c>
      <c r="G1360" s="396">
        <v>0</v>
      </c>
      <c r="H1360" s="396">
        <v>0</v>
      </c>
      <c r="I1360" s="398">
        <v>2.47457088408308E-5</v>
      </c>
      <c r="J1360" s="398">
        <v>7.3310298108175004E-7</v>
      </c>
      <c r="K1360" s="398">
        <v>2.6663265126189E-4</v>
      </c>
    </row>
    <row r="1361" spans="1:11" s="394" customFormat="1" ht="19" customHeight="1" x14ac:dyDescent="0.2">
      <c r="A1361" s="394">
        <v>135</v>
      </c>
      <c r="B1361" s="394" t="s">
        <v>1353</v>
      </c>
      <c r="C1361" s="395" t="s">
        <v>86</v>
      </c>
      <c r="D1361" s="395" t="s">
        <v>40</v>
      </c>
      <c r="E1361" s="396">
        <v>834.02539999999999</v>
      </c>
      <c r="F1361" s="397">
        <v>0</v>
      </c>
      <c r="G1361" s="396">
        <v>0</v>
      </c>
      <c r="H1361" s="396">
        <v>0</v>
      </c>
      <c r="I1361" s="398">
        <v>2.47457088408308E-5</v>
      </c>
      <c r="J1361" s="398">
        <v>7.3310298108175004E-7</v>
      </c>
      <c r="K1361" s="398">
        <v>2.6663265126189E-4</v>
      </c>
    </row>
    <row r="1362" spans="1:11" s="394" customFormat="1" ht="19" customHeight="1" x14ac:dyDescent="0.2">
      <c r="A1362" s="394">
        <v>136</v>
      </c>
      <c r="B1362" s="394" t="s">
        <v>1354</v>
      </c>
      <c r="C1362" s="395" t="s">
        <v>1350</v>
      </c>
      <c r="D1362" s="395" t="s">
        <v>40</v>
      </c>
      <c r="E1362" s="396">
        <v>10052.732400000001</v>
      </c>
      <c r="F1362" s="397">
        <v>0</v>
      </c>
      <c r="G1362" s="396">
        <v>0</v>
      </c>
      <c r="H1362" s="396">
        <v>0</v>
      </c>
      <c r="I1362" s="398">
        <v>2.47457088408308E-5</v>
      </c>
      <c r="J1362" s="398">
        <v>7.3310298108175004E-7</v>
      </c>
      <c r="K1362" s="398">
        <v>2.6663265126189E-4</v>
      </c>
    </row>
    <row r="1363" spans="1:11" s="394" customFormat="1" ht="19" customHeight="1" x14ac:dyDescent="0.2">
      <c r="A1363" s="394">
        <v>137</v>
      </c>
      <c r="B1363" s="394" t="s">
        <v>1355</v>
      </c>
      <c r="C1363" s="395" t="s">
        <v>1268</v>
      </c>
      <c r="D1363" s="395" t="s">
        <v>40</v>
      </c>
      <c r="E1363" s="396">
        <v>8450.3729999999996</v>
      </c>
      <c r="F1363" s="397">
        <v>0</v>
      </c>
      <c r="G1363" s="396">
        <v>0</v>
      </c>
      <c r="H1363" s="396">
        <v>0</v>
      </c>
      <c r="I1363" s="398">
        <v>2.47457088408308E-5</v>
      </c>
      <c r="J1363" s="398">
        <v>7.3310298108175004E-7</v>
      </c>
      <c r="K1363" s="398">
        <v>2.6663265126189E-4</v>
      </c>
    </row>
    <row r="1364" spans="1:11" s="394" customFormat="1" ht="19" customHeight="1" x14ac:dyDescent="0.2">
      <c r="A1364" s="394">
        <v>138</v>
      </c>
      <c r="B1364" s="394" t="s">
        <v>1356</v>
      </c>
      <c r="C1364" s="395" t="s">
        <v>86</v>
      </c>
      <c r="D1364" s="395" t="s">
        <v>40</v>
      </c>
      <c r="E1364" s="396">
        <v>1420.8967</v>
      </c>
      <c r="F1364" s="397">
        <v>0</v>
      </c>
      <c r="G1364" s="396">
        <v>0</v>
      </c>
      <c r="H1364" s="396">
        <v>0</v>
      </c>
      <c r="I1364" s="398">
        <v>2.47457088408308E-5</v>
      </c>
      <c r="J1364" s="398">
        <v>7.3310298108175004E-7</v>
      </c>
      <c r="K1364" s="398">
        <v>2.6663265126189E-4</v>
      </c>
    </row>
    <row r="1365" spans="1:11" s="394" customFormat="1" ht="19" customHeight="1" x14ac:dyDescent="0.2">
      <c r="A1365" s="394">
        <v>140</v>
      </c>
      <c r="B1365" s="394" t="s">
        <v>1525</v>
      </c>
      <c r="C1365" s="395" t="s">
        <v>1350</v>
      </c>
      <c r="D1365" s="395" t="s">
        <v>40</v>
      </c>
      <c r="E1365" s="396">
        <v>77197.129199999996</v>
      </c>
      <c r="F1365" s="397">
        <v>0</v>
      </c>
      <c r="G1365" s="396">
        <v>0</v>
      </c>
      <c r="H1365" s="396">
        <v>0</v>
      </c>
      <c r="I1365" s="398">
        <v>2.47457088408308E-5</v>
      </c>
      <c r="J1365" s="398">
        <v>7.3310298108175004E-7</v>
      </c>
      <c r="K1365" s="398">
        <v>2.6663265126189E-4</v>
      </c>
    </row>
    <row r="1366" spans="1:11" s="394" customFormat="1" ht="19" customHeight="1" x14ac:dyDescent="0.2">
      <c r="A1366" s="394">
        <v>141</v>
      </c>
      <c r="B1366" s="394" t="s">
        <v>1540</v>
      </c>
      <c r="C1366" s="395" t="s">
        <v>1268</v>
      </c>
      <c r="D1366" s="395" t="s">
        <v>40</v>
      </c>
      <c r="E1366" s="396">
        <v>6638.1034</v>
      </c>
      <c r="F1366" s="397">
        <v>0</v>
      </c>
      <c r="G1366" s="396">
        <v>0</v>
      </c>
      <c r="H1366" s="396">
        <v>0</v>
      </c>
      <c r="I1366" s="398">
        <v>2.47457088408308E-5</v>
      </c>
      <c r="J1366" s="398">
        <v>7.3310298108175004E-7</v>
      </c>
      <c r="K1366" s="398">
        <v>2.6663265126189E-4</v>
      </c>
    </row>
    <row r="1367" spans="1:11" s="394" customFormat="1" ht="19" customHeight="1" x14ac:dyDescent="0.2">
      <c r="A1367" s="394">
        <v>142</v>
      </c>
      <c r="B1367" s="394" t="s">
        <v>1357</v>
      </c>
      <c r="C1367" s="395" t="s">
        <v>1350</v>
      </c>
      <c r="D1367" s="395" t="s">
        <v>40</v>
      </c>
      <c r="E1367" s="396">
        <v>5173.3558999999996</v>
      </c>
      <c r="F1367" s="397">
        <v>0</v>
      </c>
      <c r="G1367" s="396">
        <v>0</v>
      </c>
      <c r="H1367" s="396">
        <v>0</v>
      </c>
      <c r="I1367" s="398">
        <v>2.47457088408308E-5</v>
      </c>
      <c r="J1367" s="398">
        <v>7.3310298108175004E-7</v>
      </c>
      <c r="K1367" s="398">
        <v>2.6663265126189E-4</v>
      </c>
    </row>
    <row r="1368" spans="1:11" s="394" customFormat="1" ht="19" customHeight="1" x14ac:dyDescent="0.2">
      <c r="A1368" s="394">
        <v>143</v>
      </c>
      <c r="B1368" s="394" t="s">
        <v>1358</v>
      </c>
      <c r="C1368" s="395" t="s">
        <v>1350</v>
      </c>
      <c r="D1368" s="395" t="s">
        <v>40</v>
      </c>
      <c r="E1368" s="396">
        <v>15282.5888</v>
      </c>
      <c r="F1368" s="397">
        <v>0</v>
      </c>
      <c r="G1368" s="396">
        <v>0</v>
      </c>
      <c r="H1368" s="396">
        <v>0</v>
      </c>
      <c r="I1368" s="398">
        <v>2.47457088408308E-5</v>
      </c>
      <c r="J1368" s="398">
        <v>7.3310298108175004E-7</v>
      </c>
      <c r="K1368" s="398">
        <v>2.6663265126189E-4</v>
      </c>
    </row>
    <row r="1369" spans="1:11" s="394" customFormat="1" ht="19" customHeight="1" x14ac:dyDescent="0.2">
      <c r="A1369" s="394">
        <v>145</v>
      </c>
      <c r="B1369" s="394" t="s">
        <v>1359</v>
      </c>
      <c r="C1369" s="395" t="s">
        <v>1268</v>
      </c>
      <c r="D1369" s="395" t="s">
        <v>40</v>
      </c>
      <c r="E1369" s="396">
        <v>4978.5406000000003</v>
      </c>
      <c r="F1369" s="397">
        <v>0</v>
      </c>
      <c r="G1369" s="396">
        <v>0</v>
      </c>
      <c r="H1369" s="396">
        <v>0</v>
      </c>
      <c r="I1369" s="398">
        <v>2.47457088408308E-5</v>
      </c>
      <c r="J1369" s="398">
        <v>7.3310298108175004E-7</v>
      </c>
      <c r="K1369" s="398">
        <v>2.6663265126189E-4</v>
      </c>
    </row>
    <row r="1370" spans="1:11" s="394" customFormat="1" ht="19" customHeight="1" x14ac:dyDescent="0.2">
      <c r="A1370" s="394">
        <v>146</v>
      </c>
      <c r="B1370" s="394" t="s">
        <v>1360</v>
      </c>
      <c r="C1370" s="395" t="s">
        <v>1268</v>
      </c>
      <c r="D1370" s="395" t="s">
        <v>40</v>
      </c>
      <c r="E1370" s="396">
        <v>99083.458400000003</v>
      </c>
      <c r="F1370" s="397">
        <v>0</v>
      </c>
      <c r="G1370" s="396">
        <v>0</v>
      </c>
      <c r="H1370" s="396">
        <v>0</v>
      </c>
      <c r="I1370" s="398">
        <v>2.47457088408308E-5</v>
      </c>
      <c r="J1370" s="398">
        <v>7.3310298108175004E-7</v>
      </c>
      <c r="K1370" s="398">
        <v>2.6663265126189E-4</v>
      </c>
    </row>
    <row r="1371" spans="1:11" s="394" customFormat="1" ht="19" customHeight="1" x14ac:dyDescent="0.2">
      <c r="A1371" s="394">
        <v>147</v>
      </c>
      <c r="B1371" s="394" t="s">
        <v>1361</v>
      </c>
      <c r="C1371" s="395" t="s">
        <v>86</v>
      </c>
      <c r="D1371" s="395" t="s">
        <v>40</v>
      </c>
      <c r="E1371" s="396">
        <v>955.20860000000005</v>
      </c>
      <c r="F1371" s="397">
        <v>0</v>
      </c>
      <c r="G1371" s="396">
        <v>0</v>
      </c>
      <c r="H1371" s="396">
        <v>0</v>
      </c>
      <c r="I1371" s="398">
        <v>2.47457088408308E-5</v>
      </c>
      <c r="J1371" s="398">
        <v>7.3310298108175004E-7</v>
      </c>
      <c r="K1371" s="398">
        <v>2.6663265126189E-4</v>
      </c>
    </row>
    <row r="1372" spans="1:11" s="394" customFormat="1" ht="19" customHeight="1" x14ac:dyDescent="0.2">
      <c r="A1372" s="394">
        <v>148</v>
      </c>
      <c r="B1372" s="394" t="s">
        <v>1533</v>
      </c>
      <c r="C1372" s="395" t="s">
        <v>1268</v>
      </c>
      <c r="D1372" s="395" t="s">
        <v>40</v>
      </c>
      <c r="E1372" s="396">
        <v>52487.9689</v>
      </c>
      <c r="F1372" s="397">
        <v>0</v>
      </c>
      <c r="G1372" s="396">
        <v>0</v>
      </c>
      <c r="H1372" s="396">
        <v>0</v>
      </c>
      <c r="I1372" s="398">
        <v>2.47457088408308E-5</v>
      </c>
      <c r="J1372" s="398">
        <v>7.3310298108175004E-7</v>
      </c>
      <c r="K1372" s="398">
        <v>2.6663265126189E-4</v>
      </c>
    </row>
    <row r="1373" spans="1:11" s="394" customFormat="1" ht="19" customHeight="1" x14ac:dyDescent="0.2">
      <c r="A1373" s="394">
        <v>149</v>
      </c>
      <c r="B1373" s="394" t="s">
        <v>1362</v>
      </c>
      <c r="C1373" s="395" t="s">
        <v>1268</v>
      </c>
      <c r="D1373" s="395" t="s">
        <v>40</v>
      </c>
      <c r="E1373" s="396">
        <v>14189.2276</v>
      </c>
      <c r="F1373" s="397">
        <v>0</v>
      </c>
      <c r="G1373" s="396">
        <v>0</v>
      </c>
      <c r="H1373" s="396">
        <v>0</v>
      </c>
      <c r="I1373" s="398">
        <v>2.47457088408308E-5</v>
      </c>
      <c r="J1373" s="398">
        <v>7.3310298108175004E-7</v>
      </c>
      <c r="K1373" s="398">
        <v>2.6663265126189E-4</v>
      </c>
    </row>
    <row r="1374" spans="1:11" s="394" customFormat="1" ht="19" customHeight="1" x14ac:dyDescent="0.2">
      <c r="A1374" s="394">
        <v>150</v>
      </c>
      <c r="B1374" s="394" t="s">
        <v>1363</v>
      </c>
      <c r="C1374" s="395" t="s">
        <v>1350</v>
      </c>
      <c r="D1374" s="395" t="s">
        <v>40</v>
      </c>
      <c r="E1374" s="396">
        <v>17912.067999999999</v>
      </c>
      <c r="F1374" s="397">
        <v>0</v>
      </c>
      <c r="G1374" s="396">
        <v>0</v>
      </c>
      <c r="H1374" s="396">
        <v>0</v>
      </c>
      <c r="I1374" s="398">
        <v>2.47457088408308E-5</v>
      </c>
      <c r="J1374" s="398">
        <v>7.3310298108175004E-7</v>
      </c>
      <c r="K1374" s="398">
        <v>2.6663265126189E-4</v>
      </c>
    </row>
    <row r="1375" spans="1:11" s="394" customFormat="1" ht="19" customHeight="1" x14ac:dyDescent="0.2">
      <c r="A1375" s="394">
        <v>152</v>
      </c>
      <c r="B1375" s="394" t="s">
        <v>1495</v>
      </c>
      <c r="C1375" s="395" t="s">
        <v>1350</v>
      </c>
      <c r="D1375" s="395" t="s">
        <v>40</v>
      </c>
      <c r="E1375" s="396">
        <v>25447.035500000002</v>
      </c>
      <c r="F1375" s="397">
        <v>0</v>
      </c>
      <c r="G1375" s="396">
        <v>0</v>
      </c>
      <c r="H1375" s="396">
        <v>0</v>
      </c>
      <c r="I1375" s="398">
        <v>2.47457088408308E-5</v>
      </c>
      <c r="J1375" s="398">
        <v>7.3310298108175004E-7</v>
      </c>
      <c r="K1375" s="398">
        <v>2.6663265126189E-4</v>
      </c>
    </row>
    <row r="1376" spans="1:11" s="394" customFormat="1" ht="19" customHeight="1" x14ac:dyDescent="0.2">
      <c r="A1376" s="394">
        <v>153</v>
      </c>
      <c r="B1376" s="394" t="s">
        <v>1364</v>
      </c>
      <c r="C1376" s="395" t="s">
        <v>18</v>
      </c>
      <c r="D1376" s="395" t="s">
        <v>40</v>
      </c>
      <c r="E1376" s="396">
        <v>5507.4369999999999</v>
      </c>
      <c r="F1376" s="397">
        <v>0</v>
      </c>
      <c r="G1376" s="396">
        <v>0</v>
      </c>
      <c r="H1376" s="396">
        <v>0</v>
      </c>
      <c r="I1376" s="398">
        <v>2.47457088408308E-5</v>
      </c>
      <c r="J1376" s="398">
        <v>7.3310298108175004E-7</v>
      </c>
      <c r="K1376" s="398">
        <v>2.6663265126189E-4</v>
      </c>
    </row>
    <row r="1377" spans="1:11" s="394" customFormat="1" ht="19" customHeight="1" x14ac:dyDescent="0.2">
      <c r="A1377" s="394">
        <v>154</v>
      </c>
      <c r="B1377" s="394" t="s">
        <v>1502</v>
      </c>
      <c r="C1377" s="395" t="s">
        <v>1350</v>
      </c>
      <c r="D1377" s="395" t="s">
        <v>40</v>
      </c>
      <c r="E1377" s="396">
        <v>40421.4274</v>
      </c>
      <c r="F1377" s="397">
        <v>0</v>
      </c>
      <c r="G1377" s="396">
        <v>0</v>
      </c>
      <c r="H1377" s="396">
        <v>0</v>
      </c>
      <c r="I1377" s="398">
        <v>2.47457088408308E-5</v>
      </c>
      <c r="J1377" s="398">
        <v>7.3310298108175004E-7</v>
      </c>
      <c r="K1377" s="398">
        <v>2.6663265126189E-4</v>
      </c>
    </row>
    <row r="1378" spans="1:11" s="394" customFormat="1" ht="19" customHeight="1" x14ac:dyDescent="0.2">
      <c r="A1378" s="394">
        <v>155</v>
      </c>
      <c r="B1378" s="394" t="s">
        <v>1365</v>
      </c>
      <c r="C1378" s="395" t="s">
        <v>18</v>
      </c>
      <c r="D1378" s="395" t="s">
        <v>40</v>
      </c>
      <c r="E1378" s="396">
        <v>10036.022199999999</v>
      </c>
      <c r="F1378" s="397">
        <v>0</v>
      </c>
      <c r="G1378" s="396">
        <v>0</v>
      </c>
      <c r="H1378" s="396">
        <v>0</v>
      </c>
      <c r="I1378" s="398">
        <v>2.47457088408308E-5</v>
      </c>
      <c r="J1378" s="398">
        <v>7.3310298108175004E-7</v>
      </c>
      <c r="K1378" s="398">
        <v>2.6663265126189E-4</v>
      </c>
    </row>
    <row r="1379" spans="1:11" s="394" customFormat="1" ht="19" customHeight="1" x14ac:dyDescent="0.2">
      <c r="A1379" s="394">
        <v>156</v>
      </c>
      <c r="B1379" s="394" t="s">
        <v>1366</v>
      </c>
      <c r="C1379" s="395" t="s">
        <v>1350</v>
      </c>
      <c r="D1379" s="395" t="s">
        <v>40</v>
      </c>
      <c r="E1379" s="396">
        <v>49252.913099999998</v>
      </c>
      <c r="F1379" s="397">
        <v>0</v>
      </c>
      <c r="G1379" s="396">
        <v>0</v>
      </c>
      <c r="H1379" s="396">
        <v>0</v>
      </c>
      <c r="I1379" s="398">
        <v>2.47457088408308E-5</v>
      </c>
      <c r="J1379" s="398">
        <v>7.3310298108175004E-7</v>
      </c>
      <c r="K1379" s="398">
        <v>2.6663265126189E-4</v>
      </c>
    </row>
    <row r="1380" spans="1:11" s="394" customFormat="1" ht="19" customHeight="1" x14ac:dyDescent="0.2">
      <c r="A1380" s="394">
        <v>157</v>
      </c>
      <c r="B1380" s="394" t="s">
        <v>1367</v>
      </c>
      <c r="C1380" s="395" t="s">
        <v>1350</v>
      </c>
      <c r="D1380" s="395" t="s">
        <v>40</v>
      </c>
      <c r="E1380" s="396">
        <v>107477.5395</v>
      </c>
      <c r="F1380" s="397">
        <v>0</v>
      </c>
      <c r="G1380" s="396">
        <v>0</v>
      </c>
      <c r="H1380" s="396">
        <v>0</v>
      </c>
      <c r="I1380" s="398">
        <v>2.47457088408308E-5</v>
      </c>
      <c r="J1380" s="398">
        <v>7.3310298108175004E-7</v>
      </c>
      <c r="K1380" s="398">
        <v>2.6663265126189E-4</v>
      </c>
    </row>
    <row r="1381" spans="1:11" s="394" customFormat="1" ht="19" customHeight="1" x14ac:dyDescent="0.2">
      <c r="A1381" s="394">
        <v>158</v>
      </c>
      <c r="B1381" s="394" t="s">
        <v>1536</v>
      </c>
      <c r="C1381" s="395" t="s">
        <v>18</v>
      </c>
      <c r="D1381" s="395" t="s">
        <v>40</v>
      </c>
      <c r="E1381" s="396">
        <v>95392.659</v>
      </c>
      <c r="F1381" s="397">
        <v>0</v>
      </c>
      <c r="G1381" s="396">
        <v>0</v>
      </c>
      <c r="H1381" s="396">
        <v>0</v>
      </c>
      <c r="I1381" s="398">
        <v>2.47457088408308E-5</v>
      </c>
      <c r="J1381" s="398">
        <v>7.3310298108175004E-7</v>
      </c>
      <c r="K1381" s="398">
        <v>2.6663265126189E-4</v>
      </c>
    </row>
    <row r="1382" spans="1:11" s="394" customFormat="1" ht="19" customHeight="1" x14ac:dyDescent="0.2">
      <c r="A1382" s="394">
        <v>159</v>
      </c>
      <c r="B1382" s="394" t="s">
        <v>1368</v>
      </c>
      <c r="C1382" s="395" t="s">
        <v>1350</v>
      </c>
      <c r="D1382" s="395" t="s">
        <v>40</v>
      </c>
      <c r="E1382" s="396">
        <v>4442.9481999999998</v>
      </c>
      <c r="F1382" s="397">
        <v>0</v>
      </c>
      <c r="G1382" s="396">
        <v>0</v>
      </c>
      <c r="H1382" s="396">
        <v>0</v>
      </c>
      <c r="I1382" s="398">
        <v>2.47457088408308E-5</v>
      </c>
      <c r="J1382" s="398">
        <v>7.3310298108175004E-7</v>
      </c>
      <c r="K1382" s="398">
        <v>2.6663265126189E-4</v>
      </c>
    </row>
    <row r="1383" spans="1:11" s="394" customFormat="1" ht="19" customHeight="1" x14ac:dyDescent="0.2">
      <c r="A1383" s="394">
        <v>160</v>
      </c>
      <c r="B1383" s="394" t="s">
        <v>1473</v>
      </c>
      <c r="C1383" s="395" t="s">
        <v>1350</v>
      </c>
      <c r="D1383" s="395" t="s">
        <v>40</v>
      </c>
      <c r="E1383" s="396">
        <v>32560.560700000002</v>
      </c>
      <c r="F1383" s="397">
        <v>0</v>
      </c>
      <c r="G1383" s="396">
        <v>0</v>
      </c>
      <c r="H1383" s="396">
        <v>0</v>
      </c>
      <c r="I1383" s="398">
        <v>2.47457088408308E-5</v>
      </c>
      <c r="J1383" s="398">
        <v>7.3310298108175004E-7</v>
      </c>
      <c r="K1383" s="398">
        <v>2.6663265126189E-4</v>
      </c>
    </row>
    <row r="1384" spans="1:11" s="394" customFormat="1" ht="19" customHeight="1" x14ac:dyDescent="0.2">
      <c r="A1384" s="394">
        <v>174</v>
      </c>
      <c r="B1384" s="394" t="s">
        <v>1541</v>
      </c>
      <c r="C1384" s="395" t="s">
        <v>18</v>
      </c>
      <c r="D1384" s="395" t="s">
        <v>40</v>
      </c>
      <c r="E1384" s="396">
        <v>76921.838799999998</v>
      </c>
      <c r="F1384" s="397">
        <v>0</v>
      </c>
      <c r="G1384" s="396">
        <v>0</v>
      </c>
      <c r="H1384" s="396">
        <v>0</v>
      </c>
      <c r="I1384" s="398">
        <v>2.47457088408308E-5</v>
      </c>
      <c r="J1384" s="398">
        <v>7.3310298108175004E-7</v>
      </c>
      <c r="K1384" s="398">
        <v>2.6663265126189E-4</v>
      </c>
    </row>
    <row r="1385" spans="1:11" s="394" customFormat="1" ht="19" customHeight="1" x14ac:dyDescent="0.2">
      <c r="A1385" s="394">
        <v>184</v>
      </c>
      <c r="B1385" s="394" t="s">
        <v>1524</v>
      </c>
      <c r="C1385" s="395" t="s">
        <v>18</v>
      </c>
      <c r="D1385" s="395" t="s">
        <v>40</v>
      </c>
      <c r="E1385" s="396">
        <v>73515.210900000005</v>
      </c>
      <c r="F1385" s="397">
        <v>0</v>
      </c>
      <c r="G1385" s="396">
        <v>0</v>
      </c>
      <c r="H1385" s="396">
        <v>0</v>
      </c>
      <c r="I1385" s="398">
        <v>2.47457088408308E-5</v>
      </c>
      <c r="J1385" s="398">
        <v>7.3310298108175004E-7</v>
      </c>
      <c r="K1385" s="398">
        <v>2.6663265126189E-4</v>
      </c>
    </row>
    <row r="1386" spans="1:11" s="394" customFormat="1" ht="19" customHeight="1" x14ac:dyDescent="0.2">
      <c r="A1386" s="394">
        <v>186</v>
      </c>
      <c r="B1386" s="394" t="s">
        <v>1535</v>
      </c>
      <c r="C1386" s="395" t="s">
        <v>18</v>
      </c>
      <c r="D1386" s="395" t="s">
        <v>40</v>
      </c>
      <c r="E1386" s="396">
        <v>10475.735000000001</v>
      </c>
      <c r="F1386" s="397">
        <v>0</v>
      </c>
      <c r="G1386" s="396">
        <v>0</v>
      </c>
      <c r="H1386" s="396">
        <v>0</v>
      </c>
      <c r="I1386" s="398">
        <v>2.47457088408308E-5</v>
      </c>
      <c r="J1386" s="398">
        <v>7.3310298108175004E-7</v>
      </c>
      <c r="K1386" s="398">
        <v>2.6663265126189E-4</v>
      </c>
    </row>
    <row r="1387" spans="1:11" s="394" customFormat="1" ht="19" customHeight="1" x14ac:dyDescent="0.2">
      <c r="A1387" s="394">
        <v>188</v>
      </c>
      <c r="B1387" s="394" t="s">
        <v>1513</v>
      </c>
      <c r="C1387" s="395" t="s">
        <v>18</v>
      </c>
      <c r="D1387" s="395" t="s">
        <v>40</v>
      </c>
      <c r="E1387" s="396">
        <v>65537.069499999998</v>
      </c>
      <c r="F1387" s="397">
        <v>0</v>
      </c>
      <c r="G1387" s="396">
        <v>0</v>
      </c>
      <c r="H1387" s="396">
        <v>0</v>
      </c>
      <c r="I1387" s="398">
        <v>2.47457088408308E-5</v>
      </c>
      <c r="J1387" s="398">
        <v>7.3310298108175004E-7</v>
      </c>
      <c r="K1387" s="398">
        <v>2.6663265126189E-4</v>
      </c>
    </row>
    <row r="1388" spans="1:11" s="394" customFormat="1" ht="19" customHeight="1" x14ac:dyDescent="0.2">
      <c r="A1388" s="394">
        <v>240</v>
      </c>
      <c r="B1388" s="394" t="s">
        <v>1542</v>
      </c>
      <c r="C1388" s="395" t="s">
        <v>724</v>
      </c>
      <c r="D1388" s="395" t="s">
        <v>40</v>
      </c>
      <c r="E1388" s="396">
        <v>735.99429999999995</v>
      </c>
      <c r="F1388" s="397">
        <v>0</v>
      </c>
      <c r="G1388" s="396">
        <v>0</v>
      </c>
      <c r="H1388" s="396">
        <v>0</v>
      </c>
      <c r="I1388" s="398">
        <v>2.47457088408308E-5</v>
      </c>
      <c r="J1388" s="398">
        <v>7.3310298108175004E-7</v>
      </c>
      <c r="K1388" s="398">
        <v>2.6663265126189E-4</v>
      </c>
    </row>
    <row r="1389" spans="1:11" s="394" customFormat="1" ht="19" customHeight="1" x14ac:dyDescent="0.2">
      <c r="A1389" s="394">
        <v>250</v>
      </c>
      <c r="B1389" s="394" t="s">
        <v>1369</v>
      </c>
      <c r="C1389" s="395" t="s">
        <v>724</v>
      </c>
      <c r="D1389" s="395" t="s">
        <v>40</v>
      </c>
      <c r="E1389" s="396">
        <v>326.34199999999998</v>
      </c>
      <c r="F1389" s="397">
        <v>0</v>
      </c>
      <c r="G1389" s="396">
        <v>0</v>
      </c>
      <c r="H1389" s="396">
        <v>0</v>
      </c>
      <c r="I1389" s="398">
        <v>2.47457088408308E-5</v>
      </c>
      <c r="J1389" s="398">
        <v>7.3310298108175004E-7</v>
      </c>
      <c r="K1389" s="398">
        <v>2.6663265126189E-4</v>
      </c>
    </row>
    <row r="1390" spans="1:11" s="394" customFormat="1" ht="19" customHeight="1" x14ac:dyDescent="0.2">
      <c r="A1390" s="394">
        <v>251</v>
      </c>
      <c r="B1390" s="394" t="s">
        <v>1516</v>
      </c>
      <c r="C1390" s="395" t="s">
        <v>724</v>
      </c>
      <c r="D1390" s="395" t="s">
        <v>40</v>
      </c>
      <c r="E1390" s="396">
        <v>597.87890000000004</v>
      </c>
      <c r="F1390" s="397">
        <v>0</v>
      </c>
      <c r="G1390" s="396">
        <v>0</v>
      </c>
      <c r="H1390" s="396">
        <v>0</v>
      </c>
      <c r="I1390" s="398">
        <v>2.47457088408308E-5</v>
      </c>
      <c r="J1390" s="398">
        <v>7.3310298108175004E-7</v>
      </c>
      <c r="K1390" s="398">
        <v>2.6663265126189E-4</v>
      </c>
    </row>
    <row r="1391" spans="1:11" s="394" customFormat="1" ht="19" customHeight="1" x14ac:dyDescent="0.2">
      <c r="A1391" s="394">
        <v>254</v>
      </c>
      <c r="B1391" s="394" t="s">
        <v>1528</v>
      </c>
      <c r="C1391" s="395" t="s">
        <v>724</v>
      </c>
      <c r="D1391" s="395" t="s">
        <v>40</v>
      </c>
      <c r="E1391" s="396">
        <v>293.83089999999999</v>
      </c>
      <c r="F1391" s="397">
        <v>0</v>
      </c>
      <c r="G1391" s="396">
        <v>0</v>
      </c>
      <c r="H1391" s="396">
        <v>0</v>
      </c>
      <c r="I1391" s="398">
        <v>2.47457088408308E-5</v>
      </c>
      <c r="J1391" s="398">
        <v>7.3310298108175004E-7</v>
      </c>
      <c r="K1391" s="398">
        <v>2.6663265126189E-4</v>
      </c>
    </row>
    <row r="1392" spans="1:11" s="394" customFormat="1" ht="19" customHeight="1" x14ac:dyDescent="0.2">
      <c r="A1392" s="394">
        <v>258</v>
      </c>
      <c r="B1392" s="394" t="s">
        <v>1526</v>
      </c>
      <c r="C1392" s="395" t="s">
        <v>724</v>
      </c>
      <c r="D1392" s="395" t="s">
        <v>40</v>
      </c>
      <c r="E1392" s="396">
        <v>915.8877</v>
      </c>
      <c r="F1392" s="397">
        <v>0</v>
      </c>
      <c r="G1392" s="396">
        <v>0</v>
      </c>
      <c r="H1392" s="396">
        <v>0</v>
      </c>
      <c r="I1392" s="398">
        <v>2.47457088408308E-5</v>
      </c>
      <c r="J1392" s="398">
        <v>7.3310298108175004E-7</v>
      </c>
      <c r="K1392" s="398">
        <v>2.6663265126189E-4</v>
      </c>
    </row>
    <row r="1393" spans="1:11" s="394" customFormat="1" ht="19" customHeight="1" x14ac:dyDescent="0.2">
      <c r="A1393" s="394">
        <v>271</v>
      </c>
      <c r="B1393" s="394" t="s">
        <v>1456</v>
      </c>
      <c r="C1393" s="395" t="s">
        <v>16</v>
      </c>
      <c r="D1393" s="395" t="s">
        <v>2</v>
      </c>
      <c r="E1393" s="396">
        <v>17692.708299999998</v>
      </c>
      <c r="F1393" s="397">
        <v>0</v>
      </c>
      <c r="G1393" s="396">
        <v>0</v>
      </c>
      <c r="H1393" s="396">
        <v>0</v>
      </c>
      <c r="I1393" s="398">
        <v>2.47457088408308E-5</v>
      </c>
      <c r="J1393" s="398">
        <v>7.3310298108175004E-7</v>
      </c>
      <c r="K1393" s="398">
        <v>2.6663265126189E-4</v>
      </c>
    </row>
    <row r="1394" spans="1:11" s="394" customFormat="1" ht="19" customHeight="1" x14ac:dyDescent="0.2">
      <c r="A1394" s="394">
        <v>272</v>
      </c>
      <c r="B1394" s="394" t="s">
        <v>1292</v>
      </c>
      <c r="C1394" s="395" t="s">
        <v>986</v>
      </c>
      <c r="D1394" s="395" t="s">
        <v>2</v>
      </c>
      <c r="E1394" s="396">
        <v>53422.198499999999</v>
      </c>
      <c r="F1394" s="397">
        <v>0</v>
      </c>
      <c r="G1394" s="396">
        <v>0</v>
      </c>
      <c r="H1394" s="396">
        <v>0</v>
      </c>
      <c r="I1394" s="398">
        <v>2.47457088408308E-5</v>
      </c>
      <c r="J1394" s="398">
        <v>7.3310298108175004E-7</v>
      </c>
      <c r="K1394" s="398">
        <v>2.6663265126189E-4</v>
      </c>
    </row>
    <row r="1395" spans="1:11" s="394" customFormat="1" ht="19" customHeight="1" x14ac:dyDescent="0.2">
      <c r="A1395" s="394">
        <v>273</v>
      </c>
      <c r="B1395" s="394" t="s">
        <v>1433</v>
      </c>
      <c r="C1395" s="395" t="s">
        <v>16</v>
      </c>
      <c r="D1395" s="395" t="s">
        <v>2</v>
      </c>
      <c r="E1395" s="396">
        <v>61240.217700000001</v>
      </c>
      <c r="F1395" s="397">
        <v>0</v>
      </c>
      <c r="G1395" s="396">
        <v>0</v>
      </c>
      <c r="H1395" s="396">
        <v>0</v>
      </c>
      <c r="I1395" s="398">
        <v>2.47457088408308E-5</v>
      </c>
      <c r="J1395" s="398">
        <v>7.3310298108175004E-7</v>
      </c>
      <c r="K1395" s="398">
        <v>2.6663265126189E-4</v>
      </c>
    </row>
    <row r="1396" spans="1:11" s="394" customFormat="1" ht="19" customHeight="1" x14ac:dyDescent="0.2">
      <c r="A1396" s="394">
        <v>274</v>
      </c>
      <c r="B1396" s="394" t="s">
        <v>1479</v>
      </c>
      <c r="C1396" s="395" t="s">
        <v>86</v>
      </c>
      <c r="D1396" s="395" t="s">
        <v>2</v>
      </c>
      <c r="E1396" s="396">
        <v>12099.4573</v>
      </c>
      <c r="F1396" s="397">
        <v>0</v>
      </c>
      <c r="G1396" s="396">
        <v>0</v>
      </c>
      <c r="H1396" s="396">
        <v>0</v>
      </c>
      <c r="I1396" s="398">
        <v>2.47457088408308E-5</v>
      </c>
      <c r="J1396" s="398">
        <v>7.3310298108175004E-7</v>
      </c>
      <c r="K1396" s="398">
        <v>2.6663265126189E-4</v>
      </c>
    </row>
    <row r="1397" spans="1:11" s="394" customFormat="1" ht="19" customHeight="1" x14ac:dyDescent="0.2">
      <c r="A1397" s="394">
        <v>559</v>
      </c>
      <c r="B1397" s="394" t="s">
        <v>1482</v>
      </c>
      <c r="C1397" s="395" t="s">
        <v>1136</v>
      </c>
      <c r="D1397" s="395" t="s">
        <v>53</v>
      </c>
      <c r="E1397" s="396">
        <v>65393.8053</v>
      </c>
      <c r="F1397" s="397">
        <v>0</v>
      </c>
      <c r="G1397" s="396">
        <v>0</v>
      </c>
      <c r="H1397" s="396">
        <v>0</v>
      </c>
      <c r="I1397" s="398">
        <v>2.47457088408308E-5</v>
      </c>
      <c r="J1397" s="398">
        <v>7.3310298108175004E-7</v>
      </c>
      <c r="K1397" s="398">
        <v>2.6663265126189E-4</v>
      </c>
    </row>
    <row r="1398" spans="1:11" s="394" customFormat="1" ht="19" customHeight="1" x14ac:dyDescent="0.2">
      <c r="A1398" s="394">
        <v>564</v>
      </c>
      <c r="B1398" s="394" t="s">
        <v>1400</v>
      </c>
      <c r="C1398" s="395" t="s">
        <v>86</v>
      </c>
      <c r="D1398" s="395" t="s">
        <v>53</v>
      </c>
      <c r="E1398" s="396">
        <v>20850.1675</v>
      </c>
      <c r="F1398" s="397">
        <v>0</v>
      </c>
      <c r="G1398" s="396">
        <v>0</v>
      </c>
      <c r="H1398" s="396">
        <v>0</v>
      </c>
      <c r="I1398" s="398">
        <v>2.47457088408308E-5</v>
      </c>
      <c r="J1398" s="398">
        <v>7.3310298108175004E-7</v>
      </c>
      <c r="K1398" s="398">
        <v>2.6663265126189E-4</v>
      </c>
    </row>
    <row r="1399" spans="1:11" s="394" customFormat="1" ht="19" customHeight="1" x14ac:dyDescent="0.2">
      <c r="A1399" s="394">
        <v>568</v>
      </c>
      <c r="B1399" s="394" t="s">
        <v>1401</v>
      </c>
      <c r="C1399" s="395" t="s">
        <v>986</v>
      </c>
      <c r="D1399" s="395" t="s">
        <v>53</v>
      </c>
      <c r="E1399" s="396">
        <v>4811.5075999999999</v>
      </c>
      <c r="F1399" s="397">
        <v>0</v>
      </c>
      <c r="G1399" s="396">
        <v>0</v>
      </c>
      <c r="H1399" s="396">
        <v>0</v>
      </c>
      <c r="I1399" s="398">
        <v>2.47457088408308E-5</v>
      </c>
      <c r="J1399" s="398">
        <v>7.3310298108175004E-7</v>
      </c>
      <c r="K1399" s="398">
        <v>2.6663265126189E-4</v>
      </c>
    </row>
    <row r="1400" spans="1:11" s="394" customFormat="1" ht="19" customHeight="1" x14ac:dyDescent="0.2">
      <c r="A1400" s="394">
        <v>569</v>
      </c>
      <c r="B1400" s="394" t="s">
        <v>1544</v>
      </c>
      <c r="C1400" s="395" t="s">
        <v>986</v>
      </c>
      <c r="D1400" s="395" t="s">
        <v>53</v>
      </c>
      <c r="E1400" s="396">
        <v>10656.543799999999</v>
      </c>
      <c r="F1400" s="397">
        <v>0</v>
      </c>
      <c r="G1400" s="396">
        <v>0</v>
      </c>
      <c r="H1400" s="396">
        <v>0</v>
      </c>
      <c r="I1400" s="398">
        <v>2.47457088408308E-5</v>
      </c>
      <c r="J1400" s="398">
        <v>7.3310298108175004E-7</v>
      </c>
      <c r="K1400" s="398">
        <v>2.6663265126189E-4</v>
      </c>
    </row>
    <row r="1401" spans="1:11" s="394" customFormat="1" ht="19" customHeight="1" x14ac:dyDescent="0.2">
      <c r="A1401" s="394">
        <v>570</v>
      </c>
      <c r="B1401" s="394" t="s">
        <v>1402</v>
      </c>
      <c r="C1401" s="395" t="s">
        <v>1403</v>
      </c>
      <c r="D1401" s="395" t="s">
        <v>53</v>
      </c>
      <c r="E1401" s="396">
        <v>14653.9094</v>
      </c>
      <c r="F1401" s="397">
        <v>0</v>
      </c>
      <c r="G1401" s="396">
        <v>0</v>
      </c>
      <c r="H1401" s="396">
        <v>0</v>
      </c>
      <c r="I1401" s="398">
        <v>2.47457088408308E-5</v>
      </c>
      <c r="J1401" s="398">
        <v>7.3310298108175004E-7</v>
      </c>
      <c r="K1401" s="398">
        <v>2.6663265126189E-4</v>
      </c>
    </row>
    <row r="1402" spans="1:11" s="394" customFormat="1" ht="19" customHeight="1" x14ac:dyDescent="0.2">
      <c r="A1402" s="394">
        <v>571</v>
      </c>
      <c r="B1402" s="394" t="s">
        <v>1404</v>
      </c>
      <c r="C1402" s="395" t="s">
        <v>1403</v>
      </c>
      <c r="D1402" s="395" t="s">
        <v>53</v>
      </c>
      <c r="E1402" s="396">
        <v>30093.7415</v>
      </c>
      <c r="F1402" s="397">
        <v>0</v>
      </c>
      <c r="G1402" s="396">
        <v>0</v>
      </c>
      <c r="H1402" s="396">
        <v>0</v>
      </c>
      <c r="I1402" s="398">
        <v>2.47457088408308E-5</v>
      </c>
      <c r="J1402" s="398">
        <v>7.3310298108175004E-7</v>
      </c>
      <c r="K1402" s="398">
        <v>2.6663265126189E-4</v>
      </c>
    </row>
    <row r="1403" spans="1:11" s="394" customFormat="1" ht="19" customHeight="1" x14ac:dyDescent="0.2">
      <c r="A1403" s="394">
        <v>572</v>
      </c>
      <c r="B1403" s="394" t="s">
        <v>1405</v>
      </c>
      <c r="C1403" s="395" t="s">
        <v>1403</v>
      </c>
      <c r="D1403" s="395" t="s">
        <v>53</v>
      </c>
      <c r="E1403" s="396">
        <v>32667.673500000001</v>
      </c>
      <c r="F1403" s="397">
        <v>0</v>
      </c>
      <c r="G1403" s="396">
        <v>0</v>
      </c>
      <c r="H1403" s="396">
        <v>0</v>
      </c>
      <c r="I1403" s="398">
        <v>2.47457088408308E-5</v>
      </c>
      <c r="J1403" s="398">
        <v>7.3310298108175004E-7</v>
      </c>
      <c r="K1403" s="398">
        <v>2.6663265126189E-4</v>
      </c>
    </row>
    <row r="1404" spans="1:11" s="394" customFormat="1" ht="19" customHeight="1" x14ac:dyDescent="0.2">
      <c r="A1404" s="394">
        <v>573</v>
      </c>
      <c r="B1404" s="394" t="s">
        <v>1406</v>
      </c>
      <c r="C1404" s="395" t="s">
        <v>341</v>
      </c>
      <c r="D1404" s="395" t="s">
        <v>53</v>
      </c>
      <c r="E1404" s="396">
        <v>5771.6589000000004</v>
      </c>
      <c r="F1404" s="397">
        <v>0</v>
      </c>
      <c r="G1404" s="396">
        <v>0</v>
      </c>
      <c r="H1404" s="396">
        <v>0</v>
      </c>
      <c r="I1404" s="398">
        <v>2.47457088408308E-5</v>
      </c>
      <c r="J1404" s="398">
        <v>7.3310298108175004E-7</v>
      </c>
      <c r="K1404" s="398">
        <v>2.6663265126189E-4</v>
      </c>
    </row>
    <row r="1405" spans="1:11" s="394" customFormat="1" ht="19" customHeight="1" x14ac:dyDescent="0.2">
      <c r="A1405" s="394">
        <v>574</v>
      </c>
      <c r="B1405" s="394" t="s">
        <v>1407</v>
      </c>
      <c r="C1405" s="395" t="s">
        <v>1403</v>
      </c>
      <c r="D1405" s="395" t="s">
        <v>53</v>
      </c>
      <c r="E1405" s="396">
        <v>4825.7358000000004</v>
      </c>
      <c r="F1405" s="397">
        <v>0</v>
      </c>
      <c r="G1405" s="396">
        <v>0</v>
      </c>
      <c r="H1405" s="396">
        <v>0</v>
      </c>
      <c r="I1405" s="398">
        <v>2.47457088408308E-5</v>
      </c>
      <c r="J1405" s="398">
        <v>7.3310298108175004E-7</v>
      </c>
      <c r="K1405" s="398">
        <v>2.6663265126189E-4</v>
      </c>
    </row>
    <row r="1406" spans="1:11" s="394" customFormat="1" ht="19" customHeight="1" x14ac:dyDescent="0.2">
      <c r="A1406" s="394">
        <v>575</v>
      </c>
      <c r="B1406" s="394" t="s">
        <v>1408</v>
      </c>
      <c r="C1406" s="395" t="s">
        <v>1403</v>
      </c>
      <c r="D1406" s="395" t="s">
        <v>53</v>
      </c>
      <c r="E1406" s="396">
        <v>5786.4639999999999</v>
      </c>
      <c r="F1406" s="397">
        <v>0</v>
      </c>
      <c r="G1406" s="396">
        <v>0</v>
      </c>
      <c r="H1406" s="396">
        <v>0</v>
      </c>
      <c r="I1406" s="398">
        <v>2.47457088408308E-5</v>
      </c>
      <c r="J1406" s="398">
        <v>7.3310298108175004E-7</v>
      </c>
      <c r="K1406" s="398">
        <v>2.6663265126189E-4</v>
      </c>
    </row>
    <row r="1407" spans="1:11" s="394" customFormat="1" ht="19" customHeight="1" x14ac:dyDescent="0.2">
      <c r="A1407" s="394">
        <v>576</v>
      </c>
      <c r="B1407" s="394" t="s">
        <v>1409</v>
      </c>
      <c r="C1407" s="395" t="s">
        <v>1403</v>
      </c>
      <c r="D1407" s="395" t="s">
        <v>53</v>
      </c>
      <c r="E1407" s="396">
        <v>7527.9381000000003</v>
      </c>
      <c r="F1407" s="397">
        <v>0</v>
      </c>
      <c r="G1407" s="396">
        <v>0</v>
      </c>
      <c r="H1407" s="396">
        <v>0</v>
      </c>
      <c r="I1407" s="398">
        <v>2.47457088408308E-5</v>
      </c>
      <c r="J1407" s="398">
        <v>7.3310298108175004E-7</v>
      </c>
      <c r="K1407" s="398">
        <v>2.6663265126189E-4</v>
      </c>
    </row>
    <row r="1408" spans="1:11" s="394" customFormat="1" ht="19" customHeight="1" x14ac:dyDescent="0.2">
      <c r="A1408" s="394">
        <v>577</v>
      </c>
      <c r="B1408" s="394" t="s">
        <v>1410</v>
      </c>
      <c r="C1408" s="395" t="s">
        <v>341</v>
      </c>
      <c r="D1408" s="395" t="s">
        <v>53</v>
      </c>
      <c r="E1408" s="396">
        <v>7036.7037</v>
      </c>
      <c r="F1408" s="397">
        <v>0</v>
      </c>
      <c r="G1408" s="396">
        <v>0</v>
      </c>
      <c r="H1408" s="396">
        <v>0</v>
      </c>
      <c r="I1408" s="398">
        <v>2.47457088408308E-5</v>
      </c>
      <c r="J1408" s="398">
        <v>7.3310298108175004E-7</v>
      </c>
      <c r="K1408" s="398">
        <v>2.6663265126189E-4</v>
      </c>
    </row>
    <row r="1409" spans="1:11" s="394" customFormat="1" ht="19" customHeight="1" x14ac:dyDescent="0.2">
      <c r="A1409" s="394">
        <v>579</v>
      </c>
      <c r="B1409" s="394" t="s">
        <v>1411</v>
      </c>
      <c r="C1409" s="395" t="s">
        <v>992</v>
      </c>
      <c r="D1409" s="395" t="s">
        <v>53</v>
      </c>
      <c r="E1409" s="396">
        <v>16486.553800000002</v>
      </c>
      <c r="F1409" s="397">
        <v>0</v>
      </c>
      <c r="G1409" s="396">
        <v>0</v>
      </c>
      <c r="H1409" s="396">
        <v>0</v>
      </c>
      <c r="I1409" s="398">
        <v>2.47457088408308E-5</v>
      </c>
      <c r="J1409" s="398">
        <v>7.3310298108175004E-7</v>
      </c>
      <c r="K1409" s="398">
        <v>2.6663265126189E-4</v>
      </c>
    </row>
    <row r="1410" spans="1:11" s="394" customFormat="1" ht="19" customHeight="1" x14ac:dyDescent="0.2">
      <c r="A1410" s="394">
        <v>580</v>
      </c>
      <c r="B1410" s="394" t="s">
        <v>1412</v>
      </c>
      <c r="C1410" s="395" t="s">
        <v>341</v>
      </c>
      <c r="D1410" s="395" t="s">
        <v>53</v>
      </c>
      <c r="E1410" s="396">
        <v>4452.7492000000002</v>
      </c>
      <c r="F1410" s="397">
        <v>0</v>
      </c>
      <c r="G1410" s="396">
        <v>0</v>
      </c>
      <c r="H1410" s="396">
        <v>0</v>
      </c>
      <c r="I1410" s="398">
        <v>2.47457088408308E-5</v>
      </c>
      <c r="J1410" s="398">
        <v>7.3310298108175004E-7</v>
      </c>
      <c r="K1410" s="398">
        <v>2.6663265126189E-4</v>
      </c>
    </row>
    <row r="1411" spans="1:11" s="394" customFormat="1" ht="19" customHeight="1" x14ac:dyDescent="0.2">
      <c r="A1411" s="394">
        <v>581</v>
      </c>
      <c r="B1411" s="394" t="s">
        <v>1413</v>
      </c>
      <c r="C1411" s="395" t="s">
        <v>341</v>
      </c>
      <c r="D1411" s="395" t="s">
        <v>53</v>
      </c>
      <c r="E1411" s="396">
        <v>59814.802799999998</v>
      </c>
      <c r="F1411" s="397">
        <v>0</v>
      </c>
      <c r="G1411" s="396">
        <v>0</v>
      </c>
      <c r="H1411" s="396">
        <v>0</v>
      </c>
      <c r="I1411" s="398">
        <v>2.47457088408308E-5</v>
      </c>
      <c r="J1411" s="398">
        <v>7.3310298108175004E-7</v>
      </c>
      <c r="K1411" s="398">
        <v>2.6663265126189E-4</v>
      </c>
    </row>
    <row r="1412" spans="1:11" s="394" customFormat="1" ht="19" customHeight="1" x14ac:dyDescent="0.2">
      <c r="A1412" s="394">
        <v>582</v>
      </c>
      <c r="B1412" s="394" t="s">
        <v>1414</v>
      </c>
      <c r="C1412" s="395" t="s">
        <v>992</v>
      </c>
      <c r="D1412" s="395" t="s">
        <v>53</v>
      </c>
      <c r="E1412" s="396">
        <v>9200.3215999999993</v>
      </c>
      <c r="F1412" s="397">
        <v>0</v>
      </c>
      <c r="G1412" s="396">
        <v>0</v>
      </c>
      <c r="H1412" s="396">
        <v>0</v>
      </c>
      <c r="I1412" s="398">
        <v>2.47457088408308E-5</v>
      </c>
      <c r="J1412" s="398">
        <v>7.3310298108175004E-7</v>
      </c>
      <c r="K1412" s="398">
        <v>2.6663265126189E-4</v>
      </c>
    </row>
    <row r="1413" spans="1:11" s="394" customFormat="1" ht="19" customHeight="1" x14ac:dyDescent="0.2">
      <c r="A1413" s="394">
        <v>583</v>
      </c>
      <c r="B1413" s="394" t="s">
        <v>1415</v>
      </c>
      <c r="C1413" s="395" t="s">
        <v>992</v>
      </c>
      <c r="D1413" s="395" t="s">
        <v>53</v>
      </c>
      <c r="E1413" s="396">
        <v>12506.9787</v>
      </c>
      <c r="F1413" s="397">
        <v>0</v>
      </c>
      <c r="G1413" s="396">
        <v>0</v>
      </c>
      <c r="H1413" s="396">
        <v>0</v>
      </c>
      <c r="I1413" s="398">
        <v>2.47457088408308E-5</v>
      </c>
      <c r="J1413" s="398">
        <v>7.3310298108175004E-7</v>
      </c>
      <c r="K1413" s="398">
        <v>2.6663265126189E-4</v>
      </c>
    </row>
    <row r="1414" spans="1:11" s="394" customFormat="1" ht="19" customHeight="1" x14ac:dyDescent="0.2">
      <c r="A1414" s="394">
        <v>584</v>
      </c>
      <c r="B1414" s="394" t="s">
        <v>1416</v>
      </c>
      <c r="C1414" s="395" t="s">
        <v>341</v>
      </c>
      <c r="D1414" s="395" t="s">
        <v>53</v>
      </c>
      <c r="E1414" s="396">
        <v>6051.5268999999998</v>
      </c>
      <c r="F1414" s="397">
        <v>0</v>
      </c>
      <c r="G1414" s="396">
        <v>0</v>
      </c>
      <c r="H1414" s="396">
        <v>0</v>
      </c>
      <c r="I1414" s="398">
        <v>2.47457088408308E-5</v>
      </c>
      <c r="J1414" s="398">
        <v>7.3310298108175004E-7</v>
      </c>
      <c r="K1414" s="398">
        <v>2.6663265126189E-4</v>
      </c>
    </row>
    <row r="1415" spans="1:11" s="394" customFormat="1" ht="19" customHeight="1" x14ac:dyDescent="0.2">
      <c r="A1415" s="394">
        <v>585</v>
      </c>
      <c r="B1415" s="394" t="s">
        <v>1417</v>
      </c>
      <c r="C1415" s="395" t="s">
        <v>992</v>
      </c>
      <c r="D1415" s="395" t="s">
        <v>53</v>
      </c>
      <c r="E1415" s="396">
        <v>5205.8239000000003</v>
      </c>
      <c r="F1415" s="397">
        <v>0</v>
      </c>
      <c r="G1415" s="396">
        <v>0</v>
      </c>
      <c r="H1415" s="396">
        <v>0</v>
      </c>
      <c r="I1415" s="398">
        <v>2.47457088408308E-5</v>
      </c>
      <c r="J1415" s="398">
        <v>7.3310298108175004E-7</v>
      </c>
      <c r="K1415" s="398">
        <v>2.6663265126189E-4</v>
      </c>
    </row>
    <row r="1416" spans="1:11" s="394" customFormat="1" ht="19" customHeight="1" x14ac:dyDescent="0.2">
      <c r="A1416" s="394">
        <v>586</v>
      </c>
      <c r="B1416" s="394" t="s">
        <v>1418</v>
      </c>
      <c r="C1416" s="395" t="s">
        <v>992</v>
      </c>
      <c r="D1416" s="395" t="s">
        <v>53</v>
      </c>
      <c r="E1416" s="396">
        <v>3886.1170999999999</v>
      </c>
      <c r="F1416" s="397">
        <v>0</v>
      </c>
      <c r="G1416" s="396">
        <v>0</v>
      </c>
      <c r="H1416" s="396">
        <v>0</v>
      </c>
      <c r="I1416" s="398">
        <v>2.47457088408308E-5</v>
      </c>
      <c r="J1416" s="398">
        <v>7.3310298108175004E-7</v>
      </c>
      <c r="K1416" s="398">
        <v>2.6663265126189E-4</v>
      </c>
    </row>
    <row r="1417" spans="1:11" s="394" customFormat="1" ht="19" customHeight="1" x14ac:dyDescent="0.2">
      <c r="A1417" s="394">
        <v>587</v>
      </c>
      <c r="B1417" s="394" t="s">
        <v>1419</v>
      </c>
      <c r="C1417" s="395" t="s">
        <v>341</v>
      </c>
      <c r="D1417" s="395" t="s">
        <v>53</v>
      </c>
      <c r="E1417" s="396">
        <v>6074.7655000000004</v>
      </c>
      <c r="F1417" s="397">
        <v>0</v>
      </c>
      <c r="G1417" s="396">
        <v>0</v>
      </c>
      <c r="H1417" s="396">
        <v>0</v>
      </c>
      <c r="I1417" s="398">
        <v>2.47457088408308E-5</v>
      </c>
      <c r="J1417" s="398">
        <v>7.3310298108175004E-7</v>
      </c>
      <c r="K1417" s="398">
        <v>2.6663265126189E-4</v>
      </c>
    </row>
    <row r="1418" spans="1:11" s="394" customFormat="1" ht="19" customHeight="1" x14ac:dyDescent="0.2">
      <c r="A1418" s="394">
        <v>588</v>
      </c>
      <c r="B1418" s="394" t="s">
        <v>1420</v>
      </c>
      <c r="C1418" s="395" t="s">
        <v>992</v>
      </c>
      <c r="D1418" s="395" t="s">
        <v>53</v>
      </c>
      <c r="E1418" s="396">
        <v>4313.7914000000001</v>
      </c>
      <c r="F1418" s="397">
        <v>0</v>
      </c>
      <c r="G1418" s="396">
        <v>0</v>
      </c>
      <c r="H1418" s="396">
        <v>0</v>
      </c>
      <c r="I1418" s="398">
        <v>2.47457088408308E-5</v>
      </c>
      <c r="J1418" s="398">
        <v>7.3310298108175004E-7</v>
      </c>
      <c r="K1418" s="398">
        <v>2.6663265126189E-4</v>
      </c>
    </row>
    <row r="1419" spans="1:11" s="394" customFormat="1" ht="19" customHeight="1" x14ac:dyDescent="0.2">
      <c r="A1419" s="394">
        <v>590</v>
      </c>
      <c r="B1419" s="394" t="s">
        <v>1537</v>
      </c>
      <c r="C1419" s="395" t="s">
        <v>992</v>
      </c>
      <c r="D1419" s="395" t="s">
        <v>53</v>
      </c>
      <c r="E1419" s="396">
        <v>62008.998699999996</v>
      </c>
      <c r="F1419" s="397">
        <v>0</v>
      </c>
      <c r="G1419" s="396">
        <v>0</v>
      </c>
      <c r="H1419" s="396">
        <v>0</v>
      </c>
      <c r="I1419" s="398">
        <v>2.47457088408308E-5</v>
      </c>
      <c r="J1419" s="398">
        <v>7.3310298108175004E-7</v>
      </c>
      <c r="K1419" s="398">
        <v>2.6663265126189E-4</v>
      </c>
    </row>
    <row r="1420" spans="1:11" s="394" customFormat="1" ht="19" customHeight="1" x14ac:dyDescent="0.2">
      <c r="A1420" s="394">
        <v>591</v>
      </c>
      <c r="B1420" s="394" t="s">
        <v>1421</v>
      </c>
      <c r="C1420" s="395" t="s">
        <v>992</v>
      </c>
      <c r="D1420" s="395" t="s">
        <v>53</v>
      </c>
      <c r="E1420" s="396">
        <v>23168.751700000001</v>
      </c>
      <c r="F1420" s="397">
        <v>0</v>
      </c>
      <c r="G1420" s="396">
        <v>0</v>
      </c>
      <c r="H1420" s="396">
        <v>0</v>
      </c>
      <c r="I1420" s="398">
        <v>2.47457088408308E-5</v>
      </c>
      <c r="J1420" s="398">
        <v>7.3310298108175004E-7</v>
      </c>
      <c r="K1420" s="398">
        <v>2.6663265126189E-4</v>
      </c>
    </row>
    <row r="1421" spans="1:11" s="394" customFormat="1" ht="19" customHeight="1" x14ac:dyDescent="0.2">
      <c r="A1421" s="394">
        <v>594</v>
      </c>
      <c r="B1421" s="394" t="s">
        <v>1422</v>
      </c>
      <c r="C1421" s="395" t="s">
        <v>341</v>
      </c>
      <c r="D1421" s="395" t="s">
        <v>53</v>
      </c>
      <c r="E1421" s="396">
        <v>5570.5501999999997</v>
      </c>
      <c r="F1421" s="397">
        <v>0</v>
      </c>
      <c r="G1421" s="396">
        <v>0</v>
      </c>
      <c r="H1421" s="396">
        <v>0</v>
      </c>
      <c r="I1421" s="398">
        <v>2.47457088408308E-5</v>
      </c>
      <c r="J1421" s="398">
        <v>7.3310298108175004E-7</v>
      </c>
      <c r="K1421" s="398">
        <v>2.6663265126189E-4</v>
      </c>
    </row>
    <row r="1422" spans="1:11" s="394" customFormat="1" ht="19" customHeight="1" x14ac:dyDescent="0.2">
      <c r="A1422" s="394">
        <v>595</v>
      </c>
      <c r="B1422" s="394" t="s">
        <v>1423</v>
      </c>
      <c r="C1422" s="395" t="s">
        <v>341</v>
      </c>
      <c r="D1422" s="395" t="s">
        <v>53</v>
      </c>
      <c r="E1422" s="396">
        <v>13237.881100000001</v>
      </c>
      <c r="F1422" s="397">
        <v>0</v>
      </c>
      <c r="G1422" s="396">
        <v>0</v>
      </c>
      <c r="H1422" s="396">
        <v>0</v>
      </c>
      <c r="I1422" s="398">
        <v>2.47457088408308E-5</v>
      </c>
      <c r="J1422" s="398">
        <v>7.3310298108175004E-7</v>
      </c>
      <c r="K1422" s="398">
        <v>2.6663265126189E-4</v>
      </c>
    </row>
    <row r="1423" spans="1:11" s="394" customFormat="1" ht="19" customHeight="1" x14ac:dyDescent="0.2">
      <c r="A1423" s="394">
        <v>596</v>
      </c>
      <c r="B1423" s="394" t="s">
        <v>1548</v>
      </c>
      <c r="C1423" s="395" t="s">
        <v>341</v>
      </c>
      <c r="D1423" s="395" t="s">
        <v>53</v>
      </c>
      <c r="E1423" s="396">
        <v>22457.492600000001</v>
      </c>
      <c r="F1423" s="397">
        <v>0</v>
      </c>
      <c r="G1423" s="396">
        <v>0</v>
      </c>
      <c r="H1423" s="396">
        <v>0</v>
      </c>
      <c r="I1423" s="398">
        <v>2.47457088408308E-5</v>
      </c>
      <c r="J1423" s="398">
        <v>7.3310298108175004E-7</v>
      </c>
      <c r="K1423" s="398">
        <v>2.6663265126189E-4</v>
      </c>
    </row>
    <row r="1424" spans="1:11" s="394" customFormat="1" ht="19" customHeight="1" x14ac:dyDescent="0.2">
      <c r="A1424" s="394">
        <v>597</v>
      </c>
      <c r="B1424" s="394" t="s">
        <v>1424</v>
      </c>
      <c r="C1424" s="395" t="s">
        <v>341</v>
      </c>
      <c r="D1424" s="395" t="s">
        <v>53</v>
      </c>
      <c r="E1424" s="396">
        <v>16994.270199999999</v>
      </c>
      <c r="F1424" s="397">
        <v>0</v>
      </c>
      <c r="G1424" s="396">
        <v>0</v>
      </c>
      <c r="H1424" s="396">
        <v>0</v>
      </c>
      <c r="I1424" s="398">
        <v>2.47457088408308E-5</v>
      </c>
      <c r="J1424" s="398">
        <v>7.3310298108175004E-7</v>
      </c>
      <c r="K1424" s="398">
        <v>2.6663265126189E-4</v>
      </c>
    </row>
    <row r="1425" spans="1:11" s="394" customFormat="1" ht="19" customHeight="1" x14ac:dyDescent="0.2">
      <c r="A1425" s="394">
        <v>598</v>
      </c>
      <c r="B1425" s="394" t="s">
        <v>1425</v>
      </c>
      <c r="C1425" s="395" t="s">
        <v>341</v>
      </c>
      <c r="D1425" s="395" t="s">
        <v>53</v>
      </c>
      <c r="E1425" s="396">
        <v>108956.30070000001</v>
      </c>
      <c r="F1425" s="397">
        <v>0</v>
      </c>
      <c r="G1425" s="396">
        <v>0</v>
      </c>
      <c r="H1425" s="396">
        <v>0</v>
      </c>
      <c r="I1425" s="398">
        <v>2.47457088408308E-5</v>
      </c>
      <c r="J1425" s="398">
        <v>7.3310298108175004E-7</v>
      </c>
      <c r="K1425" s="398">
        <v>2.6663265126189E-4</v>
      </c>
    </row>
    <row r="1426" spans="1:11" s="394" customFormat="1" ht="19" customHeight="1" x14ac:dyDescent="0.2">
      <c r="A1426" s="394">
        <v>599</v>
      </c>
      <c r="B1426" s="394" t="s">
        <v>1426</v>
      </c>
      <c r="C1426" s="395" t="s">
        <v>992</v>
      </c>
      <c r="D1426" s="395" t="s">
        <v>53</v>
      </c>
      <c r="E1426" s="396">
        <v>9113.0164000000004</v>
      </c>
      <c r="F1426" s="397">
        <v>0</v>
      </c>
      <c r="G1426" s="396">
        <v>0</v>
      </c>
      <c r="H1426" s="396">
        <v>0</v>
      </c>
      <c r="I1426" s="398">
        <v>2.47457088408308E-5</v>
      </c>
      <c r="J1426" s="398">
        <v>7.3310298108175004E-7</v>
      </c>
      <c r="K1426" s="398">
        <v>2.6663265126189E-4</v>
      </c>
    </row>
    <row r="1427" spans="1:11" s="394" customFormat="1" ht="19" customHeight="1" x14ac:dyDescent="0.2">
      <c r="A1427" s="394">
        <v>600</v>
      </c>
      <c r="B1427" s="394" t="s">
        <v>1427</v>
      </c>
      <c r="C1427" s="395" t="s">
        <v>471</v>
      </c>
      <c r="D1427" s="395" t="s">
        <v>53</v>
      </c>
      <c r="E1427" s="396">
        <v>11003.5677</v>
      </c>
      <c r="F1427" s="397">
        <v>0</v>
      </c>
      <c r="G1427" s="396">
        <v>0</v>
      </c>
      <c r="H1427" s="396">
        <v>0</v>
      </c>
      <c r="I1427" s="398">
        <v>2.47457088408308E-5</v>
      </c>
      <c r="J1427" s="398">
        <v>7.3310298108175004E-7</v>
      </c>
      <c r="K1427" s="398">
        <v>2.6663265126189E-4</v>
      </c>
    </row>
    <row r="1428" spans="1:11" s="394" customFormat="1" ht="19" customHeight="1" x14ac:dyDescent="0.2">
      <c r="A1428" s="394">
        <v>601</v>
      </c>
      <c r="B1428" s="394" t="s">
        <v>1428</v>
      </c>
      <c r="C1428" s="395" t="s">
        <v>471</v>
      </c>
      <c r="D1428" s="395" t="s">
        <v>53</v>
      </c>
      <c r="E1428" s="396">
        <v>27602.394499999999</v>
      </c>
      <c r="F1428" s="397">
        <v>0</v>
      </c>
      <c r="G1428" s="396">
        <v>0</v>
      </c>
      <c r="H1428" s="396">
        <v>0</v>
      </c>
      <c r="I1428" s="398">
        <v>2.47457088408308E-5</v>
      </c>
      <c r="J1428" s="398">
        <v>7.3310298108175004E-7</v>
      </c>
      <c r="K1428" s="398">
        <v>2.6663265126189E-4</v>
      </c>
    </row>
    <row r="1429" spans="1:11" s="394" customFormat="1" ht="19" customHeight="1" x14ac:dyDescent="0.2">
      <c r="A1429" s="394">
        <v>603</v>
      </c>
      <c r="B1429" s="394" t="s">
        <v>1429</v>
      </c>
      <c r="C1429" s="395" t="s">
        <v>471</v>
      </c>
      <c r="D1429" s="395" t="s">
        <v>53</v>
      </c>
      <c r="E1429" s="396">
        <v>4177.3224</v>
      </c>
      <c r="F1429" s="397">
        <v>0</v>
      </c>
      <c r="G1429" s="396">
        <v>0</v>
      </c>
      <c r="H1429" s="396">
        <v>0</v>
      </c>
      <c r="I1429" s="398">
        <v>2.47457088408308E-5</v>
      </c>
      <c r="J1429" s="398">
        <v>7.3310298108175004E-7</v>
      </c>
      <c r="K1429" s="398">
        <v>2.6663265126189E-4</v>
      </c>
    </row>
    <row r="1430" spans="1:11" s="394" customFormat="1" ht="19" customHeight="1" x14ac:dyDescent="0.2">
      <c r="A1430" s="394">
        <v>604</v>
      </c>
      <c r="B1430" s="394" t="s">
        <v>1430</v>
      </c>
      <c r="C1430" s="395" t="s">
        <v>471</v>
      </c>
      <c r="D1430" s="395" t="s">
        <v>53</v>
      </c>
      <c r="E1430" s="396">
        <v>49888.946100000001</v>
      </c>
      <c r="F1430" s="397">
        <v>0</v>
      </c>
      <c r="G1430" s="396">
        <v>0</v>
      </c>
      <c r="H1430" s="396">
        <v>0</v>
      </c>
      <c r="I1430" s="398">
        <v>2.47457088408308E-5</v>
      </c>
      <c r="J1430" s="398">
        <v>7.3310298108175004E-7</v>
      </c>
      <c r="K1430" s="398">
        <v>2.6663265126189E-4</v>
      </c>
    </row>
    <row r="1431" spans="1:11" s="394" customFormat="1" ht="19" customHeight="1" x14ac:dyDescent="0.2">
      <c r="A1431" s="394">
        <v>605</v>
      </c>
      <c r="B1431" s="394" t="s">
        <v>1431</v>
      </c>
      <c r="C1431" s="395" t="s">
        <v>341</v>
      </c>
      <c r="D1431" s="395" t="s">
        <v>2</v>
      </c>
      <c r="E1431" s="396">
        <v>12845.6913</v>
      </c>
      <c r="F1431" s="397">
        <v>0</v>
      </c>
      <c r="G1431" s="396">
        <v>0</v>
      </c>
      <c r="H1431" s="396">
        <v>0</v>
      </c>
      <c r="I1431" s="398">
        <v>2.47457088408308E-5</v>
      </c>
      <c r="J1431" s="398">
        <v>7.3310298108175004E-7</v>
      </c>
      <c r="K1431" s="398">
        <v>2.6663265126189E-4</v>
      </c>
    </row>
    <row r="1432" spans="1:11" s="394" customFormat="1" ht="19" customHeight="1" x14ac:dyDescent="0.2">
      <c r="A1432" s="394">
        <v>606</v>
      </c>
      <c r="B1432" s="394" t="s">
        <v>1432</v>
      </c>
      <c r="C1432" s="395" t="s">
        <v>341</v>
      </c>
      <c r="D1432" s="395" t="s">
        <v>2</v>
      </c>
      <c r="E1432" s="396">
        <v>8409.9588999999996</v>
      </c>
      <c r="F1432" s="397">
        <v>0</v>
      </c>
      <c r="G1432" s="396">
        <v>0</v>
      </c>
      <c r="H1432" s="396">
        <v>0</v>
      </c>
      <c r="I1432" s="398">
        <v>2.47457088408308E-5</v>
      </c>
      <c r="J1432" s="398">
        <v>7.3310298108175004E-7</v>
      </c>
      <c r="K1432" s="398">
        <v>2.6663265126189E-4</v>
      </c>
    </row>
    <row r="1433" spans="1:11" s="394" customFormat="1" ht="19" customHeight="1" x14ac:dyDescent="0.2">
      <c r="A1433" s="394">
        <v>629</v>
      </c>
      <c r="B1433" s="394" t="s">
        <v>1340</v>
      </c>
      <c r="C1433" s="395" t="s">
        <v>8</v>
      </c>
      <c r="D1433" s="395" t="s">
        <v>7</v>
      </c>
      <c r="E1433" s="396">
        <v>0.18329999999999999</v>
      </c>
      <c r="F1433" s="397">
        <v>0</v>
      </c>
      <c r="G1433" s="396">
        <v>0</v>
      </c>
      <c r="H1433" s="396">
        <v>0</v>
      </c>
      <c r="I1433" s="398">
        <v>2.47457088408308E-5</v>
      </c>
      <c r="J1433" s="398">
        <v>7.3310298108175004E-7</v>
      </c>
      <c r="K1433" s="398">
        <v>2.6663265126189E-4</v>
      </c>
    </row>
    <row r="1434" spans="1:11" s="394" customFormat="1" ht="19" customHeight="1" x14ac:dyDescent="0.2">
      <c r="A1434" s="394">
        <v>737</v>
      </c>
      <c r="B1434" s="394" t="s">
        <v>1341</v>
      </c>
      <c r="C1434" s="395" t="s">
        <v>20</v>
      </c>
      <c r="D1434" s="395" t="s">
        <v>7</v>
      </c>
      <c r="E1434" s="396">
        <v>15075.8827</v>
      </c>
      <c r="F1434" s="397">
        <v>0</v>
      </c>
      <c r="G1434" s="396">
        <v>0</v>
      </c>
      <c r="H1434" s="396">
        <v>0</v>
      </c>
      <c r="I1434" s="398">
        <v>2.47457088408308E-5</v>
      </c>
      <c r="J1434" s="398">
        <v>7.3310298108175004E-7</v>
      </c>
      <c r="K1434" s="398">
        <v>2.6663265126189E-4</v>
      </c>
    </row>
    <row r="1435" spans="1:11" s="394" customFormat="1" ht="19" customHeight="1" x14ac:dyDescent="0.2">
      <c r="A1435" s="394">
        <v>744</v>
      </c>
      <c r="B1435" s="394" t="s">
        <v>1342</v>
      </c>
      <c r="C1435" s="395" t="s">
        <v>20</v>
      </c>
      <c r="D1435" s="395" t="s">
        <v>7</v>
      </c>
      <c r="E1435" s="396">
        <v>4162.6230999999998</v>
      </c>
      <c r="F1435" s="397">
        <v>0</v>
      </c>
      <c r="G1435" s="396">
        <v>0</v>
      </c>
      <c r="H1435" s="396">
        <v>0</v>
      </c>
      <c r="I1435" s="398">
        <v>2.47457088408308E-5</v>
      </c>
      <c r="J1435" s="398">
        <v>7.3310298108175004E-7</v>
      </c>
      <c r="K1435" s="398">
        <v>2.6663265126189E-4</v>
      </c>
    </row>
    <row r="1436" spans="1:11" s="394" customFormat="1" ht="19" customHeight="1" x14ac:dyDescent="0.2">
      <c r="A1436" s="394">
        <v>747</v>
      </c>
      <c r="B1436" s="394" t="s">
        <v>1314</v>
      </c>
      <c r="C1436" s="395" t="s">
        <v>20</v>
      </c>
      <c r="D1436" s="395" t="s">
        <v>7</v>
      </c>
      <c r="E1436" s="396">
        <v>16681.821800000002</v>
      </c>
      <c r="F1436" s="397">
        <v>0</v>
      </c>
      <c r="G1436" s="396">
        <v>0</v>
      </c>
      <c r="H1436" s="396">
        <v>0</v>
      </c>
      <c r="I1436" s="398">
        <v>2.47457088408308E-5</v>
      </c>
      <c r="J1436" s="398">
        <v>7.3310298108175004E-7</v>
      </c>
      <c r="K1436" s="398">
        <v>2.6663265126189E-4</v>
      </c>
    </row>
    <row r="1437" spans="1:11" s="394" customFormat="1" ht="19" customHeight="1" x14ac:dyDescent="0.2">
      <c r="A1437" s="394">
        <v>769</v>
      </c>
      <c r="B1437" s="394" t="s">
        <v>1468</v>
      </c>
      <c r="C1437" s="395" t="s">
        <v>20</v>
      </c>
      <c r="D1437" s="395" t="s">
        <v>7</v>
      </c>
      <c r="E1437" s="396">
        <v>1644.7021</v>
      </c>
      <c r="F1437" s="397">
        <v>0</v>
      </c>
      <c r="G1437" s="396">
        <v>0</v>
      </c>
      <c r="H1437" s="396">
        <v>0</v>
      </c>
      <c r="I1437" s="398">
        <v>2.47457088408308E-5</v>
      </c>
      <c r="J1437" s="398">
        <v>7.3310298108175004E-7</v>
      </c>
      <c r="K1437" s="398">
        <v>2.6663265126189E-4</v>
      </c>
    </row>
    <row r="1438" spans="1:11" s="394" customFormat="1" ht="19" customHeight="1" x14ac:dyDescent="0.2">
      <c r="A1438" s="394">
        <v>1014</v>
      </c>
      <c r="B1438" s="394" t="s">
        <v>1337</v>
      </c>
      <c r="C1438" s="395" t="s">
        <v>837</v>
      </c>
      <c r="D1438" s="395" t="s">
        <v>2</v>
      </c>
      <c r="E1438" s="396">
        <v>14222.7948</v>
      </c>
      <c r="F1438" s="397">
        <v>0</v>
      </c>
      <c r="G1438" s="396">
        <v>0</v>
      </c>
      <c r="H1438" s="396">
        <v>0</v>
      </c>
      <c r="I1438" s="398">
        <v>2.47457088408308E-5</v>
      </c>
      <c r="J1438" s="398">
        <v>7.3310298108175004E-7</v>
      </c>
      <c r="K1438" s="398">
        <v>2.6663265126189E-4</v>
      </c>
    </row>
    <row r="1439" spans="1:11" s="394" customFormat="1" ht="19" customHeight="1" x14ac:dyDescent="0.2">
      <c r="A1439" s="394">
        <v>1020</v>
      </c>
      <c r="B1439" s="394" t="s">
        <v>1320</v>
      </c>
      <c r="C1439" s="395" t="s">
        <v>837</v>
      </c>
      <c r="D1439" s="395" t="s">
        <v>2</v>
      </c>
      <c r="E1439" s="396">
        <v>12827.030500000001</v>
      </c>
      <c r="F1439" s="397">
        <v>0</v>
      </c>
      <c r="G1439" s="396">
        <v>0</v>
      </c>
      <c r="H1439" s="396">
        <v>0</v>
      </c>
      <c r="I1439" s="398">
        <v>2.47457088408308E-5</v>
      </c>
      <c r="J1439" s="398">
        <v>7.3310298108175004E-7</v>
      </c>
      <c r="K1439" s="398">
        <v>2.6663265126189E-4</v>
      </c>
    </row>
    <row r="1440" spans="1:11" s="394" customFormat="1" ht="19" customHeight="1" x14ac:dyDescent="0.2">
      <c r="A1440" s="394">
        <v>1023</v>
      </c>
      <c r="B1440" s="394" t="s">
        <v>1338</v>
      </c>
      <c r="C1440" s="395" t="s">
        <v>66</v>
      </c>
      <c r="D1440" s="395" t="s">
        <v>2</v>
      </c>
      <c r="E1440" s="396">
        <v>442.0446</v>
      </c>
      <c r="F1440" s="397">
        <v>0</v>
      </c>
      <c r="G1440" s="396">
        <v>0</v>
      </c>
      <c r="H1440" s="396">
        <v>0</v>
      </c>
      <c r="I1440" s="398">
        <v>2.47457088408308E-5</v>
      </c>
      <c r="J1440" s="398">
        <v>7.3310298108175004E-7</v>
      </c>
      <c r="K1440" s="398">
        <v>2.6663265126189E-4</v>
      </c>
    </row>
    <row r="1441" spans="1:11" s="394" customFormat="1" ht="19" customHeight="1" x14ac:dyDescent="0.2">
      <c r="A1441" s="394">
        <v>1080</v>
      </c>
      <c r="B1441" s="394" t="s">
        <v>1523</v>
      </c>
      <c r="C1441" s="395" t="s">
        <v>341</v>
      </c>
      <c r="D1441" s="395" t="s">
        <v>28</v>
      </c>
      <c r="E1441" s="396">
        <v>1109.6017999999999</v>
      </c>
      <c r="F1441" s="397">
        <v>0</v>
      </c>
      <c r="G1441" s="396">
        <v>0</v>
      </c>
      <c r="H1441" s="396">
        <v>0</v>
      </c>
      <c r="I1441" s="398">
        <v>2.47457088408308E-5</v>
      </c>
      <c r="J1441" s="398">
        <v>7.3310298108175004E-7</v>
      </c>
      <c r="K1441" s="398">
        <v>2.6663265126189E-4</v>
      </c>
    </row>
    <row r="1442" spans="1:11" s="394" customFormat="1" ht="19" customHeight="1" x14ac:dyDescent="0.2">
      <c r="A1442" s="394">
        <v>1082</v>
      </c>
      <c r="B1442" s="394" t="s">
        <v>1447</v>
      </c>
      <c r="C1442" s="395" t="s">
        <v>341</v>
      </c>
      <c r="D1442" s="395" t="s">
        <v>28</v>
      </c>
      <c r="E1442" s="396">
        <v>3293.7646</v>
      </c>
      <c r="F1442" s="397">
        <v>0</v>
      </c>
      <c r="G1442" s="396">
        <v>0</v>
      </c>
      <c r="H1442" s="396">
        <v>0</v>
      </c>
      <c r="I1442" s="398">
        <v>2.47457088408308E-5</v>
      </c>
      <c r="J1442" s="398">
        <v>7.3310298108175004E-7</v>
      </c>
      <c r="K1442" s="398">
        <v>2.6663265126189E-4</v>
      </c>
    </row>
    <row r="1443" spans="1:11" s="394" customFormat="1" ht="19" customHeight="1" x14ac:dyDescent="0.2">
      <c r="A1443" s="394">
        <v>1084</v>
      </c>
      <c r="B1443" s="394" t="s">
        <v>1520</v>
      </c>
      <c r="C1443" s="395" t="s">
        <v>341</v>
      </c>
      <c r="D1443" s="395" t="s">
        <v>28</v>
      </c>
      <c r="E1443" s="396">
        <v>3088.9326999999998</v>
      </c>
      <c r="F1443" s="397">
        <v>0</v>
      </c>
      <c r="G1443" s="396">
        <v>0</v>
      </c>
      <c r="H1443" s="396">
        <v>0</v>
      </c>
      <c r="I1443" s="398">
        <v>2.47457088408308E-5</v>
      </c>
      <c r="J1443" s="398">
        <v>7.3310298108175004E-7</v>
      </c>
      <c r="K1443" s="398">
        <v>2.6663265126189E-4</v>
      </c>
    </row>
    <row r="1444" spans="1:11" s="394" customFormat="1" ht="19" customHeight="1" x14ac:dyDescent="0.2">
      <c r="A1444" s="394">
        <v>1085</v>
      </c>
      <c r="B1444" s="394" t="s">
        <v>1507</v>
      </c>
      <c r="C1444" s="395" t="s">
        <v>341</v>
      </c>
      <c r="D1444" s="395" t="s">
        <v>28</v>
      </c>
      <c r="E1444" s="396">
        <v>2904.9265</v>
      </c>
      <c r="F1444" s="397">
        <v>0</v>
      </c>
      <c r="G1444" s="396">
        <v>0</v>
      </c>
      <c r="H1444" s="396">
        <v>0</v>
      </c>
      <c r="I1444" s="398">
        <v>2.47457088408308E-5</v>
      </c>
      <c r="J1444" s="398">
        <v>7.3310298108175004E-7</v>
      </c>
      <c r="K1444" s="398">
        <v>2.6663265126189E-4</v>
      </c>
    </row>
    <row r="1445" spans="1:11" s="394" customFormat="1" ht="19" customHeight="1" x14ac:dyDescent="0.2">
      <c r="A1445" s="394">
        <v>1086</v>
      </c>
      <c r="B1445" s="394" t="s">
        <v>1531</v>
      </c>
      <c r="C1445" s="395" t="s">
        <v>341</v>
      </c>
      <c r="D1445" s="395" t="s">
        <v>28</v>
      </c>
      <c r="E1445" s="396">
        <v>7476.4679999999998</v>
      </c>
      <c r="F1445" s="397">
        <v>0</v>
      </c>
      <c r="G1445" s="396">
        <v>0</v>
      </c>
      <c r="H1445" s="396">
        <v>0</v>
      </c>
      <c r="I1445" s="398">
        <v>2.47457088408308E-5</v>
      </c>
      <c r="J1445" s="398">
        <v>7.3310298108175004E-7</v>
      </c>
      <c r="K1445" s="398">
        <v>2.6663265126189E-4</v>
      </c>
    </row>
    <row r="1446" spans="1:11" s="394" customFormat="1" ht="19" customHeight="1" x14ac:dyDescent="0.2">
      <c r="A1446" s="394">
        <v>1089</v>
      </c>
      <c r="B1446" s="394" t="s">
        <v>1339</v>
      </c>
      <c r="C1446" s="395" t="s">
        <v>20</v>
      </c>
      <c r="D1446" s="395" t="s">
        <v>28</v>
      </c>
      <c r="E1446" s="396">
        <v>1735.7086999999999</v>
      </c>
      <c r="F1446" s="397">
        <v>0</v>
      </c>
      <c r="G1446" s="396">
        <v>0</v>
      </c>
      <c r="H1446" s="396">
        <v>0</v>
      </c>
      <c r="I1446" s="398">
        <v>2.47457088408308E-5</v>
      </c>
      <c r="J1446" s="398">
        <v>7.3310298108175004E-7</v>
      </c>
      <c r="K1446" s="398">
        <v>2.6663265126189E-4</v>
      </c>
    </row>
    <row r="1447" spans="1:11" s="394" customFormat="1" ht="19" customHeight="1" x14ac:dyDescent="0.2">
      <c r="A1447" s="394">
        <v>1133</v>
      </c>
      <c r="B1447" s="394" t="s">
        <v>1370</v>
      </c>
      <c r="C1447" s="395" t="s">
        <v>471</v>
      </c>
      <c r="D1447" s="395" t="s">
        <v>53</v>
      </c>
      <c r="E1447" s="396">
        <v>12273.479600000001</v>
      </c>
      <c r="F1447" s="397">
        <v>0</v>
      </c>
      <c r="G1447" s="396">
        <v>0</v>
      </c>
      <c r="H1447" s="396">
        <v>0</v>
      </c>
      <c r="I1447" s="398">
        <v>2.47457088408308E-5</v>
      </c>
      <c r="J1447" s="398">
        <v>7.3310298108175004E-7</v>
      </c>
      <c r="K1447" s="398">
        <v>2.6663265126189E-4</v>
      </c>
    </row>
    <row r="1448" spans="1:11" s="394" customFormat="1" ht="19" customHeight="1" x14ac:dyDescent="0.2">
      <c r="A1448" s="394">
        <v>1136</v>
      </c>
      <c r="B1448" s="394" t="s">
        <v>1371</v>
      </c>
      <c r="C1448" s="395" t="s">
        <v>1372</v>
      </c>
      <c r="D1448" s="395" t="s">
        <v>53</v>
      </c>
      <c r="E1448" s="396">
        <v>42075.441200000001</v>
      </c>
      <c r="F1448" s="397">
        <v>0</v>
      </c>
      <c r="G1448" s="396">
        <v>0</v>
      </c>
      <c r="H1448" s="396">
        <v>0</v>
      </c>
      <c r="I1448" s="398">
        <v>2.47457088408308E-5</v>
      </c>
      <c r="J1448" s="398">
        <v>7.3310298108175004E-7</v>
      </c>
      <c r="K1448" s="398">
        <v>2.6663265126189E-4</v>
      </c>
    </row>
    <row r="1449" spans="1:11" s="394" customFormat="1" ht="19" customHeight="1" x14ac:dyDescent="0.2">
      <c r="A1449" s="394">
        <v>1139</v>
      </c>
      <c r="B1449" s="394" t="s">
        <v>1373</v>
      </c>
      <c r="C1449" s="395" t="s">
        <v>1372</v>
      </c>
      <c r="D1449" s="395" t="s">
        <v>53</v>
      </c>
      <c r="E1449" s="396">
        <v>40939.827499999999</v>
      </c>
      <c r="F1449" s="397">
        <v>0</v>
      </c>
      <c r="G1449" s="396">
        <v>0</v>
      </c>
      <c r="H1449" s="396">
        <v>0</v>
      </c>
      <c r="I1449" s="398">
        <v>2.47457088408308E-5</v>
      </c>
      <c r="J1449" s="398">
        <v>7.3310298108175004E-7</v>
      </c>
      <c r="K1449" s="398">
        <v>2.6663265126189E-4</v>
      </c>
    </row>
    <row r="1450" spans="1:11" s="394" customFormat="1" ht="19" customHeight="1" x14ac:dyDescent="0.2">
      <c r="A1450" s="394">
        <v>1142</v>
      </c>
      <c r="B1450" s="394" t="s">
        <v>1374</v>
      </c>
      <c r="C1450" s="395" t="s">
        <v>1372</v>
      </c>
      <c r="D1450" s="395" t="s">
        <v>53</v>
      </c>
      <c r="E1450" s="396">
        <v>31732.347699999998</v>
      </c>
      <c r="F1450" s="397">
        <v>0</v>
      </c>
      <c r="G1450" s="396">
        <v>0</v>
      </c>
      <c r="H1450" s="396">
        <v>0</v>
      </c>
      <c r="I1450" s="398">
        <v>2.47457088408308E-5</v>
      </c>
      <c r="J1450" s="398">
        <v>7.3310298108175004E-7</v>
      </c>
      <c r="K1450" s="398">
        <v>2.6663265126189E-4</v>
      </c>
    </row>
    <row r="1451" spans="1:11" s="394" customFormat="1" ht="19" customHeight="1" x14ac:dyDescent="0.2">
      <c r="A1451" s="394">
        <v>1146</v>
      </c>
      <c r="B1451" s="394" t="s">
        <v>1375</v>
      </c>
      <c r="C1451" s="395" t="s">
        <v>471</v>
      </c>
      <c r="D1451" s="395" t="s">
        <v>53</v>
      </c>
      <c r="E1451" s="396">
        <v>14438.4108</v>
      </c>
      <c r="F1451" s="397">
        <v>0</v>
      </c>
      <c r="G1451" s="396">
        <v>0</v>
      </c>
      <c r="H1451" s="396">
        <v>0</v>
      </c>
      <c r="I1451" s="398">
        <v>2.47457088408308E-5</v>
      </c>
      <c r="J1451" s="398">
        <v>7.3310298108175004E-7</v>
      </c>
      <c r="K1451" s="398">
        <v>2.6663265126189E-4</v>
      </c>
    </row>
    <row r="1452" spans="1:11" s="394" customFormat="1" ht="19" customHeight="1" x14ac:dyDescent="0.2">
      <c r="A1452" s="394">
        <v>1148</v>
      </c>
      <c r="B1452" s="394" t="s">
        <v>1376</v>
      </c>
      <c r="C1452" s="395" t="s">
        <v>471</v>
      </c>
      <c r="D1452" s="395" t="s">
        <v>53</v>
      </c>
      <c r="E1452" s="396">
        <v>15739.013499999999</v>
      </c>
      <c r="F1452" s="397">
        <v>0</v>
      </c>
      <c r="G1452" s="396">
        <v>0</v>
      </c>
      <c r="H1452" s="396">
        <v>0</v>
      </c>
      <c r="I1452" s="398">
        <v>2.47457088408308E-5</v>
      </c>
      <c r="J1452" s="398">
        <v>7.3310298108175004E-7</v>
      </c>
      <c r="K1452" s="398">
        <v>2.6663265126189E-4</v>
      </c>
    </row>
    <row r="1453" spans="1:11" s="394" customFormat="1" ht="19" customHeight="1" x14ac:dyDescent="0.2">
      <c r="A1453" s="394">
        <v>1153</v>
      </c>
      <c r="B1453" s="394" t="s">
        <v>1377</v>
      </c>
      <c r="C1453" s="395" t="s">
        <v>1242</v>
      </c>
      <c r="D1453" s="395" t="s">
        <v>53</v>
      </c>
      <c r="E1453" s="396">
        <v>10027.4445</v>
      </c>
      <c r="F1453" s="397">
        <v>0</v>
      </c>
      <c r="G1453" s="396">
        <v>0</v>
      </c>
      <c r="H1453" s="396">
        <v>0</v>
      </c>
      <c r="I1453" s="398">
        <v>2.47457088408308E-5</v>
      </c>
      <c r="J1453" s="398">
        <v>7.3310298108175004E-7</v>
      </c>
      <c r="K1453" s="398">
        <v>2.6663265126189E-4</v>
      </c>
    </row>
    <row r="1454" spans="1:11" s="394" customFormat="1" ht="19" customHeight="1" x14ac:dyDescent="0.2">
      <c r="A1454" s="394">
        <v>1154</v>
      </c>
      <c r="B1454" s="394" t="s">
        <v>1378</v>
      </c>
      <c r="C1454" s="395" t="s">
        <v>1129</v>
      </c>
      <c r="D1454" s="395" t="s">
        <v>53</v>
      </c>
      <c r="E1454" s="396">
        <v>9581.8687000000009</v>
      </c>
      <c r="F1454" s="397">
        <v>0</v>
      </c>
      <c r="G1454" s="396">
        <v>0</v>
      </c>
      <c r="H1454" s="396">
        <v>0</v>
      </c>
      <c r="I1454" s="398">
        <v>2.47457088408308E-5</v>
      </c>
      <c r="J1454" s="398">
        <v>7.3310298108175004E-7</v>
      </c>
      <c r="K1454" s="398">
        <v>2.6663265126189E-4</v>
      </c>
    </row>
    <row r="1455" spans="1:11" s="394" customFormat="1" ht="19" customHeight="1" x14ac:dyDescent="0.2">
      <c r="A1455" s="394">
        <v>1157</v>
      </c>
      <c r="B1455" s="394" t="s">
        <v>1379</v>
      </c>
      <c r="C1455" s="395" t="s">
        <v>1242</v>
      </c>
      <c r="D1455" s="395" t="s">
        <v>53</v>
      </c>
      <c r="E1455" s="396">
        <v>11348.253500000001</v>
      </c>
      <c r="F1455" s="397">
        <v>0</v>
      </c>
      <c r="G1455" s="396">
        <v>0</v>
      </c>
      <c r="H1455" s="396">
        <v>0</v>
      </c>
      <c r="I1455" s="398">
        <v>2.47457088408308E-5</v>
      </c>
      <c r="J1455" s="398">
        <v>7.3310298108175004E-7</v>
      </c>
      <c r="K1455" s="398">
        <v>2.6663265126189E-4</v>
      </c>
    </row>
    <row r="1456" spans="1:11" s="394" customFormat="1" ht="19" customHeight="1" x14ac:dyDescent="0.2">
      <c r="A1456" s="394">
        <v>1160</v>
      </c>
      <c r="B1456" s="394" t="s">
        <v>1380</v>
      </c>
      <c r="C1456" s="395" t="s">
        <v>1129</v>
      </c>
      <c r="D1456" s="395" t="s">
        <v>53</v>
      </c>
      <c r="E1456" s="396">
        <v>18671.406900000002</v>
      </c>
      <c r="F1456" s="397">
        <v>0</v>
      </c>
      <c r="G1456" s="396">
        <v>0</v>
      </c>
      <c r="H1456" s="396">
        <v>0</v>
      </c>
      <c r="I1456" s="398">
        <v>2.47457088408308E-5</v>
      </c>
      <c r="J1456" s="398">
        <v>7.3310298108175004E-7</v>
      </c>
      <c r="K1456" s="398">
        <v>2.6663265126189E-4</v>
      </c>
    </row>
    <row r="1457" spans="1:11" s="394" customFormat="1" ht="19" customHeight="1" x14ac:dyDescent="0.2">
      <c r="A1457" s="394">
        <v>1170</v>
      </c>
      <c r="B1457" s="394" t="s">
        <v>1545</v>
      </c>
      <c r="C1457" s="395" t="s">
        <v>90</v>
      </c>
      <c r="D1457" s="395" t="s">
        <v>53</v>
      </c>
      <c r="E1457" s="396">
        <v>6412.3792000000003</v>
      </c>
      <c r="F1457" s="397">
        <v>0</v>
      </c>
      <c r="G1457" s="396">
        <v>0</v>
      </c>
      <c r="H1457" s="396">
        <v>0</v>
      </c>
      <c r="I1457" s="398">
        <v>2.47457088408308E-5</v>
      </c>
      <c r="J1457" s="398">
        <v>7.3310298108175004E-7</v>
      </c>
      <c r="K1457" s="398">
        <v>2.6663265126189E-4</v>
      </c>
    </row>
    <row r="1458" spans="1:11" s="394" customFormat="1" ht="19" customHeight="1" x14ac:dyDescent="0.2">
      <c r="A1458" s="394">
        <v>1173</v>
      </c>
      <c r="B1458" s="394" t="s">
        <v>1550</v>
      </c>
      <c r="C1458" s="395" t="s">
        <v>86</v>
      </c>
      <c r="D1458" s="395" t="s">
        <v>53</v>
      </c>
      <c r="E1458" s="396">
        <v>5861.5626000000002</v>
      </c>
      <c r="F1458" s="397">
        <v>0</v>
      </c>
      <c r="G1458" s="396">
        <v>0</v>
      </c>
      <c r="H1458" s="396">
        <v>0</v>
      </c>
      <c r="I1458" s="398">
        <v>2.47457088408308E-5</v>
      </c>
      <c r="J1458" s="398">
        <v>7.3310298108175004E-7</v>
      </c>
      <c r="K1458" s="398">
        <v>2.6663265126189E-4</v>
      </c>
    </row>
    <row r="1459" spans="1:11" s="394" customFormat="1" ht="19" customHeight="1" x14ac:dyDescent="0.2">
      <c r="A1459" s="394">
        <v>1174</v>
      </c>
      <c r="B1459" s="394" t="s">
        <v>1506</v>
      </c>
      <c r="C1459" s="395" t="s">
        <v>86</v>
      </c>
      <c r="D1459" s="395" t="s">
        <v>53</v>
      </c>
      <c r="E1459" s="396">
        <v>5768.3279000000002</v>
      </c>
      <c r="F1459" s="397">
        <v>0</v>
      </c>
      <c r="G1459" s="396">
        <v>0</v>
      </c>
      <c r="H1459" s="396">
        <v>0</v>
      </c>
      <c r="I1459" s="398">
        <v>2.47457088408308E-5</v>
      </c>
      <c r="J1459" s="398">
        <v>7.3310298108175004E-7</v>
      </c>
      <c r="K1459" s="398">
        <v>2.6663265126189E-4</v>
      </c>
    </row>
    <row r="1460" spans="1:11" s="394" customFormat="1" ht="19" customHeight="1" x14ac:dyDescent="0.2">
      <c r="A1460" s="394">
        <v>1175</v>
      </c>
      <c r="B1460" s="394" t="s">
        <v>1543</v>
      </c>
      <c r="C1460" s="395" t="s">
        <v>90</v>
      </c>
      <c r="D1460" s="395" t="s">
        <v>53</v>
      </c>
      <c r="E1460" s="396">
        <v>19412.298900000002</v>
      </c>
      <c r="F1460" s="397">
        <v>0</v>
      </c>
      <c r="G1460" s="396">
        <v>0</v>
      </c>
      <c r="H1460" s="396">
        <v>0</v>
      </c>
      <c r="I1460" s="398">
        <v>2.47457088408308E-5</v>
      </c>
      <c r="J1460" s="398">
        <v>7.3310298108175004E-7</v>
      </c>
      <c r="K1460" s="398">
        <v>2.6663265126189E-4</v>
      </c>
    </row>
    <row r="1461" spans="1:11" s="394" customFormat="1" ht="19" customHeight="1" x14ac:dyDescent="0.2">
      <c r="A1461" s="394">
        <v>1176</v>
      </c>
      <c r="B1461" s="394" t="s">
        <v>1546</v>
      </c>
      <c r="C1461" s="395" t="s">
        <v>90</v>
      </c>
      <c r="D1461" s="395" t="s">
        <v>53</v>
      </c>
      <c r="E1461" s="396">
        <v>7624.0425999999998</v>
      </c>
      <c r="F1461" s="397">
        <v>0</v>
      </c>
      <c r="G1461" s="396">
        <v>0</v>
      </c>
      <c r="H1461" s="396">
        <v>0</v>
      </c>
      <c r="I1461" s="398">
        <v>2.47457088408308E-5</v>
      </c>
      <c r="J1461" s="398">
        <v>7.3310298108175004E-7</v>
      </c>
      <c r="K1461" s="398">
        <v>2.6663265126189E-4</v>
      </c>
    </row>
    <row r="1462" spans="1:11" s="394" customFormat="1" ht="19" customHeight="1" x14ac:dyDescent="0.2">
      <c r="A1462" s="394">
        <v>1180</v>
      </c>
      <c r="B1462" s="394" t="s">
        <v>1547</v>
      </c>
      <c r="C1462" s="395" t="s">
        <v>90</v>
      </c>
      <c r="D1462" s="395" t="s">
        <v>53</v>
      </c>
      <c r="E1462" s="396">
        <v>5856.7196999999996</v>
      </c>
      <c r="F1462" s="397">
        <v>0</v>
      </c>
      <c r="G1462" s="396">
        <v>0</v>
      </c>
      <c r="H1462" s="396">
        <v>0</v>
      </c>
      <c r="I1462" s="398">
        <v>2.47457088408308E-5</v>
      </c>
      <c r="J1462" s="398">
        <v>7.3310298108175004E-7</v>
      </c>
      <c r="K1462" s="398">
        <v>2.6663265126189E-4</v>
      </c>
    </row>
    <row r="1463" spans="1:11" s="394" customFormat="1" ht="19" customHeight="1" x14ac:dyDescent="0.2">
      <c r="A1463" s="394">
        <v>1450</v>
      </c>
      <c r="B1463" s="394" t="s">
        <v>1451</v>
      </c>
      <c r="C1463" s="395" t="s">
        <v>86</v>
      </c>
      <c r="D1463" s="395" t="s">
        <v>26</v>
      </c>
      <c r="E1463" s="396">
        <v>14063.2016</v>
      </c>
      <c r="F1463" s="397">
        <v>0</v>
      </c>
      <c r="G1463" s="396">
        <v>0</v>
      </c>
      <c r="H1463" s="396">
        <v>0</v>
      </c>
      <c r="I1463" s="398">
        <v>2.47457088408308E-5</v>
      </c>
      <c r="J1463" s="398">
        <v>7.3310298108175004E-7</v>
      </c>
      <c r="K1463" s="398">
        <v>2.6663265126189E-4</v>
      </c>
    </row>
    <row r="1464" spans="1:11" s="394" customFormat="1" ht="19" customHeight="1" x14ac:dyDescent="0.2">
      <c r="A1464" s="394">
        <v>1451</v>
      </c>
      <c r="B1464" s="394" t="s">
        <v>1530</v>
      </c>
      <c r="C1464" s="395" t="s">
        <v>20</v>
      </c>
      <c r="D1464" s="395" t="s">
        <v>26</v>
      </c>
      <c r="E1464" s="396">
        <v>18176.328000000001</v>
      </c>
      <c r="F1464" s="397">
        <v>0</v>
      </c>
      <c r="G1464" s="396">
        <v>0</v>
      </c>
      <c r="H1464" s="396">
        <v>0</v>
      </c>
      <c r="I1464" s="398">
        <v>2.47457088408308E-5</v>
      </c>
      <c r="J1464" s="398">
        <v>7.3310298108175004E-7</v>
      </c>
      <c r="K1464" s="398">
        <v>2.6663265126189E-4</v>
      </c>
    </row>
    <row r="1465" spans="1:11" s="394" customFormat="1" ht="19" customHeight="1" x14ac:dyDescent="0.2">
      <c r="A1465" s="394">
        <v>1463</v>
      </c>
      <c r="B1465" s="394" t="s">
        <v>1381</v>
      </c>
      <c r="C1465" s="395" t="s">
        <v>66</v>
      </c>
      <c r="D1465" s="395" t="s">
        <v>2</v>
      </c>
      <c r="E1465" s="396">
        <v>9222.6695</v>
      </c>
      <c r="F1465" s="397">
        <v>0</v>
      </c>
      <c r="G1465" s="396">
        <v>0</v>
      </c>
      <c r="H1465" s="396">
        <v>0</v>
      </c>
      <c r="I1465" s="398">
        <v>2.47457088408308E-5</v>
      </c>
      <c r="J1465" s="398">
        <v>7.3310298108175004E-7</v>
      </c>
      <c r="K1465" s="398">
        <v>2.6663265126189E-4</v>
      </c>
    </row>
    <row r="1466" spans="1:11" s="394" customFormat="1" ht="19" customHeight="1" x14ac:dyDescent="0.2">
      <c r="A1466" s="394">
        <v>1464</v>
      </c>
      <c r="B1466" s="394" t="s">
        <v>1382</v>
      </c>
      <c r="C1466" s="395" t="s">
        <v>66</v>
      </c>
      <c r="D1466" s="395" t="s">
        <v>2</v>
      </c>
      <c r="E1466" s="396">
        <v>118991.8728</v>
      </c>
      <c r="F1466" s="397">
        <v>0</v>
      </c>
      <c r="G1466" s="396">
        <v>0</v>
      </c>
      <c r="H1466" s="396">
        <v>0</v>
      </c>
      <c r="I1466" s="398">
        <v>2.47457088408308E-5</v>
      </c>
      <c r="J1466" s="398">
        <v>7.3310298108175004E-7</v>
      </c>
      <c r="K1466" s="398">
        <v>2.6663265126189E-4</v>
      </c>
    </row>
    <row r="1467" spans="1:11" s="394" customFormat="1" ht="19" customHeight="1" x14ac:dyDescent="0.2">
      <c r="A1467" s="394">
        <v>1465</v>
      </c>
      <c r="B1467" s="394" t="s">
        <v>1383</v>
      </c>
      <c r="C1467" s="395" t="s">
        <v>617</v>
      </c>
      <c r="D1467" s="395" t="s">
        <v>2</v>
      </c>
      <c r="E1467" s="396">
        <v>300972.42460000003</v>
      </c>
      <c r="F1467" s="397">
        <v>0</v>
      </c>
      <c r="G1467" s="396">
        <v>0</v>
      </c>
      <c r="H1467" s="396">
        <v>0</v>
      </c>
      <c r="I1467" s="398">
        <v>2.47457088408308E-5</v>
      </c>
      <c r="J1467" s="398">
        <v>7.3310298108175004E-7</v>
      </c>
      <c r="K1467" s="398">
        <v>2.6663265126189E-4</v>
      </c>
    </row>
    <row r="1468" spans="1:11" s="394" customFormat="1" ht="19" customHeight="1" x14ac:dyDescent="0.2">
      <c r="A1468" s="394">
        <v>1466</v>
      </c>
      <c r="B1468" s="394" t="s">
        <v>1384</v>
      </c>
      <c r="C1468" s="395" t="s">
        <v>617</v>
      </c>
      <c r="D1468" s="395" t="s">
        <v>2</v>
      </c>
      <c r="E1468" s="396">
        <v>90455.806599999996</v>
      </c>
      <c r="F1468" s="397">
        <v>0</v>
      </c>
      <c r="G1468" s="396">
        <v>0</v>
      </c>
      <c r="H1468" s="396">
        <v>0</v>
      </c>
      <c r="I1468" s="398">
        <v>2.47457088408308E-5</v>
      </c>
      <c r="J1468" s="398">
        <v>7.3310298108175004E-7</v>
      </c>
      <c r="K1468" s="398">
        <v>2.6663265126189E-4</v>
      </c>
    </row>
    <row r="1469" spans="1:11" s="394" customFormat="1" ht="19" customHeight="1" x14ac:dyDescent="0.2">
      <c r="A1469" s="394">
        <v>1467</v>
      </c>
      <c r="B1469" s="394" t="s">
        <v>1385</v>
      </c>
      <c r="C1469" s="395" t="s">
        <v>617</v>
      </c>
      <c r="D1469" s="395" t="s">
        <v>2</v>
      </c>
      <c r="E1469" s="396">
        <v>19526.2117</v>
      </c>
      <c r="F1469" s="397">
        <v>0</v>
      </c>
      <c r="G1469" s="396">
        <v>0</v>
      </c>
      <c r="H1469" s="396">
        <v>0</v>
      </c>
      <c r="I1469" s="398">
        <v>2.47457088408308E-5</v>
      </c>
      <c r="J1469" s="398">
        <v>7.3310298108175004E-7</v>
      </c>
      <c r="K1469" s="398">
        <v>2.6663265126189E-4</v>
      </c>
    </row>
    <row r="1470" spans="1:11" s="394" customFormat="1" ht="19" customHeight="1" x14ac:dyDescent="0.2">
      <c r="A1470" s="394">
        <v>1468</v>
      </c>
      <c r="B1470" s="394" t="s">
        <v>1480</v>
      </c>
      <c r="C1470" s="395" t="s">
        <v>617</v>
      </c>
      <c r="D1470" s="395" t="s">
        <v>2</v>
      </c>
      <c r="E1470" s="396">
        <v>219222.62400000001</v>
      </c>
      <c r="F1470" s="397">
        <v>0</v>
      </c>
      <c r="G1470" s="396">
        <v>0</v>
      </c>
      <c r="H1470" s="396">
        <v>0</v>
      </c>
      <c r="I1470" s="398">
        <v>2.47457088408308E-5</v>
      </c>
      <c r="J1470" s="398">
        <v>7.3310298108175004E-7</v>
      </c>
      <c r="K1470" s="398">
        <v>2.6663265126189E-4</v>
      </c>
    </row>
    <row r="1471" spans="1:11" s="394" customFormat="1" ht="19" customHeight="1" x14ac:dyDescent="0.2">
      <c r="A1471" s="394">
        <v>1470</v>
      </c>
      <c r="B1471" s="394" t="s">
        <v>1386</v>
      </c>
      <c r="C1471" s="395" t="s">
        <v>617</v>
      </c>
      <c r="D1471" s="395" t="s">
        <v>2</v>
      </c>
      <c r="E1471" s="396">
        <v>39148.640800000001</v>
      </c>
      <c r="F1471" s="397">
        <v>0</v>
      </c>
      <c r="G1471" s="396">
        <v>0</v>
      </c>
      <c r="H1471" s="396">
        <v>0</v>
      </c>
      <c r="I1471" s="398">
        <v>2.47457088408308E-5</v>
      </c>
      <c r="J1471" s="398">
        <v>7.3310298108175004E-7</v>
      </c>
      <c r="K1471" s="398">
        <v>2.6663265126189E-4</v>
      </c>
    </row>
    <row r="1472" spans="1:11" s="394" customFormat="1" ht="19" customHeight="1" x14ac:dyDescent="0.2">
      <c r="A1472" s="394">
        <v>1471</v>
      </c>
      <c r="B1472" s="394" t="s">
        <v>1539</v>
      </c>
      <c r="C1472" s="395" t="s">
        <v>617</v>
      </c>
      <c r="D1472" s="395" t="s">
        <v>2</v>
      </c>
      <c r="E1472" s="396">
        <v>234915.269399999</v>
      </c>
      <c r="F1472" s="397">
        <v>0</v>
      </c>
      <c r="G1472" s="396">
        <v>0</v>
      </c>
      <c r="H1472" s="396">
        <v>0</v>
      </c>
      <c r="I1472" s="398">
        <v>2.47457088408308E-5</v>
      </c>
      <c r="J1472" s="398">
        <v>7.3310298108175004E-7</v>
      </c>
      <c r="K1472" s="398">
        <v>2.6663265126189E-4</v>
      </c>
    </row>
    <row r="1473" spans="1:11" s="394" customFormat="1" ht="19" customHeight="1" x14ac:dyDescent="0.2">
      <c r="A1473" s="394">
        <v>1472</v>
      </c>
      <c r="B1473" s="394" t="s">
        <v>1387</v>
      </c>
      <c r="C1473" s="395" t="s">
        <v>617</v>
      </c>
      <c r="D1473" s="395" t="s">
        <v>2</v>
      </c>
      <c r="E1473" s="396">
        <v>20626.513599999998</v>
      </c>
      <c r="F1473" s="397">
        <v>0</v>
      </c>
      <c r="G1473" s="396">
        <v>0</v>
      </c>
      <c r="H1473" s="396">
        <v>0</v>
      </c>
      <c r="I1473" s="398">
        <v>2.47457088408308E-5</v>
      </c>
      <c r="J1473" s="398">
        <v>7.3310298108175004E-7</v>
      </c>
      <c r="K1473" s="398">
        <v>2.6663265126189E-4</v>
      </c>
    </row>
    <row r="1474" spans="1:11" s="394" customFormat="1" ht="19" customHeight="1" x14ac:dyDescent="0.2">
      <c r="A1474" s="394">
        <v>1473</v>
      </c>
      <c r="B1474" s="394" t="s">
        <v>1388</v>
      </c>
      <c r="C1474" s="395" t="s">
        <v>617</v>
      </c>
      <c r="D1474" s="395" t="s">
        <v>2</v>
      </c>
      <c r="E1474" s="396">
        <v>41461.186999999998</v>
      </c>
      <c r="F1474" s="397">
        <v>0</v>
      </c>
      <c r="G1474" s="396">
        <v>0</v>
      </c>
      <c r="H1474" s="396">
        <v>0</v>
      </c>
      <c r="I1474" s="398">
        <v>2.47457088408308E-5</v>
      </c>
      <c r="J1474" s="398">
        <v>7.3310298108175004E-7</v>
      </c>
      <c r="K1474" s="398">
        <v>2.6663265126189E-4</v>
      </c>
    </row>
    <row r="1475" spans="1:11" s="394" customFormat="1" ht="19" customHeight="1" x14ac:dyDescent="0.2">
      <c r="A1475" s="394">
        <v>1474</v>
      </c>
      <c r="B1475" s="394" t="s">
        <v>1298</v>
      </c>
      <c r="C1475" s="395" t="s">
        <v>1181</v>
      </c>
      <c r="D1475" s="395" t="s">
        <v>2</v>
      </c>
      <c r="E1475" s="396">
        <v>341387.59629999899</v>
      </c>
      <c r="F1475" s="397">
        <v>0</v>
      </c>
      <c r="G1475" s="396">
        <v>0</v>
      </c>
      <c r="H1475" s="396">
        <v>0</v>
      </c>
      <c r="I1475" s="398">
        <v>2.47457088408308E-5</v>
      </c>
      <c r="J1475" s="398">
        <v>7.3310298108175004E-7</v>
      </c>
      <c r="K1475" s="398">
        <v>2.6663265126189E-4</v>
      </c>
    </row>
    <row r="1476" spans="1:11" s="394" customFormat="1" ht="19" customHeight="1" x14ac:dyDescent="0.2">
      <c r="A1476" s="394">
        <v>1475</v>
      </c>
      <c r="B1476" s="394" t="s">
        <v>1389</v>
      </c>
      <c r="C1476" s="395" t="s">
        <v>1181</v>
      </c>
      <c r="D1476" s="395" t="s">
        <v>2</v>
      </c>
      <c r="E1476" s="396">
        <v>60667.748699999996</v>
      </c>
      <c r="F1476" s="397">
        <v>0</v>
      </c>
      <c r="G1476" s="396">
        <v>0</v>
      </c>
      <c r="H1476" s="396">
        <v>0</v>
      </c>
      <c r="I1476" s="398">
        <v>2.47457088408308E-5</v>
      </c>
      <c r="J1476" s="398">
        <v>7.3310298108175004E-7</v>
      </c>
      <c r="K1476" s="398">
        <v>2.6663265126189E-4</v>
      </c>
    </row>
    <row r="1477" spans="1:11" s="394" customFormat="1" ht="19" customHeight="1" x14ac:dyDescent="0.2">
      <c r="A1477" s="394">
        <v>1476</v>
      </c>
      <c r="B1477" s="394" t="s">
        <v>1390</v>
      </c>
      <c r="C1477" s="395" t="s">
        <v>341</v>
      </c>
      <c r="D1477" s="395" t="s">
        <v>2</v>
      </c>
      <c r="E1477" s="396">
        <v>20929.078699999998</v>
      </c>
      <c r="F1477" s="397">
        <v>0</v>
      </c>
      <c r="G1477" s="396">
        <v>0</v>
      </c>
      <c r="H1477" s="396">
        <v>0</v>
      </c>
      <c r="I1477" s="398">
        <v>2.47457088408308E-5</v>
      </c>
      <c r="J1477" s="398">
        <v>7.3310298108175004E-7</v>
      </c>
      <c r="K1477" s="398">
        <v>2.6663265126189E-4</v>
      </c>
    </row>
    <row r="1478" spans="1:11" s="394" customFormat="1" ht="19" customHeight="1" x14ac:dyDescent="0.2">
      <c r="A1478" s="394">
        <v>1477</v>
      </c>
      <c r="B1478" s="394" t="s">
        <v>1180</v>
      </c>
      <c r="C1478" s="395" t="s">
        <v>1181</v>
      </c>
      <c r="D1478" s="395" t="s">
        <v>2</v>
      </c>
      <c r="E1478" s="396">
        <v>655333.53319999902</v>
      </c>
      <c r="F1478" s="397">
        <v>0</v>
      </c>
      <c r="G1478" s="396">
        <v>0</v>
      </c>
      <c r="H1478" s="396">
        <v>0</v>
      </c>
      <c r="I1478" s="398">
        <v>2.47457088408308E-5</v>
      </c>
      <c r="J1478" s="398">
        <v>7.3310298108175004E-7</v>
      </c>
      <c r="K1478" s="398">
        <v>2.6663265126189E-4</v>
      </c>
    </row>
    <row r="1479" spans="1:11" s="394" customFormat="1" ht="19" customHeight="1" x14ac:dyDescent="0.2">
      <c r="A1479" s="394">
        <v>1478</v>
      </c>
      <c r="B1479" s="394" t="s">
        <v>1512</v>
      </c>
      <c r="C1479" s="395" t="s">
        <v>341</v>
      </c>
      <c r="D1479" s="395" t="s">
        <v>2</v>
      </c>
      <c r="E1479" s="396">
        <v>14081.109899999999</v>
      </c>
      <c r="F1479" s="397">
        <v>0</v>
      </c>
      <c r="G1479" s="396">
        <v>0</v>
      </c>
      <c r="H1479" s="396">
        <v>0</v>
      </c>
      <c r="I1479" s="398">
        <v>2.47457088408308E-5</v>
      </c>
      <c r="J1479" s="398">
        <v>7.3310298108175004E-7</v>
      </c>
      <c r="K1479" s="398">
        <v>2.6663265126189E-4</v>
      </c>
    </row>
    <row r="1480" spans="1:11" s="394" customFormat="1" ht="19" customHeight="1" x14ac:dyDescent="0.2">
      <c r="A1480" s="394">
        <v>1479</v>
      </c>
      <c r="B1480" s="394" t="s">
        <v>1532</v>
      </c>
      <c r="C1480" s="395" t="s">
        <v>341</v>
      </c>
      <c r="D1480" s="395" t="s">
        <v>2</v>
      </c>
      <c r="E1480" s="396">
        <v>11938.185799999999</v>
      </c>
      <c r="F1480" s="397">
        <v>0</v>
      </c>
      <c r="G1480" s="396">
        <v>0</v>
      </c>
      <c r="H1480" s="396">
        <v>0</v>
      </c>
      <c r="I1480" s="398">
        <v>2.47457088408308E-5</v>
      </c>
      <c r="J1480" s="398">
        <v>7.3310298108175004E-7</v>
      </c>
      <c r="K1480" s="398">
        <v>2.6663265126189E-4</v>
      </c>
    </row>
    <row r="1481" spans="1:11" s="394" customFormat="1" ht="19" customHeight="1" x14ac:dyDescent="0.2">
      <c r="A1481" s="394">
        <v>1480</v>
      </c>
      <c r="B1481" s="394" t="s">
        <v>1391</v>
      </c>
      <c r="C1481" s="395" t="s">
        <v>341</v>
      </c>
      <c r="D1481" s="395" t="s">
        <v>2</v>
      </c>
      <c r="E1481" s="396">
        <v>20969.987400000002</v>
      </c>
      <c r="F1481" s="397">
        <v>0</v>
      </c>
      <c r="G1481" s="396">
        <v>0</v>
      </c>
      <c r="H1481" s="396">
        <v>0</v>
      </c>
      <c r="I1481" s="398">
        <v>2.47457088408308E-5</v>
      </c>
      <c r="J1481" s="398">
        <v>7.3310298108175004E-7</v>
      </c>
      <c r="K1481" s="398">
        <v>2.6663265126189E-4</v>
      </c>
    </row>
    <row r="1482" spans="1:11" s="394" customFormat="1" ht="19" customHeight="1" x14ac:dyDescent="0.2">
      <c r="A1482" s="394">
        <v>1481</v>
      </c>
      <c r="B1482" s="394" t="s">
        <v>1499</v>
      </c>
      <c r="C1482" s="395" t="s">
        <v>986</v>
      </c>
      <c r="D1482" s="395" t="s">
        <v>2</v>
      </c>
      <c r="E1482" s="396">
        <v>171999.2188</v>
      </c>
      <c r="F1482" s="397">
        <v>0</v>
      </c>
      <c r="G1482" s="396">
        <v>0</v>
      </c>
      <c r="H1482" s="396">
        <v>0</v>
      </c>
      <c r="I1482" s="398">
        <v>2.47457088408308E-5</v>
      </c>
      <c r="J1482" s="398">
        <v>7.3310298108175004E-7</v>
      </c>
      <c r="K1482" s="398">
        <v>2.6663265126189E-4</v>
      </c>
    </row>
    <row r="1483" spans="1:11" s="394" customFormat="1" ht="19" customHeight="1" x14ac:dyDescent="0.2">
      <c r="A1483" s="394">
        <v>1482</v>
      </c>
      <c r="B1483" s="394" t="s">
        <v>1392</v>
      </c>
      <c r="C1483" s="395" t="s">
        <v>986</v>
      </c>
      <c r="D1483" s="395" t="s">
        <v>2</v>
      </c>
      <c r="E1483" s="396">
        <v>31411.0543</v>
      </c>
      <c r="F1483" s="397">
        <v>0</v>
      </c>
      <c r="G1483" s="396">
        <v>0</v>
      </c>
      <c r="H1483" s="396">
        <v>0</v>
      </c>
      <c r="I1483" s="398">
        <v>2.47457088408308E-5</v>
      </c>
      <c r="J1483" s="398">
        <v>7.3310298108175004E-7</v>
      </c>
      <c r="K1483" s="398">
        <v>2.6663265126189E-4</v>
      </c>
    </row>
    <row r="1484" spans="1:11" s="394" customFormat="1" ht="19" customHeight="1" x14ac:dyDescent="0.2">
      <c r="A1484" s="394">
        <v>1483</v>
      </c>
      <c r="B1484" s="394" t="s">
        <v>1393</v>
      </c>
      <c r="C1484" s="395" t="s">
        <v>986</v>
      </c>
      <c r="D1484" s="395" t="s">
        <v>2</v>
      </c>
      <c r="E1484" s="396">
        <v>10373.403200000001</v>
      </c>
      <c r="F1484" s="397">
        <v>0</v>
      </c>
      <c r="G1484" s="396">
        <v>0</v>
      </c>
      <c r="H1484" s="396">
        <v>0</v>
      </c>
      <c r="I1484" s="398">
        <v>2.47457088408308E-5</v>
      </c>
      <c r="J1484" s="398">
        <v>7.3310298108175004E-7</v>
      </c>
      <c r="K1484" s="398">
        <v>2.6663265126189E-4</v>
      </c>
    </row>
    <row r="1485" spans="1:11" s="394" customFormat="1" ht="19" customHeight="1" x14ac:dyDescent="0.2">
      <c r="A1485" s="394">
        <v>1484</v>
      </c>
      <c r="B1485" s="394" t="s">
        <v>1394</v>
      </c>
      <c r="C1485" s="395" t="s">
        <v>986</v>
      </c>
      <c r="D1485" s="395" t="s">
        <v>2</v>
      </c>
      <c r="E1485" s="396">
        <v>13956.4257</v>
      </c>
      <c r="F1485" s="397">
        <v>0</v>
      </c>
      <c r="G1485" s="396">
        <v>0</v>
      </c>
      <c r="H1485" s="396">
        <v>0</v>
      </c>
      <c r="I1485" s="398">
        <v>2.47457088408308E-5</v>
      </c>
      <c r="J1485" s="398">
        <v>7.3310298108175004E-7</v>
      </c>
      <c r="K1485" s="398">
        <v>2.6663265126189E-4</v>
      </c>
    </row>
    <row r="1486" spans="1:11" s="394" customFormat="1" ht="19" customHeight="1" x14ac:dyDescent="0.2">
      <c r="A1486" s="394">
        <v>1485</v>
      </c>
      <c r="B1486" s="394" t="s">
        <v>1395</v>
      </c>
      <c r="C1486" s="395" t="s">
        <v>986</v>
      </c>
      <c r="D1486" s="395" t="s">
        <v>2</v>
      </c>
      <c r="E1486" s="396">
        <v>10966.912700000001</v>
      </c>
      <c r="F1486" s="397">
        <v>0</v>
      </c>
      <c r="G1486" s="396">
        <v>0</v>
      </c>
      <c r="H1486" s="396">
        <v>0</v>
      </c>
      <c r="I1486" s="398">
        <v>2.47457088408308E-5</v>
      </c>
      <c r="J1486" s="398">
        <v>7.3310298108175004E-7</v>
      </c>
      <c r="K1486" s="398">
        <v>2.6663265126189E-4</v>
      </c>
    </row>
    <row r="1487" spans="1:11" s="394" customFormat="1" ht="19" customHeight="1" x14ac:dyDescent="0.2">
      <c r="A1487" s="394">
        <v>1486</v>
      </c>
      <c r="B1487" s="394" t="s">
        <v>1292</v>
      </c>
      <c r="C1487" s="395" t="s">
        <v>986</v>
      </c>
      <c r="D1487" s="395" t="s">
        <v>2</v>
      </c>
      <c r="E1487" s="396">
        <v>53282.7091</v>
      </c>
      <c r="F1487" s="397">
        <v>0</v>
      </c>
      <c r="G1487" s="396">
        <v>0</v>
      </c>
      <c r="H1487" s="396">
        <v>0</v>
      </c>
      <c r="I1487" s="398">
        <v>2.47457088408308E-5</v>
      </c>
      <c r="J1487" s="398">
        <v>7.3310298108175004E-7</v>
      </c>
      <c r="K1487" s="398">
        <v>2.6663265126189E-4</v>
      </c>
    </row>
    <row r="1488" spans="1:11" s="394" customFormat="1" ht="19" customHeight="1" x14ac:dyDescent="0.2">
      <c r="A1488" s="394">
        <v>1487</v>
      </c>
      <c r="B1488" s="394" t="s">
        <v>1456</v>
      </c>
      <c r="C1488" s="395" t="s">
        <v>16</v>
      </c>
      <c r="D1488" s="395" t="s">
        <v>2</v>
      </c>
      <c r="E1488" s="396">
        <v>17678.007600000001</v>
      </c>
      <c r="F1488" s="397">
        <v>0</v>
      </c>
      <c r="G1488" s="396">
        <v>0</v>
      </c>
      <c r="H1488" s="396">
        <v>0</v>
      </c>
      <c r="I1488" s="398">
        <v>2.47457088408308E-5</v>
      </c>
      <c r="J1488" s="398">
        <v>7.3310298108175004E-7</v>
      </c>
      <c r="K1488" s="398">
        <v>2.6663265126189E-4</v>
      </c>
    </row>
    <row r="1489" spans="1:11" s="394" customFormat="1" ht="19" customHeight="1" x14ac:dyDescent="0.2">
      <c r="A1489" s="394">
        <v>1488</v>
      </c>
      <c r="B1489" s="394" t="s">
        <v>1396</v>
      </c>
      <c r="C1489" s="395" t="s">
        <v>16</v>
      </c>
      <c r="D1489" s="395" t="s">
        <v>2</v>
      </c>
      <c r="E1489" s="396">
        <v>60471.095000000001</v>
      </c>
      <c r="F1489" s="397">
        <v>0</v>
      </c>
      <c r="G1489" s="396">
        <v>0</v>
      </c>
      <c r="H1489" s="396">
        <v>0</v>
      </c>
      <c r="I1489" s="398">
        <v>2.47457088408308E-5</v>
      </c>
      <c r="J1489" s="398">
        <v>7.3310298108175004E-7</v>
      </c>
      <c r="K1489" s="398">
        <v>2.6663265126189E-4</v>
      </c>
    </row>
    <row r="1490" spans="1:11" s="394" customFormat="1" ht="19" customHeight="1" x14ac:dyDescent="0.2">
      <c r="A1490" s="394">
        <v>1489</v>
      </c>
      <c r="B1490" s="394" t="s">
        <v>1397</v>
      </c>
      <c r="C1490" s="395" t="s">
        <v>16</v>
      </c>
      <c r="D1490" s="395" t="s">
        <v>2</v>
      </c>
      <c r="E1490" s="396">
        <v>12214.4728</v>
      </c>
      <c r="F1490" s="397">
        <v>0</v>
      </c>
      <c r="G1490" s="396">
        <v>0</v>
      </c>
      <c r="H1490" s="396">
        <v>0</v>
      </c>
      <c r="I1490" s="398">
        <v>2.47457088408308E-5</v>
      </c>
      <c r="J1490" s="398">
        <v>7.3310298108175004E-7</v>
      </c>
      <c r="K1490" s="398">
        <v>2.6663265126189E-4</v>
      </c>
    </row>
    <row r="1491" spans="1:11" s="394" customFormat="1" ht="19" customHeight="1" x14ac:dyDescent="0.2">
      <c r="A1491" s="394">
        <v>1490</v>
      </c>
      <c r="B1491" s="394" t="s">
        <v>1522</v>
      </c>
      <c r="C1491" s="395" t="s">
        <v>16</v>
      </c>
      <c r="D1491" s="395" t="s">
        <v>2</v>
      </c>
      <c r="E1491" s="396">
        <v>26229.305700000001</v>
      </c>
      <c r="F1491" s="397">
        <v>0</v>
      </c>
      <c r="G1491" s="396">
        <v>0</v>
      </c>
      <c r="H1491" s="396">
        <v>0</v>
      </c>
      <c r="I1491" s="398">
        <v>2.47457088408308E-5</v>
      </c>
      <c r="J1491" s="398">
        <v>7.3310298108175004E-7</v>
      </c>
      <c r="K1491" s="398">
        <v>2.6663265126189E-4</v>
      </c>
    </row>
    <row r="1492" spans="1:11" s="394" customFormat="1" ht="19" customHeight="1" x14ac:dyDescent="0.2">
      <c r="A1492" s="394">
        <v>1491</v>
      </c>
      <c r="B1492" s="394" t="s">
        <v>1398</v>
      </c>
      <c r="C1492" s="395" t="s">
        <v>16</v>
      </c>
      <c r="D1492" s="395" t="s">
        <v>2</v>
      </c>
      <c r="E1492" s="396">
        <v>19439.4084</v>
      </c>
      <c r="F1492" s="397">
        <v>0</v>
      </c>
      <c r="G1492" s="396">
        <v>0</v>
      </c>
      <c r="H1492" s="396">
        <v>0</v>
      </c>
      <c r="I1492" s="398">
        <v>2.47457088408308E-5</v>
      </c>
      <c r="J1492" s="398">
        <v>7.3310298108175004E-7</v>
      </c>
      <c r="K1492" s="398">
        <v>2.6663265126189E-4</v>
      </c>
    </row>
    <row r="1493" spans="1:11" s="394" customFormat="1" ht="19" customHeight="1" x14ac:dyDescent="0.2">
      <c r="A1493" s="394">
        <v>1492</v>
      </c>
      <c r="B1493" s="394" t="s">
        <v>1514</v>
      </c>
      <c r="C1493" s="395" t="s">
        <v>16</v>
      </c>
      <c r="D1493" s="395" t="s">
        <v>2</v>
      </c>
      <c r="E1493" s="396">
        <v>13547.4401</v>
      </c>
      <c r="F1493" s="397">
        <v>0</v>
      </c>
      <c r="G1493" s="396">
        <v>0</v>
      </c>
      <c r="H1493" s="396">
        <v>0</v>
      </c>
      <c r="I1493" s="398">
        <v>2.47457088408308E-5</v>
      </c>
      <c r="J1493" s="398">
        <v>7.3310298108175004E-7</v>
      </c>
      <c r="K1493" s="398">
        <v>2.6663265126189E-4</v>
      </c>
    </row>
    <row r="1494" spans="1:11" s="394" customFormat="1" ht="19" customHeight="1" x14ac:dyDescent="0.2">
      <c r="A1494" s="394">
        <v>1493</v>
      </c>
      <c r="B1494" s="394" t="s">
        <v>1521</v>
      </c>
      <c r="C1494" s="395" t="s">
        <v>16</v>
      </c>
      <c r="D1494" s="395" t="s">
        <v>2</v>
      </c>
      <c r="E1494" s="396">
        <v>20785.339100000001</v>
      </c>
      <c r="F1494" s="397">
        <v>0</v>
      </c>
      <c r="G1494" s="396">
        <v>0</v>
      </c>
      <c r="H1494" s="396">
        <v>0</v>
      </c>
      <c r="I1494" s="398">
        <v>2.47457088408308E-5</v>
      </c>
      <c r="J1494" s="398">
        <v>7.3310298108175004E-7</v>
      </c>
      <c r="K1494" s="398">
        <v>2.6663265126189E-4</v>
      </c>
    </row>
    <row r="1495" spans="1:11" s="394" customFormat="1" ht="19" customHeight="1" x14ac:dyDescent="0.2">
      <c r="A1495" s="394">
        <v>1494</v>
      </c>
      <c r="B1495" s="394" t="s">
        <v>1399</v>
      </c>
      <c r="C1495" s="395" t="s">
        <v>16</v>
      </c>
      <c r="D1495" s="395" t="s">
        <v>2</v>
      </c>
      <c r="E1495" s="396">
        <v>10854.669</v>
      </c>
      <c r="F1495" s="397">
        <v>0</v>
      </c>
      <c r="G1495" s="396">
        <v>0</v>
      </c>
      <c r="H1495" s="396">
        <v>0</v>
      </c>
      <c r="I1495" s="398">
        <v>2.47457088408308E-5</v>
      </c>
      <c r="J1495" s="398">
        <v>7.3310298108175004E-7</v>
      </c>
      <c r="K1495" s="398">
        <v>2.6663265126189E-4</v>
      </c>
    </row>
    <row r="1496" spans="1:11" x14ac:dyDescent="0.2">
      <c r="G1496" s="2"/>
      <c r="J1496" s="392"/>
    </row>
  </sheetData>
  <sortState ref="A2:N1497">
    <sortCondition descending="1" ref="H2:H1497"/>
  </sortState>
  <pageMargins left="0.7" right="0.7" top="0.78740157499999996" bottom="0.78740157499999996"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59"/>
  <sheetViews>
    <sheetView tabSelected="1" topLeftCell="A94" zoomScaleNormal="100" workbookViewId="0">
      <selection activeCell="A55" sqref="A55"/>
    </sheetView>
  </sheetViews>
  <sheetFormatPr baseColWidth="10" defaultColWidth="12.5" defaultRowHeight="19.5" customHeight="1" x14ac:dyDescent="0.2"/>
  <cols>
    <col min="1" max="1" width="35.1640625" style="9" customWidth="1"/>
    <col min="2" max="2" width="19.5" style="10" customWidth="1"/>
    <col min="3" max="3" width="21.5" style="9" customWidth="1"/>
    <col min="4" max="4" width="20" style="9" customWidth="1"/>
    <col min="5" max="5" width="22.5" style="11" customWidth="1"/>
    <col min="6" max="6" width="16" style="11" customWidth="1"/>
    <col min="7" max="7" width="27.33203125" style="9" customWidth="1"/>
    <col min="8" max="8" width="20" customWidth="1"/>
    <col min="9" max="9" width="119" customWidth="1"/>
    <col min="10" max="10" width="39" bestFit="1" customWidth="1"/>
    <col min="11" max="11" width="32.5" bestFit="1" customWidth="1"/>
    <col min="12" max="12" width="12.5" bestFit="1" customWidth="1"/>
    <col min="13" max="13" width="10.6640625" bestFit="1" customWidth="1"/>
  </cols>
  <sheetData>
    <row r="1" spans="1:13" ht="85" customHeight="1" x14ac:dyDescent="0.2">
      <c r="A1" s="34" t="s">
        <v>1607</v>
      </c>
      <c r="B1" s="34" t="s">
        <v>1825</v>
      </c>
      <c r="C1" s="34" t="s">
        <v>1826</v>
      </c>
      <c r="D1" s="35" t="s">
        <v>1827</v>
      </c>
      <c r="E1" s="36" t="s">
        <v>2131</v>
      </c>
      <c r="F1" s="36" t="s">
        <v>2132</v>
      </c>
      <c r="G1" s="34" t="s">
        <v>1823</v>
      </c>
      <c r="H1" s="12"/>
      <c r="I1" s="52" t="s">
        <v>1831</v>
      </c>
    </row>
    <row r="2" spans="1:13" ht="19" customHeight="1" x14ac:dyDescent="0.2">
      <c r="A2" s="13" t="s">
        <v>1608</v>
      </c>
      <c r="B2" s="14" t="s">
        <v>1609</v>
      </c>
      <c r="C2" s="15">
        <v>0.45</v>
      </c>
      <c r="D2" s="15">
        <v>7</v>
      </c>
      <c r="E2" s="16">
        <v>82.182096928571454</v>
      </c>
      <c r="F2" s="17">
        <v>2</v>
      </c>
      <c r="G2" s="18">
        <v>2.651736053250001E-2</v>
      </c>
      <c r="I2" s="381" t="s">
        <v>2046</v>
      </c>
    </row>
    <row r="3" spans="1:13" ht="19" customHeight="1" x14ac:dyDescent="0.2">
      <c r="A3" s="19" t="s">
        <v>1610</v>
      </c>
      <c r="B3" s="20" t="s">
        <v>1611</v>
      </c>
      <c r="C3" s="19">
        <v>0.77</v>
      </c>
      <c r="D3" s="19">
        <v>8.9499999999999975</v>
      </c>
      <c r="E3" s="21">
        <v>44.667603200000002</v>
      </c>
      <c r="F3" s="19">
        <v>2</v>
      </c>
      <c r="G3" s="22">
        <v>3.216097874527999E-2</v>
      </c>
      <c r="I3" s="33"/>
    </row>
    <row r="4" spans="1:13" ht="19" customHeight="1" x14ac:dyDescent="0.2">
      <c r="A4" s="19" t="s">
        <v>1612</v>
      </c>
      <c r="B4" s="20" t="s">
        <v>1613</v>
      </c>
      <c r="C4" s="19">
        <v>1.2</v>
      </c>
      <c r="D4" s="19">
        <v>11.95</v>
      </c>
      <c r="E4" s="21">
        <v>58.069447900000007</v>
      </c>
      <c r="F4" s="19">
        <v>2</v>
      </c>
      <c r="G4" s="22">
        <v>8.6139588288600008E-2</v>
      </c>
      <c r="I4" s="33" t="s">
        <v>2130</v>
      </c>
    </row>
    <row r="5" spans="1:13" s="6" customFormat="1" ht="19" customHeight="1" x14ac:dyDescent="0.2">
      <c r="A5" s="13" t="s">
        <v>1614</v>
      </c>
      <c r="B5" s="23" t="s">
        <v>1613</v>
      </c>
      <c r="C5" s="13">
        <v>0.95</v>
      </c>
      <c r="D5" s="24">
        <v>12</v>
      </c>
      <c r="E5" s="25">
        <v>33.103088668679256</v>
      </c>
      <c r="F5" s="24">
        <v>2</v>
      </c>
      <c r="G5" s="26">
        <v>4.0017521082294345E-2</v>
      </c>
      <c r="I5" s="425" t="s">
        <v>2133</v>
      </c>
    </row>
    <row r="6" spans="1:13" ht="19" customHeight="1" x14ac:dyDescent="0.2">
      <c r="A6" s="19" t="s">
        <v>1615</v>
      </c>
      <c r="B6" s="20" t="s">
        <v>1611</v>
      </c>
      <c r="C6" s="19">
        <v>0.48</v>
      </c>
      <c r="D6" s="19">
        <v>12.949999999999998</v>
      </c>
      <c r="E6" s="21">
        <v>70.715014099999991</v>
      </c>
      <c r="F6" s="19">
        <v>2</v>
      </c>
      <c r="G6" s="22">
        <v>4.5199652764559985E-2</v>
      </c>
      <c r="I6" s="425"/>
    </row>
    <row r="7" spans="1:13" ht="19" customHeight="1" x14ac:dyDescent="0.2">
      <c r="A7" s="19" t="s">
        <v>1616</v>
      </c>
      <c r="B7" s="20" t="s">
        <v>1617</v>
      </c>
      <c r="C7" s="19">
        <v>2.1</v>
      </c>
      <c r="D7" s="19">
        <v>11.949999999999998</v>
      </c>
      <c r="E7" s="21">
        <v>1.8690226999999999</v>
      </c>
      <c r="F7" s="19">
        <v>2</v>
      </c>
      <c r="G7" s="22">
        <v>9.7093124656499989E-3</v>
      </c>
      <c r="I7" s="425"/>
    </row>
    <row r="8" spans="1:13" ht="19" customHeight="1" x14ac:dyDescent="0.2">
      <c r="A8" s="19" t="s">
        <v>1618</v>
      </c>
      <c r="B8" s="20" t="s">
        <v>1617</v>
      </c>
      <c r="C8" s="19">
        <v>5.5</v>
      </c>
      <c r="D8" s="19">
        <v>11.949999999999998</v>
      </c>
      <c r="E8" s="21">
        <v>5.8163552000000003</v>
      </c>
      <c r="F8" s="19">
        <v>2</v>
      </c>
      <c r="G8" s="22">
        <v>5.1372994551999993E-2</v>
      </c>
      <c r="I8" s="425"/>
    </row>
    <row r="9" spans="1:13" ht="19" customHeight="1" x14ac:dyDescent="0.2">
      <c r="A9" s="19" t="s">
        <v>1619</v>
      </c>
      <c r="B9" s="20" t="s">
        <v>1613</v>
      </c>
      <c r="C9" s="19">
        <v>1.22</v>
      </c>
      <c r="D9" s="19">
        <v>14.949999999999998</v>
      </c>
      <c r="E9" s="21">
        <v>12.407973699999999</v>
      </c>
      <c r="F9" s="19">
        <v>2</v>
      </c>
      <c r="G9" s="22">
        <v>2.6278703231429994E-2</v>
      </c>
      <c r="I9" s="33" t="s">
        <v>2134</v>
      </c>
      <c r="J9" s="9"/>
      <c r="K9" s="9"/>
      <c r="L9" s="11"/>
      <c r="M9" s="11"/>
    </row>
    <row r="10" spans="1:13" ht="19" customHeight="1" x14ac:dyDescent="0.2">
      <c r="A10" s="13" t="s">
        <v>1620</v>
      </c>
      <c r="B10" s="23" t="s">
        <v>1611</v>
      </c>
      <c r="C10" s="13">
        <v>0.68</v>
      </c>
      <c r="D10" s="13">
        <v>10</v>
      </c>
      <c r="E10" s="25">
        <v>67.144116886363619</v>
      </c>
      <c r="F10" s="27">
        <v>2</v>
      </c>
      <c r="G10" s="18">
        <v>4.7017999482727259E-2</v>
      </c>
      <c r="J10" s="9"/>
      <c r="K10" s="9"/>
      <c r="L10" s="11"/>
      <c r="M10" s="11"/>
    </row>
    <row r="11" spans="1:13" ht="19" customHeight="1" x14ac:dyDescent="0.2">
      <c r="A11" s="19" t="s">
        <v>1621</v>
      </c>
      <c r="B11" s="20" t="s">
        <v>1617</v>
      </c>
      <c r="C11" s="19">
        <v>2.1</v>
      </c>
      <c r="D11" s="19">
        <v>11.949999999999998</v>
      </c>
      <c r="E11" s="21">
        <v>0.94111279999999997</v>
      </c>
      <c r="F11" s="19">
        <v>2</v>
      </c>
      <c r="G11" s="22">
        <v>7.3807225715999993E-3</v>
      </c>
      <c r="J11" s="9"/>
      <c r="K11" s="9"/>
      <c r="L11" s="11"/>
      <c r="M11" s="11"/>
    </row>
    <row r="12" spans="1:13" ht="19" customHeight="1" x14ac:dyDescent="0.2">
      <c r="A12" s="19" t="s">
        <v>1622</v>
      </c>
      <c r="B12" s="20" t="s">
        <v>1617</v>
      </c>
      <c r="C12" s="19">
        <v>2.23</v>
      </c>
      <c r="D12" s="19">
        <v>4.950000000000002</v>
      </c>
      <c r="E12" s="21">
        <v>1.3100000000000001E-10</v>
      </c>
      <c r="F12" s="19">
        <v>2</v>
      </c>
      <c r="G12" s="22">
        <v>2.2077000001446052E-3</v>
      </c>
      <c r="J12" s="9"/>
      <c r="K12" s="9"/>
      <c r="L12" s="11"/>
      <c r="M12" s="11"/>
    </row>
    <row r="13" spans="1:13" ht="19" customHeight="1" x14ac:dyDescent="0.2">
      <c r="A13" s="13" t="s">
        <v>1623</v>
      </c>
      <c r="B13" s="23" t="s">
        <v>1617</v>
      </c>
      <c r="C13" s="13">
        <v>2.4</v>
      </c>
      <c r="D13" s="13">
        <v>11</v>
      </c>
      <c r="E13" s="25">
        <v>1.1707407122716054</v>
      </c>
      <c r="F13" s="27">
        <v>2</v>
      </c>
      <c r="G13" s="18">
        <v>8.3707554803970387E-3</v>
      </c>
      <c r="J13" s="9"/>
      <c r="K13" s="9"/>
      <c r="L13" s="11"/>
      <c r="M13" s="11"/>
    </row>
    <row r="14" spans="1:13" ht="19" customHeight="1" x14ac:dyDescent="0.2">
      <c r="A14" s="13" t="s">
        <v>1624</v>
      </c>
      <c r="B14" s="23" t="s">
        <v>1611</v>
      </c>
      <c r="C14" s="13">
        <v>1.1200000000000001</v>
      </c>
      <c r="D14" s="13">
        <v>10</v>
      </c>
      <c r="E14" s="25">
        <v>67.144116886363619</v>
      </c>
      <c r="F14" s="27">
        <v>2</v>
      </c>
      <c r="G14" s="18">
        <v>7.7441410912727257E-2</v>
      </c>
    </row>
    <row r="15" spans="1:13" ht="19" customHeight="1" x14ac:dyDescent="0.2">
      <c r="A15" s="19" t="s">
        <v>1625</v>
      </c>
      <c r="B15" s="20" t="s">
        <v>1617</v>
      </c>
      <c r="C15" s="19">
        <v>3.25</v>
      </c>
      <c r="D15" s="19">
        <v>11.949999999999998</v>
      </c>
      <c r="E15" s="21">
        <v>0.75612220000000008</v>
      </c>
      <c r="F15" s="19">
        <v>2</v>
      </c>
      <c r="G15" s="22">
        <v>1.070408959425E-2</v>
      </c>
    </row>
    <row r="16" spans="1:13" ht="19" customHeight="1" x14ac:dyDescent="0.2">
      <c r="A16" s="19" t="s">
        <v>1626</v>
      </c>
      <c r="B16" s="20" t="s">
        <v>1617</v>
      </c>
      <c r="C16" s="19">
        <v>1.1000000000000001</v>
      </c>
      <c r="D16" s="19">
        <v>11.949999999999998</v>
      </c>
      <c r="E16" s="21">
        <v>10.264701499999999</v>
      </c>
      <c r="F16" s="19">
        <v>2</v>
      </c>
      <c r="G16" s="22">
        <v>1.6121950121749995E-2</v>
      </c>
    </row>
    <row r="17" spans="1:7" ht="19" customHeight="1" x14ac:dyDescent="0.2">
      <c r="A17" s="19" t="s">
        <v>1627</v>
      </c>
      <c r="B17" s="20" t="s">
        <v>1609</v>
      </c>
      <c r="C17" s="19">
        <v>0.43</v>
      </c>
      <c r="D17" s="19">
        <v>7.950000000000002</v>
      </c>
      <c r="E17" s="21">
        <v>87.030529700000002</v>
      </c>
      <c r="F17" s="19">
        <v>2</v>
      </c>
      <c r="G17" s="22">
        <v>3.0435086577945004E-2</v>
      </c>
    </row>
    <row r="18" spans="1:7" ht="19" customHeight="1" x14ac:dyDescent="0.2">
      <c r="A18" s="19" t="s">
        <v>1628</v>
      </c>
      <c r="B18" s="20" t="s">
        <v>1617</v>
      </c>
      <c r="C18" s="19">
        <v>4.75</v>
      </c>
      <c r="D18" s="19">
        <v>11.949999999999998</v>
      </c>
      <c r="E18" s="21">
        <v>4.0733527999999994</v>
      </c>
      <c r="F18" s="19">
        <v>2</v>
      </c>
      <c r="G18" s="22">
        <v>3.4473868830999989E-2</v>
      </c>
    </row>
    <row r="19" spans="1:7" ht="19" customHeight="1" x14ac:dyDescent="0.2">
      <c r="A19" s="13" t="s">
        <v>1629</v>
      </c>
      <c r="B19" s="23" t="s">
        <v>1613</v>
      </c>
      <c r="C19" s="13">
        <v>0.78</v>
      </c>
      <c r="D19" s="13">
        <v>10</v>
      </c>
      <c r="E19" s="25">
        <v>33.103088668679256</v>
      </c>
      <c r="F19" s="27">
        <v>2</v>
      </c>
      <c r="G19" s="18">
        <v>2.7380409161569825E-2</v>
      </c>
    </row>
    <row r="20" spans="1:7" ht="19" customHeight="1" x14ac:dyDescent="0.2">
      <c r="A20" s="19" t="s">
        <v>1630</v>
      </c>
      <c r="B20" s="20" t="s">
        <v>1617</v>
      </c>
      <c r="C20" s="19">
        <v>1.33</v>
      </c>
      <c r="D20" s="19">
        <v>5.950000000000002</v>
      </c>
      <c r="E20" s="21">
        <v>1.3500000000000001E-9</v>
      </c>
      <c r="F20" s="19">
        <v>2</v>
      </c>
      <c r="G20" s="22">
        <v>1.582700001068323E-3</v>
      </c>
    </row>
    <row r="21" spans="1:7" ht="19" customHeight="1" x14ac:dyDescent="0.2">
      <c r="A21" s="19" t="s">
        <v>860</v>
      </c>
      <c r="B21" s="20" t="s">
        <v>1613</v>
      </c>
      <c r="C21" s="19">
        <v>2.87</v>
      </c>
      <c r="D21" s="19">
        <v>5.950000000000002</v>
      </c>
      <c r="E21" s="21">
        <v>28.8488568</v>
      </c>
      <c r="F21" s="19">
        <v>2</v>
      </c>
      <c r="G21" s="22">
        <v>5.2679050314520012E-2</v>
      </c>
    </row>
    <row r="22" spans="1:7" ht="19" customHeight="1" x14ac:dyDescent="0.2">
      <c r="A22" s="19" t="s">
        <v>1631</v>
      </c>
      <c r="B22" s="20" t="s">
        <v>1609</v>
      </c>
      <c r="C22" s="19">
        <v>0.54</v>
      </c>
      <c r="D22" s="19">
        <v>7.950000000000002</v>
      </c>
      <c r="E22" s="21">
        <v>82.847811000000007</v>
      </c>
      <c r="F22" s="19">
        <v>2</v>
      </c>
      <c r="G22" s="22">
        <v>3.6425165262300017E-2</v>
      </c>
    </row>
    <row r="23" spans="1:7" ht="19" customHeight="1" x14ac:dyDescent="0.2">
      <c r="A23" s="19" t="s">
        <v>1632</v>
      </c>
      <c r="B23" s="20" t="s">
        <v>1617</v>
      </c>
      <c r="C23" s="19">
        <v>2.1</v>
      </c>
      <c r="D23" s="19">
        <v>11.949999999999998</v>
      </c>
      <c r="E23" s="21">
        <v>2.2199999999999999E-14</v>
      </c>
      <c r="F23" s="19">
        <v>2</v>
      </c>
      <c r="G23" s="22">
        <v>5.0190000000000555E-3</v>
      </c>
    </row>
    <row r="24" spans="1:7" ht="19" customHeight="1" x14ac:dyDescent="0.2">
      <c r="A24" s="13" t="s">
        <v>1633</v>
      </c>
      <c r="B24" s="23" t="s">
        <v>1611</v>
      </c>
      <c r="C24" s="13">
        <v>1.46</v>
      </c>
      <c r="D24" s="13">
        <v>13</v>
      </c>
      <c r="E24" s="25">
        <v>67.144116886363619</v>
      </c>
      <c r="F24" s="27">
        <v>2</v>
      </c>
      <c r="G24" s="18">
        <v>0.13123553385031814</v>
      </c>
    </row>
    <row r="25" spans="1:7" ht="19" customHeight="1" x14ac:dyDescent="0.2">
      <c r="A25" s="13" t="s">
        <v>1634</v>
      </c>
      <c r="B25" s="23" t="s">
        <v>1611</v>
      </c>
      <c r="C25" s="13">
        <v>0.33</v>
      </c>
      <c r="D25" s="13">
        <v>8</v>
      </c>
      <c r="E25" s="25">
        <v>67.144116886363619</v>
      </c>
      <c r="F25" s="27">
        <v>2</v>
      </c>
      <c r="G25" s="18">
        <v>1.8254046857999993E-2</v>
      </c>
    </row>
    <row r="26" spans="1:7" ht="19" customHeight="1" x14ac:dyDescent="0.2">
      <c r="A26" s="19" t="s">
        <v>2137</v>
      </c>
      <c r="B26" s="20" t="s">
        <v>1613</v>
      </c>
      <c r="C26" s="19">
        <v>1.2</v>
      </c>
      <c r="D26" s="19">
        <v>11.949999999999998</v>
      </c>
      <c r="E26" s="21">
        <v>40.266322100000004</v>
      </c>
      <c r="F26" s="19">
        <v>2</v>
      </c>
      <c r="G26" s="22">
        <v>6.0609905891399994E-2</v>
      </c>
    </row>
    <row r="27" spans="1:7" ht="19" customHeight="1" x14ac:dyDescent="0.2">
      <c r="A27" s="13" t="s">
        <v>1635</v>
      </c>
      <c r="B27" s="23" t="s">
        <v>1613</v>
      </c>
      <c r="C27" s="13">
        <v>1.03</v>
      </c>
      <c r="D27" s="13">
        <v>4</v>
      </c>
      <c r="E27" s="25">
        <v>33.103088668679256</v>
      </c>
      <c r="F27" s="27">
        <v>2</v>
      </c>
      <c r="G27" s="18">
        <v>1.4462472531495853E-2</v>
      </c>
    </row>
    <row r="28" spans="1:7" ht="19" customHeight="1" x14ac:dyDescent="0.2">
      <c r="A28" s="19" t="s">
        <v>1636</v>
      </c>
      <c r="B28" s="20" t="s">
        <v>1613</v>
      </c>
      <c r="C28" s="19">
        <v>1.03</v>
      </c>
      <c r="D28" s="19">
        <v>15.949999999999998</v>
      </c>
      <c r="E28" s="21">
        <v>8.5244801999999993</v>
      </c>
      <c r="F28" s="19">
        <v>2</v>
      </c>
      <c r="G28" s="22">
        <v>1.7290142296569996E-2</v>
      </c>
    </row>
    <row r="29" spans="1:7" ht="19" customHeight="1" x14ac:dyDescent="0.2">
      <c r="A29" s="19" t="s">
        <v>1637</v>
      </c>
      <c r="B29" s="20" t="s">
        <v>1617</v>
      </c>
      <c r="C29" s="19">
        <v>2.1</v>
      </c>
      <c r="D29" s="19">
        <v>11.949999999999998</v>
      </c>
      <c r="E29" s="21">
        <v>4.15284E-2</v>
      </c>
      <c r="F29" s="19">
        <v>2</v>
      </c>
      <c r="G29" s="22">
        <v>5.1232155197999995E-3</v>
      </c>
    </row>
    <row r="30" spans="1:7" ht="19" customHeight="1" x14ac:dyDescent="0.2">
      <c r="A30" s="19" t="s">
        <v>1638</v>
      </c>
      <c r="B30" s="20" t="s">
        <v>1617</v>
      </c>
      <c r="C30" s="19">
        <v>0.87</v>
      </c>
      <c r="D30" s="19">
        <v>2.9499999999999997</v>
      </c>
      <c r="E30" s="21">
        <v>0.76914389999999999</v>
      </c>
      <c r="F30" s="19">
        <v>2</v>
      </c>
      <c r="G30" s="22">
        <v>7.1070078193500002E-4</v>
      </c>
    </row>
    <row r="31" spans="1:7" ht="19" customHeight="1" x14ac:dyDescent="0.2">
      <c r="A31" s="19" t="s">
        <v>1639</v>
      </c>
      <c r="B31" s="20" t="s">
        <v>1613</v>
      </c>
      <c r="C31" s="19">
        <v>1.28</v>
      </c>
      <c r="D31" s="19">
        <v>11.949999999999998</v>
      </c>
      <c r="E31" s="21">
        <v>31.474274000000001</v>
      </c>
      <c r="F31" s="19">
        <v>2</v>
      </c>
      <c r="G31" s="22">
        <v>5.1202249510399998E-2</v>
      </c>
    </row>
    <row r="32" spans="1:7" ht="19" customHeight="1" x14ac:dyDescent="0.2">
      <c r="A32" s="13" t="s">
        <v>1640</v>
      </c>
      <c r="B32" s="23" t="s">
        <v>1609</v>
      </c>
      <c r="C32" s="13">
        <v>0.51</v>
      </c>
      <c r="D32" s="13">
        <v>4</v>
      </c>
      <c r="E32" s="25">
        <v>82.182096928571454</v>
      </c>
      <c r="F32" s="27">
        <v>2</v>
      </c>
      <c r="G32" s="18">
        <v>1.7173147773428578E-2</v>
      </c>
    </row>
    <row r="33" spans="1:7" ht="19" customHeight="1" x14ac:dyDescent="0.2">
      <c r="A33" s="13" t="s">
        <v>1641</v>
      </c>
      <c r="B33" s="23" t="s">
        <v>1609</v>
      </c>
      <c r="C33" s="13">
        <v>0.55000000000000004</v>
      </c>
      <c r="D33" s="13">
        <v>4</v>
      </c>
      <c r="E33" s="25">
        <v>82.182096928571454</v>
      </c>
      <c r="F33" s="27">
        <v>2</v>
      </c>
      <c r="G33" s="18">
        <v>1.8520061324285724E-2</v>
      </c>
    </row>
    <row r="34" spans="1:7" ht="19" customHeight="1" x14ac:dyDescent="0.2">
      <c r="A34" s="19" t="s">
        <v>1642</v>
      </c>
      <c r="B34" s="20" t="s">
        <v>1609</v>
      </c>
      <c r="C34" s="19">
        <v>0.6</v>
      </c>
      <c r="D34" s="19">
        <v>10.949999999999998</v>
      </c>
      <c r="E34" s="21">
        <v>86.977749900000006</v>
      </c>
      <c r="F34" s="19">
        <v>2</v>
      </c>
      <c r="G34" s="22">
        <v>5.8458381684299981E-2</v>
      </c>
    </row>
    <row r="35" spans="1:7" ht="19" customHeight="1" x14ac:dyDescent="0.2">
      <c r="A35" s="19" t="s">
        <v>1643</v>
      </c>
      <c r="B35" s="20" t="s">
        <v>1611</v>
      </c>
      <c r="C35" s="19">
        <v>0.77</v>
      </c>
      <c r="D35" s="19">
        <v>5.950000000000002</v>
      </c>
      <c r="E35" s="21">
        <v>81.416409099999996</v>
      </c>
      <c r="F35" s="19">
        <v>2</v>
      </c>
      <c r="G35" s="22">
        <v>3.8217227829165007E-2</v>
      </c>
    </row>
    <row r="36" spans="1:7" ht="19" customHeight="1" x14ac:dyDescent="0.2">
      <c r="A36" s="19" t="s">
        <v>1644</v>
      </c>
      <c r="B36" s="20" t="s">
        <v>1617</v>
      </c>
      <c r="C36" s="19">
        <v>2.33</v>
      </c>
      <c r="D36" s="19">
        <v>3.9499999999999997</v>
      </c>
      <c r="E36" s="21">
        <v>1.1700000000000001E-9</v>
      </c>
      <c r="F36" s="19">
        <v>2</v>
      </c>
      <c r="G36" s="22">
        <v>1.8407000010768097E-3</v>
      </c>
    </row>
    <row r="37" spans="1:7" ht="19" customHeight="1" x14ac:dyDescent="0.2">
      <c r="A37" s="19" t="s">
        <v>2144</v>
      </c>
      <c r="B37" s="20" t="s">
        <v>1611</v>
      </c>
      <c r="C37" s="19">
        <v>0.5</v>
      </c>
      <c r="D37" s="19">
        <v>12.949999999999998</v>
      </c>
      <c r="E37" s="21">
        <v>73.731655700000005</v>
      </c>
      <c r="F37" s="19">
        <v>2</v>
      </c>
      <c r="G37" s="22">
        <v>4.9036247065749994E-2</v>
      </c>
    </row>
    <row r="38" spans="1:7" ht="19" customHeight="1" x14ac:dyDescent="0.2">
      <c r="A38" s="19" t="s">
        <v>1645</v>
      </c>
      <c r="B38" s="20" t="s">
        <v>1617</v>
      </c>
      <c r="C38" s="19">
        <v>2.1</v>
      </c>
      <c r="D38" s="19">
        <v>11.949999999999998</v>
      </c>
      <c r="E38" s="21">
        <v>1.1199999999999999E-3</v>
      </c>
      <c r="F38" s="19">
        <v>2</v>
      </c>
      <c r="G38" s="22">
        <v>5.0218106399999999E-3</v>
      </c>
    </row>
    <row r="39" spans="1:7" ht="19" customHeight="1" x14ac:dyDescent="0.2">
      <c r="A39" s="13" t="s">
        <v>1646</v>
      </c>
      <c r="B39" s="23" t="s">
        <v>1609</v>
      </c>
      <c r="C39" s="13">
        <v>0.5</v>
      </c>
      <c r="D39" s="13">
        <v>4</v>
      </c>
      <c r="E39" s="25">
        <v>82.182096928571454</v>
      </c>
      <c r="F39" s="27">
        <v>2</v>
      </c>
      <c r="G39" s="18">
        <v>1.6836419385714292E-2</v>
      </c>
    </row>
    <row r="40" spans="1:7" ht="19" customHeight="1" x14ac:dyDescent="0.2">
      <c r="A40" s="13" t="s">
        <v>1647</v>
      </c>
      <c r="B40" s="23" t="s">
        <v>1609</v>
      </c>
      <c r="C40" s="13">
        <v>0.5</v>
      </c>
      <c r="D40" s="13">
        <v>4</v>
      </c>
      <c r="E40" s="25">
        <v>82.182096928571454</v>
      </c>
      <c r="F40" s="27">
        <v>2</v>
      </c>
      <c r="G40" s="18">
        <v>1.6836419385714292E-2</v>
      </c>
    </row>
    <row r="41" spans="1:7" ht="19" customHeight="1" x14ac:dyDescent="0.2">
      <c r="A41" s="19" t="s">
        <v>1648</v>
      </c>
      <c r="B41" s="20" t="s">
        <v>1617</v>
      </c>
      <c r="C41" s="19">
        <v>2.1</v>
      </c>
      <c r="D41" s="19">
        <v>11.949999999999998</v>
      </c>
      <c r="E41" s="21">
        <v>9.1700000000000004E-9</v>
      </c>
      <c r="F41" s="19">
        <v>2</v>
      </c>
      <c r="G41" s="22">
        <v>5.0190000230121148E-3</v>
      </c>
    </row>
    <row r="42" spans="1:7" ht="19" customHeight="1" x14ac:dyDescent="0.2">
      <c r="A42" s="19" t="s">
        <v>1649</v>
      </c>
      <c r="B42" s="20" t="s">
        <v>1613</v>
      </c>
      <c r="C42" s="19">
        <v>1.08</v>
      </c>
      <c r="D42" s="19">
        <v>10.949999999999998</v>
      </c>
      <c r="E42" s="21">
        <v>6.9650087999999997</v>
      </c>
      <c r="F42" s="19">
        <v>2</v>
      </c>
      <c r="G42" s="22">
        <v>1.0602019406879996E-2</v>
      </c>
    </row>
    <row r="43" spans="1:7" ht="19" customHeight="1" x14ac:dyDescent="0.2">
      <c r="A43" s="19" t="s">
        <v>1650</v>
      </c>
      <c r="B43" s="20" t="s">
        <v>1613</v>
      </c>
      <c r="C43" s="19">
        <v>1.1000000000000001</v>
      </c>
      <c r="D43" s="19">
        <v>10.949999999999998</v>
      </c>
      <c r="E43" s="21">
        <v>74.3092106</v>
      </c>
      <c r="F43" s="19">
        <v>2</v>
      </c>
      <c r="G43" s="22">
        <v>9.1914444167699991E-2</v>
      </c>
    </row>
    <row r="44" spans="1:7" ht="19" customHeight="1" x14ac:dyDescent="0.2">
      <c r="A44" s="19" t="s">
        <v>1651</v>
      </c>
      <c r="B44" s="20" t="s">
        <v>1617</v>
      </c>
      <c r="C44" s="19">
        <v>2.1</v>
      </c>
      <c r="D44" s="19">
        <v>11.949999999999998</v>
      </c>
      <c r="E44" s="21">
        <v>9.1700000000000004E-9</v>
      </c>
      <c r="F44" s="19">
        <v>2</v>
      </c>
      <c r="G44" s="22">
        <v>5.0190000230121139E-3</v>
      </c>
    </row>
    <row r="45" spans="1:7" ht="19" customHeight="1" x14ac:dyDescent="0.2">
      <c r="A45" s="19" t="s">
        <v>1652</v>
      </c>
      <c r="B45" s="20" t="s">
        <v>1617</v>
      </c>
      <c r="C45" s="19">
        <v>2.1</v>
      </c>
      <c r="D45" s="19">
        <v>11.949999999999998</v>
      </c>
      <c r="E45" s="21">
        <v>9.1700000000000004E-9</v>
      </c>
      <c r="F45" s="19">
        <v>2</v>
      </c>
      <c r="G45" s="22">
        <v>5.0190000230121139E-3</v>
      </c>
    </row>
    <row r="46" spans="1:7" ht="19" customHeight="1" x14ac:dyDescent="0.2">
      <c r="A46" s="19" t="s">
        <v>1653</v>
      </c>
      <c r="B46" s="20" t="s">
        <v>1613</v>
      </c>
      <c r="C46" s="19">
        <v>1.2</v>
      </c>
      <c r="D46" s="19">
        <v>11.95</v>
      </c>
      <c r="E46" s="21">
        <v>21.484702299999999</v>
      </c>
      <c r="F46" s="19">
        <v>2</v>
      </c>
      <c r="G46" s="22">
        <v>3.3677063098200004E-2</v>
      </c>
    </row>
    <row r="47" spans="1:7" ht="19" customHeight="1" x14ac:dyDescent="0.2">
      <c r="A47" s="19" t="s">
        <v>1654</v>
      </c>
      <c r="B47" s="20" t="s">
        <v>1613</v>
      </c>
      <c r="C47" s="19">
        <v>1.24</v>
      </c>
      <c r="D47" s="19">
        <v>11.949999999999998</v>
      </c>
      <c r="E47" s="21">
        <v>18.643652700000001</v>
      </c>
      <c r="F47" s="19">
        <v>2</v>
      </c>
      <c r="G47" s="22">
        <v>3.0589764570859993E-2</v>
      </c>
    </row>
    <row r="48" spans="1:7" ht="19" customHeight="1" x14ac:dyDescent="0.2">
      <c r="A48" s="19" t="s">
        <v>1655</v>
      </c>
      <c r="B48" s="20" t="s">
        <v>1609</v>
      </c>
      <c r="C48" s="19">
        <v>2.23</v>
      </c>
      <c r="D48" s="19">
        <v>8.9499999999999975</v>
      </c>
      <c r="E48" s="21">
        <v>82.87306559999999</v>
      </c>
      <c r="F48" s="19">
        <v>2</v>
      </c>
      <c r="G48" s="22">
        <v>0.16939390797775994</v>
      </c>
    </row>
    <row r="49" spans="1:7" ht="19" customHeight="1" x14ac:dyDescent="0.2">
      <c r="A49" s="19" t="s">
        <v>42</v>
      </c>
      <c r="B49" s="20" t="s">
        <v>1611</v>
      </c>
      <c r="C49" s="19">
        <v>0.53</v>
      </c>
      <c r="D49" s="19">
        <v>12.949999999999998</v>
      </c>
      <c r="E49" s="21">
        <v>76.937411900000001</v>
      </c>
      <c r="F49" s="19">
        <v>2</v>
      </c>
      <c r="G49" s="22">
        <v>5.4178692657564982E-2</v>
      </c>
    </row>
    <row r="50" spans="1:7" ht="19" customHeight="1" x14ac:dyDescent="0.2">
      <c r="A50" s="19" t="s">
        <v>2152</v>
      </c>
      <c r="B50" s="20" t="s">
        <v>1609</v>
      </c>
      <c r="C50" s="19">
        <v>0.5</v>
      </c>
      <c r="D50" s="19">
        <v>8.9499999999999975</v>
      </c>
      <c r="E50" s="21">
        <v>84.527642499999999</v>
      </c>
      <c r="F50" s="19">
        <v>2</v>
      </c>
      <c r="G50" s="22">
        <v>3.8721120018749985E-2</v>
      </c>
    </row>
    <row r="51" spans="1:7" ht="19" customHeight="1" x14ac:dyDescent="0.2">
      <c r="A51" s="19" t="s">
        <v>1656</v>
      </c>
      <c r="B51" s="20" t="s">
        <v>1613</v>
      </c>
      <c r="C51" s="19">
        <v>1.2</v>
      </c>
      <c r="D51" s="19">
        <v>11.949999999999998</v>
      </c>
      <c r="E51" s="21">
        <v>35.952017900000001</v>
      </c>
      <c r="F51" s="19">
        <v>2</v>
      </c>
      <c r="G51" s="22">
        <v>5.442319366859999E-2</v>
      </c>
    </row>
    <row r="52" spans="1:7" ht="19" customHeight="1" x14ac:dyDescent="0.2">
      <c r="A52" s="19" t="s">
        <v>1657</v>
      </c>
      <c r="B52" s="20" t="s">
        <v>1613</v>
      </c>
      <c r="C52" s="19">
        <v>1.36</v>
      </c>
      <c r="D52" s="19">
        <v>18.950000000000006</v>
      </c>
      <c r="E52" s="21">
        <v>16.047272800000002</v>
      </c>
      <c r="F52" s="19">
        <v>2</v>
      </c>
      <c r="G52" s="22">
        <v>4.651143146016002E-2</v>
      </c>
    </row>
    <row r="53" spans="1:7" ht="19" customHeight="1" x14ac:dyDescent="0.2">
      <c r="A53" s="19" t="s">
        <v>1658</v>
      </c>
      <c r="B53" s="20" t="s">
        <v>1617</v>
      </c>
      <c r="C53" s="19">
        <v>2.1</v>
      </c>
      <c r="D53" s="19">
        <v>11.95</v>
      </c>
      <c r="E53" s="21">
        <v>9.2121835999999995</v>
      </c>
      <c r="F53" s="19">
        <v>2</v>
      </c>
      <c r="G53" s="22">
        <v>2.8136974744199999E-2</v>
      </c>
    </row>
    <row r="54" spans="1:7" ht="19" customHeight="1" x14ac:dyDescent="0.2">
      <c r="A54" s="19" t="s">
        <v>1659</v>
      </c>
      <c r="B54" s="20" t="s">
        <v>1613</v>
      </c>
      <c r="C54" s="19">
        <v>0.81</v>
      </c>
      <c r="D54" s="19">
        <v>10.949999999999998</v>
      </c>
      <c r="E54" s="21">
        <v>22.701092899999999</v>
      </c>
      <c r="F54" s="19">
        <v>2</v>
      </c>
      <c r="G54" s="22">
        <v>2.1908634347654995E-2</v>
      </c>
    </row>
    <row r="55" spans="1:7" ht="19" customHeight="1" x14ac:dyDescent="0.2">
      <c r="A55" s="19" t="s">
        <v>2149</v>
      </c>
      <c r="B55" s="20" t="s">
        <v>1617</v>
      </c>
      <c r="C55" s="19">
        <v>2.1</v>
      </c>
      <c r="D55" s="19">
        <v>11.949999999999998</v>
      </c>
      <c r="E55" s="21">
        <v>3.2199699999999998E-2</v>
      </c>
      <c r="F55" s="19">
        <v>2</v>
      </c>
      <c r="G55" s="22">
        <v>5.0998051471499994E-3</v>
      </c>
    </row>
    <row r="56" spans="1:7" ht="19" customHeight="1" x14ac:dyDescent="0.2">
      <c r="A56" s="19" t="s">
        <v>1660</v>
      </c>
      <c r="B56" s="20" t="s">
        <v>1617</v>
      </c>
      <c r="C56" s="19">
        <v>2.0699999999999998</v>
      </c>
      <c r="D56" s="19">
        <v>11.949999999999998</v>
      </c>
      <c r="E56" s="21">
        <v>0.39988119999999999</v>
      </c>
      <c r="F56" s="19">
        <v>2</v>
      </c>
      <c r="G56" s="22">
        <v>5.9364661303799998E-3</v>
      </c>
    </row>
    <row r="57" spans="1:7" ht="19" customHeight="1" x14ac:dyDescent="0.2">
      <c r="A57" s="13" t="s">
        <v>1661</v>
      </c>
      <c r="B57" s="23" t="s">
        <v>1617</v>
      </c>
      <c r="C57" s="13">
        <v>1.1000000000000001</v>
      </c>
      <c r="D57" s="13">
        <v>4</v>
      </c>
      <c r="E57" s="25">
        <v>1.1707407122716054</v>
      </c>
      <c r="F57" s="27">
        <v>2</v>
      </c>
      <c r="G57" s="18">
        <v>1.3951259133995065E-3</v>
      </c>
    </row>
    <row r="58" spans="1:7" ht="19" customHeight="1" x14ac:dyDescent="0.2">
      <c r="A58" s="19" t="s">
        <v>1662</v>
      </c>
      <c r="B58" s="20" t="s">
        <v>1617</v>
      </c>
      <c r="C58" s="19">
        <v>2.34</v>
      </c>
      <c r="D58" s="19">
        <v>1.9499999999999997</v>
      </c>
      <c r="E58" s="21">
        <v>8.17E-11</v>
      </c>
      <c r="F58" s="19">
        <v>2</v>
      </c>
      <c r="G58" s="22">
        <v>9.1260000003727949E-4</v>
      </c>
    </row>
    <row r="59" spans="1:7" ht="19" customHeight="1" x14ac:dyDescent="0.2">
      <c r="A59" s="19" t="s">
        <v>1663</v>
      </c>
      <c r="B59" s="20" t="s">
        <v>1617</v>
      </c>
      <c r="C59" s="19">
        <v>2.1</v>
      </c>
      <c r="D59" s="19">
        <v>11.949999999999998</v>
      </c>
      <c r="E59" s="21">
        <v>5.7670499999999993E-2</v>
      </c>
      <c r="F59" s="19">
        <v>2</v>
      </c>
      <c r="G59" s="22">
        <v>5.1637241197499996E-3</v>
      </c>
    </row>
    <row r="60" spans="1:7" ht="19" customHeight="1" x14ac:dyDescent="0.2">
      <c r="A60" s="19" t="s">
        <v>1664</v>
      </c>
      <c r="B60" s="20" t="s">
        <v>1611</v>
      </c>
      <c r="C60" s="19">
        <v>0.79</v>
      </c>
      <c r="D60" s="19">
        <v>12.949999999999998</v>
      </c>
      <c r="E60" s="21">
        <v>72.618543500000001</v>
      </c>
      <c r="F60" s="19">
        <v>2</v>
      </c>
      <c r="G60" s="22">
        <v>7.6338500927674996E-2</v>
      </c>
    </row>
    <row r="61" spans="1:7" ht="19" customHeight="1" x14ac:dyDescent="0.2">
      <c r="A61" s="19" t="s">
        <v>1665</v>
      </c>
      <c r="B61" s="20" t="s">
        <v>1613</v>
      </c>
      <c r="C61" s="19">
        <v>1.2</v>
      </c>
      <c r="D61" s="19">
        <v>11.95</v>
      </c>
      <c r="E61" s="21">
        <v>25.436823699999998</v>
      </c>
      <c r="F61" s="19">
        <v>2</v>
      </c>
      <c r="G61" s="22">
        <v>3.9344405185799992E-2</v>
      </c>
    </row>
    <row r="62" spans="1:7" ht="19" customHeight="1" x14ac:dyDescent="0.2">
      <c r="A62" s="19" t="s">
        <v>1666</v>
      </c>
      <c r="B62" s="20" t="s">
        <v>1611</v>
      </c>
      <c r="C62" s="19">
        <v>0.79</v>
      </c>
      <c r="D62" s="19">
        <v>12.949999999999998</v>
      </c>
      <c r="E62" s="21">
        <v>80.852057899999991</v>
      </c>
      <c r="F62" s="19">
        <v>2</v>
      </c>
      <c r="G62" s="22">
        <v>8.476179783459499E-2</v>
      </c>
    </row>
    <row r="63" spans="1:7" ht="19" customHeight="1" x14ac:dyDescent="0.2">
      <c r="A63" s="19" t="s">
        <v>1667</v>
      </c>
      <c r="B63" s="20" t="s">
        <v>1611</v>
      </c>
      <c r="C63" s="19">
        <v>1.1299999999999999</v>
      </c>
      <c r="D63" s="19">
        <v>12.949999999999998</v>
      </c>
      <c r="E63" s="21">
        <v>29.998109400000001</v>
      </c>
      <c r="F63" s="19">
        <v>2</v>
      </c>
      <c r="G63" s="22">
        <v>4.6824433390489986E-2</v>
      </c>
    </row>
    <row r="64" spans="1:7" ht="19" customHeight="1" x14ac:dyDescent="0.2">
      <c r="A64" s="19" t="s">
        <v>1668</v>
      </c>
      <c r="B64" s="20" t="s">
        <v>1611</v>
      </c>
      <c r="C64" s="19">
        <v>1.37</v>
      </c>
      <c r="D64" s="19">
        <v>12.949999999999998</v>
      </c>
      <c r="E64" s="21">
        <v>66.654772699999995</v>
      </c>
      <c r="F64" s="19">
        <v>2</v>
      </c>
      <c r="G64" s="22">
        <v>0.12180386498570499</v>
      </c>
    </row>
    <row r="65" spans="1:7" ht="19" customHeight="1" x14ac:dyDescent="0.2">
      <c r="A65" s="19" t="s">
        <v>1669</v>
      </c>
      <c r="B65" s="20" t="s">
        <v>1611</v>
      </c>
      <c r="C65" s="19">
        <v>1.1299999999999999</v>
      </c>
      <c r="D65" s="19">
        <v>12.949999999999998</v>
      </c>
      <c r="E65" s="21">
        <v>32.6752471</v>
      </c>
      <c r="F65" s="19">
        <v>2</v>
      </c>
      <c r="G65" s="22">
        <v>5.0742022843784977E-2</v>
      </c>
    </row>
    <row r="66" spans="1:7" ht="19" customHeight="1" x14ac:dyDescent="0.2">
      <c r="A66" s="19" t="s">
        <v>1670</v>
      </c>
      <c r="B66" s="20" t="s">
        <v>1613</v>
      </c>
      <c r="C66" s="19">
        <v>1.2</v>
      </c>
      <c r="D66" s="19">
        <v>11.949999999999998</v>
      </c>
      <c r="E66" s="21">
        <v>30.477722499999999</v>
      </c>
      <c r="F66" s="19">
        <v>2</v>
      </c>
      <c r="G66" s="22">
        <v>4.6573054064999994E-2</v>
      </c>
    </row>
    <row r="67" spans="1:7" ht="19" customHeight="1" x14ac:dyDescent="0.2">
      <c r="A67" s="19" t="s">
        <v>1671</v>
      </c>
      <c r="B67" s="20" t="s">
        <v>1609</v>
      </c>
      <c r="C67" s="19">
        <v>0.5</v>
      </c>
      <c r="D67" s="19">
        <v>8.9499999999999975</v>
      </c>
      <c r="E67" s="21">
        <v>76.611843100000002</v>
      </c>
      <c r="F67" s="19">
        <v>2</v>
      </c>
      <c r="G67" s="22">
        <v>3.5178799787249984E-2</v>
      </c>
    </row>
    <row r="68" spans="1:7" ht="19" customHeight="1" x14ac:dyDescent="0.2">
      <c r="A68" s="19" t="s">
        <v>1672</v>
      </c>
      <c r="B68" s="20" t="s">
        <v>1617</v>
      </c>
      <c r="C68" s="19">
        <v>1.47</v>
      </c>
      <c r="D68" s="19">
        <v>11.949999999999998</v>
      </c>
      <c r="E68" s="21">
        <v>8.6202755</v>
      </c>
      <c r="F68" s="19">
        <v>2</v>
      </c>
      <c r="G68" s="22">
        <v>1.8656106957074998E-2</v>
      </c>
    </row>
    <row r="69" spans="1:7" ht="19" customHeight="1" x14ac:dyDescent="0.2">
      <c r="A69" s="13" t="s">
        <v>1673</v>
      </c>
      <c r="B69" s="23" t="s">
        <v>1609</v>
      </c>
      <c r="C69" s="13">
        <v>0.3</v>
      </c>
      <c r="D69" s="13">
        <v>2</v>
      </c>
      <c r="E69" s="25">
        <v>82.182096928571454</v>
      </c>
      <c r="F69" s="27">
        <v>2</v>
      </c>
      <c r="G69" s="18">
        <v>5.0509258157142873E-3</v>
      </c>
    </row>
    <row r="70" spans="1:7" ht="19" customHeight="1" x14ac:dyDescent="0.2">
      <c r="A70" s="19" t="s">
        <v>1674</v>
      </c>
      <c r="B70" s="20" t="s">
        <v>1617</v>
      </c>
      <c r="C70" s="19">
        <v>2.1</v>
      </c>
      <c r="D70" s="19">
        <v>11.949999999999998</v>
      </c>
      <c r="E70" s="21">
        <v>9.1700000000000004E-9</v>
      </c>
      <c r="F70" s="19">
        <v>2</v>
      </c>
      <c r="G70" s="22">
        <v>5.0190000230121148E-3</v>
      </c>
    </row>
    <row r="71" spans="1:7" ht="19" customHeight="1" x14ac:dyDescent="0.2">
      <c r="A71" s="19" t="s">
        <v>1675</v>
      </c>
      <c r="B71" s="20" t="s">
        <v>1617</v>
      </c>
      <c r="C71" s="19">
        <v>2.1</v>
      </c>
      <c r="D71" s="19">
        <v>11.949999999999998</v>
      </c>
      <c r="E71" s="21">
        <v>3.2199699999999998E-2</v>
      </c>
      <c r="F71" s="19">
        <v>2</v>
      </c>
      <c r="G71" s="22">
        <v>5.0998051471499994E-3</v>
      </c>
    </row>
    <row r="72" spans="1:7" ht="19" customHeight="1" x14ac:dyDescent="0.2">
      <c r="A72" s="19" t="s">
        <v>1676</v>
      </c>
      <c r="B72" s="20" t="s">
        <v>1611</v>
      </c>
      <c r="C72" s="19">
        <v>0.79</v>
      </c>
      <c r="D72" s="19">
        <v>12.949999999999998</v>
      </c>
      <c r="E72" s="21">
        <v>80.8898832</v>
      </c>
      <c r="F72" s="19">
        <v>2</v>
      </c>
      <c r="G72" s="22">
        <v>8.4800495007759991E-2</v>
      </c>
    </row>
    <row r="73" spans="1:7" ht="19" customHeight="1" x14ac:dyDescent="0.2">
      <c r="A73" s="19" t="s">
        <v>1677</v>
      </c>
      <c r="B73" s="20" t="s">
        <v>1613</v>
      </c>
      <c r="C73" s="19">
        <v>2.1</v>
      </c>
      <c r="D73" s="19">
        <v>8.9499999999999975</v>
      </c>
      <c r="E73" s="21">
        <v>78.122602700000002</v>
      </c>
      <c r="F73" s="19">
        <v>2</v>
      </c>
      <c r="G73" s="22">
        <v>0.15059043177464995</v>
      </c>
    </row>
    <row r="74" spans="1:7" ht="19" customHeight="1" x14ac:dyDescent="0.2">
      <c r="A74" s="19" t="s">
        <v>1678</v>
      </c>
      <c r="B74" s="20" t="s">
        <v>1617</v>
      </c>
      <c r="C74" s="19">
        <v>2.13</v>
      </c>
      <c r="D74" s="19">
        <v>10.949999999999998</v>
      </c>
      <c r="E74" s="21">
        <v>1.38E-9</v>
      </c>
      <c r="F74" s="19">
        <v>2</v>
      </c>
      <c r="G74" s="22">
        <v>4.6647000032186423E-3</v>
      </c>
    </row>
    <row r="75" spans="1:7" ht="19" customHeight="1" x14ac:dyDescent="0.2">
      <c r="A75" s="19" t="s">
        <v>1679</v>
      </c>
      <c r="B75" s="20" t="s">
        <v>1617</v>
      </c>
      <c r="C75" s="19">
        <v>1.92</v>
      </c>
      <c r="D75" s="19">
        <v>9.9499999999999975</v>
      </c>
      <c r="E75" s="21">
        <v>3.6799999999999997E-9</v>
      </c>
      <c r="F75" s="19">
        <v>2</v>
      </c>
      <c r="G75" s="22">
        <v>3.820800007030271E-3</v>
      </c>
    </row>
    <row r="76" spans="1:7" ht="19" customHeight="1" x14ac:dyDescent="0.2">
      <c r="A76" s="19" t="s">
        <v>1680</v>
      </c>
      <c r="B76" s="20" t="s">
        <v>1613</v>
      </c>
      <c r="C76" s="19">
        <v>1.2</v>
      </c>
      <c r="D76" s="19">
        <v>11.949999999999998</v>
      </c>
      <c r="E76" s="21">
        <v>24.900968800000001</v>
      </c>
      <c r="F76" s="19">
        <v>2</v>
      </c>
      <c r="G76" s="22">
        <v>3.8575989259199993E-2</v>
      </c>
    </row>
    <row r="77" spans="1:7" ht="19" customHeight="1" x14ac:dyDescent="0.2">
      <c r="A77" s="19" t="s">
        <v>1681</v>
      </c>
      <c r="B77" s="20" t="s">
        <v>1617</v>
      </c>
      <c r="C77" s="19">
        <v>2.1</v>
      </c>
      <c r="D77" s="19">
        <v>11.949999999999998</v>
      </c>
      <c r="E77" s="21">
        <v>3.1874998000000003</v>
      </c>
      <c r="F77" s="19">
        <v>2</v>
      </c>
      <c r="G77" s="22">
        <v>1.3018030748099998E-2</v>
      </c>
    </row>
    <row r="78" spans="1:7" ht="19" customHeight="1" x14ac:dyDescent="0.2">
      <c r="A78" s="19" t="s">
        <v>1682</v>
      </c>
      <c r="B78" s="20" t="s">
        <v>1613</v>
      </c>
      <c r="C78" s="19">
        <v>0.45</v>
      </c>
      <c r="D78" s="19">
        <v>11.949999999999998</v>
      </c>
      <c r="E78" s="21">
        <v>33.965529700000005</v>
      </c>
      <c r="F78" s="19">
        <v>2</v>
      </c>
      <c r="G78" s="22">
        <v>1.9340463596175E-2</v>
      </c>
    </row>
    <row r="79" spans="1:7" ht="19" customHeight="1" x14ac:dyDescent="0.2">
      <c r="A79" s="19" t="s">
        <v>246</v>
      </c>
      <c r="B79" s="20" t="s">
        <v>1609</v>
      </c>
      <c r="C79" s="19">
        <v>0.53</v>
      </c>
      <c r="D79" s="19">
        <v>8.9499999999999975</v>
      </c>
      <c r="E79" s="21">
        <v>83.556045900000001</v>
      </c>
      <c r="F79" s="19">
        <v>2</v>
      </c>
      <c r="G79" s="22">
        <v>4.0583510372664985E-2</v>
      </c>
    </row>
    <row r="80" spans="1:7" ht="19" customHeight="1" x14ac:dyDescent="0.2">
      <c r="A80" s="19" t="s">
        <v>1683</v>
      </c>
      <c r="B80" s="20" t="s">
        <v>1611</v>
      </c>
      <c r="C80" s="19">
        <v>1.69</v>
      </c>
      <c r="D80" s="19">
        <v>3.9499999999999997</v>
      </c>
      <c r="E80" s="21">
        <v>50.832158500000006</v>
      </c>
      <c r="F80" s="19">
        <v>2</v>
      </c>
      <c r="G80" s="22">
        <v>3.5268107406674999E-2</v>
      </c>
    </row>
    <row r="81" spans="1:7" ht="19" customHeight="1" x14ac:dyDescent="0.2">
      <c r="A81" s="19" t="s">
        <v>1684</v>
      </c>
      <c r="B81" s="20" t="s">
        <v>1617</v>
      </c>
      <c r="C81" s="19">
        <v>2.11</v>
      </c>
      <c r="D81" s="19">
        <v>22.950000000000006</v>
      </c>
      <c r="E81" s="21">
        <v>3.2300000000000002E-9</v>
      </c>
      <c r="F81" s="19">
        <v>2</v>
      </c>
      <c r="G81" s="22">
        <v>9.6849000156411149E-3</v>
      </c>
    </row>
    <row r="82" spans="1:7" ht="19" customHeight="1" x14ac:dyDescent="0.2">
      <c r="A82" s="19" t="s">
        <v>1685</v>
      </c>
      <c r="B82" s="20" t="s">
        <v>1611</v>
      </c>
      <c r="C82" s="19">
        <v>0.79</v>
      </c>
      <c r="D82" s="19">
        <v>4.950000000000002</v>
      </c>
      <c r="E82" s="21">
        <v>81.019702600000002</v>
      </c>
      <c r="F82" s="19">
        <v>2</v>
      </c>
      <c r="G82" s="22">
        <v>3.2464854701730016E-2</v>
      </c>
    </row>
    <row r="83" spans="1:7" ht="19" customHeight="1" x14ac:dyDescent="0.2">
      <c r="A83" s="19" t="s">
        <v>1686</v>
      </c>
      <c r="B83" s="20" t="s">
        <v>1617</v>
      </c>
      <c r="C83" s="19">
        <v>2.1</v>
      </c>
      <c r="D83" s="19">
        <v>11.949999999999998</v>
      </c>
      <c r="E83" s="21">
        <v>0.1123642</v>
      </c>
      <c r="F83" s="19">
        <v>2</v>
      </c>
      <c r="G83" s="22">
        <v>5.3009779598999999E-3</v>
      </c>
    </row>
    <row r="84" spans="1:7" ht="19" customHeight="1" x14ac:dyDescent="0.2">
      <c r="A84" s="19" t="s">
        <v>1687</v>
      </c>
      <c r="B84" s="20" t="s">
        <v>1617</v>
      </c>
      <c r="C84" s="19">
        <v>2</v>
      </c>
      <c r="D84" s="19">
        <v>9.9499999999999975</v>
      </c>
      <c r="E84" s="21">
        <v>9.4800000000000002E-8</v>
      </c>
      <c r="F84" s="19">
        <v>2</v>
      </c>
      <c r="G84" s="22">
        <v>3.9800001886519994E-3</v>
      </c>
    </row>
    <row r="85" spans="1:7" ht="19" customHeight="1" x14ac:dyDescent="0.2">
      <c r="A85" s="19" t="s">
        <v>1688</v>
      </c>
      <c r="B85" s="20" t="s">
        <v>1617</v>
      </c>
      <c r="C85" s="19">
        <v>2.1</v>
      </c>
      <c r="D85" s="19">
        <v>11.949999999999998</v>
      </c>
      <c r="E85" s="21">
        <v>7.3899999999999995E-9</v>
      </c>
      <c r="F85" s="19">
        <v>2</v>
      </c>
      <c r="G85" s="22">
        <v>5.0190000185452053E-3</v>
      </c>
    </row>
    <row r="86" spans="1:7" ht="19" customHeight="1" x14ac:dyDescent="0.2">
      <c r="A86" s="19" t="s">
        <v>1689</v>
      </c>
      <c r="B86" s="20" t="s">
        <v>1613</v>
      </c>
      <c r="C86" s="19">
        <v>2.71</v>
      </c>
      <c r="D86" s="19">
        <v>11.949999999999998</v>
      </c>
      <c r="E86" s="21">
        <v>17.782894799999998</v>
      </c>
      <c r="F86" s="19">
        <v>2</v>
      </c>
      <c r="G86" s="22">
        <v>6.406591566505998E-2</v>
      </c>
    </row>
    <row r="87" spans="1:7" ht="19" customHeight="1" x14ac:dyDescent="0.2">
      <c r="A87" s="19" t="s">
        <v>1690</v>
      </c>
      <c r="B87" s="20" t="s">
        <v>1613</v>
      </c>
      <c r="C87" s="19">
        <v>1.2</v>
      </c>
      <c r="D87" s="19">
        <v>11.949999999999998</v>
      </c>
      <c r="E87" s="21">
        <v>24.900968800000001</v>
      </c>
      <c r="F87" s="19">
        <v>2</v>
      </c>
      <c r="G87" s="22">
        <v>3.8575989259199993E-2</v>
      </c>
    </row>
    <row r="88" spans="1:7" ht="19" customHeight="1" x14ac:dyDescent="0.2">
      <c r="A88" s="19" t="s">
        <v>1691</v>
      </c>
      <c r="B88" s="20" t="s">
        <v>1617</v>
      </c>
      <c r="C88" s="19">
        <v>2.1</v>
      </c>
      <c r="D88" s="19">
        <v>11.949999999999998</v>
      </c>
      <c r="E88" s="21">
        <v>0.24715050000000002</v>
      </c>
      <c r="F88" s="19">
        <v>2</v>
      </c>
      <c r="G88" s="22">
        <v>5.6392241797499996E-3</v>
      </c>
    </row>
    <row r="89" spans="1:7" ht="19" customHeight="1" x14ac:dyDescent="0.2">
      <c r="A89" s="19" t="s">
        <v>1692</v>
      </c>
      <c r="B89" s="20" t="s">
        <v>1611</v>
      </c>
      <c r="C89" s="19">
        <v>2</v>
      </c>
      <c r="D89" s="19">
        <v>13.949999999999998</v>
      </c>
      <c r="E89" s="21">
        <v>35.582251999999997</v>
      </c>
      <c r="F89" s="19">
        <v>2</v>
      </c>
      <c r="G89" s="22">
        <v>0.10485448307999999</v>
      </c>
    </row>
    <row r="90" spans="1:7" ht="19" customHeight="1" x14ac:dyDescent="0.2">
      <c r="A90" s="19" t="s">
        <v>1693</v>
      </c>
      <c r="B90" s="20" t="s">
        <v>1617</v>
      </c>
      <c r="C90" s="19">
        <v>2.1</v>
      </c>
      <c r="D90" s="19">
        <v>11.949999999999998</v>
      </c>
      <c r="E90" s="21">
        <v>9.1700000000000004E-9</v>
      </c>
      <c r="F90" s="19">
        <v>2</v>
      </c>
      <c r="G90" s="22">
        <v>5.0190000230121148E-3</v>
      </c>
    </row>
    <row r="91" spans="1:7" ht="19" customHeight="1" x14ac:dyDescent="0.2">
      <c r="A91" s="19" t="s">
        <v>1694</v>
      </c>
      <c r="B91" s="20" t="s">
        <v>1609</v>
      </c>
      <c r="C91" s="19">
        <v>0.6</v>
      </c>
      <c r="D91" s="19">
        <v>4.950000000000002</v>
      </c>
      <c r="E91" s="21">
        <v>83.543825800000008</v>
      </c>
      <c r="F91" s="19">
        <v>2</v>
      </c>
      <c r="G91" s="22">
        <v>2.5406516262600005E-2</v>
      </c>
    </row>
    <row r="92" spans="1:7" ht="19" customHeight="1" x14ac:dyDescent="0.2">
      <c r="A92" s="19" t="s">
        <v>1695</v>
      </c>
      <c r="B92" s="20" t="s">
        <v>1609</v>
      </c>
      <c r="C92" s="19">
        <v>0.6</v>
      </c>
      <c r="D92" s="19">
        <v>8.9499999999999975</v>
      </c>
      <c r="E92" s="21">
        <v>83.47648439999999</v>
      </c>
      <c r="F92" s="19">
        <v>2</v>
      </c>
      <c r="G92" s="22">
        <v>4.5900872122799981E-2</v>
      </c>
    </row>
    <row r="93" spans="1:7" ht="19" customHeight="1" x14ac:dyDescent="0.2">
      <c r="A93" s="19" t="s">
        <v>1696</v>
      </c>
      <c r="B93" s="20" t="s">
        <v>1611</v>
      </c>
      <c r="C93" s="19">
        <v>5.33</v>
      </c>
      <c r="D93" s="19">
        <v>10.949999999999998</v>
      </c>
      <c r="E93" s="21">
        <v>36.417003399999999</v>
      </c>
      <c r="F93" s="19">
        <v>2</v>
      </c>
      <c r="G93" s="22">
        <v>0.2242150777935899</v>
      </c>
    </row>
    <row r="94" spans="1:7" ht="19" customHeight="1" x14ac:dyDescent="0.2">
      <c r="A94" s="19" t="s">
        <v>1697</v>
      </c>
      <c r="B94" s="20" t="s">
        <v>1609</v>
      </c>
      <c r="C94" s="19">
        <v>1</v>
      </c>
      <c r="D94" s="19">
        <v>8.9499999999999975</v>
      </c>
      <c r="E94" s="21">
        <v>47.278488799999998</v>
      </c>
      <c r="F94" s="19">
        <v>2</v>
      </c>
      <c r="G94" s="22">
        <v>4.4104247475999982E-2</v>
      </c>
    </row>
    <row r="95" spans="1:7" ht="19" customHeight="1" x14ac:dyDescent="0.2">
      <c r="A95" s="19" t="s">
        <v>1698</v>
      </c>
      <c r="B95" s="20" t="s">
        <v>1611</v>
      </c>
      <c r="C95" s="19">
        <v>1.45</v>
      </c>
      <c r="D95" s="19">
        <v>12.949999999999998</v>
      </c>
      <c r="E95" s="21">
        <v>39.978019799999998</v>
      </c>
      <c r="F95" s="19">
        <v>2</v>
      </c>
      <c r="G95" s="22">
        <v>7.882422667944998E-2</v>
      </c>
    </row>
    <row r="96" spans="1:7" ht="19" customHeight="1" x14ac:dyDescent="0.2">
      <c r="A96" s="19" t="s">
        <v>1699</v>
      </c>
      <c r="B96" s="20" t="s">
        <v>1617</v>
      </c>
      <c r="C96" s="19">
        <v>1.99</v>
      </c>
      <c r="D96" s="19">
        <v>19.950000000000006</v>
      </c>
      <c r="E96" s="21">
        <v>0.59813779999999994</v>
      </c>
      <c r="F96" s="19">
        <v>2</v>
      </c>
      <c r="G96" s="22">
        <v>1.0314736972890003E-2</v>
      </c>
    </row>
    <row r="97" spans="1:7" ht="19" customHeight="1" x14ac:dyDescent="0.2">
      <c r="A97" s="13" t="s">
        <v>1700</v>
      </c>
      <c r="B97" s="23" t="s">
        <v>1617</v>
      </c>
      <c r="C97" s="13">
        <v>1.92</v>
      </c>
      <c r="D97" s="13">
        <v>17</v>
      </c>
      <c r="E97" s="25">
        <v>1.1707407122716054</v>
      </c>
      <c r="F97" s="27">
        <v>2</v>
      </c>
      <c r="G97" s="18">
        <v>1.0349297684854521E-2</v>
      </c>
    </row>
    <row r="98" spans="1:7" ht="19" customHeight="1" x14ac:dyDescent="0.2">
      <c r="A98" s="19" t="s">
        <v>1701</v>
      </c>
      <c r="B98" s="20" t="s">
        <v>1617</v>
      </c>
      <c r="C98" s="19">
        <v>1.56</v>
      </c>
      <c r="D98" s="19">
        <v>17.950000000000006</v>
      </c>
      <c r="E98" s="21">
        <v>2.1900000000000001E-8</v>
      </c>
      <c r="F98" s="19">
        <v>2</v>
      </c>
      <c r="G98" s="22">
        <v>5.6004000613243824E-3</v>
      </c>
    </row>
    <row r="99" spans="1:7" ht="19" customHeight="1" x14ac:dyDescent="0.2">
      <c r="A99" s="19" t="s">
        <v>1702</v>
      </c>
      <c r="B99" s="20" t="s">
        <v>1611</v>
      </c>
      <c r="C99" s="19">
        <v>0.34</v>
      </c>
      <c r="D99" s="19">
        <v>2.9499999999999997</v>
      </c>
      <c r="E99" s="21">
        <v>85.385714899999996</v>
      </c>
      <c r="F99" s="19">
        <v>2</v>
      </c>
      <c r="G99" s="22">
        <v>8.7647872044699995E-3</v>
      </c>
    </row>
    <row r="100" spans="1:7" ht="19" customHeight="1" x14ac:dyDescent="0.2">
      <c r="A100" s="19" t="s">
        <v>1703</v>
      </c>
      <c r="B100" s="20" t="s">
        <v>1611</v>
      </c>
      <c r="C100" s="19">
        <v>0.52</v>
      </c>
      <c r="D100" s="19">
        <v>10.949999999999998</v>
      </c>
      <c r="E100" s="21">
        <v>80.67247429999999</v>
      </c>
      <c r="F100" s="19">
        <v>2</v>
      </c>
      <c r="G100" s="22">
        <v>4.7073706866419991E-2</v>
      </c>
    </row>
    <row r="101" spans="1:7" ht="19" customHeight="1" x14ac:dyDescent="0.2">
      <c r="A101" s="19" t="s">
        <v>1704</v>
      </c>
      <c r="B101" s="20" t="s">
        <v>1613</v>
      </c>
      <c r="C101" s="19">
        <v>1.2</v>
      </c>
      <c r="D101" s="19">
        <v>11.949999999999998</v>
      </c>
      <c r="E101" s="21">
        <v>49.943986600000002</v>
      </c>
      <c r="F101" s="19">
        <v>2</v>
      </c>
      <c r="G101" s="22">
        <v>7.4487676784399992E-2</v>
      </c>
    </row>
    <row r="102" spans="1:7" ht="19" customHeight="1" x14ac:dyDescent="0.2">
      <c r="A102" s="19" t="s">
        <v>1705</v>
      </c>
      <c r="B102" s="20" t="s">
        <v>1611</v>
      </c>
      <c r="C102" s="19">
        <v>0.79</v>
      </c>
      <c r="D102" s="19">
        <v>12.949999999999998</v>
      </c>
      <c r="E102" s="21">
        <v>63.1997012</v>
      </c>
      <c r="F102" s="19">
        <v>2</v>
      </c>
      <c r="G102" s="22">
        <v>6.6702554312659992E-2</v>
      </c>
    </row>
    <row r="103" spans="1:7" ht="19" customHeight="1" x14ac:dyDescent="0.2">
      <c r="A103" s="19" t="s">
        <v>1706</v>
      </c>
      <c r="B103" s="20" t="s">
        <v>1617</v>
      </c>
      <c r="C103" s="19">
        <v>3.58</v>
      </c>
      <c r="D103" s="19">
        <v>11.949999999999998</v>
      </c>
      <c r="E103" s="21">
        <v>5.1300000000000003E-9</v>
      </c>
      <c r="F103" s="19">
        <v>2</v>
      </c>
      <c r="G103" s="22">
        <v>8.5562000219466527E-3</v>
      </c>
    </row>
    <row r="104" spans="1:7" ht="19" customHeight="1" x14ac:dyDescent="0.2">
      <c r="A104" s="19" t="s">
        <v>1707</v>
      </c>
      <c r="B104" s="20" t="s">
        <v>1617</v>
      </c>
      <c r="C104" s="19">
        <v>2.1</v>
      </c>
      <c r="D104" s="19">
        <v>11.949999999999998</v>
      </c>
      <c r="E104" s="21">
        <v>9.1700000000000004E-9</v>
      </c>
      <c r="F104" s="19">
        <v>2</v>
      </c>
      <c r="G104" s="22">
        <v>5.0190000230121148E-3</v>
      </c>
    </row>
    <row r="105" spans="1:7" ht="19" customHeight="1" x14ac:dyDescent="0.2">
      <c r="A105" s="19" t="s">
        <v>1708</v>
      </c>
      <c r="B105" s="20" t="s">
        <v>1617</v>
      </c>
      <c r="C105" s="19">
        <v>2.12</v>
      </c>
      <c r="D105" s="19">
        <v>13.949999999999998</v>
      </c>
      <c r="E105" s="21">
        <v>0.63682929999999993</v>
      </c>
      <c r="F105" s="19">
        <v>2</v>
      </c>
      <c r="G105" s="22">
        <v>7.798158971819999E-3</v>
      </c>
    </row>
    <row r="106" spans="1:7" ht="19" customHeight="1" x14ac:dyDescent="0.2">
      <c r="A106" s="19" t="s">
        <v>1709</v>
      </c>
      <c r="B106" s="20" t="s">
        <v>1617</v>
      </c>
      <c r="C106" s="19">
        <v>2.23</v>
      </c>
      <c r="D106" s="19">
        <v>5.950000000000002</v>
      </c>
      <c r="E106" s="21">
        <v>1.59E-8</v>
      </c>
      <c r="F106" s="19">
        <v>2</v>
      </c>
      <c r="G106" s="22">
        <v>2.6537000210969156E-3</v>
      </c>
    </row>
    <row r="107" spans="1:7" ht="19" customHeight="1" x14ac:dyDescent="0.2">
      <c r="A107" s="19" t="s">
        <v>2145</v>
      </c>
      <c r="B107" s="20" t="s">
        <v>1611</v>
      </c>
      <c r="C107" s="19">
        <v>0.79</v>
      </c>
      <c r="D107" s="19">
        <v>12.949999999999998</v>
      </c>
      <c r="E107" s="21">
        <v>81.624021800000008</v>
      </c>
      <c r="F107" s="19">
        <v>2</v>
      </c>
      <c r="G107" s="22">
        <v>8.5551555502489968E-2</v>
      </c>
    </row>
    <row r="108" spans="1:7" ht="19" customHeight="1" x14ac:dyDescent="0.2">
      <c r="A108" s="19" t="s">
        <v>1710</v>
      </c>
      <c r="B108" s="20" t="s">
        <v>1613</v>
      </c>
      <c r="C108" s="19">
        <v>0.18</v>
      </c>
      <c r="D108" s="19">
        <v>18.950000000000006</v>
      </c>
      <c r="E108" s="21">
        <v>26.5310956</v>
      </c>
      <c r="F108" s="19">
        <v>2</v>
      </c>
      <c r="G108" s="22">
        <v>9.7319567091600032E-3</v>
      </c>
    </row>
    <row r="109" spans="1:7" ht="19" customHeight="1" x14ac:dyDescent="0.2">
      <c r="A109" s="19" t="s">
        <v>1711</v>
      </c>
      <c r="B109" s="20" t="s">
        <v>1617</v>
      </c>
      <c r="C109" s="19">
        <v>1.71</v>
      </c>
      <c r="D109" s="19">
        <v>9.9499999999999975</v>
      </c>
      <c r="E109" s="21">
        <v>1.4900000000000002E-9</v>
      </c>
      <c r="F109" s="19">
        <v>2</v>
      </c>
      <c r="G109" s="22">
        <v>3.40290000253516E-3</v>
      </c>
    </row>
    <row r="110" spans="1:7" ht="19" customHeight="1" x14ac:dyDescent="0.2">
      <c r="A110" s="19" t="s">
        <v>1712</v>
      </c>
      <c r="B110" s="20" t="s">
        <v>1617</v>
      </c>
      <c r="C110" s="19">
        <v>2.1</v>
      </c>
      <c r="D110" s="19">
        <v>11.949999999999998</v>
      </c>
      <c r="E110" s="21">
        <v>9.1700000000000004E-9</v>
      </c>
      <c r="F110" s="19">
        <v>2</v>
      </c>
      <c r="G110" s="22">
        <v>5.0190000230121148E-3</v>
      </c>
    </row>
    <row r="111" spans="1:7" ht="19" customHeight="1" x14ac:dyDescent="0.2">
      <c r="A111" s="19" t="s">
        <v>1713</v>
      </c>
      <c r="B111" s="20" t="s">
        <v>1613</v>
      </c>
      <c r="C111" s="19">
        <v>1.2</v>
      </c>
      <c r="D111" s="19">
        <v>11.95</v>
      </c>
      <c r="E111" s="21">
        <v>57.912410000000001</v>
      </c>
      <c r="F111" s="19">
        <v>2</v>
      </c>
      <c r="G111" s="22">
        <v>8.5914395939999985E-2</v>
      </c>
    </row>
    <row r="112" spans="1:7" ht="19" customHeight="1" x14ac:dyDescent="0.2">
      <c r="A112" s="13" t="s">
        <v>1714</v>
      </c>
      <c r="B112" s="23" t="s">
        <v>1613</v>
      </c>
      <c r="C112" s="13">
        <v>1.1200000000000001</v>
      </c>
      <c r="D112" s="13">
        <v>10</v>
      </c>
      <c r="E112" s="25">
        <v>33.103088668679256</v>
      </c>
      <c r="F112" s="27">
        <v>2</v>
      </c>
      <c r="G112" s="18">
        <v>3.9315459308920775E-2</v>
      </c>
    </row>
    <row r="113" spans="1:7" ht="19" customHeight="1" x14ac:dyDescent="0.2">
      <c r="A113" s="19" t="s">
        <v>1715</v>
      </c>
      <c r="B113" s="20" t="s">
        <v>1609</v>
      </c>
      <c r="C113" s="19">
        <v>0.3</v>
      </c>
      <c r="D113" s="19">
        <v>8.9499999999999975</v>
      </c>
      <c r="E113" s="21">
        <v>82.689300399999993</v>
      </c>
      <c r="F113" s="19">
        <v>2</v>
      </c>
      <c r="G113" s="22">
        <v>2.2739077157399989E-2</v>
      </c>
    </row>
    <row r="114" spans="1:7" ht="19" customHeight="1" x14ac:dyDescent="0.2">
      <c r="A114" s="19" t="s">
        <v>1716</v>
      </c>
      <c r="B114" s="20" t="s">
        <v>1611</v>
      </c>
      <c r="C114" s="19">
        <v>0.79</v>
      </c>
      <c r="D114" s="19">
        <v>12.949999999999998</v>
      </c>
      <c r="E114" s="21">
        <v>84.291054899999992</v>
      </c>
      <c r="F114" s="19">
        <v>2</v>
      </c>
      <c r="G114" s="22">
        <v>8.8280063715444987E-2</v>
      </c>
    </row>
    <row r="115" spans="1:7" ht="19" customHeight="1" x14ac:dyDescent="0.2">
      <c r="A115" s="19" t="s">
        <v>2142</v>
      </c>
      <c r="B115" s="20" t="s">
        <v>1617</v>
      </c>
      <c r="C115" s="19">
        <v>1.24</v>
      </c>
      <c r="D115" s="19">
        <v>8.9499999999999975</v>
      </c>
      <c r="E115" s="21">
        <v>2.6899999999999999E-7</v>
      </c>
      <c r="F115" s="19">
        <v>2</v>
      </c>
      <c r="G115" s="22">
        <v>9.2330904382250908E-4</v>
      </c>
    </row>
    <row r="116" spans="1:7" ht="19" customHeight="1" x14ac:dyDescent="0.2">
      <c r="A116" s="19" t="s">
        <v>2141</v>
      </c>
      <c r="B116" s="20" t="s">
        <v>1609</v>
      </c>
      <c r="C116" s="19">
        <v>0.6</v>
      </c>
      <c r="D116" s="19">
        <v>8.9499999999999975</v>
      </c>
      <c r="E116" s="21">
        <v>87.606409600000006</v>
      </c>
      <c r="F116" s="19">
        <v>2</v>
      </c>
      <c r="G116" s="22">
        <v>4.8118641955199971E-2</v>
      </c>
    </row>
    <row r="117" spans="1:7" ht="19" customHeight="1" x14ac:dyDescent="0.2">
      <c r="A117" s="19" t="s">
        <v>1717</v>
      </c>
      <c r="B117" s="20" t="s">
        <v>1617</v>
      </c>
      <c r="C117" s="19">
        <v>5.72</v>
      </c>
      <c r="D117" s="19">
        <v>11.949999999999998</v>
      </c>
      <c r="E117" s="21">
        <v>7.8100000000000001E-3</v>
      </c>
      <c r="F117" s="19">
        <v>2</v>
      </c>
      <c r="G117" s="22">
        <v>1.3724184473999996E-2</v>
      </c>
    </row>
    <row r="118" spans="1:7" ht="19" customHeight="1" x14ac:dyDescent="0.2">
      <c r="A118" s="13" t="s">
        <v>2147</v>
      </c>
      <c r="B118" s="23" t="s">
        <v>1609</v>
      </c>
      <c r="C118" s="13">
        <v>1.1200000000000001</v>
      </c>
      <c r="D118" s="13">
        <v>10</v>
      </c>
      <c r="E118" s="25">
        <v>82.182096928571454</v>
      </c>
      <c r="F118" s="27">
        <v>2</v>
      </c>
      <c r="G118" s="18">
        <v>9.4283948560000053E-2</v>
      </c>
    </row>
    <row r="119" spans="1:7" ht="19" customHeight="1" x14ac:dyDescent="0.2">
      <c r="A119" s="13" t="s">
        <v>2148</v>
      </c>
      <c r="B119" s="23" t="s">
        <v>1609</v>
      </c>
      <c r="C119" s="13">
        <v>0.7</v>
      </c>
      <c r="D119" s="13">
        <v>10</v>
      </c>
      <c r="E119" s="25">
        <v>82.182096928571454</v>
      </c>
      <c r="F119" s="27">
        <v>2</v>
      </c>
      <c r="G119" s="18">
        <v>5.8927467850000026E-2</v>
      </c>
    </row>
    <row r="120" spans="1:7" ht="19" customHeight="1" x14ac:dyDescent="0.2">
      <c r="A120" s="19" t="s">
        <v>1718</v>
      </c>
      <c r="B120" s="20" t="s">
        <v>1613</v>
      </c>
      <c r="C120" s="19">
        <v>1.03</v>
      </c>
      <c r="D120" s="19">
        <v>11.949999999999998</v>
      </c>
      <c r="E120" s="21">
        <v>13.984971600000002</v>
      </c>
      <c r="F120" s="19">
        <v>2</v>
      </c>
      <c r="G120" s="22">
        <v>1.9675102293859999E-2</v>
      </c>
    </row>
    <row r="121" spans="1:7" ht="19" customHeight="1" x14ac:dyDescent="0.2">
      <c r="A121" s="19" t="s">
        <v>1719</v>
      </c>
      <c r="B121" s="20" t="s">
        <v>1613</v>
      </c>
      <c r="C121" s="19">
        <v>1.18</v>
      </c>
      <c r="D121" s="19">
        <v>7.950000000000002</v>
      </c>
      <c r="E121" s="21">
        <v>33.8900802</v>
      </c>
      <c r="F121" s="19">
        <v>2</v>
      </c>
      <c r="G121" s="22">
        <v>3.3668484235620001E-2</v>
      </c>
    </row>
    <row r="122" spans="1:7" ht="19" customHeight="1" x14ac:dyDescent="0.2">
      <c r="A122" s="13" t="s">
        <v>1720</v>
      </c>
      <c r="B122" s="23" t="s">
        <v>1611</v>
      </c>
      <c r="C122" s="13">
        <v>0.5</v>
      </c>
      <c r="D122" s="13">
        <v>4</v>
      </c>
      <c r="E122" s="25">
        <v>67.144116886363619</v>
      </c>
      <c r="F122" s="27">
        <v>2</v>
      </c>
      <c r="G122" s="18">
        <v>1.3828823377272724E-2</v>
      </c>
    </row>
    <row r="123" spans="1:7" ht="19" customHeight="1" x14ac:dyDescent="0.2">
      <c r="A123" s="19" t="s">
        <v>1721</v>
      </c>
      <c r="B123" s="20" t="s">
        <v>1609</v>
      </c>
      <c r="C123" s="19">
        <v>0.6</v>
      </c>
      <c r="D123" s="19">
        <v>13.949999999999998</v>
      </c>
      <c r="E123" s="21">
        <v>84.434386900000007</v>
      </c>
      <c r="F123" s="19">
        <v>2</v>
      </c>
      <c r="G123" s="22">
        <v>7.2345581835299974E-2</v>
      </c>
    </row>
    <row r="124" spans="1:7" ht="19" customHeight="1" x14ac:dyDescent="0.2">
      <c r="A124" s="19" t="s">
        <v>2135</v>
      </c>
      <c r="B124" s="20" t="s">
        <v>1613</v>
      </c>
      <c r="C124" s="19">
        <v>1.2</v>
      </c>
      <c r="D124" s="19">
        <v>11.949999999999998</v>
      </c>
      <c r="E124" s="21">
        <v>22.897282999999998</v>
      </c>
      <c r="F124" s="19">
        <v>2</v>
      </c>
      <c r="G124" s="22">
        <v>3.5702703821999991E-2</v>
      </c>
    </row>
    <row r="125" spans="1:7" ht="19" customHeight="1" x14ac:dyDescent="0.2">
      <c r="A125" s="13" t="s">
        <v>1722</v>
      </c>
      <c r="B125" s="23" t="s">
        <v>1617</v>
      </c>
      <c r="C125" s="13">
        <v>2.15</v>
      </c>
      <c r="D125" s="13">
        <v>9</v>
      </c>
      <c r="E125" s="25">
        <v>1.1707407122716054</v>
      </c>
      <c r="F125" s="27">
        <v>2</v>
      </c>
      <c r="G125" s="18">
        <v>6.1353832782455554E-3</v>
      </c>
    </row>
    <row r="126" spans="1:7" ht="19" customHeight="1" x14ac:dyDescent="0.2">
      <c r="A126" s="19" t="s">
        <v>1723</v>
      </c>
      <c r="B126" s="20" t="s">
        <v>1613</v>
      </c>
      <c r="C126" s="19">
        <v>1.1000000000000001</v>
      </c>
      <c r="D126" s="19">
        <v>11.949999999999998</v>
      </c>
      <c r="E126" s="21">
        <v>14.333475400000001</v>
      </c>
      <c r="F126" s="19">
        <v>2</v>
      </c>
      <c r="G126" s="22">
        <v>2.1470353413300003E-2</v>
      </c>
    </row>
    <row r="127" spans="1:7" ht="19" customHeight="1" x14ac:dyDescent="0.2">
      <c r="A127" s="13" t="s">
        <v>1724</v>
      </c>
      <c r="B127" s="23" t="s">
        <v>1617</v>
      </c>
      <c r="C127" s="13">
        <v>2.31</v>
      </c>
      <c r="D127" s="13">
        <v>1</v>
      </c>
      <c r="E127" s="25">
        <v>1.1707407122716054</v>
      </c>
      <c r="F127" s="27">
        <v>2</v>
      </c>
      <c r="G127" s="18">
        <v>7.324411045347408E-4</v>
      </c>
    </row>
    <row r="128" spans="1:7" ht="19" customHeight="1" x14ac:dyDescent="0.2">
      <c r="A128" s="19" t="s">
        <v>1725</v>
      </c>
      <c r="B128" s="20" t="s">
        <v>1617</v>
      </c>
      <c r="C128" s="19">
        <v>1.47</v>
      </c>
      <c r="D128" s="19">
        <v>24.950000000000006</v>
      </c>
      <c r="E128" s="21">
        <v>2.28142E-2</v>
      </c>
      <c r="F128" s="19">
        <v>2</v>
      </c>
      <c r="G128" s="22">
        <v>7.4189745006300011E-3</v>
      </c>
    </row>
    <row r="129" spans="1:7" ht="19" customHeight="1" x14ac:dyDescent="0.2">
      <c r="A129" s="13" t="s">
        <v>1726</v>
      </c>
      <c r="B129" s="23" t="s">
        <v>1611</v>
      </c>
      <c r="C129" s="13">
        <v>1.06</v>
      </c>
      <c r="D129" s="13">
        <v>11</v>
      </c>
      <c r="E129" s="25">
        <v>67.144116886363619</v>
      </c>
      <c r="F129" s="27">
        <v>2</v>
      </c>
      <c r="G129" s="18">
        <v>8.0622040289499972E-2</v>
      </c>
    </row>
    <row r="130" spans="1:7" ht="19" customHeight="1" x14ac:dyDescent="0.2">
      <c r="A130" s="19" t="s">
        <v>1727</v>
      </c>
      <c r="B130" s="20" t="s">
        <v>1609</v>
      </c>
      <c r="C130" s="19">
        <v>0.8</v>
      </c>
      <c r="D130" s="19">
        <v>1.9499999999999997</v>
      </c>
      <c r="E130" s="21">
        <v>83.847147100000001</v>
      </c>
      <c r="F130" s="19">
        <v>2</v>
      </c>
      <c r="G130" s="22">
        <v>1.3392154947599998E-2</v>
      </c>
    </row>
    <row r="131" spans="1:7" ht="19" customHeight="1" x14ac:dyDescent="0.2">
      <c r="A131" s="13" t="s">
        <v>1728</v>
      </c>
      <c r="B131" s="23" t="s">
        <v>1609</v>
      </c>
      <c r="C131" s="13">
        <v>0.5</v>
      </c>
      <c r="D131" s="13">
        <v>4</v>
      </c>
      <c r="E131" s="25">
        <v>82.182096928571454</v>
      </c>
      <c r="F131" s="27">
        <v>2</v>
      </c>
      <c r="G131" s="18">
        <v>1.6836419385714292E-2</v>
      </c>
    </row>
    <row r="132" spans="1:7" ht="19" customHeight="1" x14ac:dyDescent="0.2">
      <c r="A132" s="19" t="s">
        <v>1729</v>
      </c>
      <c r="B132" s="20" t="s">
        <v>1613</v>
      </c>
      <c r="C132" s="19">
        <v>1.52</v>
      </c>
      <c r="D132" s="19">
        <v>12.949999999999998</v>
      </c>
      <c r="E132" s="21">
        <v>54.963718500000006</v>
      </c>
      <c r="F132" s="19">
        <v>2</v>
      </c>
      <c r="G132" s="22">
        <v>0.1121273834954</v>
      </c>
    </row>
    <row r="133" spans="1:7" ht="19" customHeight="1" x14ac:dyDescent="0.2">
      <c r="A133" s="19" t="s">
        <v>1730</v>
      </c>
      <c r="B133" s="20" t="s">
        <v>1611</v>
      </c>
      <c r="C133" s="19">
        <v>2.48</v>
      </c>
      <c r="D133" s="19">
        <v>12.949999999999998</v>
      </c>
      <c r="E133" s="21">
        <v>66.38379479999999</v>
      </c>
      <c r="F133" s="19">
        <v>2</v>
      </c>
      <c r="G133" s="22">
        <v>0.21962139537967995</v>
      </c>
    </row>
    <row r="134" spans="1:7" ht="19" customHeight="1" x14ac:dyDescent="0.2">
      <c r="A134" s="13" t="s">
        <v>1731</v>
      </c>
      <c r="B134" s="23" t="s">
        <v>1609</v>
      </c>
      <c r="C134" s="13">
        <v>0.65</v>
      </c>
      <c r="D134" s="13">
        <v>2</v>
      </c>
      <c r="E134" s="25">
        <v>82.182096928571454</v>
      </c>
      <c r="F134" s="27">
        <v>2</v>
      </c>
      <c r="G134" s="18">
        <v>1.0943672600714291E-2</v>
      </c>
    </row>
    <row r="135" spans="1:7" ht="19" customHeight="1" x14ac:dyDescent="0.2">
      <c r="A135" s="19" t="s">
        <v>1732</v>
      </c>
      <c r="B135" s="20" t="s">
        <v>1617</v>
      </c>
      <c r="C135" s="19">
        <v>1.78</v>
      </c>
      <c r="D135" s="19">
        <v>11.949999999999998</v>
      </c>
      <c r="E135" s="21">
        <v>6.3376838000000006</v>
      </c>
      <c r="F135" s="19">
        <v>2</v>
      </c>
      <c r="G135" s="22">
        <v>1.7735087210980001E-2</v>
      </c>
    </row>
    <row r="136" spans="1:7" ht="19" customHeight="1" x14ac:dyDescent="0.2">
      <c r="A136" s="19" t="s">
        <v>1733</v>
      </c>
      <c r="B136" s="20" t="s">
        <v>1613</v>
      </c>
      <c r="C136" s="19">
        <v>1.2</v>
      </c>
      <c r="D136" s="19">
        <v>15.949999999999998</v>
      </c>
      <c r="E136" s="21">
        <v>76.541120599999999</v>
      </c>
      <c r="F136" s="19">
        <v>2</v>
      </c>
      <c r="G136" s="22">
        <v>0.15032770482839997</v>
      </c>
    </row>
    <row r="137" spans="1:7" ht="19" customHeight="1" x14ac:dyDescent="0.2">
      <c r="A137" s="19" t="s">
        <v>1734</v>
      </c>
      <c r="B137" s="20" t="s">
        <v>1617</v>
      </c>
      <c r="C137" s="19">
        <v>2.1</v>
      </c>
      <c r="D137" s="19">
        <v>11.949999999999998</v>
      </c>
      <c r="E137" s="21">
        <v>3.2199699999999998E-2</v>
      </c>
      <c r="F137" s="19">
        <v>2</v>
      </c>
      <c r="G137" s="22">
        <v>5.0998051471499994E-3</v>
      </c>
    </row>
    <row r="138" spans="1:7" ht="19" customHeight="1" x14ac:dyDescent="0.2">
      <c r="A138" s="19" t="s">
        <v>1735</v>
      </c>
      <c r="B138" s="20" t="s">
        <v>1609</v>
      </c>
      <c r="C138" s="19">
        <v>0.5</v>
      </c>
      <c r="D138" s="19">
        <v>8.9499999999999975</v>
      </c>
      <c r="E138" s="21">
        <v>82.355892600000004</v>
      </c>
      <c r="F138" s="19">
        <v>2</v>
      </c>
      <c r="G138" s="22">
        <v>3.7749261938499985E-2</v>
      </c>
    </row>
    <row r="139" spans="1:7" ht="19" customHeight="1" x14ac:dyDescent="0.2">
      <c r="A139" s="19" t="s">
        <v>1736</v>
      </c>
      <c r="B139" s="20" t="s">
        <v>1613</v>
      </c>
      <c r="C139" s="19">
        <v>2.2999999999999998</v>
      </c>
      <c r="D139" s="19">
        <v>9.9499999999999975</v>
      </c>
      <c r="E139" s="21">
        <v>51.4281164</v>
      </c>
      <c r="F139" s="19">
        <v>2</v>
      </c>
      <c r="G139" s="22">
        <v>0.12227024438139993</v>
      </c>
    </row>
    <row r="140" spans="1:7" ht="19" customHeight="1" x14ac:dyDescent="0.2">
      <c r="A140" s="13" t="s">
        <v>1737</v>
      </c>
      <c r="B140" s="23" t="s">
        <v>1613</v>
      </c>
      <c r="C140" s="13">
        <v>0.65</v>
      </c>
      <c r="D140" s="13">
        <v>4</v>
      </c>
      <c r="E140" s="25">
        <v>33.103088668679256</v>
      </c>
      <c r="F140" s="27">
        <v>2</v>
      </c>
      <c r="G140" s="18">
        <v>9.1268030538566077E-3</v>
      </c>
    </row>
    <row r="141" spans="1:7" ht="19" customHeight="1" x14ac:dyDescent="0.2">
      <c r="A141" s="19" t="s">
        <v>1738</v>
      </c>
      <c r="B141" s="20" t="s">
        <v>1613</v>
      </c>
      <c r="C141" s="19">
        <v>1.24</v>
      </c>
      <c r="D141" s="19">
        <v>6.950000000000002</v>
      </c>
      <c r="E141" s="21">
        <v>12.225532400000001</v>
      </c>
      <c r="F141" s="19">
        <v>2</v>
      </c>
      <c r="G141" s="22">
        <v>1.2259563822320003E-2</v>
      </c>
    </row>
    <row r="142" spans="1:7" ht="19" customHeight="1" x14ac:dyDescent="0.2">
      <c r="A142" s="19" t="s">
        <v>1739</v>
      </c>
      <c r="B142" s="20" t="s">
        <v>1617</v>
      </c>
      <c r="C142" s="19">
        <v>2.1</v>
      </c>
      <c r="D142" s="19">
        <v>11.949999999999998</v>
      </c>
      <c r="E142" s="21">
        <v>2.2199999999999999E-14</v>
      </c>
      <c r="F142" s="19">
        <v>2</v>
      </c>
      <c r="G142" s="22">
        <v>5.0190000000000555E-3</v>
      </c>
    </row>
    <row r="143" spans="1:7" ht="19" customHeight="1" x14ac:dyDescent="0.2">
      <c r="A143" s="13" t="s">
        <v>1740</v>
      </c>
      <c r="B143" s="23" t="s">
        <v>1611</v>
      </c>
      <c r="C143" s="13">
        <v>0.66</v>
      </c>
      <c r="D143" s="13">
        <v>12</v>
      </c>
      <c r="E143" s="25">
        <v>67.144116886363619</v>
      </c>
      <c r="F143" s="27">
        <v>2</v>
      </c>
      <c r="G143" s="18">
        <v>5.476214057399998E-2</v>
      </c>
    </row>
    <row r="144" spans="1:7" ht="19" customHeight="1" x14ac:dyDescent="0.2">
      <c r="A144" s="19" t="s">
        <v>1741</v>
      </c>
      <c r="B144" s="20" t="s">
        <v>1613</v>
      </c>
      <c r="C144" s="19">
        <v>1.2</v>
      </c>
      <c r="D144" s="19">
        <v>11.949999999999998</v>
      </c>
      <c r="E144" s="21">
        <v>11.998385000000001</v>
      </c>
      <c r="F144" s="19">
        <v>2</v>
      </c>
      <c r="G144" s="22">
        <v>2.0073684089999995E-2</v>
      </c>
    </row>
    <row r="145" spans="1:7" ht="19" customHeight="1" x14ac:dyDescent="0.2">
      <c r="A145" s="19" t="s">
        <v>1742</v>
      </c>
      <c r="B145" s="20" t="s">
        <v>1611</v>
      </c>
      <c r="C145" s="19">
        <v>1.46</v>
      </c>
      <c r="D145" s="19">
        <v>4.950000000000002</v>
      </c>
      <c r="E145" s="21">
        <v>65.944585000000004</v>
      </c>
      <c r="F145" s="19">
        <v>2</v>
      </c>
      <c r="G145" s="22">
        <v>4.9103551579500013E-2</v>
      </c>
    </row>
    <row r="146" spans="1:7" ht="19" customHeight="1" x14ac:dyDescent="0.2">
      <c r="A146" s="19" t="s">
        <v>1743</v>
      </c>
      <c r="B146" s="20" t="s">
        <v>1609</v>
      </c>
      <c r="C146" s="19">
        <v>0.14000000000000001</v>
      </c>
      <c r="D146" s="19">
        <v>10.949999999999998</v>
      </c>
      <c r="E146" s="21">
        <v>83.925267599999998</v>
      </c>
      <c r="F146" s="19">
        <v>2</v>
      </c>
      <c r="G146" s="22">
        <v>1.3172343523079999E-2</v>
      </c>
    </row>
    <row r="147" spans="1:7" ht="19" customHeight="1" x14ac:dyDescent="0.2">
      <c r="A147" s="19" t="s">
        <v>1744</v>
      </c>
      <c r="B147" s="20" t="s">
        <v>1609</v>
      </c>
      <c r="C147" s="19">
        <v>0.44</v>
      </c>
      <c r="D147" s="19">
        <v>16.950000000000006</v>
      </c>
      <c r="E147" s="21">
        <v>86.657225600000004</v>
      </c>
      <c r="F147" s="19">
        <v>2</v>
      </c>
      <c r="G147" s="22">
        <v>6.6120558852480013E-2</v>
      </c>
    </row>
    <row r="148" spans="1:7" ht="19" customHeight="1" x14ac:dyDescent="0.2">
      <c r="A148" s="19" t="s">
        <v>1745</v>
      </c>
      <c r="B148" s="20" t="s">
        <v>1613</v>
      </c>
      <c r="C148" s="19">
        <v>1.2</v>
      </c>
      <c r="D148" s="19">
        <v>11.949999999999998</v>
      </c>
      <c r="E148" s="21">
        <v>65.514691400000004</v>
      </c>
      <c r="F148" s="19">
        <v>2</v>
      </c>
      <c r="G148" s="22">
        <v>9.6816067467599978E-2</v>
      </c>
    </row>
    <row r="149" spans="1:7" ht="19" customHeight="1" x14ac:dyDescent="0.2">
      <c r="A149" s="19" t="s">
        <v>1746</v>
      </c>
      <c r="B149" s="20" t="s">
        <v>1613</v>
      </c>
      <c r="C149" s="19">
        <v>1.2</v>
      </c>
      <c r="D149" s="19">
        <v>11.949999999999998</v>
      </c>
      <c r="E149" s="21">
        <v>67.172774199999992</v>
      </c>
      <c r="F149" s="19">
        <v>2</v>
      </c>
      <c r="G149" s="22">
        <v>9.9193758202799964E-2</v>
      </c>
    </row>
    <row r="150" spans="1:7" ht="19" customHeight="1" x14ac:dyDescent="0.2">
      <c r="A150" s="13" t="s">
        <v>1747</v>
      </c>
      <c r="B150" s="23" t="s">
        <v>1609</v>
      </c>
      <c r="C150" s="13">
        <v>0.12</v>
      </c>
      <c r="D150" s="13">
        <v>3</v>
      </c>
      <c r="E150" s="25">
        <v>82.182096928571454</v>
      </c>
      <c r="F150" s="27">
        <v>2</v>
      </c>
      <c r="G150" s="18">
        <v>3.0305554894285726E-3</v>
      </c>
    </row>
    <row r="151" spans="1:7" ht="19" customHeight="1" x14ac:dyDescent="0.2">
      <c r="A151" s="19" t="s">
        <v>1748</v>
      </c>
      <c r="B151" s="20" t="s">
        <v>1617</v>
      </c>
      <c r="C151" s="19">
        <v>2.1</v>
      </c>
      <c r="D151" s="19">
        <v>11.949999999999998</v>
      </c>
      <c r="E151" s="21">
        <v>3.3499999999999997E-7</v>
      </c>
      <c r="F151" s="19">
        <v>2</v>
      </c>
      <c r="G151" s="22">
        <v>5.0190008406824993E-3</v>
      </c>
    </row>
    <row r="152" spans="1:7" ht="19" customHeight="1" x14ac:dyDescent="0.2">
      <c r="A152" s="19" t="s">
        <v>1749</v>
      </c>
      <c r="B152" s="20" t="s">
        <v>1617</v>
      </c>
      <c r="C152" s="19">
        <v>2.12</v>
      </c>
      <c r="D152" s="19">
        <v>19.950000000000006</v>
      </c>
      <c r="E152" s="21">
        <v>1.02E-9</v>
      </c>
      <c r="F152" s="19">
        <v>2</v>
      </c>
      <c r="G152" s="22">
        <v>8.4588000043139926E-3</v>
      </c>
    </row>
    <row r="153" spans="1:7" ht="19" customHeight="1" x14ac:dyDescent="0.2">
      <c r="A153" s="19" t="s">
        <v>1750</v>
      </c>
      <c r="B153" s="20" t="s">
        <v>1617</v>
      </c>
      <c r="C153" s="19">
        <v>2.1</v>
      </c>
      <c r="D153" s="19">
        <v>11.949999999999998</v>
      </c>
      <c r="E153" s="21">
        <v>1.14E-8</v>
      </c>
      <c r="F153" s="19">
        <v>2</v>
      </c>
      <c r="G153" s="22">
        <v>5.0190000286082998E-3</v>
      </c>
    </row>
    <row r="154" spans="1:7" ht="19" customHeight="1" x14ac:dyDescent="0.2">
      <c r="A154" s="19" t="s">
        <v>1751</v>
      </c>
      <c r="B154" s="20" t="s">
        <v>1617</v>
      </c>
      <c r="C154" s="19">
        <v>3.68</v>
      </c>
      <c r="D154" s="19">
        <v>8.9499999999999975</v>
      </c>
      <c r="E154" s="21">
        <v>2.84E-8</v>
      </c>
      <c r="F154" s="19">
        <v>2</v>
      </c>
      <c r="G154" s="22">
        <v>6.5872000935382376E-3</v>
      </c>
    </row>
    <row r="155" spans="1:7" ht="19" customHeight="1" x14ac:dyDescent="0.2">
      <c r="A155" s="19" t="s">
        <v>1752</v>
      </c>
      <c r="B155" s="20" t="s">
        <v>1611</v>
      </c>
      <c r="C155" s="19">
        <v>1.1000000000000001</v>
      </c>
      <c r="D155" s="19">
        <v>12.949999999999998</v>
      </c>
      <c r="E155" s="21">
        <v>44.618231100000003</v>
      </c>
      <c r="F155" s="19">
        <v>2</v>
      </c>
      <c r="G155" s="22">
        <v>6.640767020195E-2</v>
      </c>
    </row>
    <row r="156" spans="1:7" ht="19" customHeight="1" x14ac:dyDescent="0.2">
      <c r="A156" s="13" t="s">
        <v>13</v>
      </c>
      <c r="B156" s="23" t="s">
        <v>1609</v>
      </c>
      <c r="C156" s="13">
        <v>0.49</v>
      </c>
      <c r="D156" s="13">
        <v>2</v>
      </c>
      <c r="E156" s="25">
        <v>82.182096928571454</v>
      </c>
      <c r="F156" s="27">
        <v>2</v>
      </c>
      <c r="G156" s="18">
        <v>8.2498454990000032E-3</v>
      </c>
    </row>
    <row r="157" spans="1:7" ht="19" customHeight="1" x14ac:dyDescent="0.2">
      <c r="A157" s="19" t="s">
        <v>1753</v>
      </c>
      <c r="B157" s="20" t="s">
        <v>1611</v>
      </c>
      <c r="C157" s="19">
        <v>0.79</v>
      </c>
      <c r="D157" s="19">
        <v>12.95</v>
      </c>
      <c r="E157" s="21">
        <v>80.988919699999997</v>
      </c>
      <c r="F157" s="19">
        <v>2</v>
      </c>
      <c r="G157" s="22">
        <v>8.4901814299084999E-2</v>
      </c>
    </row>
    <row r="158" spans="1:7" ht="19" customHeight="1" x14ac:dyDescent="0.2">
      <c r="A158" s="19" t="s">
        <v>1754</v>
      </c>
      <c r="B158" s="20" t="s">
        <v>1617</v>
      </c>
      <c r="C158" s="19">
        <v>2.1</v>
      </c>
      <c r="D158" s="19">
        <v>11.949999999999998</v>
      </c>
      <c r="E158" s="21">
        <v>0.24715050000000002</v>
      </c>
      <c r="F158" s="19">
        <v>2</v>
      </c>
      <c r="G158" s="22">
        <v>5.6392241797499996E-3</v>
      </c>
    </row>
    <row r="159" spans="1:7" ht="19" customHeight="1" x14ac:dyDescent="0.2">
      <c r="A159" s="19" t="s">
        <v>1755</v>
      </c>
      <c r="B159" s="20" t="s">
        <v>1611</v>
      </c>
      <c r="C159" s="19">
        <v>0.79</v>
      </c>
      <c r="D159" s="19">
        <v>12.949999999999998</v>
      </c>
      <c r="E159" s="21">
        <v>82.356280400000003</v>
      </c>
      <c r="F159" s="19">
        <v>2</v>
      </c>
      <c r="G159" s="22">
        <v>8.6300692663219991E-2</v>
      </c>
    </row>
    <row r="160" spans="1:7" ht="19" customHeight="1" x14ac:dyDescent="0.2">
      <c r="A160" s="19" t="s">
        <v>1756</v>
      </c>
      <c r="B160" s="20" t="s">
        <v>1617</v>
      </c>
      <c r="C160" s="19">
        <v>2.1</v>
      </c>
      <c r="D160" s="19">
        <v>11.949999999999998</v>
      </c>
      <c r="E160" s="21">
        <v>0.24715050000000002</v>
      </c>
      <c r="F160" s="19">
        <v>2</v>
      </c>
      <c r="G160" s="22">
        <v>5.6392241797500004E-3</v>
      </c>
    </row>
    <row r="161" spans="1:7" ht="19" customHeight="1" x14ac:dyDescent="0.2">
      <c r="A161" s="19" t="s">
        <v>1757</v>
      </c>
      <c r="B161" s="20" t="s">
        <v>1617</v>
      </c>
      <c r="C161" s="19">
        <v>2.8</v>
      </c>
      <c r="D161" s="19">
        <v>9.9499999999999975</v>
      </c>
      <c r="E161" s="21">
        <v>2.2199999999999999E-14</v>
      </c>
      <c r="F161" s="19">
        <v>2</v>
      </c>
      <c r="G161" s="22">
        <v>5.5720000000000604E-3</v>
      </c>
    </row>
    <row r="162" spans="1:7" ht="19" customHeight="1" x14ac:dyDescent="0.2">
      <c r="A162" s="19" t="s">
        <v>2146</v>
      </c>
      <c r="B162" s="20" t="s">
        <v>1611</v>
      </c>
      <c r="C162" s="19">
        <v>0.79</v>
      </c>
      <c r="D162" s="19">
        <v>7.950000000000002</v>
      </c>
      <c r="E162" s="21">
        <v>6.0207404999999996</v>
      </c>
      <c r="F162" s="19">
        <v>2</v>
      </c>
      <c r="G162" s="22">
        <v>5.0374260710250012E-3</v>
      </c>
    </row>
    <row r="163" spans="1:7" ht="19" customHeight="1" x14ac:dyDescent="0.2">
      <c r="A163" s="19" t="s">
        <v>1758</v>
      </c>
      <c r="B163" s="20" t="s">
        <v>1617</v>
      </c>
      <c r="C163" s="19">
        <v>0.7</v>
      </c>
      <c r="D163" s="19">
        <v>11.949999999999998</v>
      </c>
      <c r="E163" s="21">
        <v>3.8733626000000001</v>
      </c>
      <c r="F163" s="19">
        <v>2</v>
      </c>
      <c r="G163" s="22">
        <v>4.9130678149E-3</v>
      </c>
    </row>
    <row r="164" spans="1:7" ht="19" customHeight="1" x14ac:dyDescent="0.2">
      <c r="A164" s="19" t="s">
        <v>1759</v>
      </c>
      <c r="B164" s="20" t="s">
        <v>1611</v>
      </c>
      <c r="C164" s="19">
        <v>0.79</v>
      </c>
      <c r="D164" s="19">
        <v>12.95</v>
      </c>
      <c r="E164" s="21">
        <v>86.243255300000001</v>
      </c>
      <c r="F164" s="19">
        <v>2</v>
      </c>
      <c r="G164" s="22">
        <v>9.0277262334665015E-2</v>
      </c>
    </row>
    <row r="165" spans="1:7" ht="19" customHeight="1" x14ac:dyDescent="0.2">
      <c r="A165" s="19" t="s">
        <v>1760</v>
      </c>
      <c r="B165" s="20" t="s">
        <v>1613</v>
      </c>
      <c r="C165" s="19">
        <v>1.2</v>
      </c>
      <c r="D165" s="19">
        <v>11.949999999999998</v>
      </c>
      <c r="E165" s="21">
        <v>56.373422500000004</v>
      </c>
      <c r="F165" s="19">
        <v>2</v>
      </c>
      <c r="G165" s="22">
        <v>8.3707487864999999E-2</v>
      </c>
    </row>
    <row r="166" spans="1:7" ht="19" customHeight="1" x14ac:dyDescent="0.2">
      <c r="A166" s="19" t="s">
        <v>1761</v>
      </c>
      <c r="B166" s="20" t="s">
        <v>1613</v>
      </c>
      <c r="C166" s="19">
        <v>1.21</v>
      </c>
      <c r="D166" s="19">
        <v>11.949999999999998</v>
      </c>
      <c r="E166" s="21">
        <v>18.050952299999999</v>
      </c>
      <c r="F166" s="19">
        <v>2</v>
      </c>
      <c r="G166" s="22">
        <v>2.8992674478184998E-2</v>
      </c>
    </row>
    <row r="167" spans="1:7" ht="19" customHeight="1" x14ac:dyDescent="0.2">
      <c r="A167" s="19" t="s">
        <v>1762</v>
      </c>
      <c r="B167" s="20" t="s">
        <v>1611</v>
      </c>
      <c r="C167" s="19">
        <v>0.79</v>
      </c>
      <c r="D167" s="19">
        <v>12.949999999999998</v>
      </c>
      <c r="E167" s="21">
        <v>85.562342400000006</v>
      </c>
      <c r="F167" s="19">
        <v>2</v>
      </c>
      <c r="G167" s="22">
        <v>8.9580654392320005E-2</v>
      </c>
    </row>
    <row r="168" spans="1:7" ht="19" customHeight="1" x14ac:dyDescent="0.2">
      <c r="A168" s="13" t="s">
        <v>1763</v>
      </c>
      <c r="B168" s="23" t="s">
        <v>1611</v>
      </c>
      <c r="C168" s="13">
        <v>0.21</v>
      </c>
      <c r="D168" s="13">
        <v>11</v>
      </c>
      <c r="E168" s="25">
        <v>67.144116886363619</v>
      </c>
      <c r="F168" s="27">
        <v>2</v>
      </c>
      <c r="G168" s="18">
        <v>1.5972291000749993E-2</v>
      </c>
    </row>
    <row r="169" spans="1:7" ht="19" customHeight="1" x14ac:dyDescent="0.2">
      <c r="A169" s="19" t="s">
        <v>1764</v>
      </c>
      <c r="B169" s="20" t="s">
        <v>1613</v>
      </c>
      <c r="C169" s="19">
        <v>1.2</v>
      </c>
      <c r="D169" s="19">
        <v>11.95</v>
      </c>
      <c r="E169" s="21">
        <v>24.988362800000001</v>
      </c>
      <c r="F169" s="19">
        <v>2</v>
      </c>
      <c r="G169" s="22">
        <v>3.8701312255199995E-2</v>
      </c>
    </row>
    <row r="170" spans="1:7" ht="19" customHeight="1" x14ac:dyDescent="0.2">
      <c r="A170" s="19" t="s">
        <v>1765</v>
      </c>
      <c r="B170" s="20" t="s">
        <v>1611</v>
      </c>
      <c r="C170" s="19">
        <v>0.5</v>
      </c>
      <c r="D170" s="19">
        <v>14.949999999999998</v>
      </c>
      <c r="E170" s="21">
        <v>80.7347824</v>
      </c>
      <c r="F170" s="19">
        <v>2</v>
      </c>
      <c r="G170" s="22">
        <v>6.1844249843999999E-2</v>
      </c>
    </row>
    <row r="171" spans="1:7" ht="19" customHeight="1" x14ac:dyDescent="0.2">
      <c r="A171" s="19" t="s">
        <v>1766</v>
      </c>
      <c r="B171" s="20" t="s">
        <v>1613</v>
      </c>
      <c r="C171" s="19">
        <v>0.88</v>
      </c>
      <c r="D171" s="19">
        <v>10.949999999999998</v>
      </c>
      <c r="E171" s="21">
        <v>11.641591499999999</v>
      </c>
      <c r="F171" s="19">
        <v>2</v>
      </c>
      <c r="G171" s="22">
        <v>1.3145037569399994E-2</v>
      </c>
    </row>
    <row r="172" spans="1:7" ht="19" customHeight="1" x14ac:dyDescent="0.2">
      <c r="A172" s="19" t="s">
        <v>1767</v>
      </c>
      <c r="B172" s="20" t="s">
        <v>1617</v>
      </c>
      <c r="C172" s="19">
        <v>2.21</v>
      </c>
      <c r="D172" s="19">
        <v>11.949999999999998</v>
      </c>
      <c r="E172" s="21">
        <v>2.9299999999999999E-7</v>
      </c>
      <c r="F172" s="19">
        <v>2</v>
      </c>
      <c r="G172" s="22">
        <v>5.2819007737983491E-3</v>
      </c>
    </row>
    <row r="173" spans="1:7" ht="19" customHeight="1" x14ac:dyDescent="0.2">
      <c r="A173" s="19" t="s">
        <v>1768</v>
      </c>
      <c r="B173" s="20" t="s">
        <v>1617</v>
      </c>
      <c r="C173" s="19">
        <v>2.1</v>
      </c>
      <c r="D173" s="19">
        <v>11.949999999999998</v>
      </c>
      <c r="E173" s="21">
        <v>2.2431209999999999</v>
      </c>
      <c r="F173" s="19">
        <v>2</v>
      </c>
      <c r="G173" s="22">
        <v>1.0648112149499999E-2</v>
      </c>
    </row>
    <row r="174" spans="1:7" ht="19" customHeight="1" x14ac:dyDescent="0.2">
      <c r="A174" s="19" t="s">
        <v>1769</v>
      </c>
      <c r="B174" s="20" t="s">
        <v>1617</v>
      </c>
      <c r="C174" s="19">
        <v>1.33</v>
      </c>
      <c r="D174" s="19">
        <v>11.949999999999998</v>
      </c>
      <c r="E174" s="21">
        <v>1.8899999999999999E-4</v>
      </c>
      <c r="F174" s="19">
        <v>2</v>
      </c>
      <c r="G174" s="22">
        <v>3.17900038715E-3</v>
      </c>
    </row>
    <row r="175" spans="1:7" ht="19" customHeight="1" x14ac:dyDescent="0.2">
      <c r="A175" s="19" t="s">
        <v>1770</v>
      </c>
      <c r="B175" s="20" t="s">
        <v>1613</v>
      </c>
      <c r="C175" s="19">
        <v>1.2</v>
      </c>
      <c r="D175" s="19">
        <v>11.949999999999998</v>
      </c>
      <c r="E175" s="21">
        <v>9.4399999999999994E-6</v>
      </c>
      <c r="F175" s="19">
        <v>2</v>
      </c>
      <c r="G175" s="22">
        <v>2.8680135369599995E-3</v>
      </c>
    </row>
    <row r="176" spans="1:7" ht="19" customHeight="1" x14ac:dyDescent="0.2">
      <c r="A176" s="19" t="s">
        <v>1771</v>
      </c>
      <c r="B176" s="20" t="s">
        <v>1613</v>
      </c>
      <c r="C176" s="19">
        <v>1.04</v>
      </c>
      <c r="D176" s="19">
        <v>3.9499999999999997</v>
      </c>
      <c r="E176" s="21">
        <v>25.512732900000003</v>
      </c>
      <c r="F176" s="19">
        <v>2</v>
      </c>
      <c r="G176" s="22">
        <v>1.1302230675320001E-2</v>
      </c>
    </row>
    <row r="177" spans="1:7" ht="19" customHeight="1" x14ac:dyDescent="0.2">
      <c r="A177" s="19" t="s">
        <v>1772</v>
      </c>
      <c r="B177" s="20" t="s">
        <v>1613</v>
      </c>
      <c r="C177" s="19">
        <v>0.93</v>
      </c>
      <c r="D177" s="19">
        <v>11.949999999999998</v>
      </c>
      <c r="E177" s="21">
        <v>16.4129</v>
      </c>
      <c r="F177" s="19">
        <v>2</v>
      </c>
      <c r="G177" s="22">
        <v>2.0463176414999999E-2</v>
      </c>
    </row>
    <row r="178" spans="1:7" ht="19" customHeight="1" x14ac:dyDescent="0.2">
      <c r="A178" s="13" t="s">
        <v>1773</v>
      </c>
      <c r="B178" s="23" t="s">
        <v>1609</v>
      </c>
      <c r="C178" s="13">
        <v>0.52</v>
      </c>
      <c r="D178" s="13">
        <v>4</v>
      </c>
      <c r="E178" s="25">
        <v>82.182096928571454</v>
      </c>
      <c r="F178" s="27">
        <v>2</v>
      </c>
      <c r="G178" s="18">
        <v>1.7509876161142864E-2</v>
      </c>
    </row>
    <row r="179" spans="1:7" ht="19" customHeight="1" x14ac:dyDescent="0.2">
      <c r="A179" s="19" t="s">
        <v>1774</v>
      </c>
      <c r="B179" s="20" t="s">
        <v>1613</v>
      </c>
      <c r="C179" s="19">
        <v>1.2</v>
      </c>
      <c r="D179" s="19">
        <v>11.949999999999998</v>
      </c>
      <c r="E179" s="21">
        <v>24.900968800000001</v>
      </c>
      <c r="F179" s="19">
        <v>2</v>
      </c>
      <c r="G179" s="22">
        <v>3.8575989259199993E-2</v>
      </c>
    </row>
    <row r="180" spans="1:7" ht="19" customHeight="1" x14ac:dyDescent="0.2">
      <c r="A180" s="19" t="s">
        <v>1775</v>
      </c>
      <c r="B180" s="20" t="s">
        <v>1613</v>
      </c>
      <c r="C180" s="19">
        <v>5.45</v>
      </c>
      <c r="D180" s="19">
        <v>11.949999999999998</v>
      </c>
      <c r="E180" s="21">
        <v>6.3308975000000007</v>
      </c>
      <c r="F180" s="19">
        <v>2</v>
      </c>
      <c r="G180" s="22">
        <v>5.4257052693124995E-2</v>
      </c>
    </row>
    <row r="181" spans="1:7" ht="19" customHeight="1" x14ac:dyDescent="0.2">
      <c r="A181" s="19" t="s">
        <v>1776</v>
      </c>
      <c r="B181" s="20" t="s">
        <v>1613</v>
      </c>
      <c r="C181" s="19">
        <v>4.3499999999999996</v>
      </c>
      <c r="D181" s="19">
        <v>11.949999999999998</v>
      </c>
      <c r="E181" s="21">
        <v>19.662271199999999</v>
      </c>
      <c r="F181" s="19">
        <v>2</v>
      </c>
      <c r="G181" s="22">
        <v>0.11260590126539996</v>
      </c>
    </row>
    <row r="182" spans="1:7" ht="19" customHeight="1" x14ac:dyDescent="0.2">
      <c r="A182" s="19" t="s">
        <v>2143</v>
      </c>
      <c r="B182" s="20" t="s">
        <v>1617</v>
      </c>
      <c r="C182" s="19">
        <v>2.1</v>
      </c>
      <c r="D182" s="19">
        <v>11.949999999999998</v>
      </c>
      <c r="E182" s="21">
        <v>3.2199699999999998E-2</v>
      </c>
      <c r="F182" s="19">
        <v>2</v>
      </c>
      <c r="G182" s="22">
        <v>5.0998051471500003E-3</v>
      </c>
    </row>
    <row r="183" spans="1:7" ht="19" customHeight="1" x14ac:dyDescent="0.2">
      <c r="A183" s="19" t="s">
        <v>1777</v>
      </c>
      <c r="B183" s="20" t="s">
        <v>1617</v>
      </c>
      <c r="C183" s="19">
        <v>2.1</v>
      </c>
      <c r="D183" s="19">
        <v>11.949999999999998</v>
      </c>
      <c r="E183" s="21">
        <v>3.2199699999999998E-2</v>
      </c>
      <c r="F183" s="19">
        <v>2</v>
      </c>
      <c r="G183" s="22">
        <v>5.0998051471500003E-3</v>
      </c>
    </row>
    <row r="184" spans="1:7" ht="19" customHeight="1" x14ac:dyDescent="0.2">
      <c r="A184" s="19" t="s">
        <v>2150</v>
      </c>
      <c r="B184" s="20" t="s">
        <v>1613</v>
      </c>
      <c r="C184" s="19">
        <v>1.7</v>
      </c>
      <c r="D184" s="19">
        <v>12.949999999999998</v>
      </c>
      <c r="E184" s="21">
        <v>21.2494196</v>
      </c>
      <c r="F184" s="19">
        <v>2</v>
      </c>
      <c r="G184" s="22">
        <v>5.1183597249399991E-2</v>
      </c>
    </row>
    <row r="185" spans="1:7" ht="19" customHeight="1" x14ac:dyDescent="0.2">
      <c r="A185" s="13" t="s">
        <v>1778</v>
      </c>
      <c r="B185" s="23" t="s">
        <v>1617</v>
      </c>
      <c r="C185" s="13">
        <v>2.15</v>
      </c>
      <c r="D185" s="13">
        <v>9</v>
      </c>
      <c r="E185" s="25">
        <v>1.1707407122716054</v>
      </c>
      <c r="F185" s="27">
        <v>2</v>
      </c>
      <c r="G185" s="18">
        <v>6.1353832782455554E-3</v>
      </c>
    </row>
    <row r="186" spans="1:7" ht="19" customHeight="1" x14ac:dyDescent="0.2">
      <c r="A186" s="19" t="s">
        <v>1779</v>
      </c>
      <c r="B186" s="20" t="s">
        <v>1611</v>
      </c>
      <c r="C186" s="19">
        <v>0.79</v>
      </c>
      <c r="D186" s="19">
        <v>12.949999999999998</v>
      </c>
      <c r="E186" s="21">
        <v>81.10841640000001</v>
      </c>
      <c r="F186" s="19">
        <v>2</v>
      </c>
      <c r="G186" s="22">
        <v>8.5024065398020002E-2</v>
      </c>
    </row>
    <row r="187" spans="1:7" ht="19" customHeight="1" x14ac:dyDescent="0.2">
      <c r="A187" s="19" t="s">
        <v>1780</v>
      </c>
      <c r="B187" s="20" t="s">
        <v>1617</v>
      </c>
      <c r="C187" s="19">
        <v>1.3</v>
      </c>
      <c r="D187" s="19">
        <v>11.949999999999998</v>
      </c>
      <c r="E187" s="21">
        <v>8.0863810999999988</v>
      </c>
      <c r="F187" s="19">
        <v>2</v>
      </c>
      <c r="G187" s="22">
        <v>1.5669193038849998E-2</v>
      </c>
    </row>
    <row r="188" spans="1:7" ht="19" customHeight="1" x14ac:dyDescent="0.2">
      <c r="A188" s="19" t="s">
        <v>201</v>
      </c>
      <c r="B188" s="20" t="s">
        <v>1611</v>
      </c>
      <c r="C188" s="19">
        <v>0.79</v>
      </c>
      <c r="D188" s="19">
        <v>12.95</v>
      </c>
      <c r="E188" s="21">
        <v>81.971516499999993</v>
      </c>
      <c r="F188" s="19">
        <v>2</v>
      </c>
      <c r="G188" s="22">
        <v>8.5907059955325007E-2</v>
      </c>
    </row>
    <row r="189" spans="1:7" ht="19" customHeight="1" x14ac:dyDescent="0.2">
      <c r="A189" s="19" t="s">
        <v>2138</v>
      </c>
      <c r="B189" s="20" t="s">
        <v>1613</v>
      </c>
      <c r="C189" s="19">
        <v>1.2</v>
      </c>
      <c r="D189" s="19">
        <v>11.949999999999998</v>
      </c>
      <c r="E189" s="21">
        <v>30.410413899999998</v>
      </c>
      <c r="F189" s="19">
        <v>2</v>
      </c>
      <c r="G189" s="22">
        <v>4.6476533532599999E-2</v>
      </c>
    </row>
    <row r="190" spans="1:7" ht="19" customHeight="1" x14ac:dyDescent="0.2">
      <c r="A190" s="19" t="s">
        <v>2140</v>
      </c>
      <c r="B190" s="20" t="s">
        <v>1613</v>
      </c>
      <c r="C190" s="19">
        <v>1.2</v>
      </c>
      <c r="D190" s="19">
        <v>11.949999999999998</v>
      </c>
      <c r="E190" s="21">
        <v>30.410413899999998</v>
      </c>
      <c r="F190" s="19">
        <v>2</v>
      </c>
      <c r="G190" s="22">
        <v>4.6476533532599999E-2</v>
      </c>
    </row>
    <row r="191" spans="1:7" ht="19" customHeight="1" x14ac:dyDescent="0.2">
      <c r="A191" s="19" t="s">
        <v>2139</v>
      </c>
      <c r="B191" s="20" t="s">
        <v>1613</v>
      </c>
      <c r="C191" s="19">
        <v>1.2</v>
      </c>
      <c r="D191" s="19">
        <v>11.949999999999998</v>
      </c>
      <c r="E191" s="21">
        <v>30.410413899999998</v>
      </c>
      <c r="F191" s="19">
        <v>2</v>
      </c>
      <c r="G191" s="22">
        <v>4.6476533532599999E-2</v>
      </c>
    </row>
    <row r="192" spans="1:7" ht="19" customHeight="1" x14ac:dyDescent="0.2">
      <c r="A192" s="19" t="s">
        <v>1781</v>
      </c>
      <c r="B192" s="20" t="s">
        <v>1613</v>
      </c>
      <c r="C192" s="19">
        <v>2.98</v>
      </c>
      <c r="D192" s="19">
        <v>11.949999999999998</v>
      </c>
      <c r="E192" s="21">
        <v>36.898487600000003</v>
      </c>
      <c r="F192" s="19">
        <v>2</v>
      </c>
      <c r="G192" s="22">
        <v>0.13852140419235998</v>
      </c>
    </row>
    <row r="193" spans="1:7" ht="19" customHeight="1" x14ac:dyDescent="0.2">
      <c r="A193" s="19" t="s">
        <v>1782</v>
      </c>
      <c r="B193" s="20" t="s">
        <v>1609</v>
      </c>
      <c r="C193" s="19">
        <v>0.45</v>
      </c>
      <c r="D193" s="19">
        <v>8.9499999999999975</v>
      </c>
      <c r="E193" s="21">
        <v>83.786846100000005</v>
      </c>
      <c r="F193" s="19">
        <v>2</v>
      </c>
      <c r="G193" s="22">
        <v>3.4550652266774992E-2</v>
      </c>
    </row>
    <row r="194" spans="1:7" ht="19" customHeight="1" x14ac:dyDescent="0.2">
      <c r="A194" s="19" t="s">
        <v>1783</v>
      </c>
      <c r="B194" s="20" t="s">
        <v>1617</v>
      </c>
      <c r="C194" s="19">
        <v>1.49</v>
      </c>
      <c r="D194" s="19">
        <v>12.949999999999998</v>
      </c>
      <c r="E194" s="21">
        <v>4.5382199999999998E-2</v>
      </c>
      <c r="F194" s="19">
        <v>2</v>
      </c>
      <c r="G194" s="22">
        <v>3.946667224009999E-3</v>
      </c>
    </row>
    <row r="195" spans="1:7" ht="19" customHeight="1" x14ac:dyDescent="0.2">
      <c r="A195" s="13" t="s">
        <v>1784</v>
      </c>
      <c r="B195" s="23" t="s">
        <v>1617</v>
      </c>
      <c r="C195" s="13">
        <v>1.37</v>
      </c>
      <c r="D195" s="13">
        <v>7</v>
      </c>
      <c r="E195" s="25">
        <v>1.1707407122716054</v>
      </c>
      <c r="F195" s="27">
        <v>2</v>
      </c>
      <c r="G195" s="18">
        <v>3.0407403430684696E-3</v>
      </c>
    </row>
    <row r="196" spans="1:7" ht="19" customHeight="1" x14ac:dyDescent="0.2">
      <c r="A196" s="19" t="s">
        <v>1785</v>
      </c>
      <c r="B196" s="20" t="s">
        <v>1617</v>
      </c>
      <c r="C196" s="19">
        <v>1.21</v>
      </c>
      <c r="D196" s="19">
        <v>11.95</v>
      </c>
      <c r="E196" s="21">
        <v>1.1301307999999999</v>
      </c>
      <c r="F196" s="19">
        <v>2</v>
      </c>
      <c r="G196" s="22">
        <v>4.5260126302599998E-3</v>
      </c>
    </row>
    <row r="197" spans="1:7" ht="19" customHeight="1" x14ac:dyDescent="0.2">
      <c r="A197" s="19" t="s">
        <v>1786</v>
      </c>
      <c r="B197" s="20" t="s">
        <v>1611</v>
      </c>
      <c r="C197" s="19">
        <v>0.79</v>
      </c>
      <c r="D197" s="19">
        <v>12.95</v>
      </c>
      <c r="E197" s="21">
        <v>86.27750309999999</v>
      </c>
      <c r="F197" s="19">
        <v>2</v>
      </c>
      <c r="G197" s="22">
        <v>9.0312299546455005E-2</v>
      </c>
    </row>
    <row r="198" spans="1:7" ht="19" customHeight="1" x14ac:dyDescent="0.2">
      <c r="A198" s="19" t="s">
        <v>1787</v>
      </c>
      <c r="B198" s="20" t="s">
        <v>1609</v>
      </c>
      <c r="C198" s="19">
        <v>0.6</v>
      </c>
      <c r="D198" s="19">
        <v>8.9499999999999975</v>
      </c>
      <c r="E198" s="21">
        <v>84.750168200000005</v>
      </c>
      <c r="F198" s="19">
        <v>2</v>
      </c>
      <c r="G198" s="22">
        <v>4.6584840323399976E-2</v>
      </c>
    </row>
    <row r="199" spans="1:7" ht="19" customHeight="1" x14ac:dyDescent="0.2">
      <c r="A199" s="19" t="s">
        <v>1788</v>
      </c>
      <c r="B199" s="20" t="s">
        <v>1613</v>
      </c>
      <c r="C199" s="19">
        <v>2</v>
      </c>
      <c r="D199" s="19">
        <v>11.949999999999998</v>
      </c>
      <c r="E199" s="21">
        <v>53.9873732</v>
      </c>
      <c r="F199" s="19">
        <v>2</v>
      </c>
      <c r="G199" s="22">
        <v>0.13380982194799998</v>
      </c>
    </row>
    <row r="200" spans="1:7" ht="19" customHeight="1" x14ac:dyDescent="0.2">
      <c r="A200" s="19" t="s">
        <v>1789</v>
      </c>
      <c r="B200" s="20" t="s">
        <v>1617</v>
      </c>
      <c r="C200" s="19">
        <v>2.13</v>
      </c>
      <c r="D200" s="19">
        <v>12.949999999999998</v>
      </c>
      <c r="E200" s="21">
        <v>3.9099999999999999E-8</v>
      </c>
      <c r="F200" s="19">
        <v>2</v>
      </c>
      <c r="G200" s="22">
        <v>5.5167001078514841E-3</v>
      </c>
    </row>
    <row r="201" spans="1:7" ht="19" customHeight="1" x14ac:dyDescent="0.2">
      <c r="A201" s="19" t="s">
        <v>1790</v>
      </c>
      <c r="B201" s="20" t="s">
        <v>1611</v>
      </c>
      <c r="C201" s="19">
        <v>5.0999999999999996</v>
      </c>
      <c r="D201" s="19">
        <v>6.950000000000002</v>
      </c>
      <c r="E201" s="21">
        <v>82.424006199999994</v>
      </c>
      <c r="F201" s="19">
        <v>2</v>
      </c>
      <c r="G201" s="22">
        <v>0.29924088997589998</v>
      </c>
    </row>
    <row r="202" spans="1:7" ht="19" customHeight="1" x14ac:dyDescent="0.2">
      <c r="A202" s="19" t="s">
        <v>1791</v>
      </c>
      <c r="B202" s="20" t="s">
        <v>1611</v>
      </c>
      <c r="C202" s="19">
        <v>0.79</v>
      </c>
      <c r="D202" s="19">
        <v>12.949999999999998</v>
      </c>
      <c r="E202" s="21">
        <v>79.592940999999996</v>
      </c>
      <c r="F202" s="19">
        <v>2</v>
      </c>
      <c r="G202" s="22">
        <v>8.3473658290049976E-2</v>
      </c>
    </row>
    <row r="203" spans="1:7" ht="19" customHeight="1" x14ac:dyDescent="0.2">
      <c r="A203" s="19" t="s">
        <v>639</v>
      </c>
      <c r="B203" s="20" t="s">
        <v>1613</v>
      </c>
      <c r="C203" s="19">
        <v>1.36</v>
      </c>
      <c r="D203" s="19">
        <v>11.949999999999998</v>
      </c>
      <c r="E203" s="21">
        <v>14.5201104</v>
      </c>
      <c r="F203" s="19">
        <v>2</v>
      </c>
      <c r="G203" s="22">
        <v>2.6848483422079995E-2</v>
      </c>
    </row>
    <row r="204" spans="1:7" ht="19" customHeight="1" x14ac:dyDescent="0.2">
      <c r="A204" s="19" t="s">
        <v>1792</v>
      </c>
      <c r="B204" s="20" t="s">
        <v>1611</v>
      </c>
      <c r="C204" s="19">
        <v>0.79</v>
      </c>
      <c r="D204" s="19">
        <v>12.949999999999998</v>
      </c>
      <c r="E204" s="21">
        <v>1.73E-5</v>
      </c>
      <c r="F204" s="19">
        <v>2</v>
      </c>
      <c r="G204" s="22">
        <v>2.0461176987649999E-3</v>
      </c>
    </row>
    <row r="205" spans="1:7" ht="19" customHeight="1" x14ac:dyDescent="0.2">
      <c r="A205" s="13" t="s">
        <v>1793</v>
      </c>
      <c r="B205" s="23" t="s">
        <v>1611</v>
      </c>
      <c r="C205" s="13">
        <v>0.51</v>
      </c>
      <c r="D205" s="13">
        <v>4</v>
      </c>
      <c r="E205" s="25">
        <v>67.144116886363619</v>
      </c>
      <c r="F205" s="27">
        <v>2</v>
      </c>
      <c r="G205" s="18">
        <v>1.4105399844818178E-2</v>
      </c>
    </row>
    <row r="206" spans="1:7" ht="19" customHeight="1" x14ac:dyDescent="0.2">
      <c r="A206" s="19" t="s">
        <v>1794</v>
      </c>
      <c r="B206" s="20" t="s">
        <v>1617</v>
      </c>
      <c r="C206" s="19">
        <v>1.61</v>
      </c>
      <c r="D206" s="19">
        <v>2.9499999999999997</v>
      </c>
      <c r="E206" s="21">
        <v>3.9799999999999997E-10</v>
      </c>
      <c r="F206" s="19">
        <v>2</v>
      </c>
      <c r="G206" s="22">
        <v>9.4990000018903005E-4</v>
      </c>
    </row>
    <row r="207" spans="1:7" ht="19" customHeight="1" x14ac:dyDescent="0.2">
      <c r="A207" s="13" t="s">
        <v>1795</v>
      </c>
      <c r="B207" s="23" t="s">
        <v>1617</v>
      </c>
      <c r="C207" s="13">
        <v>2.61</v>
      </c>
      <c r="D207" s="13">
        <v>15</v>
      </c>
      <c r="E207" s="25">
        <v>1.1707407122716054</v>
      </c>
      <c r="F207" s="27">
        <v>2</v>
      </c>
      <c r="G207" s="18">
        <v>1.2413449888543333E-2</v>
      </c>
    </row>
    <row r="208" spans="1:7" ht="19" customHeight="1" x14ac:dyDescent="0.2">
      <c r="A208" s="19" t="s">
        <v>2136</v>
      </c>
      <c r="B208" s="20" t="s">
        <v>1611</v>
      </c>
      <c r="C208" s="19">
        <v>1.37</v>
      </c>
      <c r="D208" s="19">
        <v>12.949999999999998</v>
      </c>
      <c r="E208" s="21">
        <v>65.32289209999999</v>
      </c>
      <c r="F208" s="19">
        <v>2</v>
      </c>
      <c r="G208" s="22">
        <v>0.11944090901921499</v>
      </c>
    </row>
    <row r="209" spans="1:7" ht="19" customHeight="1" x14ac:dyDescent="0.2">
      <c r="A209" s="19" t="s">
        <v>1796</v>
      </c>
      <c r="B209" s="20" t="s">
        <v>1617</v>
      </c>
      <c r="C209" s="19">
        <v>2.1</v>
      </c>
      <c r="D209" s="19">
        <v>11.949999999999998</v>
      </c>
      <c r="E209" s="21">
        <v>0.24715050000000002</v>
      </c>
      <c r="F209" s="19">
        <v>2</v>
      </c>
      <c r="G209" s="22">
        <v>5.6392241797499996E-3</v>
      </c>
    </row>
    <row r="210" spans="1:7" ht="19" customHeight="1" x14ac:dyDescent="0.2">
      <c r="A210" s="13" t="s">
        <v>1797</v>
      </c>
      <c r="B210" s="23" t="s">
        <v>1609</v>
      </c>
      <c r="C210" s="13">
        <v>0.89</v>
      </c>
      <c r="D210" s="13">
        <v>10</v>
      </c>
      <c r="E210" s="25">
        <v>82.182096928571454</v>
      </c>
      <c r="F210" s="27">
        <v>2</v>
      </c>
      <c r="G210" s="18">
        <v>7.4922066266428611E-2</v>
      </c>
    </row>
    <row r="211" spans="1:7" ht="19" customHeight="1" x14ac:dyDescent="0.2">
      <c r="A211" s="19" t="s">
        <v>1798</v>
      </c>
      <c r="B211" s="20" t="s">
        <v>1613</v>
      </c>
      <c r="C211" s="19">
        <v>1.2</v>
      </c>
      <c r="D211" s="19">
        <v>11.95</v>
      </c>
      <c r="E211" s="21">
        <v>73.394994699999998</v>
      </c>
      <c r="F211" s="19">
        <v>2</v>
      </c>
      <c r="G211" s="22">
        <v>0.10811642239979999</v>
      </c>
    </row>
    <row r="212" spans="1:7" ht="19" customHeight="1" x14ac:dyDescent="0.2">
      <c r="A212" s="19" t="s">
        <v>1799</v>
      </c>
      <c r="B212" s="20" t="s">
        <v>1609</v>
      </c>
      <c r="C212" s="19">
        <v>0.52</v>
      </c>
      <c r="D212" s="19">
        <v>10.949999999999998</v>
      </c>
      <c r="E212" s="21">
        <v>83.525481799999994</v>
      </c>
      <c r="F212" s="19">
        <v>2</v>
      </c>
      <c r="G212" s="22">
        <v>4.8698209336919998E-2</v>
      </c>
    </row>
    <row r="213" spans="1:7" ht="19" customHeight="1" x14ac:dyDescent="0.2">
      <c r="A213" s="19" t="s">
        <v>1800</v>
      </c>
      <c r="B213" s="20" t="s">
        <v>1611</v>
      </c>
      <c r="C213" s="19">
        <v>0.79</v>
      </c>
      <c r="D213" s="19">
        <v>12.949999999999998</v>
      </c>
      <c r="E213" s="21">
        <v>82.356280400000003</v>
      </c>
      <c r="F213" s="19">
        <v>2</v>
      </c>
      <c r="G213" s="22">
        <v>8.6300692663219991E-2</v>
      </c>
    </row>
    <row r="214" spans="1:7" ht="19" customHeight="1" x14ac:dyDescent="0.2">
      <c r="A214" s="19" t="s">
        <v>1801</v>
      </c>
      <c r="B214" s="20" t="s">
        <v>1611</v>
      </c>
      <c r="C214" s="19">
        <v>3.71</v>
      </c>
      <c r="D214" s="19">
        <v>5.950000000000002</v>
      </c>
      <c r="E214" s="21">
        <v>77.916761100000002</v>
      </c>
      <c r="F214" s="19">
        <v>2</v>
      </c>
      <c r="G214" s="22">
        <v>0.17641225429019503</v>
      </c>
    </row>
    <row r="215" spans="1:7" ht="19" customHeight="1" x14ac:dyDescent="0.2">
      <c r="A215" s="19" t="s">
        <v>1802</v>
      </c>
      <c r="B215" s="20" t="s">
        <v>1617</v>
      </c>
      <c r="C215" s="19">
        <v>14.4</v>
      </c>
      <c r="D215" s="19">
        <v>24.950000000000006</v>
      </c>
      <c r="E215" s="21">
        <v>3.2804207999999999</v>
      </c>
      <c r="F215" s="19">
        <v>2</v>
      </c>
      <c r="G215" s="22">
        <v>0.18971495850240006</v>
      </c>
    </row>
    <row r="216" spans="1:7" ht="19" customHeight="1" x14ac:dyDescent="0.2">
      <c r="A216" s="19" t="s">
        <v>1803</v>
      </c>
      <c r="B216" s="20" t="s">
        <v>1613</v>
      </c>
      <c r="C216" s="19">
        <v>1.2</v>
      </c>
      <c r="D216" s="19">
        <v>11.949999999999998</v>
      </c>
      <c r="E216" s="21">
        <v>59.534002399999999</v>
      </c>
      <c r="F216" s="19">
        <v>2</v>
      </c>
      <c r="G216" s="22">
        <v>8.823975944159998E-2</v>
      </c>
    </row>
    <row r="217" spans="1:7" ht="19" customHeight="1" x14ac:dyDescent="0.2">
      <c r="A217" s="19" t="s">
        <v>1804</v>
      </c>
      <c r="B217" s="20" t="s">
        <v>1613</v>
      </c>
      <c r="C217" s="19">
        <v>1.77</v>
      </c>
      <c r="D217" s="19">
        <v>11.949999999999998</v>
      </c>
      <c r="E217" s="21">
        <v>16.489279800000002</v>
      </c>
      <c r="F217" s="19">
        <v>2</v>
      </c>
      <c r="G217" s="22">
        <v>3.9107600168969997E-2</v>
      </c>
    </row>
    <row r="218" spans="1:7" ht="19" customHeight="1" x14ac:dyDescent="0.2">
      <c r="A218" s="13" t="s">
        <v>1805</v>
      </c>
      <c r="B218" s="23" t="s">
        <v>1611</v>
      </c>
      <c r="C218" s="13">
        <v>0.98</v>
      </c>
      <c r="D218" s="13">
        <v>10</v>
      </c>
      <c r="E218" s="25">
        <v>67.144116886363619</v>
      </c>
      <c r="F218" s="27">
        <v>2</v>
      </c>
      <c r="G218" s="18">
        <v>6.7761234548636348E-2</v>
      </c>
    </row>
    <row r="219" spans="1:7" ht="19" customHeight="1" x14ac:dyDescent="0.2">
      <c r="A219" s="19" t="s">
        <v>1806</v>
      </c>
      <c r="B219" s="20" t="s">
        <v>1617</v>
      </c>
      <c r="C219" s="19">
        <v>2.1</v>
      </c>
      <c r="D219" s="19">
        <v>11.949999999999998</v>
      </c>
      <c r="E219" s="21">
        <v>0.39000189999999996</v>
      </c>
      <c r="F219" s="19">
        <v>2</v>
      </c>
      <c r="G219" s="22">
        <v>5.997709768049999E-3</v>
      </c>
    </row>
    <row r="220" spans="1:7" ht="19" customHeight="1" x14ac:dyDescent="0.2">
      <c r="A220" s="19" t="s">
        <v>1807</v>
      </c>
      <c r="B220" s="20" t="s">
        <v>1613</v>
      </c>
      <c r="C220" s="19">
        <v>1.2</v>
      </c>
      <c r="D220" s="19">
        <v>11.949999999999998</v>
      </c>
      <c r="E220" s="21">
        <v>73.486044300000003</v>
      </c>
      <c r="F220" s="19">
        <v>2</v>
      </c>
      <c r="G220" s="22">
        <v>0.10824698752619998</v>
      </c>
    </row>
    <row r="221" spans="1:7" ht="19" customHeight="1" x14ac:dyDescent="0.2">
      <c r="A221" s="13" t="s">
        <v>1808</v>
      </c>
      <c r="B221" s="23" t="s">
        <v>1609</v>
      </c>
      <c r="C221" s="13">
        <v>0.34</v>
      </c>
      <c r="D221" s="13">
        <v>1</v>
      </c>
      <c r="E221" s="25">
        <v>82.182096928571454</v>
      </c>
      <c r="F221" s="27">
        <v>2</v>
      </c>
      <c r="G221" s="18">
        <v>2.8621912955714298E-3</v>
      </c>
    </row>
    <row r="222" spans="1:7" ht="19" customHeight="1" x14ac:dyDescent="0.2">
      <c r="A222" s="19" t="s">
        <v>1809</v>
      </c>
      <c r="B222" s="20" t="s">
        <v>1611</v>
      </c>
      <c r="C222" s="19">
        <v>0.79</v>
      </c>
      <c r="D222" s="19">
        <v>12.949999999999998</v>
      </c>
      <c r="E222" s="21">
        <v>48.615329699999997</v>
      </c>
      <c r="F222" s="19">
        <v>2</v>
      </c>
      <c r="G222" s="22">
        <v>5.1782013049584991E-2</v>
      </c>
    </row>
    <row r="223" spans="1:7" ht="19" customHeight="1" x14ac:dyDescent="0.2">
      <c r="A223" s="19" t="s">
        <v>1810</v>
      </c>
      <c r="B223" s="20" t="s">
        <v>1617</v>
      </c>
      <c r="C223" s="19">
        <v>1.66</v>
      </c>
      <c r="D223" s="19">
        <v>11.949999999999998</v>
      </c>
      <c r="E223" s="21">
        <v>6.3820799999999997E-2</v>
      </c>
      <c r="F223" s="19">
        <v>2</v>
      </c>
      <c r="G223" s="22">
        <v>4.0940013209599998E-3</v>
      </c>
    </row>
    <row r="224" spans="1:7" ht="19" customHeight="1" x14ac:dyDescent="0.2">
      <c r="A224" s="19" t="s">
        <v>1811</v>
      </c>
      <c r="B224" s="20" t="s">
        <v>1617</v>
      </c>
      <c r="C224" s="19">
        <v>1.79</v>
      </c>
      <c r="D224" s="19">
        <v>11.949999999999998</v>
      </c>
      <c r="E224" s="21">
        <v>8.1200000000000009E-9</v>
      </c>
      <c r="F224" s="19">
        <v>2</v>
      </c>
      <c r="G224" s="22">
        <v>4.2781000173690853E-3</v>
      </c>
    </row>
    <row r="225" spans="1:7" ht="19" customHeight="1" x14ac:dyDescent="0.2">
      <c r="A225" s="19" t="s">
        <v>2151</v>
      </c>
      <c r="B225" s="20" t="s">
        <v>1609</v>
      </c>
      <c r="C225" s="19">
        <v>0.26</v>
      </c>
      <c r="D225" s="19">
        <v>8.9499999999999975</v>
      </c>
      <c r="E225" s="21">
        <v>83.522422900000009</v>
      </c>
      <c r="F225" s="19">
        <v>2</v>
      </c>
      <c r="G225" s="22">
        <v>1.9901067808829994E-2</v>
      </c>
    </row>
    <row r="226" spans="1:7" ht="19" customHeight="1" x14ac:dyDescent="0.2">
      <c r="A226" s="19" t="s">
        <v>1812</v>
      </c>
      <c r="B226" s="20" t="s">
        <v>1617</v>
      </c>
      <c r="C226" s="19">
        <v>2.58</v>
      </c>
      <c r="D226" s="19">
        <v>12.949999999999998</v>
      </c>
      <c r="E226" s="21">
        <v>8.379999999999999E-10</v>
      </c>
      <c r="F226" s="19">
        <v>2</v>
      </c>
      <c r="G226" s="22">
        <v>6.6822000027998421E-3</v>
      </c>
    </row>
    <row r="227" spans="1:7" ht="19" customHeight="1" x14ac:dyDescent="0.2">
      <c r="A227" s="19" t="s">
        <v>1813</v>
      </c>
      <c r="B227" s="20" t="s">
        <v>1617</v>
      </c>
      <c r="C227" s="19">
        <v>2.1</v>
      </c>
      <c r="D227" s="19">
        <v>11.949999999999998</v>
      </c>
      <c r="E227" s="21">
        <v>3.2199699999999998E-2</v>
      </c>
      <c r="F227" s="19">
        <v>2</v>
      </c>
      <c r="G227" s="22">
        <v>5.0998051471499994E-3</v>
      </c>
    </row>
    <row r="228" spans="1:7" ht="19" customHeight="1" x14ac:dyDescent="0.2">
      <c r="A228" s="19" t="s">
        <v>200</v>
      </c>
      <c r="B228" s="20" t="s">
        <v>1617</v>
      </c>
      <c r="C228" s="19">
        <v>2.1</v>
      </c>
      <c r="D228" s="19">
        <v>11.949999999999998</v>
      </c>
      <c r="E228" s="21">
        <v>7.6731737999999989</v>
      </c>
      <c r="F228" s="19">
        <v>2</v>
      </c>
      <c r="G228" s="22">
        <v>2.4274829651099995E-2</v>
      </c>
    </row>
    <row r="229" spans="1:7" ht="19" customHeight="1" x14ac:dyDescent="0.2">
      <c r="A229" s="13" t="s">
        <v>1814</v>
      </c>
      <c r="B229" s="23" t="s">
        <v>1609</v>
      </c>
      <c r="C229" s="13">
        <v>1.1200000000000001</v>
      </c>
      <c r="D229" s="13">
        <v>10</v>
      </c>
      <c r="E229" s="25">
        <v>82.182096928571454</v>
      </c>
      <c r="F229" s="27">
        <v>2</v>
      </c>
      <c r="G229" s="18">
        <v>9.4283948560000053E-2</v>
      </c>
    </row>
    <row r="230" spans="1:7" ht="19" customHeight="1" x14ac:dyDescent="0.2">
      <c r="A230" s="19" t="s">
        <v>1815</v>
      </c>
      <c r="B230" s="20" t="s">
        <v>1611</v>
      </c>
      <c r="C230" s="19">
        <v>3.28</v>
      </c>
      <c r="D230" s="19">
        <v>8.9499999999999975</v>
      </c>
      <c r="E230" s="21">
        <v>81.295437399999997</v>
      </c>
      <c r="F230" s="19">
        <v>2</v>
      </c>
      <c r="G230" s="22">
        <v>0.24452208603143991</v>
      </c>
    </row>
    <row r="231" spans="1:7" ht="19" customHeight="1" x14ac:dyDescent="0.2">
      <c r="A231" s="19" t="s">
        <v>1816</v>
      </c>
      <c r="B231" s="20" t="s">
        <v>1617</v>
      </c>
      <c r="C231" s="19">
        <v>2.1</v>
      </c>
      <c r="D231" s="19">
        <v>11.949999999999998</v>
      </c>
      <c r="E231" s="21">
        <v>4.9414179000000003</v>
      </c>
      <c r="F231" s="19">
        <v>2</v>
      </c>
      <c r="G231" s="22">
        <v>1.7419488220049999E-2</v>
      </c>
    </row>
    <row r="232" spans="1:7" ht="19" customHeight="1" x14ac:dyDescent="0.2">
      <c r="A232" s="19" t="s">
        <v>1817</v>
      </c>
      <c r="B232" s="20" t="s">
        <v>1611</v>
      </c>
      <c r="C232" s="19">
        <v>0.79</v>
      </c>
      <c r="D232" s="19">
        <v>12.95</v>
      </c>
      <c r="E232" s="21">
        <v>85.918342299999992</v>
      </c>
      <c r="F232" s="19">
        <v>2</v>
      </c>
      <c r="G232" s="22">
        <v>8.9944860090015011E-2</v>
      </c>
    </row>
    <row r="233" spans="1:7" ht="19" customHeight="1" x14ac:dyDescent="0.2">
      <c r="A233" s="19" t="s">
        <v>1818</v>
      </c>
      <c r="B233" s="20" t="s">
        <v>1611</v>
      </c>
      <c r="C233" s="19">
        <v>0.79</v>
      </c>
      <c r="D233" s="19">
        <v>12.949999999999998</v>
      </c>
      <c r="E233" s="21">
        <v>79.629454600000003</v>
      </c>
      <c r="F233" s="19">
        <v>2</v>
      </c>
      <c r="G233" s="22">
        <v>8.3511013528529993E-2</v>
      </c>
    </row>
    <row r="234" spans="1:7" ht="19" customHeight="1" x14ac:dyDescent="0.2">
      <c r="A234" s="19" t="s">
        <v>1819</v>
      </c>
      <c r="B234" s="20" t="s">
        <v>1611</v>
      </c>
      <c r="C234" s="19">
        <v>0.79</v>
      </c>
      <c r="D234" s="19">
        <v>12.949999999999998</v>
      </c>
      <c r="E234" s="21">
        <v>72.900502099999997</v>
      </c>
      <c r="F234" s="19">
        <v>2</v>
      </c>
      <c r="G234" s="22">
        <v>7.6626958673404966E-2</v>
      </c>
    </row>
    <row r="235" spans="1:7" ht="19" customHeight="1" x14ac:dyDescent="0.2">
      <c r="A235" s="13" t="s">
        <v>1820</v>
      </c>
      <c r="B235" s="23" t="s">
        <v>1609</v>
      </c>
      <c r="C235" s="13">
        <v>0.21</v>
      </c>
      <c r="D235" s="13">
        <v>5</v>
      </c>
      <c r="E235" s="25">
        <v>82.182096928571454</v>
      </c>
      <c r="F235" s="27">
        <v>2</v>
      </c>
      <c r="G235" s="18">
        <v>8.8391201775000032E-3</v>
      </c>
    </row>
    <row r="236" spans="1:7" ht="19" customHeight="1" x14ac:dyDescent="0.2">
      <c r="A236" s="28" t="s">
        <v>1821</v>
      </c>
      <c r="B236" s="29" t="s">
        <v>1609</v>
      </c>
      <c r="C236" s="28">
        <v>0.53</v>
      </c>
      <c r="D236" s="28">
        <v>20</v>
      </c>
      <c r="E236" s="30">
        <v>82.182096928571454</v>
      </c>
      <c r="F236" s="31">
        <v>2</v>
      </c>
      <c r="G236" s="32">
        <v>8.9233022744285753E-2</v>
      </c>
    </row>
    <row r="243" spans="1:7" ht="19.5" customHeight="1" x14ac:dyDescent="0.2">
      <c r="B243" s="33"/>
    </row>
    <row r="244" spans="1:7" ht="19.5" customHeight="1" x14ac:dyDescent="0.2">
      <c r="B244" s="33"/>
    </row>
    <row r="245" spans="1:7" ht="19.5" customHeight="1" x14ac:dyDescent="0.2">
      <c r="B245" s="33"/>
    </row>
    <row r="246" spans="1:7" ht="19.5" customHeight="1" x14ac:dyDescent="0.2">
      <c r="B246" s="33"/>
    </row>
    <row r="247" spans="1:7" ht="19.5" customHeight="1" x14ac:dyDescent="0.2">
      <c r="B247" s="33"/>
    </row>
    <row r="248" spans="1:7" ht="19.5" customHeight="1" x14ac:dyDescent="0.2">
      <c r="B248" s="33"/>
    </row>
    <row r="249" spans="1:7" ht="19.5" customHeight="1" x14ac:dyDescent="0.2">
      <c r="B249" s="33"/>
    </row>
    <row r="250" spans="1:7" ht="19.5" customHeight="1" x14ac:dyDescent="0.2">
      <c r="B250" s="33"/>
    </row>
    <row r="251" spans="1:7" ht="19.5" customHeight="1" x14ac:dyDescent="0.2">
      <c r="A251"/>
      <c r="B251" s="33"/>
      <c r="C251"/>
      <c r="D251"/>
      <c r="E251"/>
      <c r="F251"/>
      <c r="G251"/>
    </row>
    <row r="252" spans="1:7" ht="19.5" customHeight="1" x14ac:dyDescent="0.2">
      <c r="A252"/>
      <c r="B252" s="33"/>
      <c r="C252"/>
      <c r="D252"/>
      <c r="E252"/>
      <c r="F252"/>
      <c r="G252"/>
    </row>
    <row r="253" spans="1:7" ht="19.5" customHeight="1" x14ac:dyDescent="0.2">
      <c r="A253"/>
      <c r="B253" s="33"/>
      <c r="C253"/>
      <c r="D253"/>
      <c r="E253"/>
      <c r="F253"/>
      <c r="G253"/>
    </row>
    <row r="254" spans="1:7" ht="19.5" customHeight="1" x14ac:dyDescent="0.2">
      <c r="A254"/>
      <c r="B254" s="33"/>
      <c r="C254"/>
      <c r="D254"/>
      <c r="E254"/>
      <c r="F254"/>
      <c r="G254"/>
    </row>
    <row r="255" spans="1:7" ht="19.5" customHeight="1" x14ac:dyDescent="0.2">
      <c r="A255"/>
      <c r="B255" s="9"/>
      <c r="C255"/>
      <c r="D255"/>
      <c r="E255"/>
      <c r="F255"/>
      <c r="G255"/>
    </row>
    <row r="256" spans="1:7" ht="19.5" customHeight="1" x14ac:dyDescent="0.2">
      <c r="A256"/>
      <c r="B256" s="9"/>
      <c r="C256"/>
      <c r="D256"/>
      <c r="E256"/>
      <c r="F256"/>
      <c r="G256"/>
    </row>
    <row r="257" spans="1:7" ht="19.5" customHeight="1" x14ac:dyDescent="0.2">
      <c r="A257"/>
      <c r="B257" s="9"/>
      <c r="C257"/>
      <c r="D257"/>
      <c r="E257"/>
      <c r="F257"/>
      <c r="G257"/>
    </row>
    <row r="258" spans="1:7" ht="19.5" customHeight="1" x14ac:dyDescent="0.2">
      <c r="A258"/>
      <c r="B258" s="9"/>
      <c r="C258"/>
      <c r="D258"/>
      <c r="E258"/>
      <c r="F258"/>
      <c r="G258"/>
    </row>
    <row r="259" spans="1:7" ht="19.5" customHeight="1" x14ac:dyDescent="0.2">
      <c r="A259"/>
      <c r="B259" s="9"/>
      <c r="C259"/>
      <c r="D259"/>
      <c r="E259"/>
      <c r="F259"/>
      <c r="G259"/>
    </row>
  </sheetData>
  <mergeCells count="1">
    <mergeCell ref="I5:I8"/>
  </mergeCells>
  <pageMargins left="0.7" right="0.7" top="0.78740157499999996" bottom="0.78740157499999996" header="0.3" footer="0.3"/>
  <pageSetup paperSize="9"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85"/>
  <sheetViews>
    <sheetView zoomScaleNormal="100" workbookViewId="0">
      <selection activeCell="F81" sqref="F81"/>
    </sheetView>
  </sheetViews>
  <sheetFormatPr baseColWidth="10" defaultColWidth="11.5" defaultRowHeight="15" x14ac:dyDescent="0.2"/>
  <cols>
    <col min="1" max="1" width="24" style="4" customWidth="1"/>
    <col min="2" max="2" width="23.5" style="4" customWidth="1"/>
    <col min="3" max="3" width="11.5" style="4"/>
    <col min="4" max="4" width="21.5" style="7" customWidth="1"/>
    <col min="5" max="5" width="42.6640625" style="4" customWidth="1"/>
    <col min="6" max="6" width="33.33203125" style="4" customWidth="1"/>
    <col min="7" max="7" width="27.33203125" style="4" customWidth="1"/>
    <col min="8" max="8" width="29.5" style="4" customWidth="1"/>
    <col min="9" max="9" width="33" style="4" customWidth="1"/>
    <col min="10" max="10" width="29.5" style="4" customWidth="1"/>
    <col min="11" max="11" width="11.5" style="4"/>
    <col min="12" max="12" width="23.5" style="4" customWidth="1"/>
    <col min="13" max="13" width="36.33203125" style="4" customWidth="1"/>
    <col min="14" max="16384" width="11.5" style="4"/>
  </cols>
  <sheetData>
    <row r="1" spans="1:13" customFormat="1" ht="19" customHeight="1" x14ac:dyDescent="0.2">
      <c r="D1" s="1"/>
      <c r="E1" s="62"/>
      <c r="H1" s="62"/>
      <c r="K1" s="62"/>
    </row>
    <row r="2" spans="1:13" customFormat="1" ht="19" customHeight="1" x14ac:dyDescent="0.2">
      <c r="D2" s="1"/>
      <c r="E2" s="62"/>
      <c r="F2" s="115"/>
      <c r="H2" s="117"/>
      <c r="K2" s="62"/>
    </row>
    <row r="3" spans="1:13" customFormat="1" ht="19" customHeight="1" thickBot="1" x14ac:dyDescent="0.25">
      <c r="D3" s="1"/>
      <c r="E3" s="62"/>
      <c r="H3" s="62"/>
      <c r="K3" s="62"/>
    </row>
    <row r="4" spans="1:13" customFormat="1" ht="18.75" customHeight="1" thickBot="1" x14ac:dyDescent="0.25">
      <c r="D4" s="1"/>
      <c r="E4" s="69" t="s">
        <v>1876</v>
      </c>
      <c r="F4" s="93" t="s">
        <v>2015</v>
      </c>
      <c r="G4" s="311">
        <f>AVERAGE(G6:G14,G16:G22,G25:G27,G32:G34,G42:G44,G48:G50)</f>
        <v>9.6283665502135151E-4</v>
      </c>
      <c r="H4" s="69" t="s">
        <v>1875</v>
      </c>
      <c r="I4" s="93" t="s">
        <v>2016</v>
      </c>
      <c r="J4" s="99">
        <f>AVERAGE(J6:J10,J12:J14,J16,J19,J22,J25:J41,J43:J53,M43:M53,M37:M41,M25:M33)</f>
        <v>0.24480495272650998</v>
      </c>
      <c r="K4" s="62"/>
      <c r="L4" s="75"/>
      <c r="M4" s="315"/>
    </row>
    <row r="5" spans="1:13" s="79" customFormat="1" ht="38" customHeight="1" x14ac:dyDescent="0.2">
      <c r="A5" s="132" t="s">
        <v>1832</v>
      </c>
      <c r="B5" s="132" t="s">
        <v>1987</v>
      </c>
      <c r="C5" s="132" t="s">
        <v>1584</v>
      </c>
      <c r="D5" s="401"/>
      <c r="E5" s="81" t="s">
        <v>2013</v>
      </c>
      <c r="F5" s="80" t="s">
        <v>1961</v>
      </c>
      <c r="G5" s="80" t="s">
        <v>1878</v>
      </c>
      <c r="H5" s="81" t="s">
        <v>1962</v>
      </c>
      <c r="I5" s="80" t="s">
        <v>1963</v>
      </c>
      <c r="J5" s="80" t="s">
        <v>1879</v>
      </c>
      <c r="K5" s="109"/>
      <c r="L5" s="5"/>
      <c r="M5" s="5"/>
    </row>
    <row r="6" spans="1:13" customFormat="1" ht="19" customHeight="1" x14ac:dyDescent="0.2">
      <c r="A6" s="65" t="s">
        <v>1602</v>
      </c>
      <c r="B6" s="65" t="s">
        <v>1560</v>
      </c>
      <c r="C6" s="65">
        <v>19</v>
      </c>
      <c r="D6" s="402" t="s">
        <v>1589</v>
      </c>
      <c r="E6" s="69">
        <v>4999.71</v>
      </c>
      <c r="F6" s="55">
        <v>4.0599999999999996</v>
      </c>
      <c r="G6" s="88">
        <f>F6/E6</f>
        <v>8.1204709873172634E-4</v>
      </c>
      <c r="H6" s="69">
        <v>694.83</v>
      </c>
      <c r="I6" s="55">
        <v>257.58999999999997</v>
      </c>
      <c r="J6" s="100">
        <f>I6/H6</f>
        <v>0.37072377416058599</v>
      </c>
      <c r="K6" s="62"/>
    </row>
    <row r="7" spans="1:13" customFormat="1" ht="19" customHeight="1" x14ac:dyDescent="0.2">
      <c r="A7" s="65" t="s">
        <v>1602</v>
      </c>
      <c r="B7" s="65" t="s">
        <v>1560</v>
      </c>
      <c r="C7" s="65">
        <v>19</v>
      </c>
      <c r="D7" s="402" t="s">
        <v>1590</v>
      </c>
      <c r="E7" s="69">
        <v>153741.92000000001</v>
      </c>
      <c r="F7" s="55">
        <v>778.51</v>
      </c>
      <c r="G7" s="88">
        <f t="shared" ref="G7:G14" si="0">F7/E7</f>
        <v>5.063745789046995E-3</v>
      </c>
      <c r="H7" s="69">
        <v>19644.8</v>
      </c>
      <c r="I7" s="55">
        <v>4346.2299999999996</v>
      </c>
      <c r="J7" s="100">
        <f t="shared" ref="J7:J14" si="1">I7/H7</f>
        <v>0.22124073546180159</v>
      </c>
      <c r="K7" s="62"/>
    </row>
    <row r="8" spans="1:13" customFormat="1" ht="19" customHeight="1" x14ac:dyDescent="0.2">
      <c r="A8" s="65" t="s">
        <v>1602</v>
      </c>
      <c r="B8" s="65" t="s">
        <v>1560</v>
      </c>
      <c r="C8" s="65">
        <v>19</v>
      </c>
      <c r="D8" s="402" t="s">
        <v>1591</v>
      </c>
      <c r="E8" s="69">
        <v>1216.96</v>
      </c>
      <c r="F8" s="73">
        <v>0</v>
      </c>
      <c r="G8" s="71"/>
      <c r="H8" s="69">
        <v>54.39</v>
      </c>
      <c r="I8" s="55">
        <v>0.01</v>
      </c>
      <c r="J8" s="100">
        <f t="shared" si="1"/>
        <v>1.8385732671446958E-4</v>
      </c>
      <c r="K8" s="62"/>
    </row>
    <row r="9" spans="1:13" customFormat="1" ht="19" customHeight="1" x14ac:dyDescent="0.2">
      <c r="A9" s="65" t="s">
        <v>1602</v>
      </c>
      <c r="B9" s="65" t="s">
        <v>1561</v>
      </c>
      <c r="C9" s="65">
        <v>19</v>
      </c>
      <c r="D9" s="402" t="s">
        <v>1589</v>
      </c>
      <c r="E9" s="69">
        <v>51603</v>
      </c>
      <c r="F9" s="55">
        <v>106.86</v>
      </c>
      <c r="G9" s="88">
        <f t="shared" si="0"/>
        <v>2.0708098366374046E-3</v>
      </c>
      <c r="H9" s="69">
        <v>17609.330000000002</v>
      </c>
      <c r="I9" s="55">
        <v>18429.41</v>
      </c>
      <c r="J9" s="100">
        <f t="shared" si="1"/>
        <v>1.0465707667469459</v>
      </c>
      <c r="K9" s="62"/>
    </row>
    <row r="10" spans="1:13" customFormat="1" ht="19" customHeight="1" x14ac:dyDescent="0.2">
      <c r="A10" s="65" t="s">
        <v>1602</v>
      </c>
      <c r="B10" s="65" t="s">
        <v>1561</v>
      </c>
      <c r="C10" s="65">
        <v>19</v>
      </c>
      <c r="D10" s="402" t="s">
        <v>1590</v>
      </c>
      <c r="E10" s="69">
        <v>23883.99</v>
      </c>
      <c r="F10" s="55">
        <v>36.590000000000003</v>
      </c>
      <c r="G10" s="88">
        <f t="shared" si="0"/>
        <v>1.5319885831471208E-3</v>
      </c>
      <c r="H10" s="69">
        <v>3295.29</v>
      </c>
      <c r="I10" s="55">
        <v>998.38</v>
      </c>
      <c r="J10" s="100">
        <f t="shared" si="1"/>
        <v>0.30297181735143192</v>
      </c>
      <c r="K10" s="62"/>
    </row>
    <row r="11" spans="1:13" customFormat="1" ht="19" customHeight="1" x14ac:dyDescent="0.2">
      <c r="A11" s="65" t="s">
        <v>1602</v>
      </c>
      <c r="B11" s="65" t="s">
        <v>1561</v>
      </c>
      <c r="C11" s="65">
        <v>19</v>
      </c>
      <c r="D11" s="402" t="s">
        <v>1591</v>
      </c>
      <c r="E11" s="69">
        <v>158.28</v>
      </c>
      <c r="F11" s="55">
        <v>0.95</v>
      </c>
      <c r="G11" s="88">
        <f t="shared" si="0"/>
        <v>6.0020217336365931E-3</v>
      </c>
      <c r="H11" s="74">
        <v>0</v>
      </c>
      <c r="I11" s="55">
        <v>0.05</v>
      </c>
      <c r="J11" s="37"/>
      <c r="K11" s="62"/>
    </row>
    <row r="12" spans="1:13" customFormat="1" ht="19" customHeight="1" x14ac:dyDescent="0.2">
      <c r="A12" s="65" t="s">
        <v>1602</v>
      </c>
      <c r="B12" s="65" t="s">
        <v>282</v>
      </c>
      <c r="C12" s="65">
        <v>19</v>
      </c>
      <c r="D12" s="402" t="s">
        <v>1589</v>
      </c>
      <c r="E12" s="69">
        <v>1146418.3600000001</v>
      </c>
      <c r="F12" s="55">
        <v>3851.81</v>
      </c>
      <c r="G12" s="88">
        <f t="shared" si="0"/>
        <v>3.3598641947778993E-3</v>
      </c>
      <c r="H12" s="67">
        <v>72647.05</v>
      </c>
      <c r="I12" s="68">
        <v>1175.42</v>
      </c>
      <c r="J12" s="100">
        <f t="shared" si="1"/>
        <v>1.6179872410510821E-2</v>
      </c>
      <c r="K12" s="62"/>
    </row>
    <row r="13" spans="1:13" customFormat="1" ht="19" customHeight="1" x14ac:dyDescent="0.2">
      <c r="A13" s="65" t="s">
        <v>1602</v>
      </c>
      <c r="B13" s="65" t="s">
        <v>282</v>
      </c>
      <c r="C13" s="65">
        <v>19</v>
      </c>
      <c r="D13" s="402" t="s">
        <v>1590</v>
      </c>
      <c r="E13" s="69">
        <v>741059.47</v>
      </c>
      <c r="F13" s="55">
        <v>34.799999999999997</v>
      </c>
      <c r="G13" s="88">
        <f t="shared" si="0"/>
        <v>4.695979392854935E-5</v>
      </c>
      <c r="H13" s="67">
        <v>90509.18</v>
      </c>
      <c r="I13" s="68">
        <v>280.85000000000002</v>
      </c>
      <c r="J13" s="100">
        <f t="shared" si="1"/>
        <v>3.1030001597628001E-3</v>
      </c>
      <c r="K13" s="62"/>
    </row>
    <row r="14" spans="1:13" s="6" customFormat="1" ht="19" customHeight="1" x14ac:dyDescent="0.2">
      <c r="A14" s="4" t="s">
        <v>1602</v>
      </c>
      <c r="B14" s="4" t="s">
        <v>282</v>
      </c>
      <c r="C14" s="4">
        <v>19</v>
      </c>
      <c r="D14" s="7" t="s">
        <v>1591</v>
      </c>
      <c r="E14" s="69">
        <v>3147.09</v>
      </c>
      <c r="F14" s="75">
        <v>0.94</v>
      </c>
      <c r="G14" s="88">
        <f t="shared" si="0"/>
        <v>2.9868862981357377E-4</v>
      </c>
      <c r="H14" s="67">
        <v>3187.46</v>
      </c>
      <c r="I14" s="78">
        <v>136.06</v>
      </c>
      <c r="J14" s="101">
        <f t="shared" si="1"/>
        <v>4.2686025863853977E-2</v>
      </c>
      <c r="K14" s="62"/>
    </row>
    <row r="15" spans="1:13" s="79" customFormat="1" ht="38" customHeight="1" x14ac:dyDescent="0.2">
      <c r="A15" s="243"/>
      <c r="B15" s="243"/>
      <c r="C15" s="243"/>
      <c r="D15" s="403"/>
      <c r="E15" s="81" t="s">
        <v>1866</v>
      </c>
      <c r="F15" s="80" t="s">
        <v>1867</v>
      </c>
      <c r="G15" s="80" t="s">
        <v>1868</v>
      </c>
      <c r="H15" s="81" t="s">
        <v>1873</v>
      </c>
      <c r="I15" s="80" t="s">
        <v>1874</v>
      </c>
      <c r="J15" s="80" t="s">
        <v>1952</v>
      </c>
      <c r="K15" s="109"/>
    </row>
    <row r="16" spans="1:13" customFormat="1" ht="19" customHeight="1" x14ac:dyDescent="0.2">
      <c r="A16" s="65" t="s">
        <v>1585</v>
      </c>
      <c r="B16" s="65" t="s">
        <v>1579</v>
      </c>
      <c r="C16" s="65">
        <v>13</v>
      </c>
      <c r="D16" s="402" t="s">
        <v>1580</v>
      </c>
      <c r="E16" s="69">
        <v>2300</v>
      </c>
      <c r="F16" s="55">
        <v>0.26</v>
      </c>
      <c r="G16" s="88">
        <f>F16/E16</f>
        <v>1.1304347826086957E-4</v>
      </c>
      <c r="H16" s="77">
        <f>4.5</f>
        <v>4.5</v>
      </c>
      <c r="I16" s="66">
        <v>0.43</v>
      </c>
      <c r="J16" s="102">
        <f>I16/H16</f>
        <v>9.555555555555556E-2</v>
      </c>
      <c r="K16" s="62"/>
    </row>
    <row r="17" spans="1:13" customFormat="1" ht="19" customHeight="1" x14ac:dyDescent="0.2">
      <c r="A17" s="65" t="s">
        <v>1585</v>
      </c>
      <c r="B17" s="65" t="s">
        <v>1581</v>
      </c>
      <c r="C17" s="65">
        <v>13</v>
      </c>
      <c r="D17" s="402" t="s">
        <v>1580</v>
      </c>
      <c r="E17" s="69">
        <v>100</v>
      </c>
      <c r="F17" s="55">
        <v>0.02</v>
      </c>
      <c r="G17" s="88">
        <f>F17/E17</f>
        <v>2.0000000000000001E-4</v>
      </c>
      <c r="H17" s="67"/>
      <c r="I17" s="68"/>
      <c r="J17" s="56"/>
      <c r="K17" s="62"/>
    </row>
    <row r="18" spans="1:13" customFormat="1" ht="19" customHeight="1" x14ac:dyDescent="0.2">
      <c r="A18" s="65" t="s">
        <v>1585</v>
      </c>
      <c r="B18" s="65" t="s">
        <v>1582</v>
      </c>
      <c r="C18" s="65">
        <v>13</v>
      </c>
      <c r="D18" s="402" t="s">
        <v>1580</v>
      </c>
      <c r="E18" s="69">
        <v>130</v>
      </c>
      <c r="F18" s="55">
        <v>8.4000000000000012E-3</v>
      </c>
      <c r="G18" s="88">
        <f>F18/E18</f>
        <v>6.461538461538463E-5</v>
      </c>
      <c r="H18" s="67"/>
      <c r="I18" s="68"/>
      <c r="J18" s="56"/>
      <c r="K18" s="62"/>
    </row>
    <row r="19" spans="1:13" customFormat="1" ht="19" customHeight="1" x14ac:dyDescent="0.2">
      <c r="A19" s="4" t="s">
        <v>1585</v>
      </c>
      <c r="B19" s="4" t="s">
        <v>1583</v>
      </c>
      <c r="C19" s="4">
        <v>13</v>
      </c>
      <c r="D19" s="7" t="s">
        <v>1580</v>
      </c>
      <c r="E19" s="69">
        <v>290</v>
      </c>
      <c r="F19" s="75">
        <v>0.35</v>
      </c>
      <c r="G19" s="89">
        <f>F19/E19</f>
        <v>1.2068965517241378E-3</v>
      </c>
      <c r="H19" s="77">
        <v>4.7</v>
      </c>
      <c r="I19" s="76">
        <v>0.11</v>
      </c>
      <c r="J19" s="103">
        <f>I19/H19</f>
        <v>2.3404255319148935E-2</v>
      </c>
      <c r="K19" s="62"/>
      <c r="L19" s="6"/>
      <c r="M19" s="6"/>
    </row>
    <row r="20" spans="1:13" customFormat="1" ht="19" customHeight="1" x14ac:dyDescent="0.2">
      <c r="A20" s="65" t="s">
        <v>1585</v>
      </c>
      <c r="B20" s="65" t="s">
        <v>1869</v>
      </c>
      <c r="C20" s="65">
        <v>13</v>
      </c>
      <c r="D20" s="402" t="s">
        <v>1870</v>
      </c>
      <c r="E20" s="69">
        <v>4400</v>
      </c>
      <c r="F20" s="55">
        <v>0.67</v>
      </c>
      <c r="G20" s="88">
        <f>F20/E20</f>
        <v>1.5227272727272729E-4</v>
      </c>
      <c r="H20" s="67"/>
      <c r="I20" s="68"/>
      <c r="J20" s="56"/>
      <c r="K20" s="62"/>
    </row>
    <row r="21" spans="1:13" customFormat="1" ht="19" customHeight="1" x14ac:dyDescent="0.2">
      <c r="A21" s="65" t="s">
        <v>1585</v>
      </c>
      <c r="B21" s="65" t="s">
        <v>1871</v>
      </c>
      <c r="C21" s="65">
        <v>13</v>
      </c>
      <c r="D21" s="402" t="s">
        <v>1870</v>
      </c>
      <c r="E21" s="69">
        <v>6500</v>
      </c>
      <c r="F21" s="55">
        <v>1.6</v>
      </c>
      <c r="G21" s="88">
        <f>(F21)/(E21)</f>
        <v>2.4615384615384614E-4</v>
      </c>
      <c r="H21" s="64"/>
      <c r="I21" s="65"/>
      <c r="K21" s="62"/>
    </row>
    <row r="22" spans="1:13" s="5" customFormat="1" ht="19" customHeight="1" x14ac:dyDescent="0.2">
      <c r="A22" s="51" t="s">
        <v>1585</v>
      </c>
      <c r="B22" s="51" t="s">
        <v>1872</v>
      </c>
      <c r="C22" s="51">
        <v>13</v>
      </c>
      <c r="D22" s="404" t="s">
        <v>1870</v>
      </c>
      <c r="E22" s="94">
        <v>64000</v>
      </c>
      <c r="F22" s="57">
        <v>12</v>
      </c>
      <c r="G22" s="90">
        <f>F22/E22</f>
        <v>1.875E-4</v>
      </c>
      <c r="H22" s="96">
        <v>67</v>
      </c>
      <c r="I22" s="72">
        <v>2.1</v>
      </c>
      <c r="J22" s="104">
        <f>I22/H22</f>
        <v>3.1343283582089557E-2</v>
      </c>
      <c r="K22" s="63"/>
    </row>
    <row r="23" spans="1:13" s="79" customFormat="1" ht="38" customHeight="1" x14ac:dyDescent="0.2">
      <c r="D23" s="401"/>
      <c r="E23" s="81" t="s">
        <v>1880</v>
      </c>
      <c r="F23" s="80" t="s">
        <v>1881</v>
      </c>
      <c r="G23" s="80" t="s">
        <v>1882</v>
      </c>
      <c r="H23" s="81" t="s">
        <v>1883</v>
      </c>
      <c r="I23" s="80" t="s">
        <v>1884</v>
      </c>
      <c r="J23" s="80" t="s">
        <v>1885</v>
      </c>
      <c r="K23" s="109"/>
    </row>
    <row r="24" spans="1:13" s="5" customFormat="1" ht="38" customHeight="1" x14ac:dyDescent="0.2">
      <c r="D24" s="387"/>
      <c r="E24" s="61" t="s">
        <v>1864</v>
      </c>
      <c r="F24" s="8" t="s">
        <v>1834</v>
      </c>
      <c r="G24" s="8" t="s">
        <v>1868</v>
      </c>
      <c r="H24" s="61" t="s">
        <v>1864</v>
      </c>
      <c r="I24" s="8" t="s">
        <v>1834</v>
      </c>
      <c r="J24" s="8" t="s">
        <v>2014</v>
      </c>
      <c r="K24" s="61" t="s">
        <v>1863</v>
      </c>
      <c r="L24" s="8" t="s">
        <v>1833</v>
      </c>
      <c r="M24" s="8" t="s">
        <v>1877</v>
      </c>
    </row>
    <row r="25" spans="1:13" customFormat="1" ht="19" customHeight="1" x14ac:dyDescent="0.2">
      <c r="A25" t="s">
        <v>1886</v>
      </c>
      <c r="B25" t="s">
        <v>1835</v>
      </c>
      <c r="C25" s="4">
        <v>21</v>
      </c>
      <c r="D25" s="1" t="s">
        <v>2019</v>
      </c>
      <c r="E25" s="69">
        <v>1140207</v>
      </c>
      <c r="F25" s="84">
        <v>292.64299999999997</v>
      </c>
      <c r="G25" s="91">
        <f>F25/E25</f>
        <v>2.5665778231496561E-4</v>
      </c>
      <c r="H25" s="97">
        <v>7142.86</v>
      </c>
      <c r="I25" s="3">
        <v>274.55</v>
      </c>
      <c r="J25" s="105">
        <f>I25/H25</f>
        <v>3.8436984625206151E-2</v>
      </c>
      <c r="K25" s="97">
        <v>0.02</v>
      </c>
      <c r="L25" s="3">
        <v>2.0000000000000001E-4</v>
      </c>
      <c r="M25" s="105">
        <f>L25/K25</f>
        <v>0.01</v>
      </c>
    </row>
    <row r="26" spans="1:13" s="6" customFormat="1" ht="19" customHeight="1" x14ac:dyDescent="0.2">
      <c r="A26" s="6" t="s">
        <v>1886</v>
      </c>
      <c r="B26" s="6" t="s">
        <v>1836</v>
      </c>
      <c r="C26" s="4">
        <v>21</v>
      </c>
      <c r="D26" s="405" t="s">
        <v>2020</v>
      </c>
      <c r="E26" s="69">
        <v>2724949</v>
      </c>
      <c r="F26" s="85">
        <v>6649.3609999999999</v>
      </c>
      <c r="G26" s="92">
        <f t="shared" ref="G26:G34" si="2">F26/E26</f>
        <v>2.4401781464533832E-3</v>
      </c>
      <c r="H26" s="97">
        <v>5787.04</v>
      </c>
      <c r="I26" s="86">
        <v>3261.16</v>
      </c>
      <c r="J26" s="106">
        <f t="shared" ref="J26:J53" si="3">I26/H26</f>
        <v>0.56352815947358237</v>
      </c>
      <c r="K26" s="97">
        <v>0.01</v>
      </c>
      <c r="L26" s="86">
        <v>2.0000000000000001E-4</v>
      </c>
      <c r="M26" s="106">
        <f t="shared" ref="M26:M53" si="4">L26/K26</f>
        <v>0.02</v>
      </c>
    </row>
    <row r="27" spans="1:13" s="6" customFormat="1" ht="19" customHeight="1" x14ac:dyDescent="0.2">
      <c r="A27" s="6" t="s">
        <v>1886</v>
      </c>
      <c r="B27" s="6" t="s">
        <v>1837</v>
      </c>
      <c r="C27" s="4">
        <v>21</v>
      </c>
      <c r="D27" s="405" t="s">
        <v>2021</v>
      </c>
      <c r="E27" s="69">
        <v>2341398</v>
      </c>
      <c r="F27" s="85">
        <v>394.35500000000002</v>
      </c>
      <c r="G27" s="92">
        <f t="shared" si="2"/>
        <v>1.6842715335026339E-4</v>
      </c>
      <c r="H27" s="97">
        <v>2546.3000000000002</v>
      </c>
      <c r="I27" s="86">
        <v>494.33</v>
      </c>
      <c r="J27" s="106">
        <f t="shared" si="3"/>
        <v>0.19413659034677766</v>
      </c>
      <c r="K27" s="97">
        <v>4.0000000000000001E-3</v>
      </c>
      <c r="L27" s="86">
        <v>1E-4</v>
      </c>
      <c r="M27" s="106">
        <f t="shared" si="4"/>
        <v>2.5000000000000001E-2</v>
      </c>
    </row>
    <row r="28" spans="1:13" s="6" customFormat="1" ht="19" customHeight="1" x14ac:dyDescent="0.2">
      <c r="A28" s="6" t="s">
        <v>1886</v>
      </c>
      <c r="B28" s="6" t="s">
        <v>1838</v>
      </c>
      <c r="C28" s="4">
        <v>21</v>
      </c>
      <c r="D28" s="405" t="s">
        <v>1596</v>
      </c>
      <c r="E28" s="69"/>
      <c r="F28" s="85"/>
      <c r="G28" s="83"/>
      <c r="H28" s="97">
        <v>6397.31</v>
      </c>
      <c r="I28" s="86">
        <v>221.65</v>
      </c>
      <c r="J28" s="106">
        <f t="shared" si="3"/>
        <v>3.4647375224899211E-2</v>
      </c>
      <c r="K28" s="97">
        <v>3.0000000000000001E-3</v>
      </c>
      <c r="L28" s="86">
        <v>0</v>
      </c>
      <c r="M28" s="106">
        <f t="shared" si="4"/>
        <v>0</v>
      </c>
    </row>
    <row r="29" spans="1:13" s="6" customFormat="1" ht="19" customHeight="1" x14ac:dyDescent="0.2">
      <c r="A29" s="6" t="s">
        <v>1886</v>
      </c>
      <c r="B29" s="6" t="s">
        <v>1839</v>
      </c>
      <c r="C29" s="4">
        <v>21</v>
      </c>
      <c r="D29" s="405" t="s">
        <v>2022</v>
      </c>
      <c r="E29" s="69"/>
      <c r="F29" s="85"/>
      <c r="G29" s="83"/>
      <c r="H29" s="97">
        <v>3555.56</v>
      </c>
      <c r="I29" s="86">
        <v>159.78</v>
      </c>
      <c r="J29" s="106">
        <f t="shared" si="3"/>
        <v>4.4938068827413968E-2</v>
      </c>
      <c r="K29" s="97">
        <v>6.0000000000000001E-3</v>
      </c>
      <c r="L29" s="86">
        <v>1E-4</v>
      </c>
      <c r="M29" s="106">
        <f t="shared" si="4"/>
        <v>1.6666666666666666E-2</v>
      </c>
    </row>
    <row r="30" spans="1:13" s="6" customFormat="1" ht="19" customHeight="1" x14ac:dyDescent="0.2">
      <c r="A30" s="6" t="s">
        <v>1886</v>
      </c>
      <c r="B30" s="6" t="s">
        <v>1840</v>
      </c>
      <c r="C30" s="4">
        <v>21</v>
      </c>
      <c r="D30" s="405" t="s">
        <v>2023</v>
      </c>
      <c r="E30" s="69"/>
      <c r="F30" s="85"/>
      <c r="G30" s="83"/>
      <c r="H30" s="97">
        <v>36574.07</v>
      </c>
      <c r="I30" s="86">
        <v>106365.49</v>
      </c>
      <c r="J30" s="106">
        <f t="shared" si="3"/>
        <v>2.9082213163588304</v>
      </c>
      <c r="K30" s="97">
        <v>8.9999999999999993E-3</v>
      </c>
      <c r="L30" s="86">
        <v>1.1000000000000001E-3</v>
      </c>
      <c r="M30" s="106">
        <f t="shared" si="4"/>
        <v>0.12222222222222223</v>
      </c>
    </row>
    <row r="31" spans="1:13" s="6" customFormat="1" ht="19" customHeight="1" x14ac:dyDescent="0.2">
      <c r="A31" s="6" t="s">
        <v>1886</v>
      </c>
      <c r="B31" s="6" t="s">
        <v>1841</v>
      </c>
      <c r="C31" s="4">
        <v>21</v>
      </c>
      <c r="D31" s="405" t="s">
        <v>2024</v>
      </c>
      <c r="E31" s="69"/>
      <c r="F31" s="85"/>
      <c r="G31" s="83"/>
      <c r="H31" s="97">
        <v>7118.06</v>
      </c>
      <c r="I31" s="86">
        <v>237.6</v>
      </c>
      <c r="J31" s="106">
        <f t="shared" si="3"/>
        <v>3.3379881596951974E-2</v>
      </c>
      <c r="K31" s="97">
        <v>2E-3</v>
      </c>
      <c r="L31" s="86">
        <v>0</v>
      </c>
      <c r="M31" s="106">
        <f t="shared" si="4"/>
        <v>0</v>
      </c>
    </row>
    <row r="32" spans="1:13" s="6" customFormat="1" ht="19" customHeight="1" x14ac:dyDescent="0.2">
      <c r="A32" s="6" t="s">
        <v>1886</v>
      </c>
      <c r="B32" s="6" t="s">
        <v>1842</v>
      </c>
      <c r="C32" s="4">
        <v>21</v>
      </c>
      <c r="D32" s="405" t="s">
        <v>2025</v>
      </c>
      <c r="E32" s="69">
        <v>356630.82</v>
      </c>
      <c r="F32" s="85">
        <v>27.6</v>
      </c>
      <c r="G32" s="92">
        <f t="shared" si="2"/>
        <v>7.7390955722783577E-5</v>
      </c>
      <c r="H32" s="97">
        <v>5925.93</v>
      </c>
      <c r="I32" s="86">
        <v>1015.56</v>
      </c>
      <c r="J32" s="106">
        <f t="shared" si="3"/>
        <v>0.17137563217925286</v>
      </c>
      <c r="K32" s="97">
        <v>3.0000000000000001E-3</v>
      </c>
      <c r="L32" s="86">
        <v>1E-4</v>
      </c>
      <c r="M32" s="106">
        <f t="shared" si="4"/>
        <v>3.3333333333333333E-2</v>
      </c>
    </row>
    <row r="33" spans="1:13" s="6" customFormat="1" ht="19" customHeight="1" x14ac:dyDescent="0.2">
      <c r="A33" s="6" t="s">
        <v>1886</v>
      </c>
      <c r="B33" s="6" t="s">
        <v>1843</v>
      </c>
      <c r="C33" s="4">
        <v>21</v>
      </c>
      <c r="D33" s="405" t="s">
        <v>2026</v>
      </c>
      <c r="E33" s="69">
        <v>326968.96999999997</v>
      </c>
      <c r="F33" s="85">
        <v>38.659999999999997</v>
      </c>
      <c r="G33" s="92">
        <f t="shared" si="2"/>
        <v>1.182375196031599E-4</v>
      </c>
      <c r="H33" s="97">
        <v>1433.69</v>
      </c>
      <c r="I33" s="86">
        <v>858.06</v>
      </c>
      <c r="J33" s="106">
        <f t="shared" si="3"/>
        <v>0.59849758315953927</v>
      </c>
      <c r="K33" s="97">
        <v>1.4E-3</v>
      </c>
      <c r="L33" s="86">
        <v>0</v>
      </c>
      <c r="M33" s="106">
        <f t="shared" si="4"/>
        <v>0</v>
      </c>
    </row>
    <row r="34" spans="1:13" s="6" customFormat="1" ht="19" customHeight="1" x14ac:dyDescent="0.2">
      <c r="A34" s="6" t="s">
        <v>1886</v>
      </c>
      <c r="B34" s="6" t="s">
        <v>1844</v>
      </c>
      <c r="C34" s="4">
        <v>21</v>
      </c>
      <c r="D34" s="405" t="s">
        <v>2027</v>
      </c>
      <c r="E34" s="69">
        <v>251381.22</v>
      </c>
      <c r="F34" s="85">
        <v>51.38</v>
      </c>
      <c r="G34" s="92">
        <f t="shared" si="2"/>
        <v>2.0439076554724337E-4</v>
      </c>
      <c r="H34" s="97">
        <v>14444.44</v>
      </c>
      <c r="I34" s="86">
        <v>1699.89</v>
      </c>
      <c r="J34" s="106">
        <f t="shared" si="3"/>
        <v>0.11768472851837801</v>
      </c>
      <c r="K34" s="97">
        <v>0</v>
      </c>
      <c r="L34" s="86">
        <v>0</v>
      </c>
      <c r="M34" s="86"/>
    </row>
    <row r="35" spans="1:13" s="6" customFormat="1" ht="19" customHeight="1" x14ac:dyDescent="0.2">
      <c r="A35" s="6" t="s">
        <v>1886</v>
      </c>
      <c r="B35" s="6" t="s">
        <v>1845</v>
      </c>
      <c r="C35" s="4">
        <v>21</v>
      </c>
      <c r="D35" s="405" t="s">
        <v>2028</v>
      </c>
      <c r="E35" s="69"/>
      <c r="F35" s="85"/>
      <c r="G35" s="83"/>
      <c r="H35" s="97">
        <v>5555.56</v>
      </c>
      <c r="I35" s="86">
        <v>78.06</v>
      </c>
      <c r="J35" s="106">
        <f t="shared" si="3"/>
        <v>1.4050788759368991E-2</v>
      </c>
      <c r="K35" s="97">
        <v>0</v>
      </c>
      <c r="L35" s="86">
        <v>0</v>
      </c>
      <c r="M35" s="86"/>
    </row>
    <row r="36" spans="1:13" s="6" customFormat="1" ht="19" customHeight="1" x14ac:dyDescent="0.2">
      <c r="A36" s="6" t="s">
        <v>1886</v>
      </c>
      <c r="B36" s="6" t="s">
        <v>1846</v>
      </c>
      <c r="C36" s="4">
        <v>21</v>
      </c>
      <c r="D36" s="405" t="s">
        <v>2029</v>
      </c>
      <c r="E36" s="69"/>
      <c r="F36" s="85"/>
      <c r="G36" s="83"/>
      <c r="H36" s="97">
        <v>740.74</v>
      </c>
      <c r="I36" s="86">
        <v>13.37</v>
      </c>
      <c r="J36" s="106">
        <f t="shared" si="3"/>
        <v>1.804951804951805E-2</v>
      </c>
      <c r="K36" s="97">
        <v>0</v>
      </c>
      <c r="L36" s="86">
        <v>0</v>
      </c>
      <c r="M36" s="86"/>
    </row>
    <row r="37" spans="1:13" s="6" customFormat="1" ht="19" customHeight="1" x14ac:dyDescent="0.2">
      <c r="A37" s="6" t="s">
        <v>1886</v>
      </c>
      <c r="B37" s="6" t="s">
        <v>1847</v>
      </c>
      <c r="C37" s="4">
        <v>21</v>
      </c>
      <c r="D37" s="405" t="s">
        <v>1565</v>
      </c>
      <c r="E37" s="69"/>
      <c r="F37" s="85"/>
      <c r="G37" s="83"/>
      <c r="H37" s="97">
        <v>27222.22</v>
      </c>
      <c r="I37" s="86">
        <v>3675.83</v>
      </c>
      <c r="J37" s="106">
        <f t="shared" si="3"/>
        <v>0.13503050081881637</v>
      </c>
      <c r="K37" s="97">
        <v>4.4000000000000003E-3</v>
      </c>
      <c r="L37" s="86">
        <v>0</v>
      </c>
      <c r="M37" s="106">
        <f t="shared" si="4"/>
        <v>0</v>
      </c>
    </row>
    <row r="38" spans="1:13" s="6" customFormat="1" ht="19" customHeight="1" x14ac:dyDescent="0.2">
      <c r="A38" s="6" t="s">
        <v>1886</v>
      </c>
      <c r="B38" s="6" t="s">
        <v>1848</v>
      </c>
      <c r="C38" s="4">
        <v>21</v>
      </c>
      <c r="D38" s="405" t="s">
        <v>2030</v>
      </c>
      <c r="E38" s="69"/>
      <c r="F38" s="85"/>
      <c r="G38" s="83"/>
      <c r="H38" s="97">
        <v>4259.26</v>
      </c>
      <c r="I38" s="86">
        <v>337.56</v>
      </c>
      <c r="J38" s="106">
        <f t="shared" si="3"/>
        <v>7.9253203608138506E-2</v>
      </c>
      <c r="K38" s="97">
        <v>1.5E-3</v>
      </c>
      <c r="L38" s="86">
        <v>7.4000000000000003E-3</v>
      </c>
      <c r="M38" s="106">
        <f t="shared" si="4"/>
        <v>4.9333333333333336</v>
      </c>
    </row>
    <row r="39" spans="1:13" s="6" customFormat="1" ht="19" customHeight="1" x14ac:dyDescent="0.2">
      <c r="A39" s="6" t="s">
        <v>1886</v>
      </c>
      <c r="B39" s="6" t="s">
        <v>1849</v>
      </c>
      <c r="C39" s="4">
        <v>21</v>
      </c>
      <c r="D39" s="405" t="s">
        <v>2031</v>
      </c>
      <c r="E39" s="69"/>
      <c r="F39" s="85"/>
      <c r="G39" s="83"/>
      <c r="H39" s="97">
        <v>3968.25</v>
      </c>
      <c r="I39" s="86">
        <v>159.21</v>
      </c>
      <c r="J39" s="106">
        <f t="shared" si="3"/>
        <v>4.0120960120960121E-2</v>
      </c>
      <c r="K39" s="97">
        <v>4.7999999999999996E-3</v>
      </c>
      <c r="L39" s="86">
        <v>4.0000000000000002E-4</v>
      </c>
      <c r="M39" s="106">
        <f t="shared" si="4"/>
        <v>8.3333333333333343E-2</v>
      </c>
    </row>
    <row r="40" spans="1:13" s="6" customFormat="1" ht="19" customHeight="1" x14ac:dyDescent="0.2">
      <c r="A40" s="6" t="s">
        <v>1886</v>
      </c>
      <c r="B40" s="6" t="s">
        <v>1850</v>
      </c>
      <c r="C40" s="4">
        <v>21</v>
      </c>
      <c r="D40" s="405" t="s">
        <v>2032</v>
      </c>
      <c r="E40" s="69"/>
      <c r="F40" s="85"/>
      <c r="G40" s="83"/>
      <c r="H40" s="97">
        <v>12592.59</v>
      </c>
      <c r="I40" s="86">
        <v>4556.3</v>
      </c>
      <c r="J40" s="106">
        <f t="shared" si="3"/>
        <v>0.36182389802256726</v>
      </c>
      <c r="K40" s="97">
        <v>3.0000000000000001E-3</v>
      </c>
      <c r="L40" s="86">
        <v>0</v>
      </c>
      <c r="M40" s="106">
        <f t="shared" si="4"/>
        <v>0</v>
      </c>
    </row>
    <row r="41" spans="1:13" s="6" customFormat="1" ht="19" customHeight="1" x14ac:dyDescent="0.2">
      <c r="A41" s="6" t="s">
        <v>1886</v>
      </c>
      <c r="B41" s="6" t="s">
        <v>1851</v>
      </c>
      <c r="C41" s="4">
        <v>21</v>
      </c>
      <c r="D41" s="405" t="s">
        <v>2033</v>
      </c>
      <c r="E41" s="69"/>
      <c r="F41" s="85"/>
      <c r="G41" s="83"/>
      <c r="H41" s="97">
        <v>7611.55</v>
      </c>
      <c r="I41" s="86">
        <v>3029</v>
      </c>
      <c r="J41" s="106">
        <f t="shared" si="3"/>
        <v>0.39794785556161361</v>
      </c>
      <c r="K41" s="97">
        <v>1.6000000000000001E-3</v>
      </c>
      <c r="L41" s="86">
        <v>0</v>
      </c>
      <c r="M41" s="106">
        <f t="shared" si="4"/>
        <v>0</v>
      </c>
    </row>
    <row r="42" spans="1:13" s="6" customFormat="1" ht="19" customHeight="1" x14ac:dyDescent="0.2">
      <c r="A42" s="6" t="s">
        <v>1886</v>
      </c>
      <c r="B42" s="4" t="s">
        <v>1865</v>
      </c>
      <c r="C42" s="4">
        <v>21</v>
      </c>
      <c r="D42" s="405" t="s">
        <v>2034</v>
      </c>
      <c r="E42" s="69">
        <v>2614194</v>
      </c>
      <c r="F42" s="85">
        <v>881.13</v>
      </c>
      <c r="G42" s="92">
        <f t="shared" ref="G42:G44" si="5">F42/E42</f>
        <v>3.370560868856711E-4</v>
      </c>
      <c r="H42" s="97"/>
      <c r="I42" s="86"/>
      <c r="J42" s="86"/>
      <c r="K42" s="97"/>
      <c r="L42" s="86"/>
      <c r="M42" s="86"/>
    </row>
    <row r="43" spans="1:13" s="6" customFormat="1" ht="19" customHeight="1" x14ac:dyDescent="0.2">
      <c r="A43" s="6" t="s">
        <v>1886</v>
      </c>
      <c r="B43" s="6" t="s">
        <v>1858</v>
      </c>
      <c r="C43" s="4">
        <v>21</v>
      </c>
      <c r="D43" s="405" t="s">
        <v>2035</v>
      </c>
      <c r="E43" s="69">
        <v>1847610</v>
      </c>
      <c r="F43" s="85">
        <v>624.15</v>
      </c>
      <c r="G43" s="92">
        <f t="shared" si="5"/>
        <v>3.3781479857762186E-4</v>
      </c>
      <c r="H43" s="97">
        <v>7544.17</v>
      </c>
      <c r="I43" s="86">
        <v>491.3</v>
      </c>
      <c r="J43" s="106">
        <f t="shared" si="3"/>
        <v>6.5123134818011796E-2</v>
      </c>
      <c r="K43" s="97">
        <v>4.3999999999999997E-2</v>
      </c>
      <c r="L43" s="86">
        <v>1.1999999999999999E-3</v>
      </c>
      <c r="M43" s="106">
        <f t="shared" si="4"/>
        <v>2.7272727272727271E-2</v>
      </c>
    </row>
    <row r="44" spans="1:13" s="6" customFormat="1" ht="19" customHeight="1" x14ac:dyDescent="0.2">
      <c r="A44" s="6" t="s">
        <v>1886</v>
      </c>
      <c r="B44" s="6" t="s">
        <v>1859</v>
      </c>
      <c r="C44" s="4">
        <v>21</v>
      </c>
      <c r="D44" s="405" t="s">
        <v>2036</v>
      </c>
      <c r="E44" s="69">
        <v>2056476</v>
      </c>
      <c r="F44" s="85">
        <v>840.94</v>
      </c>
      <c r="G44" s="92">
        <f t="shared" si="5"/>
        <v>4.0892283693074952E-4</v>
      </c>
      <c r="H44" s="97">
        <v>9515.26</v>
      </c>
      <c r="I44" s="86">
        <v>1450.29</v>
      </c>
      <c r="J44" s="106">
        <f t="shared" si="3"/>
        <v>0.15241727498775651</v>
      </c>
      <c r="K44" s="97">
        <v>3.5000000000000003E-2</v>
      </c>
      <c r="L44" s="86">
        <v>1.1000000000000001E-3</v>
      </c>
      <c r="M44" s="106">
        <f t="shared" si="4"/>
        <v>3.1428571428571431E-2</v>
      </c>
    </row>
    <row r="45" spans="1:13" s="6" customFormat="1" ht="19" customHeight="1" x14ac:dyDescent="0.2">
      <c r="A45" s="6" t="s">
        <v>1886</v>
      </c>
      <c r="B45" s="6" t="s">
        <v>1860</v>
      </c>
      <c r="C45" s="4">
        <v>21</v>
      </c>
      <c r="D45" s="405" t="s">
        <v>2037</v>
      </c>
      <c r="E45" s="69"/>
      <c r="F45" s="85"/>
      <c r="G45" s="83"/>
      <c r="H45" s="97">
        <v>3590.66</v>
      </c>
      <c r="I45" s="86">
        <v>658.42</v>
      </c>
      <c r="J45" s="106">
        <f t="shared" si="3"/>
        <v>0.18337018821052398</v>
      </c>
      <c r="K45" s="97">
        <v>2.1000000000000001E-2</v>
      </c>
      <c r="L45" s="86">
        <v>1.8E-3</v>
      </c>
      <c r="M45" s="106">
        <f t="shared" si="4"/>
        <v>8.5714285714285701E-2</v>
      </c>
    </row>
    <row r="46" spans="1:13" s="6" customFormat="1" ht="19" customHeight="1" x14ac:dyDescent="0.2">
      <c r="A46" s="6" t="s">
        <v>1886</v>
      </c>
      <c r="B46" s="6" t="s">
        <v>1861</v>
      </c>
      <c r="C46" s="4">
        <v>21</v>
      </c>
      <c r="D46" s="405" t="s">
        <v>2038</v>
      </c>
      <c r="E46" s="69"/>
      <c r="F46" s="85"/>
      <c r="G46" s="83"/>
      <c r="H46" s="97">
        <v>3938.49</v>
      </c>
      <c r="I46" s="86">
        <v>123.57</v>
      </c>
      <c r="J46" s="106">
        <f t="shared" si="3"/>
        <v>3.1374968579328623E-2</v>
      </c>
      <c r="K46" s="97">
        <v>2.7E-2</v>
      </c>
      <c r="L46" s="86">
        <v>1E-3</v>
      </c>
      <c r="M46" s="106">
        <f t="shared" si="4"/>
        <v>3.7037037037037035E-2</v>
      </c>
    </row>
    <row r="47" spans="1:13" s="6" customFormat="1" ht="19" customHeight="1" x14ac:dyDescent="0.2">
      <c r="A47" s="6" t="s">
        <v>1886</v>
      </c>
      <c r="B47" s="6" t="s">
        <v>1862</v>
      </c>
      <c r="C47" s="4">
        <v>21</v>
      </c>
      <c r="D47" s="405" t="s">
        <v>2039</v>
      </c>
      <c r="E47" s="69"/>
      <c r="F47" s="85"/>
      <c r="G47" s="83"/>
      <c r="H47" s="97">
        <v>7735.28</v>
      </c>
      <c r="I47" s="86">
        <v>1037.54</v>
      </c>
      <c r="J47" s="106">
        <f t="shared" si="3"/>
        <v>0.1341308911894592</v>
      </c>
      <c r="K47" s="97">
        <v>2.8000000000000001E-2</v>
      </c>
      <c r="L47" s="86">
        <v>7.4999999999999997E-3</v>
      </c>
      <c r="M47" s="106">
        <f t="shared" si="4"/>
        <v>0.26785714285714285</v>
      </c>
    </row>
    <row r="48" spans="1:13" s="6" customFormat="1" ht="19" customHeight="1" x14ac:dyDescent="0.2">
      <c r="A48" s="6" t="s">
        <v>1886</v>
      </c>
      <c r="B48" s="6" t="s">
        <v>1852</v>
      </c>
      <c r="C48" s="4">
        <v>21</v>
      </c>
      <c r="D48" s="405" t="s">
        <v>2040</v>
      </c>
      <c r="E48" s="69">
        <v>1885326</v>
      </c>
      <c r="F48" s="85">
        <v>54.85</v>
      </c>
      <c r="G48" s="92">
        <f>F48/E48</f>
        <v>2.9093111748313024E-5</v>
      </c>
      <c r="H48" s="97">
        <v>4385.96</v>
      </c>
      <c r="I48" s="86">
        <v>922.40497000000005</v>
      </c>
      <c r="J48" s="106">
        <f t="shared" si="3"/>
        <v>0.21030856870559697</v>
      </c>
      <c r="K48" s="97">
        <v>2.3E-2</v>
      </c>
      <c r="L48" s="86">
        <v>2.0000000000000001E-4</v>
      </c>
      <c r="M48" s="106">
        <f t="shared" si="4"/>
        <v>8.6956521739130436E-3</v>
      </c>
    </row>
    <row r="49" spans="1:13" s="6" customFormat="1" ht="19" customHeight="1" x14ac:dyDescent="0.2">
      <c r="A49" s="6" t="s">
        <v>1886</v>
      </c>
      <c r="B49" s="6" t="s">
        <v>1853</v>
      </c>
      <c r="C49" s="4">
        <v>21</v>
      </c>
      <c r="D49" s="405" t="s">
        <v>2041</v>
      </c>
      <c r="E49" s="69">
        <v>1132413</v>
      </c>
      <c r="F49" s="85">
        <v>269.31</v>
      </c>
      <c r="G49" s="92">
        <f t="shared" ref="G49:G50" si="6">F49/E49</f>
        <v>2.3781959408802265E-4</v>
      </c>
      <c r="H49" s="97">
        <v>9004.74</v>
      </c>
      <c r="I49" s="86">
        <v>1890.4265</v>
      </c>
      <c r="J49" s="106">
        <f t="shared" si="3"/>
        <v>0.20993682216254994</v>
      </c>
      <c r="K49" s="97">
        <v>0.13800000000000001</v>
      </c>
      <c r="L49" s="86">
        <v>2.01E-2</v>
      </c>
      <c r="M49" s="106">
        <f t="shared" si="4"/>
        <v>0.14565217391304347</v>
      </c>
    </row>
    <row r="50" spans="1:13" s="6" customFormat="1" ht="19" customHeight="1" x14ac:dyDescent="0.2">
      <c r="A50" s="6" t="s">
        <v>1886</v>
      </c>
      <c r="B50" s="6" t="s">
        <v>1854</v>
      </c>
      <c r="C50" s="4">
        <v>21</v>
      </c>
      <c r="D50" s="405" t="s">
        <v>1595</v>
      </c>
      <c r="E50" s="69">
        <v>1015284</v>
      </c>
      <c r="F50" s="85">
        <v>24.36</v>
      </c>
      <c r="G50" s="92">
        <f t="shared" si="6"/>
        <v>2.3993286607491106E-5</v>
      </c>
      <c r="H50" s="97">
        <v>18246.73</v>
      </c>
      <c r="I50" s="86">
        <v>3517.5724</v>
      </c>
      <c r="J50" s="106">
        <f t="shared" si="3"/>
        <v>0.19277823478508205</v>
      </c>
      <c r="K50" s="97">
        <v>0.221</v>
      </c>
      <c r="L50" s="86">
        <v>1.2999999999999999E-3</v>
      </c>
      <c r="M50" s="106">
        <f t="shared" si="4"/>
        <v>5.8823529411764705E-3</v>
      </c>
    </row>
    <row r="51" spans="1:13" s="6" customFormat="1" ht="19" customHeight="1" x14ac:dyDescent="0.2">
      <c r="A51" s="6" t="s">
        <v>1886</v>
      </c>
      <c r="B51" s="6" t="s">
        <v>1855</v>
      </c>
      <c r="C51" s="4">
        <v>21</v>
      </c>
      <c r="D51" s="405" t="s">
        <v>2042</v>
      </c>
      <c r="E51" s="62"/>
      <c r="F51" s="86"/>
      <c r="G51" s="86"/>
      <c r="H51" s="97">
        <v>24798.27</v>
      </c>
      <c r="I51" s="86">
        <v>1828.3606</v>
      </c>
      <c r="J51" s="106">
        <f t="shared" si="3"/>
        <v>7.3729360959454024E-2</v>
      </c>
      <c r="K51" s="97">
        <v>0.13300000000000001</v>
      </c>
      <c r="L51" s="86">
        <v>1.5E-3</v>
      </c>
      <c r="M51" s="106">
        <f t="shared" si="4"/>
        <v>1.1278195488721804E-2</v>
      </c>
    </row>
    <row r="52" spans="1:13" s="6" customFormat="1" ht="19" customHeight="1" x14ac:dyDescent="0.2">
      <c r="A52" s="6" t="s">
        <v>1886</v>
      </c>
      <c r="B52" s="6" t="s">
        <v>1856</v>
      </c>
      <c r="C52" s="4">
        <v>21</v>
      </c>
      <c r="D52" s="405" t="s">
        <v>2043</v>
      </c>
      <c r="E52" s="62"/>
      <c r="F52" s="86"/>
      <c r="G52" s="86"/>
      <c r="H52" s="97">
        <v>8580.01</v>
      </c>
      <c r="I52" s="86">
        <v>4652.4881999999998</v>
      </c>
      <c r="J52" s="106">
        <f t="shared" si="3"/>
        <v>0.54224740996805365</v>
      </c>
      <c r="K52" s="97">
        <v>0.157</v>
      </c>
      <c r="L52" s="86">
        <v>1.1000000000000001E-3</v>
      </c>
      <c r="M52" s="106">
        <f t="shared" si="4"/>
        <v>7.0063694267515925E-3</v>
      </c>
    </row>
    <row r="53" spans="1:13" s="58" customFormat="1" ht="19" customHeight="1" thickBot="1" x14ac:dyDescent="0.25">
      <c r="A53" s="58" t="s">
        <v>1886</v>
      </c>
      <c r="B53" s="58" t="s">
        <v>1857</v>
      </c>
      <c r="C53" s="400">
        <v>21</v>
      </c>
      <c r="D53" s="406" t="s">
        <v>2044</v>
      </c>
      <c r="E53" s="95"/>
      <c r="F53" s="87"/>
      <c r="G53" s="87"/>
      <c r="H53" s="98">
        <v>381769.37</v>
      </c>
      <c r="I53" s="87">
        <v>32510.598000000002</v>
      </c>
      <c r="J53" s="107">
        <f t="shared" si="3"/>
        <v>8.5157690885468373E-2</v>
      </c>
      <c r="K53" s="98">
        <v>0.76900000000000002</v>
      </c>
      <c r="L53" s="87">
        <v>7.7999999999999996E-3</v>
      </c>
      <c r="M53" s="107">
        <f t="shared" si="4"/>
        <v>1.0143042912873861E-2</v>
      </c>
    </row>
    <row r="54" spans="1:13" customFormat="1" ht="19" customHeight="1" x14ac:dyDescent="0.2">
      <c r="D54" s="1"/>
      <c r="E54" s="62"/>
      <c r="F54" s="59"/>
      <c r="H54" s="62"/>
      <c r="K54" s="62"/>
    </row>
    <row r="55" spans="1:13" customFormat="1" ht="19" customHeight="1" x14ac:dyDescent="0.2">
      <c r="D55" s="1"/>
      <c r="E55" s="62"/>
      <c r="F55" s="59"/>
      <c r="H55" s="62"/>
      <c r="K55" s="62"/>
    </row>
    <row r="56" spans="1:13" s="6" customFormat="1" ht="19" customHeight="1" x14ac:dyDescent="0.2">
      <c r="D56" s="405"/>
      <c r="E56" s="62"/>
      <c r="F56" s="82"/>
      <c r="H56" s="62"/>
      <c r="K56" s="62"/>
    </row>
    <row r="57" spans="1:13" s="6" customFormat="1" x14ac:dyDescent="0.2">
      <c r="D57" s="405"/>
      <c r="E57" s="62"/>
      <c r="F57" s="82"/>
      <c r="H57" s="62"/>
      <c r="K57" s="62"/>
    </row>
    <row r="58" spans="1:13" x14ac:dyDescent="0.2">
      <c r="F58" s="313"/>
    </row>
    <row r="59" spans="1:13" x14ac:dyDescent="0.2">
      <c r="F59" s="313"/>
    </row>
    <row r="60" spans="1:13" x14ac:dyDescent="0.2">
      <c r="F60" s="313"/>
    </row>
    <row r="61" spans="1:13" x14ac:dyDescent="0.2">
      <c r="F61" s="313"/>
    </row>
    <row r="62" spans="1:13" x14ac:dyDescent="0.2">
      <c r="F62" s="313"/>
    </row>
    <row r="74" spans="1:9" x14ac:dyDescent="0.2">
      <c r="A74" s="307"/>
      <c r="B74" s="307"/>
      <c r="C74" s="307"/>
      <c r="D74" s="407"/>
      <c r="E74" s="128"/>
      <c r="F74" s="128"/>
      <c r="G74" s="128"/>
      <c r="H74" s="128"/>
      <c r="I74" s="308"/>
    </row>
    <row r="75" spans="1:9" x14ac:dyDescent="0.2">
      <c r="A75" s="307"/>
      <c r="B75" s="307"/>
      <c r="C75" s="307"/>
      <c r="D75" s="407"/>
      <c r="E75" s="128"/>
      <c r="F75" s="128"/>
      <c r="H75" s="128"/>
      <c r="I75" s="308"/>
    </row>
    <row r="76" spans="1:9" x14ac:dyDescent="0.2">
      <c r="A76" s="307"/>
      <c r="B76" s="307"/>
      <c r="C76" s="309"/>
      <c r="D76" s="408"/>
      <c r="E76" s="310"/>
      <c r="F76" s="310"/>
      <c r="G76" s="128"/>
      <c r="H76" s="128"/>
      <c r="I76" s="308"/>
    </row>
    <row r="77" spans="1:9" x14ac:dyDescent="0.2">
      <c r="A77" s="307"/>
      <c r="B77" s="307"/>
      <c r="C77" s="309"/>
      <c r="D77" s="408"/>
      <c r="E77" s="310"/>
      <c r="F77" s="310"/>
      <c r="G77" s="128"/>
      <c r="H77" s="128"/>
      <c r="I77" s="308"/>
    </row>
    <row r="78" spans="1:9" x14ac:dyDescent="0.2">
      <c r="I78" s="308"/>
    </row>
    <row r="79" spans="1:9" x14ac:dyDescent="0.2">
      <c r="I79" s="308"/>
    </row>
    <row r="80" spans="1:9" x14ac:dyDescent="0.2">
      <c r="A80" s="307"/>
      <c r="B80" s="307"/>
      <c r="C80" s="307"/>
      <c r="D80" s="407"/>
      <c r="E80" s="128"/>
      <c r="F80" s="128"/>
      <c r="G80" s="128"/>
      <c r="H80" s="128"/>
      <c r="I80" s="308"/>
    </row>
    <row r="81" spans="1:9" x14ac:dyDescent="0.2">
      <c r="A81" s="307"/>
      <c r="B81" s="307"/>
      <c r="C81" s="307"/>
      <c r="D81" s="407"/>
      <c r="E81" s="128"/>
      <c r="F81" s="128"/>
      <c r="G81" s="54"/>
      <c r="H81" s="128"/>
      <c r="I81" s="308"/>
    </row>
    <row r="82" spans="1:9" x14ac:dyDescent="0.2">
      <c r="A82" s="307"/>
      <c r="B82" s="307"/>
      <c r="C82" s="309"/>
      <c r="D82" s="408"/>
      <c r="E82" s="310"/>
      <c r="F82" s="310"/>
      <c r="G82" s="128"/>
      <c r="H82" s="128"/>
      <c r="I82" s="308"/>
    </row>
    <row r="83" spans="1:9" x14ac:dyDescent="0.2">
      <c r="A83" s="307"/>
      <c r="B83" s="307"/>
      <c r="C83" s="309"/>
      <c r="D83" s="408"/>
      <c r="E83" s="128"/>
      <c r="F83" s="128"/>
      <c r="G83" s="128"/>
      <c r="H83" s="128"/>
      <c r="I83" s="308"/>
    </row>
    <row r="84" spans="1:9" x14ac:dyDescent="0.2">
      <c r="A84" s="307"/>
      <c r="B84" s="307"/>
      <c r="C84" s="309"/>
      <c r="D84" s="408"/>
      <c r="E84" s="310"/>
      <c r="F84" s="310"/>
      <c r="G84" s="308"/>
      <c r="H84" s="128"/>
      <c r="I84" s="308"/>
    </row>
    <row r="85" spans="1:9" x14ac:dyDescent="0.2">
      <c r="A85" s="307"/>
      <c r="B85" s="307"/>
      <c r="C85" s="309"/>
      <c r="D85" s="408"/>
      <c r="E85" s="310"/>
      <c r="F85" s="310"/>
      <c r="G85" s="128"/>
      <c r="H85" s="128"/>
      <c r="I85" s="308"/>
    </row>
    <row r="86" spans="1:9" x14ac:dyDescent="0.2">
      <c r="A86" s="307"/>
      <c r="B86" s="307"/>
      <c r="C86" s="309"/>
      <c r="D86" s="408"/>
      <c r="E86" s="310"/>
      <c r="F86" s="310"/>
      <c r="G86" s="128"/>
      <c r="H86" s="128"/>
      <c r="I86" s="308"/>
    </row>
    <row r="87" spans="1:9" x14ac:dyDescent="0.2">
      <c r="A87" s="307"/>
      <c r="B87" s="307"/>
      <c r="C87" s="309"/>
      <c r="D87" s="408"/>
      <c r="E87" s="310"/>
      <c r="F87" s="310"/>
      <c r="G87" s="128"/>
      <c r="H87" s="128"/>
      <c r="I87" s="308"/>
    </row>
    <row r="88" spans="1:9" x14ac:dyDescent="0.2">
      <c r="A88" s="307"/>
      <c r="B88" s="307"/>
      <c r="C88" s="309"/>
      <c r="D88" s="408"/>
      <c r="E88" s="310"/>
      <c r="F88" s="310"/>
      <c r="G88" s="308"/>
      <c r="H88" s="128"/>
      <c r="I88" s="308"/>
    </row>
    <row r="89" spans="1:9" x14ac:dyDescent="0.2">
      <c r="A89" s="307"/>
      <c r="B89" s="307"/>
      <c r="C89" s="309"/>
      <c r="D89" s="408"/>
      <c r="E89" s="310"/>
      <c r="F89" s="310"/>
      <c r="G89" s="128"/>
      <c r="H89" s="128"/>
      <c r="I89" s="308"/>
    </row>
    <row r="90" spans="1:9" x14ac:dyDescent="0.2">
      <c r="A90" s="307"/>
      <c r="B90" s="307"/>
      <c r="C90" s="309"/>
      <c r="D90" s="408"/>
      <c r="E90" s="310"/>
      <c r="F90" s="310"/>
      <c r="G90" s="128"/>
      <c r="H90" s="128"/>
      <c r="I90" s="308"/>
    </row>
    <row r="91" spans="1:9" x14ac:dyDescent="0.2">
      <c r="A91" s="307"/>
      <c r="B91" s="307"/>
      <c r="C91" s="309"/>
      <c r="D91" s="408"/>
      <c r="E91" s="310"/>
      <c r="F91" s="310"/>
      <c r="G91" s="310"/>
      <c r="H91" s="128"/>
      <c r="I91" s="308"/>
    </row>
    <row r="92" spans="1:9" x14ac:dyDescent="0.2">
      <c r="A92" s="307"/>
      <c r="B92" s="307"/>
      <c r="C92" s="309"/>
      <c r="D92" s="408"/>
      <c r="E92" s="310"/>
      <c r="F92" s="310"/>
      <c r="G92" s="128"/>
      <c r="H92" s="128"/>
      <c r="I92" s="308"/>
    </row>
    <row r="93" spans="1:9" x14ac:dyDescent="0.2">
      <c r="A93" s="307"/>
      <c r="B93" s="307"/>
      <c r="C93" s="309"/>
      <c r="D93" s="407"/>
      <c r="E93" s="128"/>
      <c r="F93" s="310"/>
      <c r="G93" s="128"/>
      <c r="H93" s="128"/>
      <c r="I93" s="308"/>
    </row>
    <row r="94" spans="1:9" x14ac:dyDescent="0.2">
      <c r="A94" s="307"/>
      <c r="B94" s="307"/>
      <c r="C94" s="309"/>
      <c r="D94" s="407"/>
      <c r="E94" s="128"/>
      <c r="F94" s="310"/>
      <c r="G94" s="128"/>
      <c r="H94" s="128"/>
      <c r="I94" s="308"/>
    </row>
    <row r="95" spans="1:9" x14ac:dyDescent="0.2">
      <c r="A95" s="307"/>
      <c r="B95" s="307"/>
      <c r="C95" s="309"/>
      <c r="D95" s="407"/>
      <c r="E95" s="128"/>
      <c r="F95" s="310"/>
      <c r="G95" s="310"/>
      <c r="H95" s="128"/>
      <c r="I95" s="308"/>
    </row>
    <row r="96" spans="1:9" x14ac:dyDescent="0.2">
      <c r="A96" s="307"/>
      <c r="B96" s="307"/>
      <c r="C96" s="309"/>
      <c r="D96" s="407"/>
      <c r="E96" s="128"/>
      <c r="F96" s="310"/>
      <c r="G96" s="308"/>
      <c r="H96" s="128"/>
      <c r="I96" s="308"/>
    </row>
    <row r="97" spans="1:9" x14ac:dyDescent="0.2">
      <c r="A97" s="307"/>
      <c r="B97" s="307"/>
      <c r="C97" s="309"/>
      <c r="D97" s="407"/>
      <c r="E97" s="310"/>
      <c r="F97" s="310"/>
      <c r="G97" s="128"/>
      <c r="H97" s="128"/>
      <c r="I97" s="308"/>
    </row>
    <row r="98" spans="1:9" x14ac:dyDescent="0.2">
      <c r="A98" s="307"/>
      <c r="B98" s="307"/>
      <c r="C98" s="309"/>
      <c r="D98" s="407"/>
      <c r="E98" s="310"/>
      <c r="F98" s="310"/>
      <c r="G98" s="128"/>
      <c r="H98" s="128"/>
      <c r="I98" s="308"/>
    </row>
    <row r="99" spans="1:9" x14ac:dyDescent="0.2">
      <c r="A99" s="307"/>
      <c r="B99" s="307"/>
      <c r="C99" s="309"/>
      <c r="D99" s="407"/>
      <c r="E99" s="310"/>
      <c r="F99" s="310"/>
      <c r="G99" s="128"/>
      <c r="H99" s="128"/>
      <c r="I99" s="308"/>
    </row>
    <row r="100" spans="1:9" x14ac:dyDescent="0.2">
      <c r="A100" s="307"/>
      <c r="B100" s="307"/>
      <c r="C100" s="309"/>
      <c r="D100" s="407"/>
      <c r="E100" s="310"/>
      <c r="F100" s="310"/>
      <c r="G100" s="308"/>
      <c r="H100" s="128"/>
      <c r="I100" s="308"/>
    </row>
    <row r="101" spans="1:9" x14ac:dyDescent="0.2">
      <c r="A101" s="307"/>
      <c r="B101" s="307"/>
      <c r="C101" s="309"/>
      <c r="D101" s="408"/>
      <c r="E101" s="310"/>
      <c r="F101" s="310"/>
      <c r="G101" s="128"/>
      <c r="H101" s="128"/>
      <c r="I101" s="308"/>
    </row>
    <row r="102" spans="1:9" x14ac:dyDescent="0.2">
      <c r="A102" s="307"/>
      <c r="B102" s="307"/>
      <c r="C102" s="309"/>
      <c r="D102" s="408"/>
      <c r="E102" s="310"/>
      <c r="F102" s="310"/>
      <c r="G102" s="128"/>
      <c r="H102" s="128"/>
      <c r="I102" s="308"/>
    </row>
    <row r="103" spans="1:9" x14ac:dyDescent="0.2">
      <c r="A103" s="307"/>
      <c r="B103" s="307"/>
      <c r="C103" s="309"/>
      <c r="D103" s="408"/>
      <c r="E103" s="310"/>
      <c r="F103" s="310"/>
      <c r="G103" s="128"/>
      <c r="H103" s="128"/>
      <c r="I103" s="308"/>
    </row>
    <row r="104" spans="1:9" x14ac:dyDescent="0.2">
      <c r="A104" s="307"/>
      <c r="B104" s="307"/>
      <c r="C104" s="307"/>
      <c r="D104" s="407"/>
      <c r="E104" s="310"/>
      <c r="F104" s="310"/>
      <c r="G104" s="308"/>
      <c r="H104" s="128"/>
      <c r="I104" s="308"/>
    </row>
    <row r="105" spans="1:9" x14ac:dyDescent="0.2">
      <c r="A105" s="307"/>
      <c r="B105" s="307"/>
      <c r="C105" s="309"/>
      <c r="D105" s="408"/>
      <c r="E105" s="310"/>
      <c r="F105" s="310"/>
      <c r="G105" s="128"/>
      <c r="H105" s="128"/>
      <c r="I105" s="308"/>
    </row>
    <row r="106" spans="1:9" x14ac:dyDescent="0.2">
      <c r="A106" s="307"/>
      <c r="B106" s="307"/>
      <c r="C106" s="309"/>
      <c r="D106" s="408"/>
      <c r="E106" s="310"/>
      <c r="F106" s="310"/>
      <c r="G106" s="128"/>
      <c r="H106" s="128"/>
      <c r="I106" s="308"/>
    </row>
    <row r="107" spans="1:9" x14ac:dyDescent="0.2">
      <c r="A107" s="307"/>
      <c r="B107" s="307"/>
      <c r="C107" s="309"/>
      <c r="D107" s="408"/>
      <c r="E107" s="128"/>
      <c r="F107" s="128"/>
      <c r="G107" s="128"/>
      <c r="H107" s="128"/>
      <c r="I107" s="308"/>
    </row>
    <row r="108" spans="1:9" x14ac:dyDescent="0.2">
      <c r="A108" s="307"/>
      <c r="B108" s="307"/>
      <c r="C108" s="309"/>
      <c r="D108" s="408"/>
      <c r="E108" s="310"/>
      <c r="F108" s="310"/>
      <c r="G108" s="308"/>
      <c r="H108" s="128"/>
      <c r="I108" s="308"/>
    </row>
    <row r="109" spans="1:9" x14ac:dyDescent="0.2">
      <c r="D109" s="409"/>
      <c r="E109" s="308"/>
      <c r="F109" s="308"/>
      <c r="G109" s="308"/>
      <c r="H109" s="308"/>
      <c r="I109" s="308"/>
    </row>
    <row r="129" spans="2:11" x14ac:dyDescent="0.2">
      <c r="E129" s="54"/>
      <c r="F129" s="54"/>
      <c r="I129" s="54"/>
      <c r="J129" s="54"/>
    </row>
    <row r="130" spans="2:11" x14ac:dyDescent="0.2">
      <c r="E130" s="54"/>
      <c r="F130" s="54"/>
      <c r="G130" s="54"/>
      <c r="I130" s="54"/>
      <c r="J130" s="54"/>
      <c r="K130" s="54"/>
    </row>
    <row r="131" spans="2:11" x14ac:dyDescent="0.2">
      <c r="B131" s="122"/>
      <c r="E131" s="43"/>
      <c r="G131" s="313"/>
    </row>
    <row r="132" spans="2:11" x14ac:dyDescent="0.2">
      <c r="B132" s="122"/>
      <c r="E132" s="43"/>
      <c r="G132" s="313"/>
    </row>
    <row r="133" spans="2:11" x14ac:dyDescent="0.2">
      <c r="B133" s="122"/>
      <c r="E133" s="43"/>
      <c r="G133" s="313"/>
    </row>
    <row r="134" spans="2:11" x14ac:dyDescent="0.2">
      <c r="B134" s="122"/>
      <c r="E134" s="43"/>
      <c r="G134" s="313"/>
    </row>
    <row r="135" spans="2:11" x14ac:dyDescent="0.2">
      <c r="B135" s="122"/>
      <c r="E135" s="43"/>
      <c r="G135" s="313"/>
    </row>
    <row r="136" spans="2:11" x14ac:dyDescent="0.2">
      <c r="B136" s="122"/>
      <c r="E136" s="43"/>
      <c r="G136" s="313"/>
    </row>
    <row r="137" spans="2:11" x14ac:dyDescent="0.2">
      <c r="B137" s="122"/>
      <c r="E137" s="43"/>
      <c r="G137" s="313"/>
    </row>
    <row r="138" spans="2:11" x14ac:dyDescent="0.2">
      <c r="B138" s="122"/>
      <c r="E138" s="43"/>
      <c r="G138" s="313"/>
    </row>
    <row r="139" spans="2:11" x14ac:dyDescent="0.2">
      <c r="B139" s="122"/>
      <c r="E139" s="43"/>
      <c r="G139" s="313"/>
    </row>
    <row r="140" spans="2:11" x14ac:dyDescent="0.2">
      <c r="B140" s="122"/>
      <c r="E140" s="43"/>
      <c r="G140" s="313"/>
    </row>
    <row r="141" spans="2:11" x14ac:dyDescent="0.2">
      <c r="B141" s="122"/>
      <c r="E141" s="43"/>
      <c r="G141" s="313"/>
    </row>
    <row r="142" spans="2:11" x14ac:dyDescent="0.2">
      <c r="B142" s="122"/>
      <c r="E142" s="43"/>
      <c r="G142" s="313"/>
    </row>
    <row r="143" spans="2:11" x14ac:dyDescent="0.2">
      <c r="B143" s="122"/>
      <c r="E143" s="43"/>
      <c r="G143" s="313"/>
    </row>
    <row r="144" spans="2:11" x14ac:dyDescent="0.2">
      <c r="B144" s="122"/>
      <c r="E144" s="43"/>
      <c r="G144" s="313"/>
    </row>
    <row r="145" spans="2:7" x14ac:dyDescent="0.2">
      <c r="B145" s="122"/>
      <c r="E145" s="43"/>
      <c r="G145" s="313"/>
    </row>
    <row r="146" spans="2:7" x14ac:dyDescent="0.2">
      <c r="B146" s="122"/>
      <c r="E146" s="43"/>
      <c r="G146" s="313"/>
    </row>
    <row r="147" spans="2:7" x14ac:dyDescent="0.2">
      <c r="B147" s="122"/>
      <c r="E147" s="43"/>
      <c r="G147" s="313"/>
    </row>
    <row r="148" spans="2:7" x14ac:dyDescent="0.2">
      <c r="B148" s="122"/>
      <c r="E148" s="43"/>
      <c r="G148" s="313"/>
    </row>
    <row r="149" spans="2:7" x14ac:dyDescent="0.2">
      <c r="B149" s="122"/>
      <c r="E149" s="43"/>
      <c r="G149" s="313"/>
    </row>
    <row r="150" spans="2:7" x14ac:dyDescent="0.2">
      <c r="B150" s="122"/>
      <c r="E150" s="43"/>
      <c r="G150" s="313"/>
    </row>
    <row r="151" spans="2:7" x14ac:dyDescent="0.2">
      <c r="B151" s="122"/>
      <c r="E151" s="43"/>
      <c r="G151" s="313"/>
    </row>
    <row r="152" spans="2:7" x14ac:dyDescent="0.2">
      <c r="B152" s="122"/>
      <c r="E152" s="43"/>
      <c r="G152" s="313"/>
    </row>
    <row r="153" spans="2:7" x14ac:dyDescent="0.2">
      <c r="B153" s="122"/>
      <c r="E153" s="43"/>
      <c r="G153" s="313"/>
    </row>
    <row r="154" spans="2:7" x14ac:dyDescent="0.2">
      <c r="B154" s="122"/>
      <c r="E154" s="43"/>
      <c r="G154" s="313"/>
    </row>
    <row r="155" spans="2:7" x14ac:dyDescent="0.2">
      <c r="B155" s="122"/>
      <c r="E155" s="43"/>
      <c r="G155" s="313"/>
    </row>
    <row r="156" spans="2:7" x14ac:dyDescent="0.2">
      <c r="B156" s="122"/>
      <c r="E156" s="43"/>
      <c r="G156" s="313"/>
    </row>
    <row r="157" spans="2:7" x14ac:dyDescent="0.2">
      <c r="B157" s="122"/>
      <c r="E157" s="43"/>
      <c r="G157" s="313"/>
    </row>
    <row r="158" spans="2:7" x14ac:dyDescent="0.2">
      <c r="B158" s="122"/>
      <c r="E158" s="43"/>
      <c r="G158" s="313"/>
    </row>
    <row r="159" spans="2:7" x14ac:dyDescent="0.2">
      <c r="B159" s="122"/>
      <c r="E159" s="43"/>
      <c r="G159" s="313"/>
    </row>
    <row r="179" spans="2:5" x14ac:dyDescent="0.2">
      <c r="B179" s="70"/>
      <c r="C179" s="70"/>
      <c r="D179" s="410"/>
      <c r="E179" s="70"/>
    </row>
    <row r="180" spans="2:5" x14ac:dyDescent="0.2">
      <c r="B180" s="70"/>
      <c r="C180" s="70"/>
      <c r="D180" s="410"/>
      <c r="E180" s="70"/>
    </row>
    <row r="181" spans="2:5" x14ac:dyDescent="0.2">
      <c r="B181" s="70"/>
      <c r="C181" s="70"/>
      <c r="D181" s="410"/>
      <c r="E181" s="70"/>
    </row>
    <row r="182" spans="2:5" x14ac:dyDescent="0.2">
      <c r="B182" s="70"/>
    </row>
    <row r="183" spans="2:5" x14ac:dyDescent="0.2">
      <c r="B183" s="314"/>
      <c r="C183" s="70"/>
      <c r="D183" s="410"/>
      <c r="E183" s="70"/>
    </row>
    <row r="184" spans="2:5" x14ac:dyDescent="0.2">
      <c r="B184" s="70"/>
      <c r="C184" s="70"/>
      <c r="D184" s="410"/>
      <c r="E184" s="70"/>
    </row>
    <row r="185" spans="2:5" x14ac:dyDescent="0.2">
      <c r="B185" s="70"/>
      <c r="C185" s="70"/>
      <c r="D185" s="410"/>
      <c r="E185" s="70"/>
    </row>
  </sheetData>
  <sortState ref="A21:Q27">
    <sortCondition ref="C21:C27"/>
  </sortState>
  <pageMargins left="0.7" right="0.7" top="0.78740157499999996" bottom="0.78740157499999996"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ExperimentalData</vt:lpstr>
      <vt:lpstr>Global Catchment Data</vt:lpstr>
      <vt:lpstr>Mismanaged Plastic Waste</vt:lpstr>
      <vt:lpstr>Empirical size-mass relationshi</vt:lpstr>
      <vt:lpstr>'Global Catchment Data'!world_basin_plastic_load_attributes.csv_2_1</vt:lpstr>
    </vt:vector>
  </TitlesOfParts>
  <Company>UFZ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Schmidt</dc:creator>
  <cp:lastModifiedBy>Microsoft Office User</cp:lastModifiedBy>
  <dcterms:created xsi:type="dcterms:W3CDTF">2016-07-12T11:29:58Z</dcterms:created>
  <dcterms:modified xsi:type="dcterms:W3CDTF">2021-07-06T15:04:12Z</dcterms:modified>
</cp:coreProperties>
</file>