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5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6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7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8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9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60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61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2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3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4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5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6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7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charts/chart68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drawings/drawing8.xml" ContentType="application/vnd.openxmlformats-officedocument.drawing+xml"/>
  <Override PartName="/xl/charts/chart69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70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71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2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antandernet.sharepoint.com/sites/ADN360916/Shared Documents/Scrum Masters/Metricas/Control Backlog/"/>
    </mc:Choice>
  </mc:AlternateContent>
  <xr:revisionPtr revIDLastSave="1735" documentId="8_{C84FC160-6BBD-404C-AF2F-F929CD386E4D}" xr6:coauthVersionLast="47" xr6:coauthVersionMax="47" xr10:uidLastSave="{300FE3EE-0A37-4D24-AF86-1E2DB5545ED8}"/>
  <bookViews>
    <workbookView minimized="1" xWindow="255" yWindow="795" windowWidth="28545" windowHeight="15000" firstSheet="2" activeTab="9" xr2:uid="{96F1F812-04CC-44DA-A90C-5F5265C42A43}"/>
  </bookViews>
  <sheets>
    <sheet name="Config" sheetId="7" r:id="rId1"/>
    <sheet name="ELAB1" sheetId="1" r:id="rId2"/>
    <sheet name="ELAB1 Graficas" sheetId="4" r:id="rId3"/>
    <sheet name="ELAB2" sheetId="31" r:id="rId4"/>
    <sheet name="ELAB2 Graficas" sheetId="12" r:id="rId5"/>
    <sheet name="Evolución Funcional 2025" sheetId="14" r:id="rId6"/>
    <sheet name="Velocity Chart" sheetId="19" r:id="rId7"/>
    <sheet name="OPERACIONAL" sheetId="20" state="hidden" r:id="rId8"/>
    <sheet name="JMB_Bugs_C360_Todo" sheetId="25" r:id="rId9"/>
    <sheet name="EVOLUCION BUGS C360" sheetId="26" r:id="rId10"/>
    <sheet name="Resolución Bugs 2024" sheetId="35" r:id="rId11"/>
    <sheet name="Estado Bugs" sheetId="27" r:id="rId12"/>
    <sheet name="JMB_PBIs_C360_Todo" sheetId="28" r:id="rId13"/>
    <sheet name="EVOLUCIÓN PBIs C360" sheetId="29" r:id="rId14"/>
    <sheet name="Sprints" sheetId="30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</externalReferences>
  <definedNames>
    <definedName name="_xlnm._FilterDatabase" localSheetId="8" hidden="1">JMB_Bugs_C360_Todo!$A$1:$AA$807</definedName>
    <definedName name="_xlnm._FilterDatabase" localSheetId="12" hidden="1">JMB_PBIs_C360_Todo!$A$1:$AA$1041</definedName>
  </definedNames>
  <calcPr calcId="191029" calcCompleted="0"/>
  <pivotCaches>
    <pivotCache cacheId="2" r:id="rId4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118" i="26" l="1"/>
  <c r="AE119" i="26"/>
  <c r="AE120" i="26"/>
  <c r="AE121" i="26"/>
  <c r="AE122" i="26"/>
  <c r="AE123" i="26"/>
  <c r="AE117" i="26"/>
  <c r="AD118" i="26"/>
  <c r="AD119" i="26"/>
  <c r="AD120" i="26"/>
  <c r="AD121" i="26"/>
  <c r="AD122" i="26"/>
  <c r="AD123" i="26"/>
  <c r="AD117" i="26"/>
  <c r="AC118" i="26"/>
  <c r="AC119" i="26"/>
  <c r="AC120" i="26"/>
  <c r="AC121" i="26"/>
  <c r="AC122" i="26"/>
  <c r="AC123" i="26"/>
  <c r="AC117" i="26"/>
  <c r="AE103" i="26"/>
  <c r="AE104" i="26"/>
  <c r="AE105" i="26"/>
  <c r="AE106" i="26"/>
  <c r="AE102" i="26"/>
  <c r="AD103" i="26"/>
  <c r="AD104" i="26"/>
  <c r="AD105" i="26"/>
  <c r="AD106" i="26"/>
  <c r="AD102" i="26"/>
  <c r="AC102" i="26"/>
  <c r="AC103" i="26"/>
  <c r="AC104" i="26"/>
  <c r="AC105" i="26"/>
  <c r="AC106" i="26"/>
  <c r="AH118" i="26"/>
  <c r="AH119" i="26"/>
  <c r="AH120" i="26"/>
  <c r="AH121" i="26"/>
  <c r="AH122" i="26"/>
  <c r="AH123" i="26"/>
  <c r="AH117" i="26"/>
  <c r="AG118" i="26"/>
  <c r="AG119" i="26"/>
  <c r="AG120" i="26"/>
  <c r="AG121" i="26"/>
  <c r="AG122" i="26"/>
  <c r="AG123" i="26"/>
  <c r="AG117" i="26"/>
  <c r="AF118" i="26"/>
  <c r="AF119" i="26"/>
  <c r="AF120" i="26"/>
  <c r="AF121" i="26"/>
  <c r="AF122" i="26"/>
  <c r="AF123" i="26"/>
  <c r="AF117" i="26"/>
  <c r="AH103" i="26"/>
  <c r="AH104" i="26"/>
  <c r="AH105" i="26"/>
  <c r="AH106" i="26"/>
  <c r="AH102" i="26"/>
  <c r="AG103" i="26"/>
  <c r="AG104" i="26"/>
  <c r="AG105" i="26"/>
  <c r="AG106" i="26"/>
  <c r="AG102" i="26"/>
  <c r="AF103" i="26"/>
  <c r="AF104" i="26"/>
  <c r="AF105" i="26"/>
  <c r="AF106" i="26"/>
  <c r="AF102" i="26"/>
  <c r="Y94" i="25"/>
  <c r="W782" i="25"/>
  <c r="X782" i="25"/>
  <c r="Y782" i="25"/>
  <c r="Z782" i="25"/>
  <c r="W783" i="25"/>
  <c r="X783" i="25"/>
  <c r="Y783" i="25"/>
  <c r="Z783" i="25"/>
  <c r="W784" i="25"/>
  <c r="X784" i="25"/>
  <c r="Y784" i="25"/>
  <c r="Z784" i="25"/>
  <c r="W785" i="25"/>
  <c r="X785" i="25"/>
  <c r="Y785" i="25"/>
  <c r="Z785" i="25"/>
  <c r="W786" i="25"/>
  <c r="X786" i="25"/>
  <c r="Y786" i="25"/>
  <c r="Z786" i="25"/>
  <c r="W787" i="25"/>
  <c r="X787" i="25"/>
  <c r="Y787" i="25"/>
  <c r="Z787" i="25"/>
  <c r="W788" i="25"/>
  <c r="X788" i="25"/>
  <c r="Y788" i="25"/>
  <c r="Z788" i="25"/>
  <c r="W789" i="25"/>
  <c r="X789" i="25"/>
  <c r="Y789" i="25"/>
  <c r="Z789" i="25"/>
  <c r="W790" i="25"/>
  <c r="X790" i="25"/>
  <c r="Y790" i="25"/>
  <c r="Z790" i="25"/>
  <c r="W791" i="25"/>
  <c r="X791" i="25"/>
  <c r="Y791" i="25"/>
  <c r="Z791" i="25"/>
  <c r="W792" i="25"/>
  <c r="X792" i="25"/>
  <c r="Y792" i="25"/>
  <c r="Z792" i="25"/>
  <c r="W793" i="25"/>
  <c r="X793" i="25"/>
  <c r="Y793" i="25"/>
  <c r="Z793" i="25"/>
  <c r="W794" i="25"/>
  <c r="X794" i="25"/>
  <c r="Y794" i="25"/>
  <c r="Z794" i="25"/>
  <c r="W795" i="25"/>
  <c r="X795" i="25"/>
  <c r="Y795" i="25"/>
  <c r="Z795" i="25"/>
  <c r="W796" i="25"/>
  <c r="X796" i="25"/>
  <c r="Y796" i="25"/>
  <c r="Z796" i="25"/>
  <c r="W797" i="25"/>
  <c r="X797" i="25"/>
  <c r="Y797" i="25"/>
  <c r="Z797" i="25"/>
  <c r="W798" i="25"/>
  <c r="X798" i="25"/>
  <c r="Y798" i="25"/>
  <c r="Z798" i="25"/>
  <c r="W799" i="25"/>
  <c r="X799" i="25"/>
  <c r="Y799" i="25"/>
  <c r="Z799" i="25"/>
  <c r="W800" i="25"/>
  <c r="X800" i="25"/>
  <c r="Y800" i="25"/>
  <c r="Z800" i="25"/>
  <c r="W801" i="25"/>
  <c r="X801" i="25"/>
  <c r="Y801" i="25"/>
  <c r="Z801" i="25"/>
  <c r="W802" i="25"/>
  <c r="X802" i="25"/>
  <c r="Y802" i="25"/>
  <c r="Z802" i="25"/>
  <c r="W803" i="25"/>
  <c r="X803" i="25"/>
  <c r="Y803" i="25"/>
  <c r="Z803" i="25"/>
  <c r="W804" i="25"/>
  <c r="X804" i="25"/>
  <c r="Y804" i="25"/>
  <c r="Z804" i="25"/>
  <c r="W805" i="25"/>
  <c r="X805" i="25"/>
  <c r="Y805" i="25"/>
  <c r="Z805" i="25"/>
  <c r="W806" i="25"/>
  <c r="X806" i="25"/>
  <c r="Y806" i="25"/>
  <c r="Z806" i="25"/>
  <c r="W807" i="25"/>
  <c r="X807" i="25"/>
  <c r="Y807" i="25"/>
  <c r="Z807" i="25"/>
  <c r="W769" i="25"/>
  <c r="X769" i="25"/>
  <c r="Y769" i="25"/>
  <c r="Z769" i="25"/>
  <c r="AA769" i="25"/>
  <c r="W770" i="25"/>
  <c r="X770" i="25"/>
  <c r="Y770" i="25"/>
  <c r="Z770" i="25"/>
  <c r="AA770" i="25"/>
  <c r="W771" i="25"/>
  <c r="X771" i="25"/>
  <c r="Y771" i="25"/>
  <c r="Z771" i="25"/>
  <c r="AA771" i="25"/>
  <c r="W772" i="25"/>
  <c r="X772" i="25"/>
  <c r="Y772" i="25"/>
  <c r="Z772" i="25"/>
  <c r="AA772" i="25"/>
  <c r="W773" i="25"/>
  <c r="X773" i="25"/>
  <c r="Y773" i="25"/>
  <c r="Z773" i="25"/>
  <c r="AA773" i="25"/>
  <c r="W774" i="25"/>
  <c r="X774" i="25"/>
  <c r="Y774" i="25"/>
  <c r="Z774" i="25"/>
  <c r="AA774" i="25"/>
  <c r="W775" i="25"/>
  <c r="X775" i="25"/>
  <c r="Y775" i="25"/>
  <c r="Z775" i="25"/>
  <c r="AA775" i="25"/>
  <c r="W776" i="25"/>
  <c r="X776" i="25"/>
  <c r="Y776" i="25"/>
  <c r="Z776" i="25"/>
  <c r="AA776" i="25"/>
  <c r="W777" i="25"/>
  <c r="X777" i="25"/>
  <c r="Y777" i="25"/>
  <c r="Z777" i="25"/>
  <c r="AA777" i="25"/>
  <c r="W778" i="25"/>
  <c r="X778" i="25"/>
  <c r="Y778" i="25"/>
  <c r="Z778" i="25"/>
  <c r="AA778" i="25"/>
  <c r="W779" i="25"/>
  <c r="X779" i="25"/>
  <c r="Y779" i="25"/>
  <c r="Z779" i="25"/>
  <c r="AA779" i="25"/>
  <c r="W780" i="25"/>
  <c r="X780" i="25"/>
  <c r="Y780" i="25"/>
  <c r="Z780" i="25"/>
  <c r="AA780" i="25"/>
  <c r="W781" i="25"/>
  <c r="X781" i="25"/>
  <c r="Y781" i="25"/>
  <c r="Z781" i="25"/>
  <c r="AA781" i="25"/>
  <c r="P25" i="19"/>
  <c r="P26" i="19"/>
  <c r="P27" i="19"/>
  <c r="M27" i="19" s="1"/>
  <c r="P28" i="19"/>
  <c r="P29" i="19"/>
  <c r="P30" i="19"/>
  <c r="P31" i="19"/>
  <c r="P32" i="19"/>
  <c r="P33" i="19"/>
  <c r="P34" i="19"/>
  <c r="P35" i="19"/>
  <c r="P36" i="19"/>
  <c r="P37" i="19"/>
  <c r="P38" i="19"/>
  <c r="P39" i="19"/>
  <c r="P40" i="19"/>
  <c r="P41" i="19"/>
  <c r="P42" i="19"/>
  <c r="P43" i="19"/>
  <c r="P44" i="19"/>
  <c r="P45" i="19"/>
  <c r="P46" i="19"/>
  <c r="P47" i="19"/>
  <c r="P48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35" i="19"/>
  <c r="E34" i="19"/>
  <c r="E33" i="19"/>
  <c r="E32" i="19"/>
  <c r="E31" i="19"/>
  <c r="E30" i="19"/>
  <c r="E29" i="19"/>
  <c r="E28" i="19"/>
  <c r="E27" i="19"/>
  <c r="E26" i="19"/>
  <c r="E25" i="19"/>
  <c r="M28" i="19"/>
  <c r="M26" i="19"/>
  <c r="M25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B28" i="19"/>
  <c r="B27" i="19"/>
  <c r="B26" i="19"/>
  <c r="B25" i="19"/>
  <c r="D25" i="19"/>
  <c r="D26" i="19"/>
  <c r="D27" i="19"/>
  <c r="D28" i="19"/>
  <c r="D29" i="19"/>
  <c r="D30" i="19"/>
  <c r="D31" i="19"/>
  <c r="D32" i="19"/>
  <c r="D33" i="19"/>
  <c r="D34" i="19"/>
  <c r="D35" i="19"/>
  <c r="D36" i="19"/>
  <c r="D37" i="19"/>
  <c r="D38" i="19"/>
  <c r="D39" i="19"/>
  <c r="D40" i="19"/>
  <c r="D41" i="19"/>
  <c r="D42" i="19"/>
  <c r="D43" i="19"/>
  <c r="D44" i="19"/>
  <c r="D45" i="19"/>
  <c r="D46" i="19"/>
  <c r="D47" i="19"/>
  <c r="D48" i="19"/>
  <c r="D24" i="19"/>
  <c r="T48" i="19"/>
  <c r="R48" i="19"/>
  <c r="S48" i="19" s="1"/>
  <c r="I48" i="19"/>
  <c r="G48" i="19"/>
  <c r="H48" i="19" s="1"/>
  <c r="T47" i="19"/>
  <c r="R47" i="19"/>
  <c r="S47" i="19" s="1"/>
  <c r="I47" i="19"/>
  <c r="G47" i="19"/>
  <c r="H47" i="19" s="1"/>
  <c r="T46" i="19"/>
  <c r="R46" i="19"/>
  <c r="S46" i="19" s="1"/>
  <c r="I46" i="19"/>
  <c r="G46" i="19"/>
  <c r="H46" i="19" s="1"/>
  <c r="T45" i="19"/>
  <c r="R45" i="19"/>
  <c r="S45" i="19" s="1"/>
  <c r="I45" i="19"/>
  <c r="G45" i="19"/>
  <c r="H45" i="19" s="1"/>
  <c r="T44" i="19"/>
  <c r="R44" i="19"/>
  <c r="S44" i="19" s="1"/>
  <c r="I44" i="19"/>
  <c r="G44" i="19"/>
  <c r="H44" i="19" s="1"/>
  <c r="T43" i="19"/>
  <c r="R43" i="19"/>
  <c r="S43" i="19" s="1"/>
  <c r="I43" i="19"/>
  <c r="G43" i="19"/>
  <c r="H43" i="19" s="1"/>
  <c r="T42" i="19"/>
  <c r="R42" i="19"/>
  <c r="S42" i="19" s="1"/>
  <c r="I42" i="19"/>
  <c r="G42" i="19"/>
  <c r="H42" i="19" s="1"/>
  <c r="T41" i="19"/>
  <c r="R41" i="19"/>
  <c r="S41" i="19" s="1"/>
  <c r="I41" i="19"/>
  <c r="G41" i="19"/>
  <c r="H41" i="19" s="1"/>
  <c r="T40" i="19"/>
  <c r="R40" i="19"/>
  <c r="S40" i="19" s="1"/>
  <c r="I40" i="19"/>
  <c r="G40" i="19"/>
  <c r="H40" i="19" s="1"/>
  <c r="T39" i="19"/>
  <c r="R39" i="19"/>
  <c r="S39" i="19" s="1"/>
  <c r="I39" i="19"/>
  <c r="G39" i="19"/>
  <c r="H39" i="19" s="1"/>
  <c r="T38" i="19"/>
  <c r="R38" i="19"/>
  <c r="S38" i="19" s="1"/>
  <c r="I38" i="19"/>
  <c r="G38" i="19"/>
  <c r="H38" i="19" s="1"/>
  <c r="T37" i="19"/>
  <c r="R37" i="19"/>
  <c r="S37" i="19" s="1"/>
  <c r="I37" i="19"/>
  <c r="G37" i="19"/>
  <c r="H37" i="19" s="1"/>
  <c r="T36" i="19"/>
  <c r="R36" i="19"/>
  <c r="S36" i="19" s="1"/>
  <c r="I36" i="19"/>
  <c r="G36" i="19"/>
  <c r="H36" i="19" s="1"/>
  <c r="T35" i="19"/>
  <c r="R35" i="19"/>
  <c r="S35" i="19" s="1"/>
  <c r="I35" i="19"/>
  <c r="G35" i="19"/>
  <c r="H35" i="19" s="1"/>
  <c r="T34" i="19"/>
  <c r="R34" i="19"/>
  <c r="S34" i="19" s="1"/>
  <c r="I34" i="19"/>
  <c r="G34" i="19"/>
  <c r="H34" i="19" s="1"/>
  <c r="T33" i="19"/>
  <c r="R33" i="19"/>
  <c r="S33" i="19" s="1"/>
  <c r="I33" i="19"/>
  <c r="G33" i="19"/>
  <c r="H33" i="19" s="1"/>
  <c r="T32" i="19"/>
  <c r="R32" i="19"/>
  <c r="S32" i="19" s="1"/>
  <c r="I32" i="19"/>
  <c r="G32" i="19"/>
  <c r="H32" i="19" s="1"/>
  <c r="T31" i="19"/>
  <c r="R31" i="19"/>
  <c r="S31" i="19" s="1"/>
  <c r="I31" i="19"/>
  <c r="G31" i="19"/>
  <c r="H31" i="19" s="1"/>
  <c r="T30" i="19"/>
  <c r="R30" i="19"/>
  <c r="S30" i="19" s="1"/>
  <c r="I30" i="19"/>
  <c r="G30" i="19"/>
  <c r="H30" i="19" s="1"/>
  <c r="T29" i="19"/>
  <c r="R29" i="19"/>
  <c r="S29" i="19" s="1"/>
  <c r="I29" i="19"/>
  <c r="G29" i="19"/>
  <c r="H29" i="19" s="1"/>
  <c r="T28" i="19"/>
  <c r="R28" i="19"/>
  <c r="S28" i="19" s="1"/>
  <c r="I28" i="19"/>
  <c r="G28" i="19"/>
  <c r="H28" i="19" s="1"/>
  <c r="T27" i="19"/>
  <c r="R27" i="19"/>
  <c r="S27" i="19" s="1"/>
  <c r="I27" i="19"/>
  <c r="G27" i="19"/>
  <c r="H27" i="19" s="1"/>
  <c r="T26" i="19"/>
  <c r="R26" i="19"/>
  <c r="S26" i="19" s="1"/>
  <c r="I26" i="19"/>
  <c r="G26" i="19"/>
  <c r="H26" i="19" s="1"/>
  <c r="T25" i="19"/>
  <c r="R25" i="19"/>
  <c r="S25" i="19" s="1"/>
  <c r="I25" i="19"/>
  <c r="G25" i="19"/>
  <c r="H25" i="19" s="1"/>
  <c r="T24" i="19"/>
  <c r="R24" i="19"/>
  <c r="I24" i="19"/>
  <c r="G24" i="19"/>
  <c r="H24" i="19" s="1"/>
  <c r="T23" i="19"/>
  <c r="R23" i="19"/>
  <c r="S23" i="19" s="1"/>
  <c r="I23" i="19"/>
  <c r="G23" i="19"/>
  <c r="H23" i="19" s="1"/>
  <c r="BV6" i="31"/>
  <c r="BV7" i="31"/>
  <c r="BV8" i="31"/>
  <c r="BV9" i="31"/>
  <c r="BV10" i="31"/>
  <c r="BV11" i="31"/>
  <c r="BV12" i="31"/>
  <c r="BV13" i="31"/>
  <c r="BV14" i="31"/>
  <c r="BV15" i="31"/>
  <c r="BV16" i="31"/>
  <c r="BV17" i="31"/>
  <c r="BV18" i="31"/>
  <c r="BV19" i="31"/>
  <c r="BV20" i="31"/>
  <c r="BV21" i="31"/>
  <c r="BV22" i="31"/>
  <c r="BV23" i="31"/>
  <c r="BV24" i="31"/>
  <c r="BV25" i="31"/>
  <c r="BV26" i="31"/>
  <c r="BV27" i="31"/>
  <c r="BV28" i="31"/>
  <c r="BV29" i="31"/>
  <c r="BU6" i="31"/>
  <c r="BU7" i="31"/>
  <c r="BU8" i="31"/>
  <c r="BU9" i="31"/>
  <c r="BU10" i="31"/>
  <c r="BU11" i="31"/>
  <c r="BU12" i="31"/>
  <c r="BU13" i="31"/>
  <c r="BU14" i="31"/>
  <c r="BU15" i="31"/>
  <c r="BU16" i="31"/>
  <c r="BU17" i="31"/>
  <c r="BU18" i="31"/>
  <c r="BU19" i="31"/>
  <c r="BU20" i="31"/>
  <c r="BU21" i="31"/>
  <c r="BU22" i="31"/>
  <c r="BU23" i="31"/>
  <c r="BU24" i="31"/>
  <c r="BU25" i="31"/>
  <c r="BU26" i="31"/>
  <c r="BU27" i="31"/>
  <c r="BU28" i="31"/>
  <c r="BU29" i="31"/>
  <c r="BT29" i="31"/>
  <c r="BT28" i="31"/>
  <c r="BT27" i="31"/>
  <c r="BT26" i="31"/>
  <c r="BT25" i="31"/>
  <c r="BT24" i="31"/>
  <c r="BT23" i="31"/>
  <c r="BT22" i="31"/>
  <c r="BT21" i="31"/>
  <c r="BT20" i="31"/>
  <c r="BT19" i="31"/>
  <c r="BT18" i="31"/>
  <c r="BT17" i="31"/>
  <c r="BT16" i="31"/>
  <c r="BT15" i="31"/>
  <c r="BT14" i="31"/>
  <c r="BT13" i="31"/>
  <c r="BT12" i="31"/>
  <c r="BT11" i="31"/>
  <c r="BT10" i="31"/>
  <c r="BT9" i="31"/>
  <c r="BT8" i="31"/>
  <c r="BT7" i="31"/>
  <c r="BT6" i="31"/>
  <c r="BT5" i="31"/>
  <c r="BT4" i="31"/>
  <c r="BS28" i="31"/>
  <c r="BS27" i="31"/>
  <c r="BR27" i="31" s="1"/>
  <c r="BS26" i="31"/>
  <c r="BN26" i="31" s="1"/>
  <c r="BS25" i="31"/>
  <c r="BJ25" i="31" s="1"/>
  <c r="BS24" i="31"/>
  <c r="BS23" i="31"/>
  <c r="BR23" i="31" s="1"/>
  <c r="BS22" i="31"/>
  <c r="BN22" i="31" s="1"/>
  <c r="BS21" i="31"/>
  <c r="BJ21" i="31" s="1"/>
  <c r="BS20" i="31"/>
  <c r="BS19" i="31"/>
  <c r="BR19" i="31" s="1"/>
  <c r="BS18" i="31"/>
  <c r="BN18" i="31" s="1"/>
  <c r="BS17" i="31"/>
  <c r="BJ17" i="31" s="1"/>
  <c r="BS16" i="31"/>
  <c r="BS15" i="31"/>
  <c r="BR15" i="31" s="1"/>
  <c r="BS14" i="31"/>
  <c r="BN14" i="31" s="1"/>
  <c r="BS13" i="31"/>
  <c r="BJ13" i="31" s="1"/>
  <c r="BS12" i="31"/>
  <c r="BS11" i="31"/>
  <c r="BR11" i="31" s="1"/>
  <c r="BS10" i="31"/>
  <c r="BN10" i="31" s="1"/>
  <c r="BS9" i="31"/>
  <c r="BS8" i="31"/>
  <c r="BS7" i="31"/>
  <c r="BN7" i="31" s="1"/>
  <c r="BS6" i="31"/>
  <c r="BR6" i="31" s="1"/>
  <c r="BS5" i="31"/>
  <c r="BU5" i="31" s="1"/>
  <c r="BV5" i="31" s="1"/>
  <c r="BS4" i="31"/>
  <c r="BN8" i="31"/>
  <c r="BN9" i="31"/>
  <c r="BN11" i="31"/>
  <c r="BN12" i="31"/>
  <c r="BN13" i="31"/>
  <c r="BN15" i="31"/>
  <c r="BN16" i="31"/>
  <c r="BN17" i="31"/>
  <c r="BN19" i="31"/>
  <c r="BN20" i="31"/>
  <c r="BN21" i="31"/>
  <c r="BN23" i="31"/>
  <c r="BN24" i="31"/>
  <c r="BN25" i="31"/>
  <c r="BN27" i="31"/>
  <c r="BN28" i="31"/>
  <c r="BN29" i="31"/>
  <c r="BR8" i="31"/>
  <c r="BR9" i="31"/>
  <c r="BR10" i="31"/>
  <c r="BR12" i="31"/>
  <c r="BR14" i="31"/>
  <c r="BR16" i="31"/>
  <c r="BR18" i="31"/>
  <c r="BR20" i="31"/>
  <c r="BR22" i="31"/>
  <c r="BR24" i="31"/>
  <c r="BR26" i="31"/>
  <c r="BR28" i="31"/>
  <c r="BR29" i="31"/>
  <c r="BP28" i="31"/>
  <c r="BP27" i="31"/>
  <c r="BP26" i="31"/>
  <c r="BP25" i="31"/>
  <c r="BP24" i="31"/>
  <c r="BP23" i="31"/>
  <c r="BP22" i="31"/>
  <c r="BP21" i="31"/>
  <c r="BP20" i="31"/>
  <c r="BP19" i="31"/>
  <c r="BP18" i="31"/>
  <c r="BP17" i="31"/>
  <c r="BP16" i="31"/>
  <c r="BP15" i="31"/>
  <c r="BP14" i="31"/>
  <c r="BP13" i="31"/>
  <c r="BP12" i="31"/>
  <c r="BP11" i="31"/>
  <c r="BP10" i="31"/>
  <c r="BP9" i="31"/>
  <c r="BP8" i="31"/>
  <c r="BP7" i="31"/>
  <c r="BP6" i="31"/>
  <c r="BP5" i="31"/>
  <c r="BP4" i="31"/>
  <c r="BO28" i="31"/>
  <c r="BO27" i="31"/>
  <c r="BO26" i="31"/>
  <c r="BO25" i="31"/>
  <c r="BO24" i="31"/>
  <c r="BO23" i="31"/>
  <c r="BO22" i="31"/>
  <c r="BO21" i="31"/>
  <c r="BO20" i="31"/>
  <c r="BO19" i="31"/>
  <c r="BO18" i="31"/>
  <c r="BO17" i="31"/>
  <c r="BO16" i="31"/>
  <c r="BO15" i="31"/>
  <c r="BO14" i="31"/>
  <c r="BO13" i="31"/>
  <c r="BO12" i="31"/>
  <c r="BO11" i="31"/>
  <c r="BO10" i="31"/>
  <c r="BO9" i="31"/>
  <c r="BO8" i="31"/>
  <c r="BO7" i="31"/>
  <c r="BO6" i="31"/>
  <c r="BO5" i="31"/>
  <c r="BR5" i="31" s="1"/>
  <c r="BO4" i="31"/>
  <c r="BL28" i="31"/>
  <c r="BL27" i="31"/>
  <c r="BL26" i="31"/>
  <c r="BL25" i="31"/>
  <c r="BL24" i="31"/>
  <c r="BL23" i="31"/>
  <c r="BL22" i="31"/>
  <c r="BL21" i="31"/>
  <c r="BL20" i="31"/>
  <c r="BL19" i="31"/>
  <c r="BL18" i="31"/>
  <c r="BL17" i="31"/>
  <c r="BL16" i="31"/>
  <c r="BL15" i="31"/>
  <c r="BL14" i="31"/>
  <c r="BL13" i="31"/>
  <c r="BL12" i="31"/>
  <c r="BL11" i="31"/>
  <c r="BL10" i="31"/>
  <c r="BL9" i="31"/>
  <c r="BL8" i="31"/>
  <c r="BL7" i="31"/>
  <c r="BL6" i="31"/>
  <c r="BL5" i="31"/>
  <c r="BL4" i="31"/>
  <c r="BK28" i="31"/>
  <c r="BK27" i="31"/>
  <c r="BK26" i="31"/>
  <c r="BK25" i="31"/>
  <c r="BK24" i="31"/>
  <c r="BK23" i="31"/>
  <c r="BK22" i="31"/>
  <c r="BK21" i="31"/>
  <c r="BK20" i="31"/>
  <c r="BK19" i="31"/>
  <c r="BK18" i="31"/>
  <c r="BK17" i="31"/>
  <c r="BK16" i="31"/>
  <c r="BK15" i="31"/>
  <c r="BK14" i="31"/>
  <c r="BK13" i="31"/>
  <c r="BK12" i="31"/>
  <c r="BK11" i="31"/>
  <c r="BK10" i="31"/>
  <c r="BK9" i="31"/>
  <c r="BK8" i="31"/>
  <c r="BK7" i="31"/>
  <c r="BK6" i="31"/>
  <c r="BK5" i="31"/>
  <c r="BN5" i="31" s="1"/>
  <c r="BK4" i="31"/>
  <c r="BJ8" i="31"/>
  <c r="BJ9" i="31"/>
  <c r="BJ10" i="31"/>
  <c r="BJ11" i="31"/>
  <c r="BJ12" i="31"/>
  <c r="BJ14" i="31"/>
  <c r="BJ15" i="31"/>
  <c r="BJ16" i="31"/>
  <c r="BJ18" i="31"/>
  <c r="BJ19" i="31"/>
  <c r="BJ20" i="31"/>
  <c r="BJ22" i="31"/>
  <c r="BJ23" i="31"/>
  <c r="BJ24" i="31"/>
  <c r="BJ26" i="31"/>
  <c r="BJ27" i="31"/>
  <c r="BJ28" i="31"/>
  <c r="BJ29" i="31"/>
  <c r="BH28" i="31"/>
  <c r="BH27" i="31"/>
  <c r="BH26" i="31"/>
  <c r="BH25" i="31"/>
  <c r="BH24" i="31"/>
  <c r="BH23" i="31"/>
  <c r="BH22" i="31"/>
  <c r="BH21" i="31"/>
  <c r="BH20" i="31"/>
  <c r="BH19" i="31"/>
  <c r="BH18" i="31"/>
  <c r="BH17" i="31"/>
  <c r="BH16" i="31"/>
  <c r="BH15" i="31"/>
  <c r="BH14" i="31"/>
  <c r="BH13" i="31"/>
  <c r="BH12" i="31"/>
  <c r="BH11" i="31"/>
  <c r="BH10" i="31"/>
  <c r="BH9" i="31"/>
  <c r="BH8" i="31"/>
  <c r="BH7" i="31"/>
  <c r="BH6" i="31"/>
  <c r="BH5" i="31"/>
  <c r="BH4" i="31"/>
  <c r="BG28" i="31"/>
  <c r="BG27" i="31"/>
  <c r="BG26" i="31"/>
  <c r="BG25" i="31"/>
  <c r="BG24" i="31"/>
  <c r="BG23" i="31"/>
  <c r="BG22" i="31"/>
  <c r="BG21" i="31"/>
  <c r="BG20" i="31"/>
  <c r="BG19" i="31"/>
  <c r="BG18" i="31"/>
  <c r="BG17" i="31"/>
  <c r="BG16" i="31"/>
  <c r="BG15" i="31"/>
  <c r="BG14" i="31"/>
  <c r="BG13" i="31"/>
  <c r="BG12" i="31"/>
  <c r="BG11" i="31"/>
  <c r="BG10" i="31"/>
  <c r="BG9" i="31"/>
  <c r="BG8" i="31"/>
  <c r="BG7" i="31"/>
  <c r="BG6" i="31"/>
  <c r="BG5" i="31"/>
  <c r="BJ5" i="31" s="1"/>
  <c r="BG4" i="31"/>
  <c r="BF7" i="31"/>
  <c r="BF8" i="31"/>
  <c r="BF9" i="31"/>
  <c r="BF10" i="31"/>
  <c r="BF11" i="31"/>
  <c r="BF12" i="31"/>
  <c r="BF14" i="31"/>
  <c r="BF15" i="31"/>
  <c r="BF16" i="31"/>
  <c r="BF18" i="31"/>
  <c r="BF19" i="31"/>
  <c r="BF20" i="31"/>
  <c r="BF22" i="31"/>
  <c r="BF23" i="31"/>
  <c r="BF24" i="31"/>
  <c r="BF26" i="31"/>
  <c r="BF27" i="31"/>
  <c r="BF28" i="31"/>
  <c r="BF29" i="31"/>
  <c r="BD28" i="31"/>
  <c r="BD27" i="31"/>
  <c r="BD26" i="31"/>
  <c r="BD25" i="31"/>
  <c r="BD24" i="31"/>
  <c r="BD23" i="31"/>
  <c r="BD22" i="31"/>
  <c r="BD21" i="31"/>
  <c r="BD20" i="31"/>
  <c r="BD19" i="31"/>
  <c r="BD18" i="31"/>
  <c r="BD17" i="31"/>
  <c r="BD16" i="31"/>
  <c r="BD15" i="31"/>
  <c r="BD14" i="31"/>
  <c r="BD13" i="31"/>
  <c r="BD12" i="31"/>
  <c r="BD11" i="31"/>
  <c r="BD10" i="31"/>
  <c r="BD9" i="31"/>
  <c r="BD8" i="31"/>
  <c r="BD7" i="31"/>
  <c r="BD6" i="31"/>
  <c r="BD5" i="31"/>
  <c r="BD4" i="31"/>
  <c r="BC28" i="31"/>
  <c r="BC27" i="31"/>
  <c r="BC26" i="31"/>
  <c r="BC25" i="31"/>
  <c r="BC24" i="31"/>
  <c r="BC23" i="31"/>
  <c r="BC22" i="31"/>
  <c r="BC21" i="31"/>
  <c r="BC20" i="31"/>
  <c r="BC19" i="31"/>
  <c r="BC18" i="31"/>
  <c r="BC17" i="31"/>
  <c r="BC16" i="31"/>
  <c r="BC15" i="31"/>
  <c r="BC14" i="31"/>
  <c r="BC13" i="31"/>
  <c r="BC12" i="31"/>
  <c r="BC11" i="31"/>
  <c r="BC10" i="31"/>
  <c r="BC9" i="31"/>
  <c r="BC8" i="31"/>
  <c r="BC7" i="31"/>
  <c r="BC6" i="31"/>
  <c r="BC5" i="31"/>
  <c r="BF5" i="31" s="1"/>
  <c r="BC4" i="31"/>
  <c r="AP6" i="31"/>
  <c r="AP7" i="31"/>
  <c r="AP8" i="31"/>
  <c r="AP9" i="31"/>
  <c r="AP10" i="31"/>
  <c r="AP11" i="31"/>
  <c r="AP12" i="31"/>
  <c r="AP13" i="31"/>
  <c r="AP14" i="31"/>
  <c r="AP15" i="31"/>
  <c r="AP16" i="31"/>
  <c r="AP17" i="31"/>
  <c r="AP18" i="31"/>
  <c r="AP19" i="31"/>
  <c r="AP20" i="31"/>
  <c r="AP21" i="31"/>
  <c r="AP22" i="31"/>
  <c r="AP23" i="31"/>
  <c r="AP24" i="31"/>
  <c r="AP25" i="31"/>
  <c r="AP26" i="31"/>
  <c r="AP27" i="31"/>
  <c r="AP28" i="31"/>
  <c r="AP29" i="31"/>
  <c r="AO6" i="31"/>
  <c r="AO7" i="31"/>
  <c r="AO8" i="31"/>
  <c r="AO9" i="31"/>
  <c r="AO10" i="31"/>
  <c r="AO11" i="31"/>
  <c r="AO12" i="31"/>
  <c r="AO13" i="31"/>
  <c r="AO14" i="31"/>
  <c r="AO15" i="31"/>
  <c r="AO16" i="31"/>
  <c r="AO17" i="31"/>
  <c r="AO18" i="31"/>
  <c r="AO19" i="31"/>
  <c r="AO20" i="31"/>
  <c r="AO21" i="31"/>
  <c r="AO22" i="31"/>
  <c r="AO23" i="31"/>
  <c r="AO24" i="31"/>
  <c r="AO25" i="31"/>
  <c r="AO26" i="31"/>
  <c r="AO27" i="31"/>
  <c r="AO28" i="31"/>
  <c r="AO29" i="31"/>
  <c r="AN6" i="31"/>
  <c r="AN7" i="31"/>
  <c r="AN8" i="31"/>
  <c r="AN9" i="31"/>
  <c r="AN10" i="31"/>
  <c r="AN11" i="31"/>
  <c r="AN12" i="31"/>
  <c r="AN13" i="31"/>
  <c r="AN14" i="31"/>
  <c r="AN15" i="31"/>
  <c r="AN16" i="31"/>
  <c r="AN17" i="31"/>
  <c r="AN18" i="31"/>
  <c r="AN19" i="31"/>
  <c r="AN20" i="31"/>
  <c r="AN21" i="31"/>
  <c r="AN22" i="31"/>
  <c r="AN23" i="31"/>
  <c r="AN24" i="31"/>
  <c r="AN25" i="31"/>
  <c r="AN26" i="31"/>
  <c r="AN27" i="31"/>
  <c r="AN28" i="31"/>
  <c r="AN29" i="31"/>
  <c r="AM28" i="31"/>
  <c r="AM27" i="31"/>
  <c r="AM26" i="31"/>
  <c r="AM25" i="31"/>
  <c r="AM24" i="31"/>
  <c r="AM23" i="31"/>
  <c r="AM22" i="31"/>
  <c r="AM21" i="31"/>
  <c r="AM20" i="31"/>
  <c r="AM19" i="31"/>
  <c r="AM18" i="31"/>
  <c r="AM17" i="31"/>
  <c r="AM16" i="31"/>
  <c r="AM15" i="31"/>
  <c r="AM14" i="31"/>
  <c r="AM13" i="31"/>
  <c r="AM12" i="31"/>
  <c r="AM11" i="31"/>
  <c r="AM10" i="31"/>
  <c r="AM9" i="31"/>
  <c r="AM8" i="31"/>
  <c r="AM7" i="31"/>
  <c r="AM6" i="31"/>
  <c r="AM5" i="31"/>
  <c r="O24" i="19" s="1"/>
  <c r="AM4" i="31"/>
  <c r="O23" i="19" s="1"/>
  <c r="AI28" i="31"/>
  <c r="AI27" i="31"/>
  <c r="AI26" i="31"/>
  <c r="AI25" i="31"/>
  <c r="AI24" i="31"/>
  <c r="AI23" i="31"/>
  <c r="AI22" i="31"/>
  <c r="AI21" i="31"/>
  <c r="AI20" i="31"/>
  <c r="AI19" i="31"/>
  <c r="AI18" i="31"/>
  <c r="AI17" i="31"/>
  <c r="AI16" i="31"/>
  <c r="AI15" i="31"/>
  <c r="AI14" i="31"/>
  <c r="AI13" i="31"/>
  <c r="AI10" i="31"/>
  <c r="AI9" i="31"/>
  <c r="AI8" i="31"/>
  <c r="AI7" i="31"/>
  <c r="AI6" i="31"/>
  <c r="AI5" i="31"/>
  <c r="AI11" i="31"/>
  <c r="AI12" i="31"/>
  <c r="AI4" i="31"/>
  <c r="AH28" i="31"/>
  <c r="AH27" i="31"/>
  <c r="AH26" i="31"/>
  <c r="AH25" i="31"/>
  <c r="AH24" i="31"/>
  <c r="AH23" i="31"/>
  <c r="AH22" i="31"/>
  <c r="AH21" i="31"/>
  <c r="AH20" i="31"/>
  <c r="AH19" i="31"/>
  <c r="AH18" i="31"/>
  <c r="AH17" i="31"/>
  <c r="AH16" i="31"/>
  <c r="AH15" i="31"/>
  <c r="AH14" i="31"/>
  <c r="AH13" i="31"/>
  <c r="AH10" i="31"/>
  <c r="AH9" i="31"/>
  <c r="AH8" i="31"/>
  <c r="AH7" i="31"/>
  <c r="AH6" i="31"/>
  <c r="AH5" i="31"/>
  <c r="AH11" i="31"/>
  <c r="AH12" i="31"/>
  <c r="AH4" i="31"/>
  <c r="AK4" i="31" s="1"/>
  <c r="AE28" i="31"/>
  <c r="AE27" i="31"/>
  <c r="AE26" i="31"/>
  <c r="AE25" i="31"/>
  <c r="AE24" i="31"/>
  <c r="AE23" i="31"/>
  <c r="AE22" i="31"/>
  <c r="AE21" i="31"/>
  <c r="AE20" i="31"/>
  <c r="AE19" i="31"/>
  <c r="AE18" i="31"/>
  <c r="AE17" i="31"/>
  <c r="AE16" i="31"/>
  <c r="AE15" i="31"/>
  <c r="AE14" i="31"/>
  <c r="AE13" i="31"/>
  <c r="AE10" i="31"/>
  <c r="AE9" i="31"/>
  <c r="AE8" i="31"/>
  <c r="AE7" i="31"/>
  <c r="AE6" i="31"/>
  <c r="AE5" i="31"/>
  <c r="AE11" i="31"/>
  <c r="AE12" i="31"/>
  <c r="AE4" i="31"/>
  <c r="AD28" i="31"/>
  <c r="AD27" i="31"/>
  <c r="AD26" i="31"/>
  <c r="AD25" i="31"/>
  <c r="AD24" i="31"/>
  <c r="AD23" i="31"/>
  <c r="AD22" i="31"/>
  <c r="AD21" i="31"/>
  <c r="AD20" i="31"/>
  <c r="AD19" i="31"/>
  <c r="AD18" i="31"/>
  <c r="AD17" i="31"/>
  <c r="AD16" i="31"/>
  <c r="AD15" i="31"/>
  <c r="AD14" i="31"/>
  <c r="AD13" i="31"/>
  <c r="AD12" i="31"/>
  <c r="AD10" i="31"/>
  <c r="AD9" i="31"/>
  <c r="AD8" i="31"/>
  <c r="AD7" i="31"/>
  <c r="AD6" i="31"/>
  <c r="AD5" i="31"/>
  <c r="AD11" i="31"/>
  <c r="AD4" i="31"/>
  <c r="AG4" i="31" s="1"/>
  <c r="AA28" i="31"/>
  <c r="AA27" i="31"/>
  <c r="AA26" i="31"/>
  <c r="AA25" i="31"/>
  <c r="AA24" i="31"/>
  <c r="AA23" i="31"/>
  <c r="AA22" i="31"/>
  <c r="AA21" i="31"/>
  <c r="AA20" i="31"/>
  <c r="AA19" i="31"/>
  <c r="AA18" i="31"/>
  <c r="AA17" i="31"/>
  <c r="AA16" i="31"/>
  <c r="AA15" i="31"/>
  <c r="AA14" i="31"/>
  <c r="AA13" i="31"/>
  <c r="AA10" i="31"/>
  <c r="AA9" i="31"/>
  <c r="AA8" i="31"/>
  <c r="AA7" i="31"/>
  <c r="AA6" i="31"/>
  <c r="AA5" i="31"/>
  <c r="AA11" i="31"/>
  <c r="AA12" i="31"/>
  <c r="AA4" i="31"/>
  <c r="Z10" i="31"/>
  <c r="Z28" i="31"/>
  <c r="Z27" i="31"/>
  <c r="Z26" i="31"/>
  <c r="Z25" i="31"/>
  <c r="Z24" i="31"/>
  <c r="Z23" i="31"/>
  <c r="Z22" i="31"/>
  <c r="Z21" i="31"/>
  <c r="Z20" i="31"/>
  <c r="Z19" i="31"/>
  <c r="Z18" i="31"/>
  <c r="Z17" i="31"/>
  <c r="Z16" i="31"/>
  <c r="Z15" i="31"/>
  <c r="Z14" i="31"/>
  <c r="Z13" i="31"/>
  <c r="Z9" i="31"/>
  <c r="Z8" i="31"/>
  <c r="Z7" i="31"/>
  <c r="Z6" i="31"/>
  <c r="Z5" i="31"/>
  <c r="Z11" i="31"/>
  <c r="Z12" i="31"/>
  <c r="Z4" i="31"/>
  <c r="AC4" i="31" s="1"/>
  <c r="W28" i="31"/>
  <c r="W27" i="31"/>
  <c r="W26" i="31"/>
  <c r="W25" i="31"/>
  <c r="W24" i="31"/>
  <c r="W23" i="31"/>
  <c r="W22" i="31"/>
  <c r="W21" i="31"/>
  <c r="W20" i="31"/>
  <c r="W19" i="31"/>
  <c r="W18" i="31"/>
  <c r="W17" i="31"/>
  <c r="W16" i="31"/>
  <c r="W15" i="31"/>
  <c r="W14" i="31"/>
  <c r="W13" i="31"/>
  <c r="W10" i="31"/>
  <c r="W9" i="31"/>
  <c r="W8" i="31"/>
  <c r="W7" i="31"/>
  <c r="W6" i="31"/>
  <c r="W5" i="31"/>
  <c r="W11" i="31"/>
  <c r="W12" i="31"/>
  <c r="W4" i="31"/>
  <c r="V29" i="31"/>
  <c r="V28" i="31"/>
  <c r="V27" i="31"/>
  <c r="V26" i="31"/>
  <c r="V25" i="31"/>
  <c r="V24" i="31"/>
  <c r="V23" i="31"/>
  <c r="V22" i="31"/>
  <c r="V21" i="31"/>
  <c r="V20" i="31"/>
  <c r="V19" i="31"/>
  <c r="V18" i="31"/>
  <c r="V17" i="31"/>
  <c r="V16" i="31"/>
  <c r="V15" i="31"/>
  <c r="V14" i="31"/>
  <c r="V13" i="31"/>
  <c r="V11" i="31"/>
  <c r="V10" i="31"/>
  <c r="V9" i="31"/>
  <c r="V8" i="31"/>
  <c r="V7" i="31"/>
  <c r="V6" i="31"/>
  <c r="V5" i="31"/>
  <c r="V12" i="31"/>
  <c r="V4" i="31"/>
  <c r="Y4" i="31" s="1"/>
  <c r="S28" i="31"/>
  <c r="S27" i="31"/>
  <c r="S26" i="31"/>
  <c r="S25" i="31"/>
  <c r="S24" i="31"/>
  <c r="S23" i="31"/>
  <c r="S22" i="31"/>
  <c r="S21" i="31"/>
  <c r="S20" i="31"/>
  <c r="S19" i="31"/>
  <c r="S18" i="31"/>
  <c r="S17" i="31"/>
  <c r="S16" i="31"/>
  <c r="S15" i="31"/>
  <c r="S14" i="31"/>
  <c r="S13" i="31"/>
  <c r="S12" i="31"/>
  <c r="S11" i="31"/>
  <c r="S10" i="31"/>
  <c r="S9" i="31"/>
  <c r="S8" i="31"/>
  <c r="S7" i="31"/>
  <c r="S6" i="31"/>
  <c r="S5" i="31"/>
  <c r="S4" i="31"/>
  <c r="R28" i="31"/>
  <c r="R27" i="31"/>
  <c r="R26" i="31"/>
  <c r="R25" i="31"/>
  <c r="R24" i="31"/>
  <c r="R23" i="31"/>
  <c r="R22" i="31"/>
  <c r="R21" i="31"/>
  <c r="R20" i="31"/>
  <c r="R19" i="31"/>
  <c r="R18" i="31"/>
  <c r="R17" i="31"/>
  <c r="R16" i="31"/>
  <c r="R15" i="31"/>
  <c r="R14" i="31"/>
  <c r="R13" i="31"/>
  <c r="R12" i="31"/>
  <c r="R11" i="31"/>
  <c r="R10" i="31"/>
  <c r="R9" i="31"/>
  <c r="R8" i="31"/>
  <c r="R7" i="31"/>
  <c r="R6" i="31"/>
  <c r="R5" i="31"/>
  <c r="R4" i="31"/>
  <c r="O28" i="31"/>
  <c r="O27" i="31"/>
  <c r="O26" i="31"/>
  <c r="O25" i="31"/>
  <c r="O24" i="31"/>
  <c r="O23" i="31"/>
  <c r="O22" i="31"/>
  <c r="O21" i="31"/>
  <c r="O20" i="31"/>
  <c r="O19" i="31"/>
  <c r="O18" i="31"/>
  <c r="O17" i="31"/>
  <c r="O16" i="31"/>
  <c r="O15" i="31"/>
  <c r="O14" i="31"/>
  <c r="O13" i="31"/>
  <c r="O12" i="31"/>
  <c r="O11" i="31"/>
  <c r="O10" i="31"/>
  <c r="O9" i="31"/>
  <c r="O8" i="31"/>
  <c r="O7" i="31"/>
  <c r="O6" i="31"/>
  <c r="O5" i="31"/>
  <c r="O4" i="31"/>
  <c r="N28" i="31"/>
  <c r="N27" i="31"/>
  <c r="N26" i="31"/>
  <c r="N25" i="31"/>
  <c r="N24" i="31"/>
  <c r="N23" i="31"/>
  <c r="N22" i="31"/>
  <c r="N21" i="31"/>
  <c r="N20" i="31"/>
  <c r="N19" i="31"/>
  <c r="N18" i="31"/>
  <c r="N17" i="31"/>
  <c r="N16" i="31"/>
  <c r="N15" i="31"/>
  <c r="N14" i="31"/>
  <c r="N13" i="31"/>
  <c r="N12" i="31"/>
  <c r="N11" i="31"/>
  <c r="N10" i="31"/>
  <c r="N9" i="31"/>
  <c r="N8" i="31"/>
  <c r="N7" i="31"/>
  <c r="N6" i="31"/>
  <c r="N5" i="31"/>
  <c r="N4" i="31"/>
  <c r="K28" i="31"/>
  <c r="K27" i="31"/>
  <c r="K26" i="31"/>
  <c r="K25" i="31"/>
  <c r="K24" i="31"/>
  <c r="K23" i="31"/>
  <c r="K22" i="31"/>
  <c r="K21" i="31"/>
  <c r="K20" i="31"/>
  <c r="K19" i="31"/>
  <c r="K18" i="31"/>
  <c r="K17" i="31"/>
  <c r="K16" i="31"/>
  <c r="K15" i="31"/>
  <c r="K14" i="31"/>
  <c r="K13" i="31"/>
  <c r="K12" i="31"/>
  <c r="K11" i="31"/>
  <c r="K10" i="31"/>
  <c r="K9" i="31"/>
  <c r="K8" i="31"/>
  <c r="K7" i="31"/>
  <c r="K6" i="31"/>
  <c r="K5" i="31"/>
  <c r="K4" i="31"/>
  <c r="J28" i="31"/>
  <c r="J27" i="31"/>
  <c r="J26" i="31"/>
  <c r="J25" i="31"/>
  <c r="J24" i="31"/>
  <c r="J23" i="31"/>
  <c r="J22" i="31"/>
  <c r="J21" i="31"/>
  <c r="J20" i="31"/>
  <c r="J19" i="31"/>
  <c r="J18" i="31"/>
  <c r="J17" i="31"/>
  <c r="J16" i="31"/>
  <c r="J15" i="31"/>
  <c r="J14" i="31"/>
  <c r="J13" i="31"/>
  <c r="J12" i="31"/>
  <c r="J11" i="31"/>
  <c r="J10" i="31"/>
  <c r="J9" i="31"/>
  <c r="J8" i="31"/>
  <c r="J7" i="31"/>
  <c r="J6" i="31"/>
  <c r="J5" i="31"/>
  <c r="J4" i="31"/>
  <c r="G28" i="31"/>
  <c r="G27" i="31"/>
  <c r="G26" i="31"/>
  <c r="G25" i="31"/>
  <c r="G24" i="31"/>
  <c r="G23" i="31"/>
  <c r="G22" i="31"/>
  <c r="G21" i="31"/>
  <c r="G20" i="31"/>
  <c r="G19" i="31"/>
  <c r="G18" i="31"/>
  <c r="G17" i="31"/>
  <c r="G16" i="31"/>
  <c r="G15" i="31"/>
  <c r="G14" i="31"/>
  <c r="G13" i="31"/>
  <c r="G12" i="31"/>
  <c r="G11" i="31"/>
  <c r="G10" i="31"/>
  <c r="G9" i="31"/>
  <c r="G8" i="31"/>
  <c r="G7" i="31"/>
  <c r="G6" i="31"/>
  <c r="G5" i="31"/>
  <c r="AN5" i="31" s="1"/>
  <c r="G4" i="31"/>
  <c r="F28" i="31"/>
  <c r="F27" i="31"/>
  <c r="F26" i="31"/>
  <c r="F25" i="31"/>
  <c r="F24" i="31"/>
  <c r="F23" i="31"/>
  <c r="F22" i="31"/>
  <c r="F21" i="31"/>
  <c r="F20" i="31"/>
  <c r="F19" i="31"/>
  <c r="F18" i="31"/>
  <c r="F17" i="31"/>
  <c r="F16" i="31"/>
  <c r="F15" i="31"/>
  <c r="F14" i="31"/>
  <c r="F13" i="31"/>
  <c r="F12" i="31"/>
  <c r="F11" i="31"/>
  <c r="F10" i="31"/>
  <c r="F9" i="31"/>
  <c r="F8" i="31"/>
  <c r="F7" i="31"/>
  <c r="F6" i="31"/>
  <c r="F5" i="31"/>
  <c r="F4" i="31"/>
  <c r="BS29" i="31"/>
  <c r="BP29" i="31"/>
  <c r="BO29" i="31"/>
  <c r="BL29" i="31"/>
  <c r="BK29" i="31"/>
  <c r="BH29" i="31"/>
  <c r="BG29" i="31"/>
  <c r="BD29" i="31"/>
  <c r="BC29" i="31"/>
  <c r="AU29" i="31"/>
  <c r="AM29" i="31"/>
  <c r="AL29" i="31"/>
  <c r="AI29" i="31"/>
  <c r="AH29" i="31"/>
  <c r="AE29" i="31"/>
  <c r="AD29" i="31"/>
  <c r="AA29" i="31"/>
  <c r="Z29" i="31"/>
  <c r="W29" i="31"/>
  <c r="S29" i="31"/>
  <c r="R29" i="31"/>
  <c r="O29" i="31"/>
  <c r="N29" i="31"/>
  <c r="K29" i="31"/>
  <c r="J29" i="31"/>
  <c r="G29" i="31"/>
  <c r="F29" i="31"/>
  <c r="AU28" i="31"/>
  <c r="AL28" i="31"/>
  <c r="AU27" i="31"/>
  <c r="AL27" i="31"/>
  <c r="AU26" i="31"/>
  <c r="AL26" i="31"/>
  <c r="AU25" i="31"/>
  <c r="AL25" i="31"/>
  <c r="AU24" i="31"/>
  <c r="AL24" i="31"/>
  <c r="AU23" i="31"/>
  <c r="AL23" i="31"/>
  <c r="AU22" i="31"/>
  <c r="AL22" i="31"/>
  <c r="AU21" i="31"/>
  <c r="AL21" i="31"/>
  <c r="AU20" i="31"/>
  <c r="AL20" i="31"/>
  <c r="AU19" i="31"/>
  <c r="AL19" i="31"/>
  <c r="AU18" i="31"/>
  <c r="AL18" i="31"/>
  <c r="AU17" i="31"/>
  <c r="AL17" i="31"/>
  <c r="AU16" i="31"/>
  <c r="AL16" i="31"/>
  <c r="AU15" i="31"/>
  <c r="AL15" i="31"/>
  <c r="AU14" i="31"/>
  <c r="AL14" i="31"/>
  <c r="AU13" i="31"/>
  <c r="AL13" i="31"/>
  <c r="AU12" i="31"/>
  <c r="AL12" i="31"/>
  <c r="AL11" i="31"/>
  <c r="AL10" i="31"/>
  <c r="AL9" i="31"/>
  <c r="AL8" i="31"/>
  <c r="AL7" i="31"/>
  <c r="AL6" i="31"/>
  <c r="AL5" i="31"/>
  <c r="AL4" i="31"/>
  <c r="E29" i="31"/>
  <c r="D29" i="31"/>
  <c r="E28" i="31"/>
  <c r="D28" i="31"/>
  <c r="E27" i="31"/>
  <c r="D27" i="31"/>
  <c r="E26" i="31"/>
  <c r="D26" i="31"/>
  <c r="E25" i="31"/>
  <c r="D25" i="31"/>
  <c r="E24" i="31"/>
  <c r="D24" i="31"/>
  <c r="E23" i="31"/>
  <c r="D23" i="31"/>
  <c r="E22" i="31"/>
  <c r="D22" i="31"/>
  <c r="E21" i="31"/>
  <c r="D21" i="31"/>
  <c r="E20" i="31"/>
  <c r="D20" i="31"/>
  <c r="E19" i="31"/>
  <c r="D19" i="31"/>
  <c r="E18" i="31"/>
  <c r="D18" i="31"/>
  <c r="E17" i="31"/>
  <c r="D17" i="31"/>
  <c r="E16" i="31"/>
  <c r="D16" i="31"/>
  <c r="E15" i="31"/>
  <c r="D15" i="31"/>
  <c r="E14" i="31"/>
  <c r="D14" i="31"/>
  <c r="E13" i="31"/>
  <c r="D13" i="31"/>
  <c r="E12" i="31"/>
  <c r="D12" i="31"/>
  <c r="E11" i="31"/>
  <c r="D11" i="31"/>
  <c r="E10" i="31"/>
  <c r="D10" i="31"/>
  <c r="E9" i="31"/>
  <c r="D9" i="31"/>
  <c r="E8" i="31"/>
  <c r="D8" i="31"/>
  <c r="E7" i="31"/>
  <c r="D7" i="31"/>
  <c r="E6" i="31"/>
  <c r="D6" i="31"/>
  <c r="E5" i="31"/>
  <c r="D5" i="31"/>
  <c r="E4" i="31"/>
  <c r="D4" i="31"/>
  <c r="BR6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1" i="1"/>
  <c r="BR22" i="1"/>
  <c r="BR23" i="1"/>
  <c r="BR24" i="1"/>
  <c r="BR25" i="1"/>
  <c r="BR26" i="1"/>
  <c r="BR27" i="1"/>
  <c r="BR28" i="1"/>
  <c r="BR29" i="1"/>
  <c r="BJ6" i="1"/>
  <c r="BJ7" i="1"/>
  <c r="BJ8" i="1"/>
  <c r="BJ9" i="1"/>
  <c r="BJ10" i="1"/>
  <c r="BJ11" i="1"/>
  <c r="BJ12" i="1"/>
  <c r="BJ13" i="1"/>
  <c r="BJ14" i="1"/>
  <c r="BJ15" i="1"/>
  <c r="BJ16" i="1"/>
  <c r="BJ17" i="1"/>
  <c r="BJ18" i="1"/>
  <c r="BJ19" i="1"/>
  <c r="BJ20" i="1"/>
  <c r="BJ21" i="1"/>
  <c r="BJ22" i="1"/>
  <c r="BJ23" i="1"/>
  <c r="BJ24" i="1"/>
  <c r="BJ25" i="1"/>
  <c r="BJ26" i="1"/>
  <c r="BJ27" i="1"/>
  <c r="BJ28" i="1"/>
  <c r="BJ29" i="1"/>
  <c r="BN6" i="1"/>
  <c r="BN7" i="1"/>
  <c r="BN8" i="1"/>
  <c r="BN9" i="1"/>
  <c r="BN10" i="1"/>
  <c r="BN11" i="1"/>
  <c r="BN12" i="1"/>
  <c r="BN13" i="1"/>
  <c r="BN14" i="1"/>
  <c r="BN15" i="1"/>
  <c r="BN16" i="1"/>
  <c r="BN17" i="1"/>
  <c r="BN18" i="1"/>
  <c r="BN19" i="1"/>
  <c r="BN20" i="1"/>
  <c r="BN21" i="1"/>
  <c r="BN22" i="1"/>
  <c r="BN23" i="1"/>
  <c r="BN24" i="1"/>
  <c r="BN25" i="1"/>
  <c r="BN26" i="1"/>
  <c r="BN27" i="1"/>
  <c r="BN28" i="1"/>
  <c r="BN29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T29" i="1"/>
  <c r="BT28" i="1"/>
  <c r="BT27" i="1"/>
  <c r="BT26" i="1"/>
  <c r="BT25" i="1"/>
  <c r="BT24" i="1"/>
  <c r="BT23" i="1"/>
  <c r="BT22" i="1"/>
  <c r="BT21" i="1"/>
  <c r="BT20" i="1"/>
  <c r="BT19" i="1"/>
  <c r="BT18" i="1"/>
  <c r="BT17" i="1"/>
  <c r="BT16" i="1"/>
  <c r="BT15" i="1"/>
  <c r="BT14" i="1"/>
  <c r="BT13" i="1"/>
  <c r="BT12" i="1"/>
  <c r="BT11" i="1"/>
  <c r="BT10" i="1"/>
  <c r="BT9" i="1"/>
  <c r="BT8" i="1"/>
  <c r="BT7" i="1"/>
  <c r="BT6" i="1"/>
  <c r="BT5" i="1"/>
  <c r="BT4" i="1"/>
  <c r="BS28" i="1"/>
  <c r="BS27" i="1"/>
  <c r="BS26" i="1"/>
  <c r="BS25" i="1"/>
  <c r="BS24" i="1"/>
  <c r="BS23" i="1"/>
  <c r="BS22" i="1"/>
  <c r="BS21" i="1"/>
  <c r="BS20" i="1"/>
  <c r="BS19" i="1"/>
  <c r="BS18" i="1"/>
  <c r="BS17" i="1"/>
  <c r="BS16" i="1"/>
  <c r="BS15" i="1"/>
  <c r="BS14" i="1"/>
  <c r="BS13" i="1"/>
  <c r="BS12" i="1"/>
  <c r="BS11" i="1"/>
  <c r="BS10" i="1"/>
  <c r="BS9" i="1"/>
  <c r="BS8" i="1"/>
  <c r="BS7" i="1"/>
  <c r="BS6" i="1"/>
  <c r="BS5" i="1"/>
  <c r="BJ5" i="1" s="1"/>
  <c r="BS4" i="1"/>
  <c r="BP28" i="1"/>
  <c r="BP27" i="1"/>
  <c r="BP26" i="1"/>
  <c r="BP25" i="1"/>
  <c r="BP24" i="1"/>
  <c r="BP23" i="1"/>
  <c r="BP22" i="1"/>
  <c r="BP21" i="1"/>
  <c r="BP20" i="1"/>
  <c r="BP19" i="1"/>
  <c r="BP18" i="1"/>
  <c r="BP17" i="1"/>
  <c r="BP16" i="1"/>
  <c r="BP15" i="1"/>
  <c r="BP14" i="1"/>
  <c r="BP13" i="1"/>
  <c r="BP12" i="1"/>
  <c r="BP11" i="1"/>
  <c r="BP10" i="1"/>
  <c r="BP9" i="1"/>
  <c r="BP8" i="1"/>
  <c r="BP7" i="1"/>
  <c r="BP6" i="1"/>
  <c r="BP5" i="1"/>
  <c r="BP4" i="1"/>
  <c r="BO28" i="1"/>
  <c r="BO27" i="1"/>
  <c r="BO26" i="1"/>
  <c r="BO25" i="1"/>
  <c r="BO24" i="1"/>
  <c r="BO23" i="1"/>
  <c r="BO22" i="1"/>
  <c r="BO21" i="1"/>
  <c r="BO20" i="1"/>
  <c r="BO19" i="1"/>
  <c r="BO18" i="1"/>
  <c r="BO17" i="1"/>
  <c r="BO16" i="1"/>
  <c r="BO15" i="1"/>
  <c r="BO14" i="1"/>
  <c r="BO13" i="1"/>
  <c r="BO12" i="1"/>
  <c r="BO11" i="1"/>
  <c r="BO10" i="1"/>
  <c r="BO9" i="1"/>
  <c r="BO8" i="1"/>
  <c r="BO7" i="1"/>
  <c r="BO6" i="1"/>
  <c r="BO5" i="1"/>
  <c r="BO4" i="1"/>
  <c r="BL28" i="1"/>
  <c r="BL27" i="1"/>
  <c r="BL26" i="1"/>
  <c r="BL25" i="1"/>
  <c r="BL24" i="1"/>
  <c r="BL23" i="1"/>
  <c r="BL22" i="1"/>
  <c r="BL21" i="1"/>
  <c r="BL20" i="1"/>
  <c r="BL19" i="1"/>
  <c r="BL18" i="1"/>
  <c r="BL17" i="1"/>
  <c r="BL16" i="1"/>
  <c r="BL15" i="1"/>
  <c r="BL14" i="1"/>
  <c r="BL13" i="1"/>
  <c r="BL12" i="1"/>
  <c r="BL11" i="1"/>
  <c r="BL10" i="1"/>
  <c r="BL9" i="1"/>
  <c r="BL8" i="1"/>
  <c r="BL7" i="1"/>
  <c r="BL6" i="1"/>
  <c r="BL5" i="1"/>
  <c r="BL4" i="1"/>
  <c r="BK28" i="1"/>
  <c r="BK27" i="1"/>
  <c r="BK26" i="1"/>
  <c r="BK25" i="1"/>
  <c r="BK24" i="1"/>
  <c r="BK23" i="1"/>
  <c r="BK22" i="1"/>
  <c r="BK21" i="1"/>
  <c r="BK20" i="1"/>
  <c r="BK19" i="1"/>
  <c r="BK18" i="1"/>
  <c r="BK17" i="1"/>
  <c r="BK16" i="1"/>
  <c r="BK15" i="1"/>
  <c r="BK14" i="1"/>
  <c r="BK13" i="1"/>
  <c r="BK12" i="1"/>
  <c r="BK11" i="1"/>
  <c r="BK10" i="1"/>
  <c r="BK9" i="1"/>
  <c r="BK8" i="1"/>
  <c r="BK7" i="1"/>
  <c r="BK6" i="1"/>
  <c r="BK5" i="1"/>
  <c r="BN5" i="1" s="1"/>
  <c r="BK4" i="1"/>
  <c r="BH28" i="1"/>
  <c r="BH27" i="1"/>
  <c r="BH26" i="1"/>
  <c r="BH25" i="1"/>
  <c r="BH24" i="1"/>
  <c r="BH23" i="1"/>
  <c r="BH22" i="1"/>
  <c r="BH21" i="1"/>
  <c r="BH20" i="1"/>
  <c r="BH19" i="1"/>
  <c r="BH18" i="1"/>
  <c r="BH17" i="1"/>
  <c r="BH16" i="1"/>
  <c r="BH15" i="1"/>
  <c r="BH14" i="1"/>
  <c r="BH13" i="1"/>
  <c r="BH12" i="1"/>
  <c r="BH11" i="1"/>
  <c r="BH10" i="1"/>
  <c r="BH9" i="1"/>
  <c r="BH8" i="1"/>
  <c r="BH7" i="1"/>
  <c r="BH6" i="1"/>
  <c r="BH5" i="1"/>
  <c r="BH4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D28" i="1"/>
  <c r="BD27" i="1"/>
  <c r="BD26" i="1"/>
  <c r="BD25" i="1"/>
  <c r="BD24" i="1"/>
  <c r="BD23" i="1"/>
  <c r="BD22" i="1"/>
  <c r="BD21" i="1"/>
  <c r="BD20" i="1"/>
  <c r="BD19" i="1"/>
  <c r="BD18" i="1"/>
  <c r="BD17" i="1"/>
  <c r="BD16" i="1"/>
  <c r="BD15" i="1"/>
  <c r="BD14" i="1"/>
  <c r="BD13" i="1"/>
  <c r="BD12" i="1"/>
  <c r="BD11" i="1"/>
  <c r="BD10" i="1"/>
  <c r="BD9" i="1"/>
  <c r="BD8" i="1"/>
  <c r="BD7" i="1"/>
  <c r="BD6" i="1"/>
  <c r="BD5" i="1"/>
  <c r="BD4" i="1"/>
  <c r="BE4" i="1" s="1"/>
  <c r="BC28" i="1"/>
  <c r="BC27" i="1"/>
  <c r="BC26" i="1"/>
  <c r="BC25" i="1"/>
  <c r="BC24" i="1"/>
  <c r="BC23" i="1"/>
  <c r="BC22" i="1"/>
  <c r="BC21" i="1"/>
  <c r="BC20" i="1"/>
  <c r="BC19" i="1"/>
  <c r="BC18" i="1"/>
  <c r="BC17" i="1"/>
  <c r="BC16" i="1"/>
  <c r="BC15" i="1"/>
  <c r="BC14" i="1"/>
  <c r="BC13" i="1"/>
  <c r="BC12" i="1"/>
  <c r="BC11" i="1"/>
  <c r="BC10" i="1"/>
  <c r="BC9" i="1"/>
  <c r="BC8" i="1"/>
  <c r="BC7" i="1"/>
  <c r="BC6" i="1"/>
  <c r="BC5" i="1"/>
  <c r="BC4" i="1"/>
  <c r="AR8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M28" i="1"/>
  <c r="AM27" i="1"/>
  <c r="AM26" i="1"/>
  <c r="AM25" i="1"/>
  <c r="AM24" i="1"/>
  <c r="AM23" i="1"/>
  <c r="AM22" i="1"/>
  <c r="AM21" i="1"/>
  <c r="AM20" i="1"/>
  <c r="AM19" i="1"/>
  <c r="AM18" i="1"/>
  <c r="AM17" i="1"/>
  <c r="AM16" i="1"/>
  <c r="AM15" i="1"/>
  <c r="AM14" i="1"/>
  <c r="AM13" i="1"/>
  <c r="AM12" i="1"/>
  <c r="AM11" i="1"/>
  <c r="AM10" i="1"/>
  <c r="AM9" i="1"/>
  <c r="AM8" i="1"/>
  <c r="AM7" i="1"/>
  <c r="AM6" i="1"/>
  <c r="AM5" i="1"/>
  <c r="AM4" i="1"/>
  <c r="D23" i="19" s="1"/>
  <c r="AI28" i="1"/>
  <c r="AI27" i="1"/>
  <c r="AI26" i="1"/>
  <c r="AI25" i="1"/>
  <c r="AI24" i="1"/>
  <c r="AI23" i="1"/>
  <c r="AI22" i="1"/>
  <c r="AI21" i="1"/>
  <c r="AI20" i="1"/>
  <c r="AI19" i="1"/>
  <c r="AI18" i="1"/>
  <c r="AI17" i="1"/>
  <c r="AI16" i="1"/>
  <c r="AI15" i="1"/>
  <c r="AI14" i="1"/>
  <c r="AI13" i="1"/>
  <c r="AI11" i="1"/>
  <c r="AI10" i="1"/>
  <c r="AI9" i="1"/>
  <c r="AI8" i="1"/>
  <c r="AI7" i="1"/>
  <c r="AI6" i="1"/>
  <c r="AI5" i="1"/>
  <c r="AI12" i="1"/>
  <c r="AI4" i="1"/>
  <c r="AH28" i="1"/>
  <c r="AH27" i="1"/>
  <c r="AH26" i="1"/>
  <c r="AH25" i="1"/>
  <c r="AH24" i="1"/>
  <c r="AH23" i="1"/>
  <c r="AH22" i="1"/>
  <c r="AH21" i="1"/>
  <c r="AH20" i="1"/>
  <c r="AH19" i="1"/>
  <c r="AH18" i="1"/>
  <c r="AH17" i="1"/>
  <c r="AH16" i="1"/>
  <c r="AH15" i="1"/>
  <c r="AH14" i="1"/>
  <c r="AH13" i="1"/>
  <c r="AH11" i="1"/>
  <c r="AH10" i="1"/>
  <c r="AH9" i="1"/>
  <c r="AH8" i="1"/>
  <c r="AH7" i="1"/>
  <c r="AH6" i="1"/>
  <c r="AH5" i="1"/>
  <c r="AH12" i="1"/>
  <c r="AH4" i="1"/>
  <c r="AK4" i="1" s="1"/>
  <c r="AE28" i="1"/>
  <c r="AE27" i="1"/>
  <c r="AE26" i="1"/>
  <c r="AE25" i="1"/>
  <c r="AE24" i="1"/>
  <c r="AE23" i="1"/>
  <c r="AE22" i="1"/>
  <c r="AE21" i="1"/>
  <c r="AE20" i="1"/>
  <c r="AE19" i="1"/>
  <c r="AE18" i="1"/>
  <c r="AE17" i="1"/>
  <c r="AE16" i="1"/>
  <c r="AE15" i="1"/>
  <c r="AE14" i="1"/>
  <c r="AE13" i="1"/>
  <c r="AE12" i="1"/>
  <c r="AE11" i="1"/>
  <c r="AE10" i="1"/>
  <c r="AE9" i="1"/>
  <c r="AE8" i="1"/>
  <c r="AE7" i="1"/>
  <c r="AE6" i="1"/>
  <c r="AE5" i="1"/>
  <c r="AE4" i="1"/>
  <c r="AD28" i="1"/>
  <c r="AD27" i="1"/>
  <c r="AD26" i="1"/>
  <c r="AD25" i="1"/>
  <c r="AD24" i="1"/>
  <c r="AD23" i="1"/>
  <c r="AD22" i="1"/>
  <c r="AD21" i="1"/>
  <c r="AD20" i="1"/>
  <c r="AD19" i="1"/>
  <c r="AD18" i="1"/>
  <c r="AD17" i="1"/>
  <c r="AD16" i="1"/>
  <c r="AD15" i="1"/>
  <c r="AD14" i="1"/>
  <c r="AD13" i="1"/>
  <c r="AD11" i="1"/>
  <c r="AD10" i="1"/>
  <c r="AD9" i="1"/>
  <c r="AD8" i="1"/>
  <c r="AD7" i="1"/>
  <c r="AD6" i="1"/>
  <c r="AD5" i="1"/>
  <c r="AD12" i="1"/>
  <c r="AD4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1" i="1"/>
  <c r="AA10" i="1"/>
  <c r="AA9" i="1"/>
  <c r="AA8" i="1"/>
  <c r="AA7" i="1"/>
  <c r="AA6" i="1"/>
  <c r="AA5" i="1"/>
  <c r="AA12" i="1"/>
  <c r="AA4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1" i="1"/>
  <c r="Z10" i="1"/>
  <c r="Z9" i="1"/>
  <c r="Z8" i="1"/>
  <c r="Z7" i="1"/>
  <c r="Z6" i="1"/>
  <c r="Z5" i="1"/>
  <c r="Z12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1" i="1"/>
  <c r="W10" i="1"/>
  <c r="W9" i="1"/>
  <c r="W8" i="1"/>
  <c r="W7" i="1"/>
  <c r="W6" i="1"/>
  <c r="W5" i="1"/>
  <c r="W12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BS29" i="1"/>
  <c r="BP29" i="1"/>
  <c r="BO29" i="1"/>
  <c r="BL29" i="1"/>
  <c r="BK29" i="1"/>
  <c r="BH29" i="1"/>
  <c r="BG29" i="1"/>
  <c r="BD29" i="1"/>
  <c r="BC29" i="1"/>
  <c r="AU29" i="1"/>
  <c r="AM29" i="1"/>
  <c r="AL29" i="1"/>
  <c r="AI29" i="1"/>
  <c r="AH29" i="1"/>
  <c r="AE29" i="1"/>
  <c r="AD29" i="1"/>
  <c r="AA29" i="1"/>
  <c r="W29" i="1"/>
  <c r="S29" i="1"/>
  <c r="O29" i="1"/>
  <c r="N29" i="1"/>
  <c r="K29" i="1"/>
  <c r="J29" i="1"/>
  <c r="AU28" i="1"/>
  <c r="AL28" i="1"/>
  <c r="AU27" i="1"/>
  <c r="AL27" i="1"/>
  <c r="AU26" i="1"/>
  <c r="AL26" i="1"/>
  <c r="AU25" i="1"/>
  <c r="AL25" i="1"/>
  <c r="AU24" i="1"/>
  <c r="AL24" i="1"/>
  <c r="AU23" i="1"/>
  <c r="AL23" i="1"/>
  <c r="AU22" i="1"/>
  <c r="AL22" i="1"/>
  <c r="AU21" i="1"/>
  <c r="AL21" i="1"/>
  <c r="AU20" i="1"/>
  <c r="AL20" i="1"/>
  <c r="AU19" i="1"/>
  <c r="AL19" i="1"/>
  <c r="AU18" i="1"/>
  <c r="AL18" i="1"/>
  <c r="AU17" i="1"/>
  <c r="AL17" i="1"/>
  <c r="AU16" i="1"/>
  <c r="AL16" i="1"/>
  <c r="AU15" i="1"/>
  <c r="AL15" i="1"/>
  <c r="AU14" i="1"/>
  <c r="AL14" i="1"/>
  <c r="AU13" i="1"/>
  <c r="AL13" i="1"/>
  <c r="AU12" i="1"/>
  <c r="AL12" i="1"/>
  <c r="AL11" i="1"/>
  <c r="AL10" i="1"/>
  <c r="AL9" i="1"/>
  <c r="AL8" i="1"/>
  <c r="AL7" i="1"/>
  <c r="AL6" i="1"/>
  <c r="AL5" i="1"/>
  <c r="G4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B40" i="7"/>
  <c r="B39" i="7"/>
  <c r="E39" i="7" s="1"/>
  <c r="C40" i="7"/>
  <c r="B41" i="7" s="1"/>
  <c r="E40" i="7"/>
  <c r="E38" i="7"/>
  <c r="C37" i="7"/>
  <c r="C38" i="7"/>
  <c r="BM4" i="1" l="1"/>
  <c r="BR5" i="1"/>
  <c r="BN4" i="31"/>
  <c r="AN5" i="1"/>
  <c r="AP5" i="1" s="1"/>
  <c r="BF5" i="1"/>
  <c r="I4" i="31"/>
  <c r="P24" i="19"/>
  <c r="M24" i="19" s="1"/>
  <c r="AP5" i="31"/>
  <c r="BU5" i="1"/>
  <c r="BU4" i="31"/>
  <c r="BQ4" i="1"/>
  <c r="BR4" i="31"/>
  <c r="J23" i="19"/>
  <c r="K23" i="19" s="1"/>
  <c r="BF4" i="31"/>
  <c r="U4" i="1"/>
  <c r="BF4" i="1"/>
  <c r="BJ4" i="31"/>
  <c r="BQ4" i="31"/>
  <c r="BN4" i="1"/>
  <c r="X4" i="31"/>
  <c r="BU4" i="1"/>
  <c r="T4" i="31"/>
  <c r="AN4" i="1"/>
  <c r="E23" i="19" s="1"/>
  <c r="T4" i="1"/>
  <c r="AF4" i="1"/>
  <c r="BJ4" i="1"/>
  <c r="BR4" i="1"/>
  <c r="P4" i="31"/>
  <c r="BM4" i="31"/>
  <c r="BV4" i="31"/>
  <c r="AJ4" i="1"/>
  <c r="AG4" i="1"/>
  <c r="Q4" i="31"/>
  <c r="U4" i="31"/>
  <c r="AB4" i="31"/>
  <c r="AF4" i="31"/>
  <c r="AJ4" i="31"/>
  <c r="BE4" i="31"/>
  <c r="BI4" i="31"/>
  <c r="BR25" i="31"/>
  <c r="BR21" i="31"/>
  <c r="BR17" i="31"/>
  <c r="BR13" i="31"/>
  <c r="BF25" i="31"/>
  <c r="BF21" i="31"/>
  <c r="BF17" i="31"/>
  <c r="BF13" i="31"/>
  <c r="BJ6" i="31"/>
  <c r="BR7" i="31"/>
  <c r="BN6" i="31"/>
  <c r="BF6" i="31"/>
  <c r="BJ7" i="31"/>
  <c r="C41" i="7"/>
  <c r="B42" i="7" s="1"/>
  <c r="E41" i="7"/>
  <c r="C39" i="7"/>
  <c r="AS4" i="1" l="1"/>
  <c r="E24" i="19"/>
  <c r="B24" i="19" s="1"/>
  <c r="AT4" i="1"/>
  <c r="AS5" i="1"/>
  <c r="F23" i="19"/>
  <c r="L23" i="19"/>
  <c r="C42" i="7"/>
  <c r="B43" i="7" s="1"/>
  <c r="E42" i="7"/>
  <c r="G49" i="19" l="1"/>
  <c r="AS6" i="1"/>
  <c r="AT5" i="1"/>
  <c r="C43" i="7"/>
  <c r="B44" i="7" s="1"/>
  <c r="E43" i="7"/>
  <c r="AS7" i="1" l="1"/>
  <c r="AT6" i="1"/>
  <c r="C44" i="7"/>
  <c r="B45" i="7" s="1"/>
  <c r="E44" i="7"/>
  <c r="C45" i="7" l="1"/>
  <c r="B46" i="7" s="1"/>
  <c r="E45" i="7"/>
  <c r="C46" i="7" l="1"/>
  <c r="B47" i="7" s="1"/>
  <c r="E46" i="7"/>
  <c r="C47" i="7" l="1"/>
  <c r="B48" i="7" s="1"/>
  <c r="E47" i="7"/>
  <c r="C48" i="7" l="1"/>
  <c r="B49" i="7" s="1"/>
  <c r="E48" i="7"/>
  <c r="C49" i="7" l="1"/>
  <c r="B50" i="7" s="1"/>
  <c r="E49" i="7"/>
  <c r="C50" i="7" l="1"/>
  <c r="B51" i="7" s="1"/>
  <c r="E50" i="7"/>
  <c r="C51" i="7" l="1"/>
  <c r="B52" i="7" s="1"/>
  <c r="E51" i="7"/>
  <c r="C52" i="7" l="1"/>
  <c r="B53" i="7" s="1"/>
  <c r="E52" i="7"/>
  <c r="C53" i="7" l="1"/>
  <c r="B54" i="7" s="1"/>
  <c r="E53" i="7"/>
  <c r="C54" i="7" l="1"/>
  <c r="B55" i="7" s="1"/>
  <c r="E54" i="7"/>
  <c r="C55" i="7" l="1"/>
  <c r="B56" i="7" s="1"/>
  <c r="E55" i="7"/>
  <c r="C56" i="7" l="1"/>
  <c r="B57" i="7" s="1"/>
  <c r="E56" i="7"/>
  <c r="C57" i="7" l="1"/>
  <c r="B58" i="7" s="1"/>
  <c r="E57" i="7"/>
  <c r="C58" i="7" l="1"/>
  <c r="B59" i="7" s="1"/>
  <c r="E58" i="7"/>
  <c r="C59" i="7" l="1"/>
  <c r="B60" i="7" s="1"/>
  <c r="E59" i="7"/>
  <c r="C60" i="7" l="1"/>
  <c r="B61" i="7" s="1"/>
  <c r="E60" i="7"/>
  <c r="C61" i="7" l="1"/>
  <c r="B62" i="7" s="1"/>
  <c r="E61" i="7"/>
  <c r="C62" i="7" l="1"/>
  <c r="B63" i="7" s="1"/>
  <c r="E62" i="7"/>
  <c r="C63" i="7" l="1"/>
  <c r="B64" i="7" s="1"/>
  <c r="E63" i="7"/>
  <c r="C64" i="7" l="1"/>
  <c r="E64" i="7"/>
  <c r="AA558" i="25" l="1"/>
  <c r="AA559" i="25"/>
  <c r="AA560" i="25"/>
  <c r="AA561" i="25"/>
  <c r="AA562" i="25"/>
  <c r="AA563" i="25"/>
  <c r="AA564" i="25"/>
  <c r="AA565" i="25"/>
  <c r="AA566" i="25"/>
  <c r="AA567" i="25"/>
  <c r="AA568" i="25"/>
  <c r="AA569" i="25"/>
  <c r="AA570" i="25"/>
  <c r="AA571" i="25"/>
  <c r="AA572" i="25"/>
  <c r="AA573" i="25"/>
  <c r="AA574" i="25"/>
  <c r="AA575" i="25"/>
  <c r="AA576" i="25"/>
  <c r="AA577" i="25"/>
  <c r="AA578" i="25"/>
  <c r="AA579" i="25"/>
  <c r="AA580" i="25"/>
  <c r="AA581" i="25"/>
  <c r="AA582" i="25"/>
  <c r="AA583" i="25"/>
  <c r="AA584" i="25"/>
  <c r="AA585" i="25"/>
  <c r="AA586" i="25"/>
  <c r="AA587" i="25"/>
  <c r="AA588" i="25"/>
  <c r="AA589" i="25"/>
  <c r="AA590" i="25"/>
  <c r="AA591" i="25"/>
  <c r="AA592" i="25"/>
  <c r="AA593" i="25"/>
  <c r="AA594" i="25"/>
  <c r="AA595" i="25"/>
  <c r="AA596" i="25"/>
  <c r="AA597" i="25"/>
  <c r="AA598" i="25"/>
  <c r="AA599" i="25"/>
  <c r="AA600" i="25"/>
  <c r="AA601" i="25"/>
  <c r="AA602" i="25"/>
  <c r="AA603" i="25"/>
  <c r="AA604" i="25"/>
  <c r="AA605" i="25"/>
  <c r="AA606" i="25"/>
  <c r="AA607" i="25"/>
  <c r="AA608" i="25"/>
  <c r="AA609" i="25"/>
  <c r="AA610" i="25"/>
  <c r="AA611" i="25"/>
  <c r="AA612" i="25"/>
  <c r="AA613" i="25"/>
  <c r="AA614" i="25"/>
  <c r="AA615" i="25"/>
  <c r="AA616" i="25"/>
  <c r="AA617" i="25"/>
  <c r="AA618" i="25"/>
  <c r="AA619" i="25"/>
  <c r="AA620" i="25"/>
  <c r="AA621" i="25"/>
  <c r="AA622" i="25"/>
  <c r="AA623" i="25"/>
  <c r="AA624" i="25"/>
  <c r="AA625" i="25"/>
  <c r="AA626" i="25"/>
  <c r="AA627" i="25"/>
  <c r="AA628" i="25"/>
  <c r="AA629" i="25"/>
  <c r="AA630" i="25"/>
  <c r="AA631" i="25"/>
  <c r="AA632" i="25"/>
  <c r="AA633" i="25"/>
  <c r="AA634" i="25"/>
  <c r="AA635" i="25"/>
  <c r="AA636" i="25"/>
  <c r="AA637" i="25"/>
  <c r="AA638" i="25"/>
  <c r="AA639" i="25"/>
  <c r="AA640" i="25"/>
  <c r="AA641" i="25"/>
  <c r="AA642" i="25"/>
  <c r="AA643" i="25"/>
  <c r="AA644" i="25"/>
  <c r="AA645" i="25"/>
  <c r="AA646" i="25"/>
  <c r="AA647" i="25"/>
  <c r="AA648" i="25"/>
  <c r="AA649" i="25"/>
  <c r="AA650" i="25"/>
  <c r="AA651" i="25"/>
  <c r="AA652" i="25"/>
  <c r="AA653" i="25"/>
  <c r="AA654" i="25"/>
  <c r="AA655" i="25"/>
  <c r="AA656" i="25"/>
  <c r="AA657" i="25"/>
  <c r="AA658" i="25"/>
  <c r="AA659" i="25"/>
  <c r="AA660" i="25"/>
  <c r="AA661" i="25"/>
  <c r="AA662" i="25"/>
  <c r="AA663" i="25"/>
  <c r="AA664" i="25"/>
  <c r="AA665" i="25"/>
  <c r="AA666" i="25"/>
  <c r="AA667" i="25"/>
  <c r="AA668" i="25"/>
  <c r="AA669" i="25"/>
  <c r="AA670" i="25"/>
  <c r="AA671" i="25"/>
  <c r="AA672" i="25"/>
  <c r="AA673" i="25"/>
  <c r="AA674" i="25"/>
  <c r="AA675" i="25"/>
  <c r="AA676" i="25"/>
  <c r="AA677" i="25"/>
  <c r="AA678" i="25"/>
  <c r="AA679" i="25"/>
  <c r="AA680" i="25"/>
  <c r="AA681" i="25"/>
  <c r="AA682" i="25"/>
  <c r="AA683" i="25"/>
  <c r="AA684" i="25"/>
  <c r="AA685" i="25"/>
  <c r="AA686" i="25"/>
  <c r="AA687" i="25"/>
  <c r="AA688" i="25"/>
  <c r="AA689" i="25"/>
  <c r="AA690" i="25"/>
  <c r="AA691" i="25"/>
  <c r="AA692" i="25"/>
  <c r="AA693" i="25"/>
  <c r="AA694" i="25"/>
  <c r="AA695" i="25"/>
  <c r="AA696" i="25"/>
  <c r="AA697" i="25"/>
  <c r="AA698" i="25"/>
  <c r="AA699" i="25"/>
  <c r="AA700" i="25"/>
  <c r="AA701" i="25"/>
  <c r="AA702" i="25"/>
  <c r="AA703" i="25"/>
  <c r="AA704" i="25"/>
  <c r="AA705" i="25"/>
  <c r="AA706" i="25"/>
  <c r="AA707" i="25"/>
  <c r="AA708" i="25"/>
  <c r="AA709" i="25"/>
  <c r="AA710" i="25"/>
  <c r="AA711" i="25"/>
  <c r="AA712" i="25"/>
  <c r="AA713" i="25"/>
  <c r="AA714" i="25"/>
  <c r="AA715" i="25"/>
  <c r="AA716" i="25"/>
  <c r="AA717" i="25"/>
  <c r="AA718" i="25"/>
  <c r="AA719" i="25"/>
  <c r="AA720" i="25"/>
  <c r="AA721" i="25"/>
  <c r="AA722" i="25"/>
  <c r="AA723" i="25"/>
  <c r="AA724" i="25"/>
  <c r="AA725" i="25"/>
  <c r="AA726" i="25"/>
  <c r="AA727" i="25"/>
  <c r="AA728" i="25"/>
  <c r="AA729" i="25"/>
  <c r="AA730" i="25"/>
  <c r="AA731" i="25"/>
  <c r="AA732" i="25"/>
  <c r="AA733" i="25"/>
  <c r="AA734" i="25"/>
  <c r="AA735" i="25"/>
  <c r="AA736" i="25"/>
  <c r="AA737" i="25"/>
  <c r="AA738" i="25"/>
  <c r="AA739" i="25"/>
  <c r="AA740" i="25"/>
  <c r="AA741" i="25"/>
  <c r="AA742" i="25"/>
  <c r="AA743" i="25"/>
  <c r="AA744" i="25"/>
  <c r="AA745" i="25"/>
  <c r="AA746" i="25"/>
  <c r="AA747" i="25"/>
  <c r="AA748" i="25"/>
  <c r="AA749" i="25"/>
  <c r="AA750" i="25"/>
  <c r="AA751" i="25"/>
  <c r="AA752" i="25"/>
  <c r="AA753" i="25"/>
  <c r="AA754" i="25"/>
  <c r="AA755" i="25"/>
  <c r="AA756" i="25"/>
  <c r="AA757" i="25"/>
  <c r="AA758" i="25"/>
  <c r="AA759" i="25"/>
  <c r="AA760" i="25"/>
  <c r="AA761" i="25"/>
  <c r="AA762" i="25"/>
  <c r="AA763" i="25"/>
  <c r="AA764" i="25"/>
  <c r="AA765" i="25"/>
  <c r="AA766" i="25"/>
  <c r="AA767" i="25"/>
  <c r="AA768" i="25"/>
  <c r="W558" i="25"/>
  <c r="X558" i="25"/>
  <c r="Y558" i="25"/>
  <c r="Z558" i="25"/>
  <c r="W559" i="25"/>
  <c r="X559" i="25"/>
  <c r="Y559" i="25"/>
  <c r="Z559" i="25"/>
  <c r="W560" i="25"/>
  <c r="X560" i="25"/>
  <c r="Y560" i="25"/>
  <c r="Z560" i="25"/>
  <c r="W561" i="25"/>
  <c r="X561" i="25"/>
  <c r="Y561" i="25"/>
  <c r="Z561" i="25"/>
  <c r="W562" i="25"/>
  <c r="X562" i="25"/>
  <c r="Y562" i="25"/>
  <c r="Z562" i="25"/>
  <c r="W563" i="25"/>
  <c r="X563" i="25"/>
  <c r="Y563" i="25"/>
  <c r="Z563" i="25"/>
  <c r="W564" i="25"/>
  <c r="X564" i="25"/>
  <c r="Y564" i="25"/>
  <c r="Z564" i="25"/>
  <c r="W565" i="25"/>
  <c r="X565" i="25"/>
  <c r="Y565" i="25"/>
  <c r="Z565" i="25"/>
  <c r="W566" i="25"/>
  <c r="X566" i="25"/>
  <c r="Y566" i="25"/>
  <c r="Z566" i="25"/>
  <c r="W567" i="25"/>
  <c r="X567" i="25"/>
  <c r="Y567" i="25"/>
  <c r="Z567" i="25"/>
  <c r="W568" i="25"/>
  <c r="X568" i="25"/>
  <c r="Y568" i="25"/>
  <c r="Z568" i="25"/>
  <c r="W569" i="25"/>
  <c r="X569" i="25"/>
  <c r="Y569" i="25"/>
  <c r="Z569" i="25"/>
  <c r="W570" i="25"/>
  <c r="X570" i="25"/>
  <c r="Y570" i="25"/>
  <c r="Z570" i="25"/>
  <c r="W571" i="25"/>
  <c r="X571" i="25"/>
  <c r="Y571" i="25"/>
  <c r="Z571" i="25"/>
  <c r="W572" i="25"/>
  <c r="X572" i="25"/>
  <c r="Y572" i="25"/>
  <c r="Z572" i="25"/>
  <c r="W573" i="25"/>
  <c r="X573" i="25"/>
  <c r="Y573" i="25"/>
  <c r="Z573" i="25"/>
  <c r="W574" i="25"/>
  <c r="X574" i="25"/>
  <c r="Y574" i="25"/>
  <c r="Z574" i="25"/>
  <c r="W575" i="25"/>
  <c r="X575" i="25"/>
  <c r="Y575" i="25"/>
  <c r="Z575" i="25"/>
  <c r="W576" i="25"/>
  <c r="X576" i="25"/>
  <c r="Y576" i="25"/>
  <c r="Z576" i="25"/>
  <c r="W577" i="25"/>
  <c r="X577" i="25"/>
  <c r="Y577" i="25"/>
  <c r="Z577" i="25"/>
  <c r="W578" i="25"/>
  <c r="X578" i="25"/>
  <c r="Y578" i="25"/>
  <c r="Z578" i="25"/>
  <c r="W579" i="25"/>
  <c r="X579" i="25"/>
  <c r="Y579" i="25"/>
  <c r="Z579" i="25"/>
  <c r="W580" i="25"/>
  <c r="X580" i="25"/>
  <c r="Y580" i="25"/>
  <c r="Z580" i="25"/>
  <c r="W581" i="25"/>
  <c r="X581" i="25"/>
  <c r="Y581" i="25"/>
  <c r="Z581" i="25"/>
  <c r="W582" i="25"/>
  <c r="X582" i="25"/>
  <c r="Y582" i="25"/>
  <c r="Z582" i="25"/>
  <c r="W583" i="25"/>
  <c r="X583" i="25"/>
  <c r="Y583" i="25"/>
  <c r="Z583" i="25"/>
  <c r="W584" i="25"/>
  <c r="X584" i="25"/>
  <c r="Y584" i="25"/>
  <c r="Z584" i="25"/>
  <c r="W585" i="25"/>
  <c r="X585" i="25"/>
  <c r="Y585" i="25"/>
  <c r="Z585" i="25"/>
  <c r="W586" i="25"/>
  <c r="X586" i="25"/>
  <c r="Y586" i="25"/>
  <c r="Z586" i="25"/>
  <c r="W587" i="25"/>
  <c r="X587" i="25"/>
  <c r="Y587" i="25"/>
  <c r="Z587" i="25"/>
  <c r="W588" i="25"/>
  <c r="X588" i="25"/>
  <c r="Y588" i="25"/>
  <c r="Z588" i="25"/>
  <c r="W589" i="25"/>
  <c r="X589" i="25"/>
  <c r="Y589" i="25"/>
  <c r="Z589" i="25"/>
  <c r="W590" i="25"/>
  <c r="X590" i="25"/>
  <c r="Y590" i="25"/>
  <c r="Z590" i="25"/>
  <c r="W591" i="25"/>
  <c r="X591" i="25"/>
  <c r="Y591" i="25"/>
  <c r="Z591" i="25"/>
  <c r="W592" i="25"/>
  <c r="X592" i="25"/>
  <c r="Y592" i="25"/>
  <c r="Z592" i="25"/>
  <c r="W593" i="25"/>
  <c r="X593" i="25"/>
  <c r="Y593" i="25"/>
  <c r="Z593" i="25"/>
  <c r="W594" i="25"/>
  <c r="X594" i="25"/>
  <c r="Y594" i="25"/>
  <c r="Z594" i="25"/>
  <c r="W595" i="25"/>
  <c r="X595" i="25"/>
  <c r="Y595" i="25"/>
  <c r="Z595" i="25"/>
  <c r="W596" i="25"/>
  <c r="X596" i="25"/>
  <c r="Y596" i="25"/>
  <c r="Z596" i="25"/>
  <c r="W597" i="25"/>
  <c r="X597" i="25"/>
  <c r="Y597" i="25"/>
  <c r="Z597" i="25"/>
  <c r="W598" i="25"/>
  <c r="X598" i="25"/>
  <c r="Y598" i="25"/>
  <c r="Z598" i="25"/>
  <c r="W599" i="25"/>
  <c r="X599" i="25"/>
  <c r="Y599" i="25"/>
  <c r="Z599" i="25"/>
  <c r="W600" i="25"/>
  <c r="X600" i="25"/>
  <c r="Y600" i="25"/>
  <c r="Z600" i="25"/>
  <c r="W601" i="25"/>
  <c r="X601" i="25"/>
  <c r="Y601" i="25"/>
  <c r="Z601" i="25"/>
  <c r="W602" i="25"/>
  <c r="X602" i="25"/>
  <c r="Y602" i="25"/>
  <c r="Z602" i="25"/>
  <c r="W603" i="25"/>
  <c r="X603" i="25"/>
  <c r="Y603" i="25"/>
  <c r="Z603" i="25"/>
  <c r="W604" i="25"/>
  <c r="X604" i="25"/>
  <c r="Y604" i="25"/>
  <c r="Z604" i="25"/>
  <c r="W605" i="25"/>
  <c r="X605" i="25"/>
  <c r="Y605" i="25"/>
  <c r="Z605" i="25"/>
  <c r="W606" i="25"/>
  <c r="X606" i="25"/>
  <c r="Y606" i="25"/>
  <c r="Z606" i="25"/>
  <c r="W607" i="25"/>
  <c r="X607" i="25"/>
  <c r="Y607" i="25"/>
  <c r="Z607" i="25"/>
  <c r="W608" i="25"/>
  <c r="X608" i="25"/>
  <c r="Y608" i="25"/>
  <c r="Z608" i="25"/>
  <c r="W609" i="25"/>
  <c r="X609" i="25"/>
  <c r="Y609" i="25"/>
  <c r="Z609" i="25"/>
  <c r="W610" i="25"/>
  <c r="X610" i="25"/>
  <c r="Y610" i="25"/>
  <c r="Z610" i="25"/>
  <c r="W611" i="25"/>
  <c r="X611" i="25"/>
  <c r="Y611" i="25"/>
  <c r="Z611" i="25"/>
  <c r="W612" i="25"/>
  <c r="X612" i="25"/>
  <c r="Y612" i="25"/>
  <c r="Z612" i="25"/>
  <c r="W613" i="25"/>
  <c r="X613" i="25"/>
  <c r="Y613" i="25"/>
  <c r="Z613" i="25"/>
  <c r="W614" i="25"/>
  <c r="X614" i="25"/>
  <c r="Y614" i="25"/>
  <c r="Z614" i="25"/>
  <c r="W615" i="25"/>
  <c r="X615" i="25"/>
  <c r="Y615" i="25"/>
  <c r="Z615" i="25"/>
  <c r="W616" i="25"/>
  <c r="X616" i="25"/>
  <c r="Y616" i="25"/>
  <c r="Z616" i="25"/>
  <c r="W617" i="25"/>
  <c r="X617" i="25"/>
  <c r="Y617" i="25"/>
  <c r="Z617" i="25"/>
  <c r="W618" i="25"/>
  <c r="X618" i="25"/>
  <c r="Y618" i="25"/>
  <c r="Z618" i="25"/>
  <c r="W619" i="25"/>
  <c r="X619" i="25"/>
  <c r="Y619" i="25"/>
  <c r="Z619" i="25"/>
  <c r="W620" i="25"/>
  <c r="X620" i="25"/>
  <c r="Y620" i="25"/>
  <c r="Z620" i="25"/>
  <c r="W621" i="25"/>
  <c r="X621" i="25"/>
  <c r="Y621" i="25"/>
  <c r="Z621" i="25"/>
  <c r="W622" i="25"/>
  <c r="X622" i="25"/>
  <c r="Y622" i="25"/>
  <c r="Z622" i="25"/>
  <c r="W623" i="25"/>
  <c r="X623" i="25"/>
  <c r="Y623" i="25"/>
  <c r="Z623" i="25"/>
  <c r="W624" i="25"/>
  <c r="X624" i="25"/>
  <c r="Y624" i="25"/>
  <c r="Z624" i="25"/>
  <c r="W625" i="25"/>
  <c r="X625" i="25"/>
  <c r="Y625" i="25"/>
  <c r="Z625" i="25"/>
  <c r="W626" i="25"/>
  <c r="X626" i="25"/>
  <c r="Y626" i="25"/>
  <c r="Z626" i="25"/>
  <c r="W627" i="25"/>
  <c r="X627" i="25"/>
  <c r="Y627" i="25"/>
  <c r="Z627" i="25"/>
  <c r="W628" i="25"/>
  <c r="X628" i="25"/>
  <c r="Y628" i="25"/>
  <c r="Z628" i="25"/>
  <c r="W629" i="25"/>
  <c r="X629" i="25"/>
  <c r="Y629" i="25"/>
  <c r="Z629" i="25"/>
  <c r="W630" i="25"/>
  <c r="X630" i="25"/>
  <c r="Y630" i="25"/>
  <c r="Z630" i="25"/>
  <c r="W631" i="25"/>
  <c r="X631" i="25"/>
  <c r="Y631" i="25"/>
  <c r="Z631" i="25"/>
  <c r="W632" i="25"/>
  <c r="X632" i="25"/>
  <c r="Y632" i="25"/>
  <c r="Z632" i="25"/>
  <c r="W633" i="25"/>
  <c r="X633" i="25"/>
  <c r="Y633" i="25"/>
  <c r="Z633" i="25"/>
  <c r="W634" i="25"/>
  <c r="X634" i="25"/>
  <c r="Y634" i="25"/>
  <c r="Z634" i="25"/>
  <c r="W635" i="25"/>
  <c r="X635" i="25"/>
  <c r="Y635" i="25"/>
  <c r="Z635" i="25"/>
  <c r="W636" i="25"/>
  <c r="X636" i="25"/>
  <c r="Y636" i="25"/>
  <c r="Z636" i="25"/>
  <c r="W637" i="25"/>
  <c r="X637" i="25"/>
  <c r="Y637" i="25"/>
  <c r="Z637" i="25"/>
  <c r="W638" i="25"/>
  <c r="X638" i="25"/>
  <c r="Y638" i="25"/>
  <c r="Z638" i="25"/>
  <c r="W639" i="25"/>
  <c r="X639" i="25"/>
  <c r="Y639" i="25"/>
  <c r="Z639" i="25"/>
  <c r="W640" i="25"/>
  <c r="X640" i="25"/>
  <c r="Y640" i="25"/>
  <c r="Z640" i="25"/>
  <c r="W641" i="25"/>
  <c r="X641" i="25"/>
  <c r="Y641" i="25"/>
  <c r="Z641" i="25"/>
  <c r="W642" i="25"/>
  <c r="X642" i="25"/>
  <c r="Y642" i="25"/>
  <c r="Z642" i="25"/>
  <c r="W643" i="25"/>
  <c r="X643" i="25"/>
  <c r="Y643" i="25"/>
  <c r="Z643" i="25"/>
  <c r="W644" i="25"/>
  <c r="X644" i="25"/>
  <c r="Y644" i="25"/>
  <c r="Z644" i="25"/>
  <c r="W645" i="25"/>
  <c r="X645" i="25"/>
  <c r="Y645" i="25"/>
  <c r="Z645" i="25"/>
  <c r="W646" i="25"/>
  <c r="X646" i="25"/>
  <c r="Y646" i="25"/>
  <c r="Z646" i="25"/>
  <c r="W647" i="25"/>
  <c r="X647" i="25"/>
  <c r="Y647" i="25"/>
  <c r="Z647" i="25"/>
  <c r="W648" i="25"/>
  <c r="X648" i="25"/>
  <c r="Y648" i="25"/>
  <c r="Z648" i="25"/>
  <c r="W649" i="25"/>
  <c r="X649" i="25"/>
  <c r="Y649" i="25"/>
  <c r="Z649" i="25"/>
  <c r="W650" i="25"/>
  <c r="X650" i="25"/>
  <c r="Y650" i="25"/>
  <c r="Z650" i="25"/>
  <c r="W651" i="25"/>
  <c r="X651" i="25"/>
  <c r="Y651" i="25"/>
  <c r="Z651" i="25"/>
  <c r="W652" i="25"/>
  <c r="X652" i="25"/>
  <c r="Y652" i="25"/>
  <c r="Z652" i="25"/>
  <c r="W653" i="25"/>
  <c r="X653" i="25"/>
  <c r="Y653" i="25"/>
  <c r="Z653" i="25"/>
  <c r="W654" i="25"/>
  <c r="X654" i="25"/>
  <c r="Y654" i="25"/>
  <c r="Z654" i="25"/>
  <c r="W655" i="25"/>
  <c r="X655" i="25"/>
  <c r="Y655" i="25"/>
  <c r="Z655" i="25"/>
  <c r="W656" i="25"/>
  <c r="X656" i="25"/>
  <c r="Y656" i="25"/>
  <c r="Z656" i="25"/>
  <c r="W657" i="25"/>
  <c r="X657" i="25"/>
  <c r="Y657" i="25"/>
  <c r="Z657" i="25"/>
  <c r="W658" i="25"/>
  <c r="X658" i="25"/>
  <c r="Y658" i="25"/>
  <c r="Z658" i="25"/>
  <c r="W659" i="25"/>
  <c r="X659" i="25"/>
  <c r="Y659" i="25"/>
  <c r="Z659" i="25"/>
  <c r="W660" i="25"/>
  <c r="X660" i="25"/>
  <c r="Y660" i="25"/>
  <c r="Z660" i="25"/>
  <c r="W661" i="25"/>
  <c r="X661" i="25"/>
  <c r="Y661" i="25"/>
  <c r="Z661" i="25"/>
  <c r="W662" i="25"/>
  <c r="X662" i="25"/>
  <c r="Y662" i="25"/>
  <c r="Z662" i="25"/>
  <c r="W663" i="25"/>
  <c r="X663" i="25"/>
  <c r="Y663" i="25"/>
  <c r="Z663" i="25"/>
  <c r="W664" i="25"/>
  <c r="X664" i="25"/>
  <c r="Y664" i="25"/>
  <c r="Z664" i="25"/>
  <c r="W665" i="25"/>
  <c r="X665" i="25"/>
  <c r="Y665" i="25"/>
  <c r="Z665" i="25"/>
  <c r="W666" i="25"/>
  <c r="X666" i="25"/>
  <c r="Y666" i="25"/>
  <c r="Z666" i="25"/>
  <c r="W667" i="25"/>
  <c r="X667" i="25"/>
  <c r="Y667" i="25"/>
  <c r="Z667" i="25"/>
  <c r="W668" i="25"/>
  <c r="X668" i="25"/>
  <c r="Y668" i="25"/>
  <c r="Z668" i="25"/>
  <c r="W669" i="25"/>
  <c r="X669" i="25"/>
  <c r="Y669" i="25"/>
  <c r="Z669" i="25"/>
  <c r="W670" i="25"/>
  <c r="X670" i="25"/>
  <c r="Y670" i="25"/>
  <c r="Z670" i="25"/>
  <c r="W671" i="25"/>
  <c r="X671" i="25"/>
  <c r="Y671" i="25"/>
  <c r="Z671" i="25"/>
  <c r="W672" i="25"/>
  <c r="X672" i="25"/>
  <c r="Y672" i="25"/>
  <c r="Z672" i="25"/>
  <c r="W673" i="25"/>
  <c r="X673" i="25"/>
  <c r="Y673" i="25"/>
  <c r="Z673" i="25"/>
  <c r="W674" i="25"/>
  <c r="X674" i="25"/>
  <c r="Y674" i="25"/>
  <c r="Z674" i="25"/>
  <c r="W675" i="25"/>
  <c r="X675" i="25"/>
  <c r="Y675" i="25"/>
  <c r="Z675" i="25"/>
  <c r="W676" i="25"/>
  <c r="X676" i="25"/>
  <c r="Y676" i="25"/>
  <c r="Z676" i="25"/>
  <c r="W677" i="25"/>
  <c r="X677" i="25"/>
  <c r="Y677" i="25"/>
  <c r="Z677" i="25"/>
  <c r="W678" i="25"/>
  <c r="X678" i="25"/>
  <c r="Y678" i="25"/>
  <c r="Z678" i="25"/>
  <c r="W679" i="25"/>
  <c r="X679" i="25"/>
  <c r="Y679" i="25"/>
  <c r="Z679" i="25"/>
  <c r="W680" i="25"/>
  <c r="X680" i="25"/>
  <c r="Y680" i="25"/>
  <c r="Z680" i="25"/>
  <c r="W681" i="25"/>
  <c r="X681" i="25"/>
  <c r="Y681" i="25"/>
  <c r="Z681" i="25"/>
  <c r="W682" i="25"/>
  <c r="X682" i="25"/>
  <c r="Y682" i="25"/>
  <c r="Z682" i="25"/>
  <c r="W683" i="25"/>
  <c r="X683" i="25"/>
  <c r="Y683" i="25"/>
  <c r="Z683" i="25"/>
  <c r="W684" i="25"/>
  <c r="X684" i="25"/>
  <c r="Y684" i="25"/>
  <c r="Z684" i="25"/>
  <c r="W685" i="25"/>
  <c r="X685" i="25"/>
  <c r="Y685" i="25"/>
  <c r="Z685" i="25"/>
  <c r="W686" i="25"/>
  <c r="X686" i="25"/>
  <c r="Y686" i="25"/>
  <c r="Z686" i="25"/>
  <c r="W687" i="25"/>
  <c r="X687" i="25"/>
  <c r="Y687" i="25"/>
  <c r="Z687" i="25"/>
  <c r="W688" i="25"/>
  <c r="X688" i="25"/>
  <c r="Y688" i="25"/>
  <c r="Z688" i="25"/>
  <c r="W689" i="25"/>
  <c r="X689" i="25"/>
  <c r="Y689" i="25"/>
  <c r="Z689" i="25"/>
  <c r="W690" i="25"/>
  <c r="X690" i="25"/>
  <c r="Y690" i="25"/>
  <c r="Z690" i="25"/>
  <c r="W691" i="25"/>
  <c r="X691" i="25"/>
  <c r="Y691" i="25"/>
  <c r="Z691" i="25"/>
  <c r="W692" i="25"/>
  <c r="X692" i="25"/>
  <c r="Y692" i="25"/>
  <c r="Z692" i="25"/>
  <c r="W693" i="25"/>
  <c r="X693" i="25"/>
  <c r="Y693" i="25"/>
  <c r="Z693" i="25"/>
  <c r="W694" i="25"/>
  <c r="X694" i="25"/>
  <c r="Y694" i="25"/>
  <c r="Z694" i="25"/>
  <c r="W695" i="25"/>
  <c r="X695" i="25"/>
  <c r="Y695" i="25"/>
  <c r="Z695" i="25"/>
  <c r="W696" i="25"/>
  <c r="X696" i="25"/>
  <c r="Y696" i="25"/>
  <c r="Z696" i="25"/>
  <c r="W697" i="25"/>
  <c r="X697" i="25"/>
  <c r="Y697" i="25"/>
  <c r="Z697" i="25"/>
  <c r="W698" i="25"/>
  <c r="X698" i="25"/>
  <c r="Y698" i="25"/>
  <c r="Z698" i="25"/>
  <c r="W699" i="25"/>
  <c r="X699" i="25"/>
  <c r="Y699" i="25"/>
  <c r="Z699" i="25"/>
  <c r="W700" i="25"/>
  <c r="X700" i="25"/>
  <c r="Y700" i="25"/>
  <c r="Z700" i="25"/>
  <c r="W701" i="25"/>
  <c r="X701" i="25"/>
  <c r="Y701" i="25"/>
  <c r="Z701" i="25"/>
  <c r="W702" i="25"/>
  <c r="X702" i="25"/>
  <c r="Y702" i="25"/>
  <c r="Z702" i="25"/>
  <c r="W703" i="25"/>
  <c r="X703" i="25"/>
  <c r="Y703" i="25"/>
  <c r="Z703" i="25"/>
  <c r="W704" i="25"/>
  <c r="X704" i="25"/>
  <c r="Y704" i="25"/>
  <c r="Z704" i="25"/>
  <c r="W705" i="25"/>
  <c r="X705" i="25"/>
  <c r="Y705" i="25"/>
  <c r="Z705" i="25"/>
  <c r="W706" i="25"/>
  <c r="X706" i="25"/>
  <c r="Y706" i="25"/>
  <c r="Z706" i="25"/>
  <c r="W707" i="25"/>
  <c r="X707" i="25"/>
  <c r="Y707" i="25"/>
  <c r="Z707" i="25"/>
  <c r="W708" i="25"/>
  <c r="X708" i="25"/>
  <c r="Y708" i="25"/>
  <c r="Z708" i="25"/>
  <c r="W709" i="25"/>
  <c r="X709" i="25"/>
  <c r="Y709" i="25"/>
  <c r="Z709" i="25"/>
  <c r="W710" i="25"/>
  <c r="X710" i="25"/>
  <c r="Y710" i="25"/>
  <c r="Z710" i="25"/>
  <c r="W711" i="25"/>
  <c r="X711" i="25"/>
  <c r="Y711" i="25"/>
  <c r="Z711" i="25"/>
  <c r="W712" i="25"/>
  <c r="X712" i="25"/>
  <c r="Y712" i="25"/>
  <c r="Z712" i="25"/>
  <c r="W713" i="25"/>
  <c r="X713" i="25"/>
  <c r="Y713" i="25"/>
  <c r="Z713" i="25"/>
  <c r="W714" i="25"/>
  <c r="X714" i="25"/>
  <c r="Y714" i="25"/>
  <c r="Z714" i="25"/>
  <c r="W715" i="25"/>
  <c r="X715" i="25"/>
  <c r="Y715" i="25"/>
  <c r="Z715" i="25"/>
  <c r="W716" i="25"/>
  <c r="X716" i="25"/>
  <c r="Y716" i="25"/>
  <c r="Z716" i="25"/>
  <c r="W717" i="25"/>
  <c r="X717" i="25"/>
  <c r="Y717" i="25"/>
  <c r="Z717" i="25"/>
  <c r="W718" i="25"/>
  <c r="X718" i="25"/>
  <c r="Y718" i="25"/>
  <c r="Z718" i="25"/>
  <c r="W719" i="25"/>
  <c r="X719" i="25"/>
  <c r="Y719" i="25"/>
  <c r="Z719" i="25"/>
  <c r="W720" i="25"/>
  <c r="X720" i="25"/>
  <c r="Y720" i="25"/>
  <c r="Z720" i="25"/>
  <c r="W721" i="25"/>
  <c r="X721" i="25"/>
  <c r="Y721" i="25"/>
  <c r="Z721" i="25"/>
  <c r="W722" i="25"/>
  <c r="X722" i="25"/>
  <c r="Y722" i="25"/>
  <c r="Z722" i="25"/>
  <c r="W723" i="25"/>
  <c r="X723" i="25"/>
  <c r="Y723" i="25"/>
  <c r="Z723" i="25"/>
  <c r="W724" i="25"/>
  <c r="X724" i="25"/>
  <c r="Y724" i="25"/>
  <c r="Z724" i="25"/>
  <c r="W725" i="25"/>
  <c r="X725" i="25"/>
  <c r="Y725" i="25"/>
  <c r="Z725" i="25"/>
  <c r="W726" i="25"/>
  <c r="X726" i="25"/>
  <c r="Y726" i="25"/>
  <c r="Z726" i="25"/>
  <c r="W727" i="25"/>
  <c r="X727" i="25"/>
  <c r="Y727" i="25"/>
  <c r="Z727" i="25"/>
  <c r="W728" i="25"/>
  <c r="X728" i="25"/>
  <c r="Y728" i="25"/>
  <c r="Z728" i="25"/>
  <c r="W729" i="25"/>
  <c r="X729" i="25"/>
  <c r="Y729" i="25"/>
  <c r="Z729" i="25"/>
  <c r="W730" i="25"/>
  <c r="X730" i="25"/>
  <c r="Y730" i="25"/>
  <c r="Z730" i="25"/>
  <c r="W731" i="25"/>
  <c r="X731" i="25"/>
  <c r="Y731" i="25"/>
  <c r="Z731" i="25"/>
  <c r="W732" i="25"/>
  <c r="X732" i="25"/>
  <c r="Y732" i="25"/>
  <c r="Z732" i="25"/>
  <c r="W733" i="25"/>
  <c r="X733" i="25"/>
  <c r="Y733" i="25"/>
  <c r="Z733" i="25"/>
  <c r="W734" i="25"/>
  <c r="X734" i="25"/>
  <c r="Y734" i="25"/>
  <c r="Z734" i="25"/>
  <c r="W735" i="25"/>
  <c r="X735" i="25"/>
  <c r="Y735" i="25"/>
  <c r="Z735" i="25"/>
  <c r="W736" i="25"/>
  <c r="X736" i="25"/>
  <c r="Y736" i="25"/>
  <c r="Z736" i="25"/>
  <c r="W737" i="25"/>
  <c r="X737" i="25"/>
  <c r="Y737" i="25"/>
  <c r="Z737" i="25"/>
  <c r="W738" i="25"/>
  <c r="X738" i="25"/>
  <c r="Y738" i="25"/>
  <c r="Z738" i="25"/>
  <c r="W739" i="25"/>
  <c r="X739" i="25"/>
  <c r="Y739" i="25"/>
  <c r="Z739" i="25"/>
  <c r="W740" i="25"/>
  <c r="X740" i="25"/>
  <c r="Y740" i="25"/>
  <c r="Z740" i="25"/>
  <c r="W741" i="25"/>
  <c r="X741" i="25"/>
  <c r="Y741" i="25"/>
  <c r="Z741" i="25"/>
  <c r="W742" i="25"/>
  <c r="X742" i="25"/>
  <c r="Y742" i="25"/>
  <c r="Z742" i="25"/>
  <c r="W743" i="25"/>
  <c r="X743" i="25"/>
  <c r="Y743" i="25"/>
  <c r="Z743" i="25"/>
  <c r="W744" i="25"/>
  <c r="X744" i="25"/>
  <c r="Y744" i="25"/>
  <c r="Z744" i="25"/>
  <c r="W745" i="25"/>
  <c r="X745" i="25"/>
  <c r="Y745" i="25"/>
  <c r="Z745" i="25"/>
  <c r="W746" i="25"/>
  <c r="X746" i="25"/>
  <c r="Y746" i="25"/>
  <c r="Z746" i="25"/>
  <c r="W747" i="25"/>
  <c r="X747" i="25"/>
  <c r="Y747" i="25"/>
  <c r="Z747" i="25"/>
  <c r="W748" i="25"/>
  <c r="X748" i="25"/>
  <c r="Y748" i="25"/>
  <c r="Z748" i="25"/>
  <c r="W749" i="25"/>
  <c r="X749" i="25"/>
  <c r="Y749" i="25"/>
  <c r="Z749" i="25"/>
  <c r="W750" i="25"/>
  <c r="X750" i="25"/>
  <c r="Y750" i="25"/>
  <c r="Z750" i="25"/>
  <c r="W751" i="25"/>
  <c r="X751" i="25"/>
  <c r="Y751" i="25"/>
  <c r="Z751" i="25"/>
  <c r="W752" i="25"/>
  <c r="X752" i="25"/>
  <c r="Y752" i="25"/>
  <c r="Z752" i="25"/>
  <c r="W753" i="25"/>
  <c r="X753" i="25"/>
  <c r="Y753" i="25"/>
  <c r="Z753" i="25"/>
  <c r="W754" i="25"/>
  <c r="X754" i="25"/>
  <c r="Y754" i="25"/>
  <c r="Z754" i="25"/>
  <c r="W755" i="25"/>
  <c r="X755" i="25"/>
  <c r="Y755" i="25"/>
  <c r="Z755" i="25"/>
  <c r="W756" i="25"/>
  <c r="X756" i="25"/>
  <c r="Y756" i="25"/>
  <c r="Z756" i="25"/>
  <c r="W757" i="25"/>
  <c r="X757" i="25"/>
  <c r="Y757" i="25"/>
  <c r="Z757" i="25"/>
  <c r="W758" i="25"/>
  <c r="X758" i="25"/>
  <c r="Y758" i="25"/>
  <c r="Z758" i="25"/>
  <c r="W759" i="25"/>
  <c r="X759" i="25"/>
  <c r="Y759" i="25"/>
  <c r="Z759" i="25"/>
  <c r="W760" i="25"/>
  <c r="X760" i="25"/>
  <c r="Y760" i="25"/>
  <c r="Z760" i="25"/>
  <c r="W761" i="25"/>
  <c r="X761" i="25"/>
  <c r="Y761" i="25"/>
  <c r="Z761" i="25"/>
  <c r="W762" i="25"/>
  <c r="X762" i="25"/>
  <c r="Y762" i="25"/>
  <c r="Z762" i="25"/>
  <c r="W763" i="25"/>
  <c r="X763" i="25"/>
  <c r="Y763" i="25"/>
  <c r="Z763" i="25"/>
  <c r="W764" i="25"/>
  <c r="X764" i="25"/>
  <c r="Y764" i="25"/>
  <c r="Z764" i="25"/>
  <c r="W765" i="25"/>
  <c r="X765" i="25"/>
  <c r="Y765" i="25"/>
  <c r="Z765" i="25"/>
  <c r="W766" i="25"/>
  <c r="X766" i="25"/>
  <c r="Y766" i="25"/>
  <c r="Z766" i="25"/>
  <c r="W767" i="25"/>
  <c r="X767" i="25"/>
  <c r="Y767" i="25"/>
  <c r="Z767" i="25"/>
  <c r="W768" i="25"/>
  <c r="X768" i="25"/>
  <c r="Y768" i="25"/>
  <c r="Z768" i="25"/>
  <c r="AA3" i="25"/>
  <c r="AA4" i="25"/>
  <c r="AA5" i="25"/>
  <c r="AA6" i="25"/>
  <c r="AA7" i="25"/>
  <c r="AA8" i="25"/>
  <c r="AA9" i="25"/>
  <c r="AA10" i="25"/>
  <c r="AA11" i="25"/>
  <c r="AA12" i="25"/>
  <c r="AA13" i="25"/>
  <c r="AA14" i="25"/>
  <c r="AA15" i="25"/>
  <c r="AA16" i="25"/>
  <c r="AA17" i="25"/>
  <c r="AA18" i="25"/>
  <c r="AA19" i="25"/>
  <c r="AA20" i="25"/>
  <c r="AA21" i="25"/>
  <c r="AA22" i="25"/>
  <c r="AA23" i="25"/>
  <c r="AA24" i="25"/>
  <c r="AA25" i="25"/>
  <c r="AA26" i="25"/>
  <c r="AA27" i="25"/>
  <c r="AA28" i="25"/>
  <c r="AA29" i="25"/>
  <c r="AA30" i="25"/>
  <c r="AA31" i="25"/>
  <c r="AA32" i="25"/>
  <c r="AA33" i="25"/>
  <c r="AA34" i="25"/>
  <c r="AA35" i="25"/>
  <c r="AA36" i="25"/>
  <c r="AA37" i="25"/>
  <c r="AA38" i="25"/>
  <c r="AA39" i="25"/>
  <c r="AA40" i="25"/>
  <c r="AA41" i="25"/>
  <c r="AA42" i="25"/>
  <c r="AA43" i="25"/>
  <c r="AA44" i="25"/>
  <c r="AA45" i="25"/>
  <c r="AA46" i="25"/>
  <c r="AA47" i="25"/>
  <c r="AA48" i="25"/>
  <c r="AA49" i="25"/>
  <c r="AA50" i="25"/>
  <c r="AA51" i="25"/>
  <c r="AA52" i="25"/>
  <c r="AA53" i="25"/>
  <c r="AA54" i="25"/>
  <c r="AA55" i="25"/>
  <c r="AA56" i="25"/>
  <c r="AA57" i="25"/>
  <c r="AA58" i="25"/>
  <c r="AA59" i="25"/>
  <c r="AA60" i="25"/>
  <c r="AA61" i="25"/>
  <c r="AA62" i="25"/>
  <c r="AA63" i="25"/>
  <c r="AA64" i="25"/>
  <c r="AA65" i="25"/>
  <c r="AA66" i="25"/>
  <c r="AA67" i="25"/>
  <c r="AA68" i="25"/>
  <c r="AA69" i="25"/>
  <c r="AA70" i="25"/>
  <c r="AA71" i="25"/>
  <c r="AA72" i="25"/>
  <c r="AA73" i="25"/>
  <c r="AA74" i="25"/>
  <c r="AA75" i="25"/>
  <c r="AA76" i="25"/>
  <c r="AA77" i="25"/>
  <c r="AA78" i="25"/>
  <c r="AA79" i="25"/>
  <c r="AA80" i="25"/>
  <c r="AA81" i="25"/>
  <c r="AA82" i="25"/>
  <c r="AA83" i="25"/>
  <c r="AA84" i="25"/>
  <c r="AA85" i="25"/>
  <c r="AA86" i="25"/>
  <c r="AA87" i="25"/>
  <c r="AA88" i="25"/>
  <c r="AA89" i="25"/>
  <c r="AA90" i="25"/>
  <c r="AA91" i="25"/>
  <c r="AA92" i="25"/>
  <c r="AA93" i="25"/>
  <c r="AA94" i="25"/>
  <c r="AA95" i="25"/>
  <c r="AA96" i="25"/>
  <c r="AA97" i="25"/>
  <c r="AA98" i="25"/>
  <c r="AA99" i="25"/>
  <c r="AA100" i="25"/>
  <c r="AA101" i="25"/>
  <c r="AA102" i="25"/>
  <c r="AA103" i="25"/>
  <c r="AA104" i="25"/>
  <c r="AA105" i="25"/>
  <c r="AA106" i="25"/>
  <c r="AA107" i="25"/>
  <c r="AA108" i="25"/>
  <c r="AA109" i="25"/>
  <c r="AA110" i="25"/>
  <c r="AA111" i="25"/>
  <c r="AA112" i="25"/>
  <c r="AA113" i="25"/>
  <c r="AA114" i="25"/>
  <c r="AA115" i="25"/>
  <c r="AA116" i="25"/>
  <c r="AA117" i="25"/>
  <c r="AA118" i="25"/>
  <c r="AA119" i="25"/>
  <c r="AA120" i="25"/>
  <c r="AA121" i="25"/>
  <c r="AA122" i="25"/>
  <c r="AA123" i="25"/>
  <c r="AA124" i="25"/>
  <c r="AA125" i="25"/>
  <c r="AA126" i="25"/>
  <c r="AA127" i="25"/>
  <c r="AA128" i="25"/>
  <c r="AA129" i="25"/>
  <c r="AA130" i="25"/>
  <c r="AA131" i="25"/>
  <c r="AA132" i="25"/>
  <c r="AA133" i="25"/>
  <c r="AA134" i="25"/>
  <c r="AA135" i="25"/>
  <c r="AA136" i="25"/>
  <c r="AA137" i="25"/>
  <c r="AA138" i="25"/>
  <c r="AA139" i="25"/>
  <c r="AA140" i="25"/>
  <c r="AA141" i="25"/>
  <c r="AA142" i="25"/>
  <c r="AA143" i="25"/>
  <c r="AA144" i="25"/>
  <c r="AA145" i="25"/>
  <c r="AA146" i="25"/>
  <c r="AA147" i="25"/>
  <c r="AA148" i="25"/>
  <c r="AA149" i="25"/>
  <c r="AA150" i="25"/>
  <c r="AA151" i="25"/>
  <c r="AA152" i="25"/>
  <c r="AA153" i="25"/>
  <c r="AA154" i="25"/>
  <c r="AA155" i="25"/>
  <c r="AA156" i="25"/>
  <c r="AA157" i="25"/>
  <c r="AA158" i="25"/>
  <c r="AA159" i="25"/>
  <c r="AA160" i="25"/>
  <c r="AA161" i="25"/>
  <c r="AA162" i="25"/>
  <c r="AA163" i="25"/>
  <c r="AA164" i="25"/>
  <c r="AA165" i="25"/>
  <c r="AA166" i="25"/>
  <c r="AA167" i="25"/>
  <c r="AA168" i="25"/>
  <c r="AA169" i="25"/>
  <c r="AA170" i="25"/>
  <c r="AA171" i="25"/>
  <c r="AA172" i="25"/>
  <c r="AA173" i="25"/>
  <c r="AA174" i="25"/>
  <c r="AA175" i="25"/>
  <c r="AA176" i="25"/>
  <c r="AA177" i="25"/>
  <c r="AA178" i="25"/>
  <c r="AA179" i="25"/>
  <c r="AA180" i="25"/>
  <c r="AA181" i="25"/>
  <c r="AA182" i="25"/>
  <c r="AA183" i="25"/>
  <c r="AA184" i="25"/>
  <c r="AA185" i="25"/>
  <c r="AA186" i="25"/>
  <c r="AA187" i="25"/>
  <c r="AA188" i="25"/>
  <c r="AA189" i="25"/>
  <c r="AA190" i="25"/>
  <c r="AA191" i="25"/>
  <c r="AA192" i="25"/>
  <c r="AA193" i="25"/>
  <c r="AA194" i="25"/>
  <c r="AA195" i="25"/>
  <c r="AA196" i="25"/>
  <c r="AA197" i="25"/>
  <c r="AA198" i="25"/>
  <c r="AA199" i="25"/>
  <c r="AA200" i="25"/>
  <c r="AA201" i="25"/>
  <c r="AA202" i="25"/>
  <c r="AA203" i="25"/>
  <c r="AA204" i="25"/>
  <c r="AA205" i="25"/>
  <c r="AA206" i="25"/>
  <c r="AA207" i="25"/>
  <c r="AA208" i="25"/>
  <c r="AA209" i="25"/>
  <c r="AA210" i="25"/>
  <c r="AA211" i="25"/>
  <c r="AA212" i="25"/>
  <c r="AA213" i="25"/>
  <c r="AA214" i="25"/>
  <c r="AA215" i="25"/>
  <c r="AA216" i="25"/>
  <c r="AA217" i="25"/>
  <c r="AA218" i="25"/>
  <c r="AA219" i="25"/>
  <c r="AA220" i="25"/>
  <c r="AA221" i="25"/>
  <c r="AA222" i="25"/>
  <c r="AA223" i="25"/>
  <c r="AA224" i="25"/>
  <c r="AA225" i="25"/>
  <c r="AA226" i="25"/>
  <c r="AA227" i="25"/>
  <c r="AA228" i="25"/>
  <c r="AA229" i="25"/>
  <c r="AA230" i="25"/>
  <c r="AA231" i="25"/>
  <c r="AA232" i="25"/>
  <c r="AA233" i="25"/>
  <c r="AA234" i="25"/>
  <c r="AA235" i="25"/>
  <c r="AA236" i="25"/>
  <c r="AA237" i="25"/>
  <c r="AA238" i="25"/>
  <c r="AA239" i="25"/>
  <c r="AA240" i="25"/>
  <c r="AA241" i="25"/>
  <c r="AA242" i="25"/>
  <c r="AA243" i="25"/>
  <c r="AA244" i="25"/>
  <c r="AA245" i="25"/>
  <c r="AA246" i="25"/>
  <c r="AA247" i="25"/>
  <c r="AA248" i="25"/>
  <c r="AA249" i="25"/>
  <c r="AA250" i="25"/>
  <c r="AA251" i="25"/>
  <c r="AA252" i="25"/>
  <c r="AA253" i="25"/>
  <c r="AA254" i="25"/>
  <c r="AA255" i="25"/>
  <c r="AA256" i="25"/>
  <c r="AA257" i="25"/>
  <c r="AA258" i="25"/>
  <c r="AA259" i="25"/>
  <c r="AA260" i="25"/>
  <c r="AA261" i="25"/>
  <c r="AA262" i="25"/>
  <c r="AA263" i="25"/>
  <c r="AA264" i="25"/>
  <c r="AA265" i="25"/>
  <c r="AA266" i="25"/>
  <c r="AA267" i="25"/>
  <c r="AA268" i="25"/>
  <c r="AA269" i="25"/>
  <c r="AA270" i="25"/>
  <c r="AA271" i="25"/>
  <c r="AA272" i="25"/>
  <c r="AA273" i="25"/>
  <c r="AA274" i="25"/>
  <c r="AA275" i="25"/>
  <c r="AA276" i="25"/>
  <c r="AA277" i="25"/>
  <c r="AA278" i="25"/>
  <c r="AA279" i="25"/>
  <c r="AA280" i="25"/>
  <c r="AA281" i="25"/>
  <c r="AA282" i="25"/>
  <c r="AA283" i="25"/>
  <c r="AA284" i="25"/>
  <c r="AA285" i="25"/>
  <c r="AA286" i="25"/>
  <c r="AA287" i="25"/>
  <c r="AA288" i="25"/>
  <c r="AA289" i="25"/>
  <c r="AA290" i="25"/>
  <c r="AA291" i="25"/>
  <c r="AA292" i="25"/>
  <c r="AA293" i="25"/>
  <c r="AA294" i="25"/>
  <c r="AA295" i="25"/>
  <c r="AA296" i="25"/>
  <c r="AA297" i="25"/>
  <c r="AA298" i="25"/>
  <c r="AA299" i="25"/>
  <c r="AA300" i="25"/>
  <c r="AA301" i="25"/>
  <c r="AA302" i="25"/>
  <c r="AA303" i="25"/>
  <c r="AA304" i="25"/>
  <c r="AA305" i="25"/>
  <c r="AA306" i="25"/>
  <c r="AA307" i="25"/>
  <c r="AA308" i="25"/>
  <c r="AA309" i="25"/>
  <c r="AA310" i="25"/>
  <c r="AA311" i="25"/>
  <c r="AA312" i="25"/>
  <c r="AA313" i="25"/>
  <c r="AA314" i="25"/>
  <c r="AA315" i="25"/>
  <c r="AA316" i="25"/>
  <c r="AA317" i="25"/>
  <c r="AA318" i="25"/>
  <c r="AA319" i="25"/>
  <c r="AA320" i="25"/>
  <c r="AA321" i="25"/>
  <c r="AA322" i="25"/>
  <c r="AA323" i="25"/>
  <c r="AA324" i="25"/>
  <c r="AA325" i="25"/>
  <c r="AA326" i="25"/>
  <c r="AA327" i="25"/>
  <c r="AA328" i="25"/>
  <c r="AA329" i="25"/>
  <c r="AA330" i="25"/>
  <c r="AA331" i="25"/>
  <c r="AA332" i="25"/>
  <c r="AA333" i="25"/>
  <c r="AA334" i="25"/>
  <c r="AA335" i="25"/>
  <c r="AA336" i="25"/>
  <c r="AA337" i="25"/>
  <c r="AA338" i="25"/>
  <c r="AA339" i="25"/>
  <c r="AA340" i="25"/>
  <c r="AA341" i="25"/>
  <c r="AA342" i="25"/>
  <c r="AA343" i="25"/>
  <c r="AA344" i="25"/>
  <c r="AA345" i="25"/>
  <c r="AA346" i="25"/>
  <c r="AA347" i="25"/>
  <c r="AA348" i="25"/>
  <c r="AA349" i="25"/>
  <c r="AA350" i="25"/>
  <c r="AA351" i="25"/>
  <c r="AA352" i="25"/>
  <c r="AA353" i="25"/>
  <c r="AA354" i="25"/>
  <c r="AA355" i="25"/>
  <c r="AA356" i="25"/>
  <c r="AA357" i="25"/>
  <c r="AA358" i="25"/>
  <c r="AA359" i="25"/>
  <c r="AA360" i="25"/>
  <c r="AA361" i="25"/>
  <c r="AA362" i="25"/>
  <c r="AA363" i="25"/>
  <c r="AA364" i="25"/>
  <c r="AA365" i="25"/>
  <c r="AA366" i="25"/>
  <c r="AA367" i="25"/>
  <c r="AA368" i="25"/>
  <c r="AA369" i="25"/>
  <c r="AA370" i="25"/>
  <c r="AA371" i="25"/>
  <c r="AA372" i="25"/>
  <c r="AA373" i="25"/>
  <c r="AA374" i="25"/>
  <c r="AA375" i="25"/>
  <c r="AA376" i="25"/>
  <c r="AA377" i="25"/>
  <c r="AA378" i="25"/>
  <c r="AA379" i="25"/>
  <c r="AA380" i="25"/>
  <c r="AA381" i="25"/>
  <c r="AA382" i="25"/>
  <c r="AA383" i="25"/>
  <c r="AA384" i="25"/>
  <c r="AA385" i="25"/>
  <c r="AA386" i="25"/>
  <c r="AA387" i="25"/>
  <c r="AA388" i="25"/>
  <c r="AA389" i="25"/>
  <c r="AA390" i="25"/>
  <c r="AA391" i="25"/>
  <c r="AA392" i="25"/>
  <c r="AA393" i="25"/>
  <c r="AA394" i="25"/>
  <c r="AA395" i="25"/>
  <c r="AA396" i="25"/>
  <c r="AA397" i="25"/>
  <c r="AA398" i="25"/>
  <c r="AA399" i="25"/>
  <c r="AA400" i="25"/>
  <c r="AA401" i="25"/>
  <c r="AA402" i="25"/>
  <c r="AA403" i="25"/>
  <c r="AA404" i="25"/>
  <c r="AA405" i="25"/>
  <c r="AA406" i="25"/>
  <c r="AA407" i="25"/>
  <c r="AA408" i="25"/>
  <c r="AA409" i="25"/>
  <c r="AA410" i="25"/>
  <c r="AA411" i="25"/>
  <c r="AA412" i="25"/>
  <c r="AA413" i="25"/>
  <c r="AA414" i="25"/>
  <c r="AA415" i="25"/>
  <c r="AA416" i="25"/>
  <c r="AA417" i="25"/>
  <c r="AA418" i="25"/>
  <c r="AA419" i="25"/>
  <c r="AA420" i="25"/>
  <c r="AA421" i="25"/>
  <c r="AA422" i="25"/>
  <c r="AA423" i="25"/>
  <c r="AA424" i="25"/>
  <c r="AA425" i="25"/>
  <c r="AA426" i="25"/>
  <c r="AA427" i="25"/>
  <c r="AA428" i="25"/>
  <c r="AA429" i="25"/>
  <c r="AA430" i="25"/>
  <c r="AA431" i="25"/>
  <c r="AA432" i="25"/>
  <c r="AA433" i="25"/>
  <c r="AA434" i="25"/>
  <c r="AA435" i="25"/>
  <c r="AA436" i="25"/>
  <c r="AA437" i="25"/>
  <c r="AA438" i="25"/>
  <c r="AA439" i="25"/>
  <c r="AA440" i="25"/>
  <c r="AA441" i="25"/>
  <c r="AA442" i="25"/>
  <c r="AA443" i="25"/>
  <c r="AA444" i="25"/>
  <c r="AA445" i="25"/>
  <c r="AA446" i="25"/>
  <c r="AA447" i="25"/>
  <c r="AA448" i="25"/>
  <c r="AA449" i="25"/>
  <c r="AA450" i="25"/>
  <c r="AA451" i="25"/>
  <c r="AA452" i="25"/>
  <c r="AA453" i="25"/>
  <c r="AA454" i="25"/>
  <c r="AA455" i="25"/>
  <c r="AA456" i="25"/>
  <c r="AA457" i="25"/>
  <c r="AA458" i="25"/>
  <c r="AA459" i="25"/>
  <c r="AA460" i="25"/>
  <c r="AA461" i="25"/>
  <c r="AA462" i="25"/>
  <c r="AA463" i="25"/>
  <c r="AA464" i="25"/>
  <c r="AA465" i="25"/>
  <c r="AA466" i="25"/>
  <c r="AA467" i="25"/>
  <c r="AA468" i="25"/>
  <c r="AA469" i="25"/>
  <c r="AA470" i="25"/>
  <c r="AA471" i="25"/>
  <c r="AA472" i="25"/>
  <c r="AA473" i="25"/>
  <c r="AA474" i="25"/>
  <c r="AA475" i="25"/>
  <c r="AA476" i="25"/>
  <c r="AA477" i="25"/>
  <c r="AA478" i="25"/>
  <c r="AA479" i="25"/>
  <c r="AA480" i="25"/>
  <c r="AA481" i="25"/>
  <c r="AA482" i="25"/>
  <c r="AA483" i="25"/>
  <c r="AA484" i="25"/>
  <c r="AA485" i="25"/>
  <c r="AA486" i="25"/>
  <c r="AA487" i="25"/>
  <c r="AA488" i="25"/>
  <c r="AA489" i="25"/>
  <c r="AA490" i="25"/>
  <c r="AA491" i="25"/>
  <c r="AA492" i="25"/>
  <c r="AA493" i="25"/>
  <c r="AA494" i="25"/>
  <c r="AA495" i="25"/>
  <c r="AA496" i="25"/>
  <c r="AA497" i="25"/>
  <c r="AA498" i="25"/>
  <c r="AA499" i="25"/>
  <c r="AA500" i="25"/>
  <c r="AA501" i="25"/>
  <c r="AA502" i="25"/>
  <c r="AA503" i="25"/>
  <c r="AA504" i="25"/>
  <c r="AA505" i="25"/>
  <c r="AA506" i="25"/>
  <c r="AA507" i="25"/>
  <c r="AA508" i="25"/>
  <c r="AA509" i="25"/>
  <c r="AA510" i="25"/>
  <c r="AA511" i="25"/>
  <c r="AA512" i="25"/>
  <c r="AA513" i="25"/>
  <c r="AA514" i="25"/>
  <c r="AA515" i="25"/>
  <c r="AA516" i="25"/>
  <c r="AA517" i="25"/>
  <c r="AA518" i="25"/>
  <c r="AA519" i="25"/>
  <c r="AA520" i="25"/>
  <c r="AA521" i="25"/>
  <c r="AA522" i="25"/>
  <c r="AA523" i="25"/>
  <c r="AA524" i="25"/>
  <c r="AA525" i="25"/>
  <c r="AA526" i="25"/>
  <c r="AA527" i="25"/>
  <c r="AA528" i="25"/>
  <c r="AA529" i="25"/>
  <c r="AA530" i="25"/>
  <c r="AA531" i="25"/>
  <c r="AA532" i="25"/>
  <c r="AA533" i="25"/>
  <c r="AA534" i="25"/>
  <c r="AA535" i="25"/>
  <c r="AA536" i="25"/>
  <c r="AA537" i="25"/>
  <c r="AA538" i="25"/>
  <c r="AA539" i="25"/>
  <c r="AA540" i="25"/>
  <c r="AA541" i="25"/>
  <c r="AA542" i="25"/>
  <c r="AA543" i="25"/>
  <c r="AA544" i="25"/>
  <c r="AA545" i="25"/>
  <c r="AA546" i="25"/>
  <c r="AA547" i="25"/>
  <c r="AA548" i="25"/>
  <c r="AA549" i="25"/>
  <c r="AA550" i="25"/>
  <c r="AA551" i="25"/>
  <c r="AA552" i="25"/>
  <c r="AA553" i="25"/>
  <c r="AA554" i="25"/>
  <c r="AA555" i="25"/>
  <c r="AA556" i="25"/>
  <c r="AA557" i="25"/>
  <c r="AA2" i="25"/>
  <c r="X9" i="26"/>
  <c r="X10" i="26"/>
  <c r="X11" i="26"/>
  <c r="X12" i="26"/>
  <c r="X13" i="26"/>
  <c r="X14" i="26"/>
  <c r="X15" i="26"/>
  <c r="X16" i="26"/>
  <c r="X17" i="26"/>
  <c r="X18" i="26"/>
  <c r="X19" i="26"/>
  <c r="X20" i="26"/>
  <c r="X21" i="26"/>
  <c r="X22" i="26"/>
  <c r="X23" i="26"/>
  <c r="X24" i="26"/>
  <c r="X25" i="26"/>
  <c r="X26" i="26"/>
  <c r="X27" i="26"/>
  <c r="X35" i="26" s="1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35" i="26" s="1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35" i="26" s="1"/>
  <c r="X8" i="26"/>
  <c r="X30" i="26" s="1"/>
  <c r="O8" i="26"/>
  <c r="O30" i="26" s="1"/>
  <c r="F8" i="26"/>
  <c r="F30" i="26" s="1"/>
  <c r="W418" i="25"/>
  <c r="X418" i="25"/>
  <c r="Y418" i="25"/>
  <c r="Z418" i="25"/>
  <c r="W419" i="25"/>
  <c r="X419" i="25"/>
  <c r="Y419" i="25"/>
  <c r="Z419" i="25"/>
  <c r="W420" i="25"/>
  <c r="X420" i="25"/>
  <c r="Y420" i="25"/>
  <c r="Z420" i="25"/>
  <c r="W421" i="25"/>
  <c r="X421" i="25"/>
  <c r="Y421" i="25"/>
  <c r="Z421" i="25"/>
  <c r="W422" i="25"/>
  <c r="X422" i="25"/>
  <c r="Y422" i="25"/>
  <c r="Z422" i="25"/>
  <c r="W423" i="25"/>
  <c r="X423" i="25"/>
  <c r="Y423" i="25"/>
  <c r="Z423" i="25"/>
  <c r="W424" i="25"/>
  <c r="X424" i="25"/>
  <c r="Y424" i="25"/>
  <c r="Z424" i="25"/>
  <c r="W425" i="25"/>
  <c r="X425" i="25"/>
  <c r="Y425" i="25"/>
  <c r="Z425" i="25"/>
  <c r="W426" i="25"/>
  <c r="X426" i="25"/>
  <c r="Y426" i="25"/>
  <c r="Z426" i="25"/>
  <c r="W427" i="25"/>
  <c r="X427" i="25"/>
  <c r="Y427" i="25"/>
  <c r="Z427" i="25"/>
  <c r="W428" i="25"/>
  <c r="X428" i="25"/>
  <c r="Y428" i="25"/>
  <c r="Z428" i="25"/>
  <c r="W429" i="25"/>
  <c r="X429" i="25"/>
  <c r="Y429" i="25"/>
  <c r="Z429" i="25"/>
  <c r="W430" i="25"/>
  <c r="X430" i="25"/>
  <c r="Y430" i="25"/>
  <c r="Z430" i="25"/>
  <c r="W431" i="25"/>
  <c r="X431" i="25"/>
  <c r="Y431" i="25"/>
  <c r="Z431" i="25"/>
  <c r="W432" i="25"/>
  <c r="X432" i="25"/>
  <c r="Y432" i="25"/>
  <c r="Z432" i="25"/>
  <c r="W433" i="25"/>
  <c r="X433" i="25"/>
  <c r="Y433" i="25"/>
  <c r="Z433" i="25"/>
  <c r="W434" i="25"/>
  <c r="X434" i="25"/>
  <c r="Y434" i="25"/>
  <c r="Z434" i="25"/>
  <c r="W435" i="25"/>
  <c r="X435" i="25"/>
  <c r="Y435" i="25"/>
  <c r="Z435" i="25"/>
  <c r="W436" i="25"/>
  <c r="X436" i="25"/>
  <c r="Y436" i="25"/>
  <c r="Z436" i="25"/>
  <c r="W437" i="25"/>
  <c r="X437" i="25"/>
  <c r="Y437" i="25"/>
  <c r="Z437" i="25"/>
  <c r="W438" i="25"/>
  <c r="X438" i="25"/>
  <c r="Y438" i="25"/>
  <c r="Z438" i="25"/>
  <c r="W439" i="25"/>
  <c r="X439" i="25"/>
  <c r="Y439" i="25"/>
  <c r="Z439" i="25"/>
  <c r="W440" i="25"/>
  <c r="X440" i="25"/>
  <c r="Y440" i="25"/>
  <c r="Z440" i="25"/>
  <c r="W441" i="25"/>
  <c r="X441" i="25"/>
  <c r="Y441" i="25"/>
  <c r="Z441" i="25"/>
  <c r="W442" i="25"/>
  <c r="X442" i="25"/>
  <c r="Y442" i="25"/>
  <c r="Z442" i="25"/>
  <c r="W443" i="25"/>
  <c r="X443" i="25"/>
  <c r="Y443" i="25"/>
  <c r="Z443" i="25"/>
  <c r="W444" i="25"/>
  <c r="X444" i="25"/>
  <c r="Y444" i="25"/>
  <c r="Z444" i="25"/>
  <c r="W445" i="25"/>
  <c r="X445" i="25"/>
  <c r="Y445" i="25"/>
  <c r="Z445" i="25"/>
  <c r="W446" i="25"/>
  <c r="X446" i="25"/>
  <c r="Y446" i="25"/>
  <c r="Z446" i="25"/>
  <c r="W447" i="25"/>
  <c r="X447" i="25"/>
  <c r="Y447" i="25"/>
  <c r="Z447" i="25"/>
  <c r="W448" i="25"/>
  <c r="X448" i="25"/>
  <c r="Y448" i="25"/>
  <c r="Z448" i="25"/>
  <c r="W449" i="25"/>
  <c r="X449" i="25"/>
  <c r="Y449" i="25"/>
  <c r="Z449" i="25"/>
  <c r="W450" i="25"/>
  <c r="X450" i="25"/>
  <c r="Y450" i="25"/>
  <c r="Z450" i="25"/>
  <c r="W451" i="25"/>
  <c r="X451" i="25"/>
  <c r="Y451" i="25"/>
  <c r="Z451" i="25"/>
  <c r="W452" i="25"/>
  <c r="X452" i="25"/>
  <c r="Y452" i="25"/>
  <c r="Z452" i="25"/>
  <c r="W453" i="25"/>
  <c r="X453" i="25"/>
  <c r="Y453" i="25"/>
  <c r="Z453" i="25"/>
  <c r="W454" i="25"/>
  <c r="X454" i="25"/>
  <c r="Y454" i="25"/>
  <c r="Z454" i="25"/>
  <c r="W455" i="25"/>
  <c r="X455" i="25"/>
  <c r="Y455" i="25"/>
  <c r="Z455" i="25"/>
  <c r="W456" i="25"/>
  <c r="X456" i="25"/>
  <c r="Y456" i="25"/>
  <c r="Z456" i="25"/>
  <c r="W457" i="25"/>
  <c r="X457" i="25"/>
  <c r="Y457" i="25"/>
  <c r="Z457" i="25"/>
  <c r="W458" i="25"/>
  <c r="X458" i="25"/>
  <c r="Y458" i="25"/>
  <c r="Z458" i="25"/>
  <c r="W459" i="25"/>
  <c r="X459" i="25"/>
  <c r="Y459" i="25"/>
  <c r="Z459" i="25"/>
  <c r="W460" i="25"/>
  <c r="X460" i="25"/>
  <c r="Y460" i="25"/>
  <c r="Z460" i="25"/>
  <c r="W461" i="25"/>
  <c r="X461" i="25"/>
  <c r="Y461" i="25"/>
  <c r="Z461" i="25"/>
  <c r="W462" i="25"/>
  <c r="X462" i="25"/>
  <c r="Y462" i="25"/>
  <c r="Z462" i="25"/>
  <c r="W463" i="25"/>
  <c r="X463" i="25"/>
  <c r="Y463" i="25"/>
  <c r="Z463" i="25"/>
  <c r="W464" i="25"/>
  <c r="X464" i="25"/>
  <c r="Y464" i="25"/>
  <c r="Z464" i="25"/>
  <c r="W465" i="25"/>
  <c r="X465" i="25"/>
  <c r="Y465" i="25"/>
  <c r="Z465" i="25"/>
  <c r="W466" i="25"/>
  <c r="X466" i="25"/>
  <c r="Y466" i="25"/>
  <c r="Z466" i="25"/>
  <c r="W467" i="25"/>
  <c r="X467" i="25"/>
  <c r="Y467" i="25"/>
  <c r="Z467" i="25"/>
  <c r="W468" i="25"/>
  <c r="X468" i="25"/>
  <c r="Y468" i="25"/>
  <c r="Z468" i="25"/>
  <c r="W469" i="25"/>
  <c r="X469" i="25"/>
  <c r="Y469" i="25"/>
  <c r="Z469" i="25"/>
  <c r="W470" i="25"/>
  <c r="X470" i="25"/>
  <c r="Y470" i="25"/>
  <c r="Z470" i="25"/>
  <c r="W471" i="25"/>
  <c r="X471" i="25"/>
  <c r="Y471" i="25"/>
  <c r="Z471" i="25"/>
  <c r="W472" i="25"/>
  <c r="X472" i="25"/>
  <c r="Y472" i="25"/>
  <c r="Z472" i="25"/>
  <c r="W473" i="25"/>
  <c r="X473" i="25"/>
  <c r="Y473" i="25"/>
  <c r="Z473" i="25"/>
  <c r="W474" i="25"/>
  <c r="X474" i="25"/>
  <c r="Y474" i="25"/>
  <c r="Z474" i="25"/>
  <c r="W475" i="25"/>
  <c r="X475" i="25"/>
  <c r="Y475" i="25"/>
  <c r="Z475" i="25"/>
  <c r="W476" i="25"/>
  <c r="X476" i="25"/>
  <c r="Y476" i="25"/>
  <c r="Z476" i="25"/>
  <c r="W477" i="25"/>
  <c r="X477" i="25"/>
  <c r="Y477" i="25"/>
  <c r="Z477" i="25"/>
  <c r="W478" i="25"/>
  <c r="X478" i="25"/>
  <c r="Y478" i="25"/>
  <c r="Z478" i="25"/>
  <c r="W479" i="25"/>
  <c r="X479" i="25"/>
  <c r="Y479" i="25"/>
  <c r="Z479" i="25"/>
  <c r="W480" i="25"/>
  <c r="X480" i="25"/>
  <c r="Y480" i="25"/>
  <c r="Z480" i="25"/>
  <c r="W481" i="25"/>
  <c r="X481" i="25"/>
  <c r="Y481" i="25"/>
  <c r="Z481" i="25"/>
  <c r="W482" i="25"/>
  <c r="X482" i="25"/>
  <c r="Y482" i="25"/>
  <c r="Z482" i="25"/>
  <c r="W483" i="25"/>
  <c r="X483" i="25"/>
  <c r="Y483" i="25"/>
  <c r="Z483" i="25"/>
  <c r="W484" i="25"/>
  <c r="X484" i="25"/>
  <c r="Y484" i="25"/>
  <c r="Z484" i="25"/>
  <c r="W485" i="25"/>
  <c r="X485" i="25"/>
  <c r="Y485" i="25"/>
  <c r="Z485" i="25"/>
  <c r="W486" i="25"/>
  <c r="X486" i="25"/>
  <c r="Y486" i="25"/>
  <c r="Z486" i="25"/>
  <c r="W487" i="25"/>
  <c r="X487" i="25"/>
  <c r="Y487" i="25"/>
  <c r="Z487" i="25"/>
  <c r="W488" i="25"/>
  <c r="X488" i="25"/>
  <c r="Y488" i="25"/>
  <c r="Z488" i="25"/>
  <c r="W489" i="25"/>
  <c r="X489" i="25"/>
  <c r="Y489" i="25"/>
  <c r="Z489" i="25"/>
  <c r="W490" i="25"/>
  <c r="X490" i="25"/>
  <c r="Y490" i="25"/>
  <c r="Z490" i="25"/>
  <c r="W491" i="25"/>
  <c r="X491" i="25"/>
  <c r="Y491" i="25"/>
  <c r="Z491" i="25"/>
  <c r="W492" i="25"/>
  <c r="X492" i="25"/>
  <c r="Y492" i="25"/>
  <c r="Z492" i="25"/>
  <c r="W493" i="25"/>
  <c r="X493" i="25"/>
  <c r="Y493" i="25"/>
  <c r="Z493" i="25"/>
  <c r="W494" i="25"/>
  <c r="X494" i="25"/>
  <c r="Y494" i="25"/>
  <c r="Z494" i="25"/>
  <c r="W495" i="25"/>
  <c r="X495" i="25"/>
  <c r="Y495" i="25"/>
  <c r="Z495" i="25"/>
  <c r="W496" i="25"/>
  <c r="X496" i="25"/>
  <c r="Y496" i="25"/>
  <c r="Z496" i="25"/>
  <c r="W497" i="25"/>
  <c r="X497" i="25"/>
  <c r="Y497" i="25"/>
  <c r="Z497" i="25"/>
  <c r="W498" i="25"/>
  <c r="X498" i="25"/>
  <c r="Y498" i="25"/>
  <c r="Z498" i="25"/>
  <c r="W499" i="25"/>
  <c r="X499" i="25"/>
  <c r="Y499" i="25"/>
  <c r="Z499" i="25"/>
  <c r="W500" i="25"/>
  <c r="X500" i="25"/>
  <c r="Y500" i="25"/>
  <c r="Z500" i="25"/>
  <c r="W501" i="25"/>
  <c r="X501" i="25"/>
  <c r="Y501" i="25"/>
  <c r="Z501" i="25"/>
  <c r="W502" i="25"/>
  <c r="X502" i="25"/>
  <c r="Y502" i="25"/>
  <c r="Z502" i="25"/>
  <c r="W503" i="25"/>
  <c r="X503" i="25"/>
  <c r="Y503" i="25"/>
  <c r="Z503" i="25"/>
  <c r="W504" i="25"/>
  <c r="X504" i="25"/>
  <c r="Y504" i="25"/>
  <c r="Z504" i="25"/>
  <c r="W505" i="25"/>
  <c r="X505" i="25"/>
  <c r="Y505" i="25"/>
  <c r="Z505" i="25"/>
  <c r="W506" i="25"/>
  <c r="X506" i="25"/>
  <c r="Y506" i="25"/>
  <c r="Z506" i="25"/>
  <c r="W507" i="25"/>
  <c r="X507" i="25"/>
  <c r="Y507" i="25"/>
  <c r="Z507" i="25"/>
  <c r="W508" i="25"/>
  <c r="X508" i="25"/>
  <c r="Y508" i="25"/>
  <c r="Z508" i="25"/>
  <c r="W509" i="25"/>
  <c r="X509" i="25"/>
  <c r="Y509" i="25"/>
  <c r="Z509" i="25"/>
  <c r="W510" i="25"/>
  <c r="X510" i="25"/>
  <c r="Y510" i="25"/>
  <c r="Z510" i="25"/>
  <c r="W511" i="25"/>
  <c r="X511" i="25"/>
  <c r="Y511" i="25"/>
  <c r="Z511" i="25"/>
  <c r="W512" i="25"/>
  <c r="X512" i="25"/>
  <c r="Y512" i="25"/>
  <c r="Z512" i="25"/>
  <c r="W513" i="25"/>
  <c r="X513" i="25"/>
  <c r="Y513" i="25"/>
  <c r="Z513" i="25"/>
  <c r="W514" i="25"/>
  <c r="X514" i="25"/>
  <c r="Y514" i="25"/>
  <c r="Z514" i="25"/>
  <c r="W515" i="25"/>
  <c r="X515" i="25"/>
  <c r="Y515" i="25"/>
  <c r="Z515" i="25"/>
  <c r="W516" i="25"/>
  <c r="X516" i="25"/>
  <c r="Y516" i="25"/>
  <c r="Z516" i="25"/>
  <c r="W517" i="25"/>
  <c r="X517" i="25"/>
  <c r="Y517" i="25"/>
  <c r="Z517" i="25"/>
  <c r="W518" i="25"/>
  <c r="X518" i="25"/>
  <c r="Y518" i="25"/>
  <c r="Z518" i="25"/>
  <c r="W519" i="25"/>
  <c r="X519" i="25"/>
  <c r="Y519" i="25"/>
  <c r="Z519" i="25"/>
  <c r="W520" i="25"/>
  <c r="X520" i="25"/>
  <c r="Y520" i="25"/>
  <c r="Z520" i="25"/>
  <c r="W521" i="25"/>
  <c r="X521" i="25"/>
  <c r="Y521" i="25"/>
  <c r="Z521" i="25"/>
  <c r="W522" i="25"/>
  <c r="X522" i="25"/>
  <c r="Y522" i="25"/>
  <c r="Z522" i="25"/>
  <c r="W523" i="25"/>
  <c r="X523" i="25"/>
  <c r="Y523" i="25"/>
  <c r="Z523" i="25"/>
  <c r="W524" i="25"/>
  <c r="X524" i="25"/>
  <c r="Y524" i="25"/>
  <c r="Z524" i="25"/>
  <c r="W525" i="25"/>
  <c r="X525" i="25"/>
  <c r="Y525" i="25"/>
  <c r="Z525" i="25"/>
  <c r="W526" i="25"/>
  <c r="X526" i="25"/>
  <c r="Y526" i="25"/>
  <c r="Z526" i="25"/>
  <c r="W527" i="25"/>
  <c r="X527" i="25"/>
  <c r="Y527" i="25"/>
  <c r="Z527" i="25"/>
  <c r="W528" i="25"/>
  <c r="X528" i="25"/>
  <c r="Y528" i="25"/>
  <c r="Z528" i="25"/>
  <c r="W529" i="25"/>
  <c r="X529" i="25"/>
  <c r="Y529" i="25"/>
  <c r="Z529" i="25"/>
  <c r="W530" i="25"/>
  <c r="X530" i="25"/>
  <c r="Y530" i="25"/>
  <c r="Z530" i="25"/>
  <c r="W531" i="25"/>
  <c r="X531" i="25"/>
  <c r="Y531" i="25"/>
  <c r="Z531" i="25"/>
  <c r="W532" i="25"/>
  <c r="X532" i="25"/>
  <c r="Y532" i="25"/>
  <c r="Z532" i="25"/>
  <c r="W533" i="25"/>
  <c r="X533" i="25"/>
  <c r="Y533" i="25"/>
  <c r="Z533" i="25"/>
  <c r="W534" i="25"/>
  <c r="X534" i="25"/>
  <c r="Y534" i="25"/>
  <c r="Z534" i="25"/>
  <c r="W535" i="25"/>
  <c r="X535" i="25"/>
  <c r="Y535" i="25"/>
  <c r="Z535" i="25"/>
  <c r="W536" i="25"/>
  <c r="X536" i="25"/>
  <c r="Y536" i="25"/>
  <c r="Z536" i="25"/>
  <c r="W537" i="25"/>
  <c r="X537" i="25"/>
  <c r="Y537" i="25"/>
  <c r="Z537" i="25"/>
  <c r="W538" i="25"/>
  <c r="X538" i="25"/>
  <c r="Y538" i="25"/>
  <c r="Z538" i="25"/>
  <c r="W539" i="25"/>
  <c r="X539" i="25"/>
  <c r="Y539" i="25"/>
  <c r="Z539" i="25"/>
  <c r="W540" i="25"/>
  <c r="X540" i="25"/>
  <c r="Y540" i="25"/>
  <c r="Z540" i="25"/>
  <c r="W541" i="25"/>
  <c r="X541" i="25"/>
  <c r="Y541" i="25"/>
  <c r="Z541" i="25"/>
  <c r="W542" i="25"/>
  <c r="X542" i="25"/>
  <c r="Y542" i="25"/>
  <c r="Z542" i="25"/>
  <c r="W543" i="25"/>
  <c r="X543" i="25"/>
  <c r="Y543" i="25"/>
  <c r="Z543" i="25"/>
  <c r="W544" i="25"/>
  <c r="X544" i="25"/>
  <c r="Y544" i="25"/>
  <c r="Z544" i="25"/>
  <c r="W545" i="25"/>
  <c r="X545" i="25"/>
  <c r="Y545" i="25"/>
  <c r="Z545" i="25"/>
  <c r="W546" i="25"/>
  <c r="X546" i="25"/>
  <c r="Y546" i="25"/>
  <c r="Z546" i="25"/>
  <c r="W547" i="25"/>
  <c r="X547" i="25"/>
  <c r="Y547" i="25"/>
  <c r="Z547" i="25"/>
  <c r="W548" i="25"/>
  <c r="X548" i="25"/>
  <c r="Y548" i="25"/>
  <c r="Z548" i="25"/>
  <c r="W549" i="25"/>
  <c r="X549" i="25"/>
  <c r="Y549" i="25"/>
  <c r="Z549" i="25"/>
  <c r="W550" i="25"/>
  <c r="X550" i="25"/>
  <c r="Y550" i="25"/>
  <c r="Z550" i="25"/>
  <c r="W551" i="25"/>
  <c r="X551" i="25"/>
  <c r="Y551" i="25"/>
  <c r="Z551" i="25"/>
  <c r="W552" i="25"/>
  <c r="X552" i="25"/>
  <c r="Y552" i="25"/>
  <c r="Z552" i="25"/>
  <c r="W553" i="25"/>
  <c r="X553" i="25"/>
  <c r="Y553" i="25"/>
  <c r="Z553" i="25"/>
  <c r="W554" i="25"/>
  <c r="X554" i="25"/>
  <c r="Y554" i="25"/>
  <c r="Z554" i="25"/>
  <c r="W555" i="25"/>
  <c r="X555" i="25"/>
  <c r="Y555" i="25"/>
  <c r="Z555" i="25"/>
  <c r="W556" i="25"/>
  <c r="X556" i="25"/>
  <c r="Y556" i="25"/>
  <c r="Z556" i="25"/>
  <c r="W557" i="25"/>
  <c r="X557" i="25"/>
  <c r="Y557" i="25"/>
  <c r="Z557" i="25"/>
  <c r="X7" i="26"/>
  <c r="BL128" i="26" s="1"/>
  <c r="O7" i="26"/>
  <c r="BL77" i="26" s="1"/>
  <c r="C5" i="26"/>
  <c r="X4" i="14"/>
  <c r="Y4" i="14"/>
  <c r="X5" i="14"/>
  <c r="Y5" i="14"/>
  <c r="X6" i="14"/>
  <c r="Y6" i="14"/>
  <c r="X7" i="14"/>
  <c r="Y7" i="14"/>
  <c r="X8" i="14"/>
  <c r="Y8" i="14"/>
  <c r="X9" i="14"/>
  <c r="Y9" i="14"/>
  <c r="X10" i="14"/>
  <c r="Y10" i="14"/>
  <c r="Y3" i="14"/>
  <c r="X3" i="14"/>
  <c r="I20" i="26" l="1"/>
  <c r="I29" i="1"/>
  <c r="F34" i="26"/>
  <c r="F31" i="26"/>
  <c r="O32" i="26"/>
  <c r="X33" i="26"/>
  <c r="F33" i="26"/>
  <c r="X34" i="26"/>
  <c r="F32" i="26"/>
  <c r="O33" i="26"/>
  <c r="F43" i="26"/>
  <c r="X31" i="26"/>
  <c r="F38" i="26"/>
  <c r="O34" i="26"/>
  <c r="O31" i="26"/>
  <c r="X32" i="26"/>
  <c r="X28" i="26"/>
  <c r="Z3" i="14"/>
  <c r="Z8" i="14"/>
  <c r="Z9" i="14"/>
  <c r="Z7" i="14"/>
  <c r="Z10" i="14"/>
  <c r="Z6" i="14"/>
  <c r="Z4" i="14"/>
  <c r="Z5" i="14"/>
  <c r="F42" i="26" l="1"/>
  <c r="F41" i="26"/>
  <c r="F39" i="26"/>
  <c r="F40" i="26"/>
  <c r="D28" i="14" l="1"/>
  <c r="D27" i="14"/>
  <c r="D26" i="14"/>
  <c r="D22" i="14"/>
  <c r="D21" i="14"/>
  <c r="D20" i="14"/>
  <c r="D18" i="14"/>
  <c r="D17" i="14"/>
  <c r="D16" i="14"/>
  <c r="D15" i="14"/>
  <c r="D14" i="14"/>
  <c r="D13" i="14"/>
  <c r="D12" i="14"/>
  <c r="D11" i="14"/>
  <c r="D10" i="14"/>
  <c r="D9" i="14"/>
  <c r="D8" i="14"/>
  <c r="D7" i="14"/>
  <c r="D6" i="14"/>
  <c r="D5" i="14"/>
  <c r="D4" i="14"/>
  <c r="D3" i="14"/>
  <c r="AP28" i="14"/>
  <c r="AO28" i="14"/>
  <c r="AN28" i="14"/>
  <c r="O28" i="14"/>
  <c r="N28" i="14"/>
  <c r="M28" i="14"/>
  <c r="AP27" i="14"/>
  <c r="AO27" i="14"/>
  <c r="AN27" i="14"/>
  <c r="O27" i="14"/>
  <c r="N27" i="14"/>
  <c r="M27" i="14"/>
  <c r="AP26" i="14"/>
  <c r="AO26" i="14"/>
  <c r="AN26" i="14"/>
  <c r="O26" i="14"/>
  <c r="N26" i="14"/>
  <c r="M26" i="14"/>
  <c r="AP25" i="14"/>
  <c r="AO25" i="14"/>
  <c r="AN25" i="14"/>
  <c r="O25" i="14"/>
  <c r="N25" i="14"/>
  <c r="M25" i="14"/>
  <c r="AP22" i="14"/>
  <c r="AO22" i="14"/>
  <c r="AN22" i="14"/>
  <c r="O22" i="14"/>
  <c r="N22" i="14"/>
  <c r="M22" i="14"/>
  <c r="AP19" i="14"/>
  <c r="AO19" i="14"/>
  <c r="AN19" i="14"/>
  <c r="O19" i="14"/>
  <c r="N19" i="14"/>
  <c r="M19" i="14"/>
  <c r="AP18" i="14"/>
  <c r="AO18" i="14"/>
  <c r="AN18" i="14"/>
  <c r="O18" i="14"/>
  <c r="N18" i="14"/>
  <c r="M18" i="14"/>
  <c r="AP17" i="14"/>
  <c r="AO17" i="14"/>
  <c r="AN17" i="14"/>
  <c r="O17" i="14"/>
  <c r="N17" i="14"/>
  <c r="M17" i="14"/>
  <c r="AP16" i="14"/>
  <c r="AO16" i="14"/>
  <c r="AN16" i="14"/>
  <c r="O16" i="14"/>
  <c r="N16" i="14"/>
  <c r="M16" i="14"/>
  <c r="AP14" i="14"/>
  <c r="AO14" i="14"/>
  <c r="AN14" i="14"/>
  <c r="O14" i="14"/>
  <c r="N14" i="14"/>
  <c r="M14" i="14"/>
  <c r="AP13" i="14"/>
  <c r="AO13" i="14"/>
  <c r="AN13" i="14"/>
  <c r="O13" i="14"/>
  <c r="N13" i="14"/>
  <c r="M13" i="14"/>
  <c r="AP12" i="14"/>
  <c r="AO12" i="14"/>
  <c r="AN12" i="14"/>
  <c r="O12" i="14"/>
  <c r="N12" i="14"/>
  <c r="M12" i="14"/>
  <c r="AP11" i="14"/>
  <c r="AO11" i="14"/>
  <c r="AN11" i="14"/>
  <c r="O11" i="14"/>
  <c r="N11" i="14"/>
  <c r="M11" i="14"/>
  <c r="AP10" i="14"/>
  <c r="AO10" i="14"/>
  <c r="AN10" i="14"/>
  <c r="O10" i="14"/>
  <c r="N10" i="14"/>
  <c r="M10" i="14"/>
  <c r="AP9" i="14"/>
  <c r="AO9" i="14"/>
  <c r="AN9" i="14"/>
  <c r="O9" i="14"/>
  <c r="N9" i="14"/>
  <c r="M9" i="14"/>
  <c r="AP8" i="14"/>
  <c r="AO8" i="14"/>
  <c r="AN8" i="14"/>
  <c r="O8" i="14"/>
  <c r="N8" i="14"/>
  <c r="M8" i="14"/>
  <c r="AP7" i="14"/>
  <c r="AO7" i="14"/>
  <c r="AN7" i="14"/>
  <c r="O7" i="14"/>
  <c r="N7" i="14"/>
  <c r="M7" i="14"/>
  <c r="AP6" i="14"/>
  <c r="AO6" i="14"/>
  <c r="AN6" i="14"/>
  <c r="O6" i="14"/>
  <c r="N6" i="14"/>
  <c r="M6" i="14"/>
  <c r="AP5" i="14"/>
  <c r="AO5" i="14"/>
  <c r="AN5" i="14"/>
  <c r="O5" i="14"/>
  <c r="N5" i="14"/>
  <c r="M5" i="14"/>
  <c r="AP4" i="14"/>
  <c r="AO4" i="14"/>
  <c r="AN4" i="14"/>
  <c r="O4" i="14"/>
  <c r="N4" i="14"/>
  <c r="M4" i="14"/>
  <c r="AP3" i="14"/>
  <c r="AO3" i="14"/>
  <c r="AN3" i="14"/>
  <c r="O3" i="14"/>
  <c r="N3" i="14"/>
  <c r="M3" i="14"/>
  <c r="AH28" i="14"/>
  <c r="Y28" i="14"/>
  <c r="G28" i="14"/>
  <c r="AH27" i="14"/>
  <c r="Y27" i="14"/>
  <c r="G27" i="14"/>
  <c r="AH26" i="14"/>
  <c r="Y26" i="14"/>
  <c r="G26" i="14"/>
  <c r="AH25" i="14"/>
  <c r="G25" i="14"/>
  <c r="AH22" i="14"/>
  <c r="Y22" i="14"/>
  <c r="G22" i="14"/>
  <c r="AH19" i="14"/>
  <c r="G19" i="14"/>
  <c r="AH18" i="14"/>
  <c r="Y18" i="14"/>
  <c r="G18" i="14"/>
  <c r="AH17" i="14"/>
  <c r="Y17" i="14"/>
  <c r="G17" i="14"/>
  <c r="AH16" i="14"/>
  <c r="Y16" i="14"/>
  <c r="G16" i="14"/>
  <c r="AH14" i="14"/>
  <c r="Y14" i="14"/>
  <c r="G14" i="14"/>
  <c r="AH13" i="14"/>
  <c r="Y13" i="14"/>
  <c r="G13" i="14"/>
  <c r="AH12" i="14"/>
  <c r="Y12" i="14"/>
  <c r="G12" i="14"/>
  <c r="AH11" i="14"/>
  <c r="Y11" i="14"/>
  <c r="G11" i="14"/>
  <c r="AH10" i="14"/>
  <c r="G10" i="14"/>
  <c r="AH9" i="14"/>
  <c r="G9" i="14"/>
  <c r="AH8" i="14"/>
  <c r="G8" i="14"/>
  <c r="AH7" i="14"/>
  <c r="G7" i="14"/>
  <c r="AH6" i="14"/>
  <c r="G6" i="14"/>
  <c r="AH5" i="14"/>
  <c r="G5" i="14"/>
  <c r="AH4" i="14"/>
  <c r="G4" i="14"/>
  <c r="AH3" i="14"/>
  <c r="G3" i="14"/>
  <c r="BI29" i="31" l="1"/>
  <c r="AQ28" i="14"/>
  <c r="AK29" i="31"/>
  <c r="AC29" i="31"/>
  <c r="U29" i="31"/>
  <c r="Q29" i="31"/>
  <c r="M29" i="31"/>
  <c r="I29" i="31"/>
  <c r="AQ27" i="14"/>
  <c r="AV28" i="31"/>
  <c r="P27" i="14"/>
  <c r="AJ28" i="31"/>
  <c r="AK28" i="31"/>
  <c r="AF28" i="31"/>
  <c r="AG28" i="31"/>
  <c r="AB28" i="31"/>
  <c r="AC28" i="31"/>
  <c r="X28" i="31"/>
  <c r="Y28" i="31"/>
  <c r="T28" i="31"/>
  <c r="U28" i="31"/>
  <c r="P28" i="31"/>
  <c r="Q28" i="31"/>
  <c r="L28" i="31"/>
  <c r="M28" i="31"/>
  <c r="H28" i="31"/>
  <c r="I28" i="31"/>
  <c r="BQ27" i="31"/>
  <c r="BM27" i="31"/>
  <c r="BI27" i="31"/>
  <c r="BE27" i="31"/>
  <c r="AQ26" i="14"/>
  <c r="AV27" i="31"/>
  <c r="AK27" i="31"/>
  <c r="AJ27" i="31"/>
  <c r="AG27" i="31"/>
  <c r="AF27" i="31"/>
  <c r="AC27" i="31"/>
  <c r="AB27" i="31"/>
  <c r="Y27" i="31"/>
  <c r="X27" i="31"/>
  <c r="U27" i="31"/>
  <c r="T27" i="31"/>
  <c r="Q27" i="31"/>
  <c r="P27" i="31"/>
  <c r="M27" i="31"/>
  <c r="L27" i="31"/>
  <c r="I27" i="31"/>
  <c r="H27" i="31"/>
  <c r="BQ26" i="31"/>
  <c r="BM26" i="31"/>
  <c r="BI26" i="31"/>
  <c r="BE26" i="31"/>
  <c r="P26" i="31"/>
  <c r="M26" i="31"/>
  <c r="L26" i="31"/>
  <c r="I26" i="31"/>
  <c r="H26" i="31"/>
  <c r="BM23" i="31"/>
  <c r="BI23" i="31"/>
  <c r="AQ22" i="14"/>
  <c r="U23" i="31"/>
  <c r="AK23" i="31"/>
  <c r="AJ23" i="31"/>
  <c r="AG23" i="31"/>
  <c r="AF23" i="31"/>
  <c r="AC23" i="31"/>
  <c r="AB23" i="31"/>
  <c r="Y23" i="31"/>
  <c r="AV23" i="31"/>
  <c r="AB22" i="14" s="1"/>
  <c r="T23" i="31"/>
  <c r="P23" i="31"/>
  <c r="L23" i="31"/>
  <c r="P22" i="14"/>
  <c r="BM20" i="31"/>
  <c r="BI20" i="31"/>
  <c r="P19" i="14"/>
  <c r="BI19" i="31"/>
  <c r="AQ18" i="14"/>
  <c r="AJ19" i="31"/>
  <c r="AF19" i="31"/>
  <c r="AB19" i="31"/>
  <c r="T19" i="31"/>
  <c r="P19" i="31"/>
  <c r="L19" i="31"/>
  <c r="P18" i="14"/>
  <c r="BQ18" i="31"/>
  <c r="BM18" i="31"/>
  <c r="BI18" i="31"/>
  <c r="BE18" i="31"/>
  <c r="AQ17" i="14"/>
  <c r="AV18" i="31"/>
  <c r="AB17" i="14" s="1"/>
  <c r="P17" i="14"/>
  <c r="AK18" i="31"/>
  <c r="AJ18" i="31"/>
  <c r="AG18" i="31"/>
  <c r="AF18" i="31"/>
  <c r="AC18" i="31"/>
  <c r="AB18" i="31"/>
  <c r="Y18" i="31"/>
  <c r="X18" i="31"/>
  <c r="U18" i="31"/>
  <c r="T18" i="31"/>
  <c r="Q18" i="31"/>
  <c r="P18" i="31"/>
  <c r="M18" i="31"/>
  <c r="L18" i="31"/>
  <c r="I18" i="31"/>
  <c r="H18" i="31"/>
  <c r="BQ17" i="31"/>
  <c r="BM17" i="31"/>
  <c r="BI17" i="31"/>
  <c r="BE17" i="31"/>
  <c r="AJ17" i="31"/>
  <c r="AF17" i="31"/>
  <c r="AC17" i="31"/>
  <c r="AB17" i="31"/>
  <c r="Y17" i="31"/>
  <c r="AV17" i="31"/>
  <c r="AB16" i="14" s="1"/>
  <c r="X17" i="31"/>
  <c r="T17" i="31"/>
  <c r="P17" i="31"/>
  <c r="M17" i="31"/>
  <c r="L17" i="31"/>
  <c r="I17" i="31"/>
  <c r="H17" i="31"/>
  <c r="BQ15" i="31"/>
  <c r="BM15" i="31"/>
  <c r="BI15" i="31"/>
  <c r="AQ14" i="14"/>
  <c r="U15" i="31"/>
  <c r="AK15" i="31"/>
  <c r="AJ15" i="31"/>
  <c r="AG15" i="31"/>
  <c r="AF15" i="31"/>
  <c r="AC15" i="31"/>
  <c r="AB15" i="31"/>
  <c r="Y15" i="31"/>
  <c r="X15" i="31"/>
  <c r="T15" i="31"/>
  <c r="P15" i="31"/>
  <c r="L15" i="31"/>
  <c r="P14" i="14"/>
  <c r="BQ14" i="31"/>
  <c r="BM14" i="31"/>
  <c r="BI14" i="31"/>
  <c r="BE14" i="31"/>
  <c r="AK14" i="31"/>
  <c r="AG14" i="31"/>
  <c r="AC14" i="31"/>
  <c r="AV14" i="31"/>
  <c r="AB13" i="14" s="1"/>
  <c r="Y14" i="31"/>
  <c r="U14" i="31"/>
  <c r="Q14" i="31"/>
  <c r="M14" i="31"/>
  <c r="P13" i="14"/>
  <c r="I14" i="31"/>
  <c r="BI13" i="31"/>
  <c r="AK13" i="31"/>
  <c r="U13" i="31"/>
  <c r="AJ13" i="31"/>
  <c r="AF13" i="31"/>
  <c r="AB13" i="31"/>
  <c r="T13" i="31"/>
  <c r="P13" i="31"/>
  <c r="L13" i="31"/>
  <c r="BQ12" i="31"/>
  <c r="BM12" i="31"/>
  <c r="BI12" i="31"/>
  <c r="AK12" i="31"/>
  <c r="AJ12" i="31"/>
  <c r="AG12" i="31"/>
  <c r="AF12" i="31"/>
  <c r="AC12" i="31"/>
  <c r="AB12" i="31"/>
  <c r="Y12" i="31"/>
  <c r="X12" i="31"/>
  <c r="U12" i="31"/>
  <c r="T12" i="31"/>
  <c r="Q12" i="31"/>
  <c r="P12" i="31"/>
  <c r="M12" i="31"/>
  <c r="L12" i="31"/>
  <c r="I12" i="31"/>
  <c r="P11" i="14"/>
  <c r="BQ11" i="31"/>
  <c r="BM11" i="31"/>
  <c r="BI11" i="31"/>
  <c r="AQ10" i="14"/>
  <c r="AV11" i="31"/>
  <c r="AB10" i="14" s="1"/>
  <c r="P10" i="14"/>
  <c r="AK11" i="31"/>
  <c r="AJ11" i="31"/>
  <c r="AG11" i="31"/>
  <c r="AF11" i="31"/>
  <c r="AC11" i="31"/>
  <c r="AB11" i="31"/>
  <c r="Y11" i="31"/>
  <c r="X11" i="31"/>
  <c r="U11" i="31"/>
  <c r="T11" i="31"/>
  <c r="Q11" i="31"/>
  <c r="P11" i="31"/>
  <c r="M11" i="31"/>
  <c r="L11" i="31"/>
  <c r="I11" i="31"/>
  <c r="H11" i="31"/>
  <c r="BQ10" i="31"/>
  <c r="BM10" i="31"/>
  <c r="BI10" i="31"/>
  <c r="AQ9" i="14"/>
  <c r="AV10" i="31"/>
  <c r="AB9" i="14" s="1"/>
  <c r="AK10" i="31"/>
  <c r="AJ10" i="31"/>
  <c r="AG10" i="31"/>
  <c r="AF10" i="31"/>
  <c r="AC10" i="31"/>
  <c r="AB10" i="31"/>
  <c r="Y10" i="31"/>
  <c r="X10" i="31"/>
  <c r="U10" i="31"/>
  <c r="T10" i="31"/>
  <c r="Q10" i="31"/>
  <c r="P10" i="31"/>
  <c r="M10" i="31"/>
  <c r="L10" i="31"/>
  <c r="I10" i="31"/>
  <c r="P9" i="14"/>
  <c r="BQ9" i="31"/>
  <c r="BM9" i="31"/>
  <c r="BI9" i="31"/>
  <c r="AQ8" i="14"/>
  <c r="AV9" i="31"/>
  <c r="AB8" i="14" s="1"/>
  <c r="AK9" i="31"/>
  <c r="AJ9" i="31"/>
  <c r="AG9" i="31"/>
  <c r="AF9" i="31"/>
  <c r="AC9" i="31"/>
  <c r="AB9" i="31"/>
  <c r="Y9" i="31"/>
  <c r="X9" i="31"/>
  <c r="U9" i="31"/>
  <c r="T9" i="31"/>
  <c r="Q9" i="31"/>
  <c r="P9" i="31"/>
  <c r="M9" i="31"/>
  <c r="L9" i="31"/>
  <c r="I9" i="31"/>
  <c r="P8" i="14"/>
  <c r="BQ8" i="31"/>
  <c r="BM8" i="31"/>
  <c r="BI8" i="31"/>
  <c r="BE8" i="31"/>
  <c r="AV8" i="31"/>
  <c r="AB7" i="14" s="1"/>
  <c r="AK8" i="31"/>
  <c r="AJ8" i="31"/>
  <c r="AG8" i="31"/>
  <c r="AF8" i="31"/>
  <c r="AC8" i="31"/>
  <c r="AB8" i="31"/>
  <c r="Y8" i="31"/>
  <c r="X8" i="31"/>
  <c r="U8" i="31"/>
  <c r="T8" i="31"/>
  <c r="Q8" i="31"/>
  <c r="P8" i="31"/>
  <c r="M8" i="31"/>
  <c r="L8" i="31"/>
  <c r="I8" i="31"/>
  <c r="P7" i="14"/>
  <c r="BQ7" i="31"/>
  <c r="BM7" i="31"/>
  <c r="BI7" i="31"/>
  <c r="AV7" i="31"/>
  <c r="AB6" i="14" s="1"/>
  <c r="AK7" i="31"/>
  <c r="AJ7" i="31"/>
  <c r="AG7" i="31"/>
  <c r="AF7" i="31"/>
  <c r="AC7" i="31"/>
  <c r="AB7" i="31"/>
  <c r="Y7" i="31"/>
  <c r="X7" i="31"/>
  <c r="U7" i="31"/>
  <c r="T7" i="31"/>
  <c r="Q7" i="31"/>
  <c r="P7" i="31"/>
  <c r="M7" i="31"/>
  <c r="P6" i="14"/>
  <c r="I7" i="31"/>
  <c r="H7" i="31"/>
  <c r="BQ6" i="31"/>
  <c r="BM6" i="31"/>
  <c r="BI6" i="31"/>
  <c r="AV6" i="31"/>
  <c r="AB5" i="14" s="1"/>
  <c r="AK6" i="31"/>
  <c r="AJ6" i="31"/>
  <c r="AG6" i="31"/>
  <c r="AF6" i="31"/>
  <c r="AC6" i="31"/>
  <c r="AB6" i="31"/>
  <c r="Y6" i="31"/>
  <c r="X6" i="31"/>
  <c r="U6" i="31"/>
  <c r="T6" i="31"/>
  <c r="Q6" i="31"/>
  <c r="P6" i="31"/>
  <c r="M6" i="31"/>
  <c r="L6" i="31"/>
  <c r="I6" i="31"/>
  <c r="P5" i="14"/>
  <c r="BQ5" i="31"/>
  <c r="BM5" i="31"/>
  <c r="BI5" i="31"/>
  <c r="BE5" i="31"/>
  <c r="AQ4" i="14"/>
  <c r="AV5" i="31"/>
  <c r="AY5" i="31" s="1"/>
  <c r="AK5" i="31"/>
  <c r="AJ5" i="31"/>
  <c r="AG5" i="31"/>
  <c r="AF5" i="31"/>
  <c r="AC5" i="31"/>
  <c r="AB5" i="31"/>
  <c r="Y5" i="31"/>
  <c r="X5" i="31"/>
  <c r="U5" i="31"/>
  <c r="T5" i="31"/>
  <c r="Q5" i="31"/>
  <c r="P5" i="31"/>
  <c r="M5" i="31"/>
  <c r="L5" i="31"/>
  <c r="I5" i="31"/>
  <c r="H5" i="31"/>
  <c r="AO5" i="31" s="1"/>
  <c r="P4" i="14"/>
  <c r="C5" i="31"/>
  <c r="C6" i="31" s="1"/>
  <c r="C7" i="31" s="1"/>
  <c r="C8" i="31" s="1"/>
  <c r="C9" i="31" s="1"/>
  <c r="C10" i="31" s="1"/>
  <c r="C11" i="31" s="1"/>
  <c r="C12" i="31" s="1"/>
  <c r="C13" i="31" s="1"/>
  <c r="C14" i="31" s="1"/>
  <c r="C15" i="31" s="1"/>
  <c r="C16" i="31" s="1"/>
  <c r="C17" i="31" s="1"/>
  <c r="C18" i="31" s="1"/>
  <c r="C19" i="31" s="1"/>
  <c r="C20" i="31" s="1"/>
  <c r="C21" i="31" s="1"/>
  <c r="C22" i="31" s="1"/>
  <c r="C23" i="31" s="1"/>
  <c r="C24" i="31" s="1"/>
  <c r="C25" i="31" s="1"/>
  <c r="C26" i="31" s="1"/>
  <c r="C27" i="31" s="1"/>
  <c r="C28" i="31" s="1"/>
  <c r="C29" i="31" s="1"/>
  <c r="AQ3" i="14"/>
  <c r="AV4" i="31"/>
  <c r="AB3" i="14" s="1"/>
  <c r="L4" i="31"/>
  <c r="M4" i="31"/>
  <c r="H4" i="31"/>
  <c r="AN4" i="31"/>
  <c r="A1" i="31"/>
  <c r="AG14" i="14"/>
  <c r="AI14" i="14" s="1"/>
  <c r="AG13" i="14"/>
  <c r="AI13" i="14" s="1"/>
  <c r="AG12" i="14"/>
  <c r="AI12" i="14" s="1"/>
  <c r="AG11" i="14"/>
  <c r="AI11" i="14" s="1"/>
  <c r="AG10" i="14"/>
  <c r="AI10" i="14" s="1"/>
  <c r="AG9" i="14"/>
  <c r="AI9" i="14" s="1"/>
  <c r="AG28" i="14"/>
  <c r="AI28" i="14" s="1"/>
  <c r="AG27" i="14"/>
  <c r="AI27" i="14" s="1"/>
  <c r="AG26" i="14"/>
  <c r="AI26" i="14" s="1"/>
  <c r="AG25" i="14"/>
  <c r="AI25" i="14" s="1"/>
  <c r="AG22" i="14"/>
  <c r="AI22" i="14" s="1"/>
  <c r="AG19" i="14"/>
  <c r="AI19" i="14" s="1"/>
  <c r="AG18" i="14"/>
  <c r="AI18" i="14" s="1"/>
  <c r="AG17" i="14"/>
  <c r="AI17" i="14" s="1"/>
  <c r="AG16" i="14"/>
  <c r="AI16" i="14" s="1"/>
  <c r="BQ27" i="1"/>
  <c r="AG8" i="14"/>
  <c r="AI8" i="14" s="1"/>
  <c r="AG7" i="14"/>
  <c r="AI7" i="14" s="1"/>
  <c r="AG6" i="14"/>
  <c r="AI6" i="14" s="1"/>
  <c r="AG5" i="14"/>
  <c r="AI5" i="14" s="1"/>
  <c r="AG4" i="14"/>
  <c r="AI4" i="14" s="1"/>
  <c r="AG3" i="14"/>
  <c r="AI3" i="14" s="1"/>
  <c r="BQ29" i="1"/>
  <c r="AL3" i="14"/>
  <c r="AU3" i="14" s="1"/>
  <c r="AK3" i="14"/>
  <c r="AT3" i="14" s="1"/>
  <c r="AP4" i="31" l="1"/>
  <c r="AS4" i="31"/>
  <c r="AR4" i="31"/>
  <c r="P23" i="19"/>
  <c r="R49" i="19" s="1"/>
  <c r="AY8" i="31"/>
  <c r="AX8" i="31"/>
  <c r="AX10" i="31"/>
  <c r="AY9" i="31"/>
  <c r="AY7" i="31"/>
  <c r="AX11" i="31"/>
  <c r="AY11" i="31"/>
  <c r="AX4" i="31"/>
  <c r="BA4" i="31"/>
  <c r="BA5" i="31" s="1"/>
  <c r="BA6" i="31" s="1"/>
  <c r="AW9" i="31"/>
  <c r="AW8" i="31"/>
  <c r="AW7" i="31"/>
  <c r="AX5" i="31"/>
  <c r="AX6" i="31"/>
  <c r="AW5" i="31"/>
  <c r="AW6" i="31"/>
  <c r="AY6" i="31"/>
  <c r="AW4" i="31"/>
  <c r="AY4" i="31"/>
  <c r="AX7" i="31"/>
  <c r="AW11" i="31"/>
  <c r="AZ5" i="31"/>
  <c r="AB4" i="14"/>
  <c r="AX9" i="31"/>
  <c r="AW10" i="31"/>
  <c r="AY10" i="31"/>
  <c r="BQ26" i="1"/>
  <c r="BQ28" i="1"/>
  <c r="BQ23" i="1"/>
  <c r="BQ17" i="1"/>
  <c r="AQ25" i="14"/>
  <c r="AZ27" i="31"/>
  <c r="AB26" i="14"/>
  <c r="P25" i="14"/>
  <c r="AR27" i="31"/>
  <c r="P26" i="14"/>
  <c r="AZ28" i="31"/>
  <c r="AB27" i="14"/>
  <c r="BQ6" i="1"/>
  <c r="BQ18" i="1"/>
  <c r="BQ20" i="1"/>
  <c r="BQ19" i="1"/>
  <c r="BQ7" i="1"/>
  <c r="BQ12" i="1"/>
  <c r="B17" i="31"/>
  <c r="AQ16" i="14"/>
  <c r="BQ14" i="1"/>
  <c r="BQ10" i="1"/>
  <c r="BQ13" i="1"/>
  <c r="BQ8" i="1"/>
  <c r="P16" i="14"/>
  <c r="AZ18" i="31"/>
  <c r="AQ12" i="14"/>
  <c r="AJ3" i="14"/>
  <c r="AS3" i="14" s="1"/>
  <c r="AQ4" i="31"/>
  <c r="P3" i="14"/>
  <c r="AW27" i="31"/>
  <c r="AW28" i="31"/>
  <c r="H6" i="31"/>
  <c r="AZ6" i="31"/>
  <c r="BE6" i="31"/>
  <c r="L7" i="31"/>
  <c r="AQ6" i="14"/>
  <c r="AZ7" i="31"/>
  <c r="BE7" i="31"/>
  <c r="AZ8" i="31"/>
  <c r="H8" i="31"/>
  <c r="AQ7" i="14"/>
  <c r="H9" i="31"/>
  <c r="AZ9" i="31"/>
  <c r="BE9" i="31"/>
  <c r="BQ9" i="1"/>
  <c r="AZ10" i="31"/>
  <c r="BE10" i="31"/>
  <c r="H10" i="31"/>
  <c r="AZ11" i="31"/>
  <c r="BE11" i="31"/>
  <c r="AW12" i="31"/>
  <c r="AV12" i="31"/>
  <c r="AB11" i="14" s="1"/>
  <c r="H12" i="31"/>
  <c r="P12" i="14"/>
  <c r="AV13" i="31"/>
  <c r="AB12" i="14" s="1"/>
  <c r="BQ15" i="1"/>
  <c r="AV15" i="31"/>
  <c r="AZ15" i="31" s="1"/>
  <c r="AW17" i="31"/>
  <c r="AW18" i="31"/>
  <c r="AZ4" i="31"/>
  <c r="AQ5" i="31"/>
  <c r="AO4" i="31"/>
  <c r="B14" i="31"/>
  <c r="AQ6" i="31"/>
  <c r="AQ10" i="31"/>
  <c r="AR14" i="31"/>
  <c r="AX14" i="31"/>
  <c r="AZ14" i="31"/>
  <c r="AR19" i="31"/>
  <c r="AQ9" i="31"/>
  <c r="AQ7" i="31"/>
  <c r="AQ11" i="31"/>
  <c r="AQ8" i="31"/>
  <c r="AQ12" i="31"/>
  <c r="AR15" i="31"/>
  <c r="AW15" i="31"/>
  <c r="AR5" i="31"/>
  <c r="AR23" i="31"/>
  <c r="BE12" i="31"/>
  <c r="H13" i="31"/>
  <c r="X13" i="31"/>
  <c r="AW13" i="31" s="1"/>
  <c r="AV19" i="31"/>
  <c r="AB18" i="14" s="1"/>
  <c r="U19" i="31"/>
  <c r="Q19" i="31"/>
  <c r="M19" i="31"/>
  <c r="I19" i="31"/>
  <c r="AK19" i="31"/>
  <c r="AG19" i="31"/>
  <c r="AC19" i="31"/>
  <c r="Y19" i="31"/>
  <c r="BQ19" i="31"/>
  <c r="M20" i="31"/>
  <c r="L20" i="31"/>
  <c r="U20" i="31"/>
  <c r="T20" i="31"/>
  <c r="BE20" i="31"/>
  <c r="AR28" i="31"/>
  <c r="AR7" i="31"/>
  <c r="AR10" i="31"/>
  <c r="AR12" i="31"/>
  <c r="B27" i="31"/>
  <c r="B15" i="31"/>
  <c r="B18" i="31"/>
  <c r="B5" i="31"/>
  <c r="B6" i="31"/>
  <c r="B7" i="31"/>
  <c r="B8" i="31"/>
  <c r="B9" i="31"/>
  <c r="B10" i="31"/>
  <c r="B11" i="31"/>
  <c r="B12" i="31"/>
  <c r="I13" i="31"/>
  <c r="M13" i="31"/>
  <c r="Q13" i="31"/>
  <c r="Y13" i="31"/>
  <c r="AC13" i="31"/>
  <c r="AG13" i="31"/>
  <c r="BE13" i="31"/>
  <c r="BM13" i="31"/>
  <c r="BQ13" i="31"/>
  <c r="H14" i="31"/>
  <c r="L14" i="31"/>
  <c r="P14" i="31"/>
  <c r="T14" i="31"/>
  <c r="X14" i="31"/>
  <c r="AB14" i="31"/>
  <c r="AF14" i="31"/>
  <c r="AJ14" i="31"/>
  <c r="H15" i="31"/>
  <c r="U17" i="31"/>
  <c r="AK17" i="31"/>
  <c r="AX18" i="31"/>
  <c r="H19" i="31"/>
  <c r="X19" i="31"/>
  <c r="AW19" i="31" s="1"/>
  <c r="AQ19" i="14"/>
  <c r="AR6" i="31"/>
  <c r="AR8" i="31"/>
  <c r="AR9" i="31"/>
  <c r="AR11" i="31"/>
  <c r="AR17" i="31"/>
  <c r="AZ17" i="31"/>
  <c r="B4" i="31"/>
  <c r="B13" i="31"/>
  <c r="I15" i="31"/>
  <c r="M15" i="31"/>
  <c r="Q15" i="31"/>
  <c r="BE15" i="31"/>
  <c r="Q17" i="31"/>
  <c r="AG17" i="31"/>
  <c r="AX17" i="31"/>
  <c r="AR18" i="31"/>
  <c r="BE19" i="31"/>
  <c r="BM19" i="31"/>
  <c r="I20" i="31"/>
  <c r="H20" i="31"/>
  <c r="Q20" i="31"/>
  <c r="P20" i="31"/>
  <c r="BE23" i="31"/>
  <c r="BQ23" i="31"/>
  <c r="AX23" i="31"/>
  <c r="AZ23" i="31"/>
  <c r="H23" i="31"/>
  <c r="X23" i="31"/>
  <c r="AW23" i="31" s="1"/>
  <c r="BQ20" i="31"/>
  <c r="I23" i="31"/>
  <c r="M23" i="31"/>
  <c r="Q23" i="31"/>
  <c r="T26" i="31"/>
  <c r="U26" i="31"/>
  <c r="BQ29" i="31"/>
  <c r="Y29" i="31"/>
  <c r="AG29" i="31"/>
  <c r="Q26" i="31"/>
  <c r="AX28" i="31"/>
  <c r="BI28" i="31"/>
  <c r="P28" i="14"/>
  <c r="AV29" i="31"/>
  <c r="AB28" i="14" s="1"/>
  <c r="BE29" i="31"/>
  <c r="BM29" i="31"/>
  <c r="AX27" i="31"/>
  <c r="BE28" i="31"/>
  <c r="BM28" i="31"/>
  <c r="BQ28" i="31"/>
  <c r="H29" i="31"/>
  <c r="L29" i="31"/>
  <c r="P29" i="31"/>
  <c r="T29" i="31"/>
  <c r="X29" i="31"/>
  <c r="AB29" i="31"/>
  <c r="AF29" i="31"/>
  <c r="AJ29" i="31"/>
  <c r="AY27" i="31"/>
  <c r="BQ11" i="1"/>
  <c r="BQ5" i="1"/>
  <c r="AS5" i="31" l="1"/>
  <c r="AT4" i="31"/>
  <c r="BB5" i="31"/>
  <c r="BB4" i="31"/>
  <c r="AM3" i="14"/>
  <c r="AR3" i="14" s="1"/>
  <c r="AW3" i="14" s="1"/>
  <c r="AX13" i="31"/>
  <c r="AR13" i="31"/>
  <c r="AY15" i="31"/>
  <c r="AQ15" i="31"/>
  <c r="AQ13" i="31"/>
  <c r="AY14" i="31"/>
  <c r="AZ12" i="31"/>
  <c r="AY12" i="31"/>
  <c r="AX12" i="31"/>
  <c r="AY13" i="31"/>
  <c r="AZ13" i="31"/>
  <c r="AQ13" i="14"/>
  <c r="AQ11" i="14"/>
  <c r="AQ14" i="31"/>
  <c r="AQ5" i="14"/>
  <c r="AX15" i="31"/>
  <c r="AB14" i="14"/>
  <c r="AR29" i="31"/>
  <c r="AW29" i="31"/>
  <c r="AX29" i="31"/>
  <c r="AZ29" i="31"/>
  <c r="AW14" i="31"/>
  <c r="AX19" i="31"/>
  <c r="AZ19" i="31"/>
  <c r="BA7" i="31"/>
  <c r="BB6" i="31"/>
  <c r="X28" i="14"/>
  <c r="Z28" i="14" s="1"/>
  <c r="X27" i="14"/>
  <c r="Z27" i="14" s="1"/>
  <c r="X26" i="14"/>
  <c r="Z26" i="14" s="1"/>
  <c r="X22" i="14"/>
  <c r="Z22" i="14" s="1"/>
  <c r="X18" i="14"/>
  <c r="Z18" i="14" s="1"/>
  <c r="X17" i="14"/>
  <c r="Z17" i="14" s="1"/>
  <c r="X16" i="14"/>
  <c r="Z16" i="14" s="1"/>
  <c r="AS6" i="31" l="1"/>
  <c r="AT5" i="31"/>
  <c r="AV3" i="14"/>
  <c r="BB7" i="31"/>
  <c r="BA8" i="31"/>
  <c r="AG17" i="1"/>
  <c r="AC28" i="1"/>
  <c r="AC27" i="1"/>
  <c r="AC23" i="1"/>
  <c r="AC18" i="1"/>
  <c r="AC17" i="1"/>
  <c r="AV29" i="1"/>
  <c r="Y19" i="1"/>
  <c r="Y18" i="1"/>
  <c r="Y17" i="1"/>
  <c r="AV5" i="1"/>
  <c r="AV6" i="1"/>
  <c r="AV7" i="1"/>
  <c r="AV8" i="1"/>
  <c r="AA7" i="14" s="1"/>
  <c r="AC7" i="14" s="1"/>
  <c r="AV9" i="1"/>
  <c r="AV10" i="1"/>
  <c r="AV11" i="1"/>
  <c r="X11" i="14"/>
  <c r="Z11" i="14" s="1"/>
  <c r="X12" i="14"/>
  <c r="Z12" i="14" s="1"/>
  <c r="X13" i="14"/>
  <c r="Z13" i="14" s="1"/>
  <c r="AJ17" i="1"/>
  <c r="AK17" i="1"/>
  <c r="AJ18" i="1"/>
  <c r="AK18" i="1"/>
  <c r="AJ19" i="1"/>
  <c r="AK19" i="1"/>
  <c r="AJ23" i="1"/>
  <c r="AK23" i="1"/>
  <c r="AJ27" i="1"/>
  <c r="AK27" i="1"/>
  <c r="AJ28" i="1"/>
  <c r="AK28" i="1"/>
  <c r="AJ29" i="1"/>
  <c r="AK29" i="1"/>
  <c r="AJ5" i="1"/>
  <c r="AK5" i="1"/>
  <c r="AJ6" i="1"/>
  <c r="AK6" i="1"/>
  <c r="AJ7" i="1"/>
  <c r="AK7" i="1"/>
  <c r="AJ8" i="1"/>
  <c r="AK8" i="1"/>
  <c r="AJ9" i="1"/>
  <c r="AK9" i="1"/>
  <c r="AJ10" i="1"/>
  <c r="AK10" i="1"/>
  <c r="AJ11" i="1"/>
  <c r="AK11" i="1"/>
  <c r="AF5" i="1"/>
  <c r="AG5" i="1"/>
  <c r="AF6" i="1"/>
  <c r="AG6" i="1"/>
  <c r="AF7" i="1"/>
  <c r="AG7" i="1"/>
  <c r="AF8" i="1"/>
  <c r="AG8" i="1"/>
  <c r="AF9" i="1"/>
  <c r="AG9" i="1"/>
  <c r="AF10" i="1"/>
  <c r="AG10" i="1"/>
  <c r="AF11" i="1"/>
  <c r="AG11" i="1"/>
  <c r="AF17" i="1"/>
  <c r="AF18" i="1"/>
  <c r="AG18" i="1"/>
  <c r="AF19" i="1"/>
  <c r="AG19" i="1"/>
  <c r="AF23" i="1"/>
  <c r="AG23" i="1"/>
  <c r="AF27" i="1"/>
  <c r="AG27" i="1"/>
  <c r="AF28" i="1"/>
  <c r="AG28" i="1"/>
  <c r="AF29" i="1"/>
  <c r="AG29" i="1"/>
  <c r="AB5" i="1"/>
  <c r="AC5" i="1"/>
  <c r="AB6" i="1"/>
  <c r="AC6" i="1"/>
  <c r="AB7" i="1"/>
  <c r="AC7" i="1"/>
  <c r="AB8" i="1"/>
  <c r="AC8" i="1"/>
  <c r="AB9" i="1"/>
  <c r="AC9" i="1"/>
  <c r="AB10" i="1"/>
  <c r="AC10" i="1"/>
  <c r="AB11" i="1"/>
  <c r="AC11" i="1"/>
  <c r="Y29" i="1"/>
  <c r="Y5" i="1"/>
  <c r="Y6" i="1"/>
  <c r="Y7" i="1"/>
  <c r="Y8" i="1"/>
  <c r="Y9" i="1"/>
  <c r="Y10" i="1"/>
  <c r="Y11" i="1"/>
  <c r="X5" i="1"/>
  <c r="X6" i="1"/>
  <c r="X7" i="1"/>
  <c r="X8" i="1"/>
  <c r="X9" i="1"/>
  <c r="X10" i="1"/>
  <c r="X11" i="1"/>
  <c r="AS7" i="31" l="1"/>
  <c r="AT7" i="31" s="1"/>
  <c r="AT6" i="31"/>
  <c r="AW5" i="1"/>
  <c r="AW9" i="1"/>
  <c r="AX6" i="1"/>
  <c r="AA5" i="14"/>
  <c r="AC5" i="14" s="1"/>
  <c r="AW11" i="1"/>
  <c r="AW10" i="1"/>
  <c r="AW6" i="1"/>
  <c r="AX11" i="1"/>
  <c r="AA10" i="14"/>
  <c r="AC10" i="14" s="1"/>
  <c r="AX7" i="1"/>
  <c r="AA6" i="14"/>
  <c r="AC6" i="14" s="1"/>
  <c r="AX8" i="1"/>
  <c r="AV23" i="1"/>
  <c r="AA22" i="14" s="1"/>
  <c r="AC22" i="14" s="1"/>
  <c r="AW8" i="1"/>
  <c r="AX9" i="1"/>
  <c r="AA8" i="14"/>
  <c r="AC8" i="14" s="1"/>
  <c r="AX5" i="1"/>
  <c r="AA4" i="14"/>
  <c r="AC4" i="14" s="1"/>
  <c r="AX10" i="1"/>
  <c r="AA9" i="14"/>
  <c r="AC9" i="14" s="1"/>
  <c r="AW7" i="1"/>
  <c r="AD7" i="14"/>
  <c r="AE7" i="14"/>
  <c r="X28" i="1"/>
  <c r="AV27" i="1"/>
  <c r="AA26" i="14" s="1"/>
  <c r="AC26" i="14" s="1"/>
  <c r="AB28" i="1"/>
  <c r="AB27" i="1"/>
  <c r="X27" i="1"/>
  <c r="Y28" i="1"/>
  <c r="X23" i="1"/>
  <c r="AB23" i="1"/>
  <c r="AB18" i="1"/>
  <c r="AX29" i="1"/>
  <c r="AA28" i="14"/>
  <c r="AC28" i="14" s="1"/>
  <c r="Y27" i="1"/>
  <c r="Y23" i="1"/>
  <c r="AC13" i="1"/>
  <c r="AC12" i="1"/>
  <c r="Y12" i="1"/>
  <c r="X18" i="1"/>
  <c r="AV19" i="1"/>
  <c r="AX19" i="1" s="1"/>
  <c r="AB19" i="1"/>
  <c r="AB17" i="1"/>
  <c r="AV18" i="1"/>
  <c r="AA17" i="14" s="1"/>
  <c r="AC17" i="14" s="1"/>
  <c r="X19" i="1"/>
  <c r="AF14" i="1"/>
  <c r="Y13" i="1"/>
  <c r="AV12" i="1"/>
  <c r="AA11" i="14" s="1"/>
  <c r="AC11" i="14" s="1"/>
  <c r="AD11" i="14" s="1"/>
  <c r="AF12" i="1"/>
  <c r="AC19" i="1"/>
  <c r="AJ14" i="1"/>
  <c r="X17" i="1"/>
  <c r="AV14" i="1"/>
  <c r="AA13" i="14" s="1"/>
  <c r="AC13" i="14" s="1"/>
  <c r="AD13" i="14" s="1"/>
  <c r="AV13" i="1"/>
  <c r="AJ12" i="1"/>
  <c r="X14" i="1"/>
  <c r="BA9" i="31"/>
  <c r="BB8" i="31"/>
  <c r="AF13" i="1"/>
  <c r="AJ13" i="1"/>
  <c r="AC14" i="1"/>
  <c r="AB14" i="1"/>
  <c r="X13" i="1"/>
  <c r="Y14" i="1"/>
  <c r="AB13" i="1"/>
  <c r="AG13" i="1"/>
  <c r="AK14" i="1"/>
  <c r="AK12" i="1"/>
  <c r="AB12" i="1"/>
  <c r="X12" i="1"/>
  <c r="AG14" i="1"/>
  <c r="AG12" i="1"/>
  <c r="AK13" i="1"/>
  <c r="AB29" i="1"/>
  <c r="AV28" i="1"/>
  <c r="AC29" i="1"/>
  <c r="X29" i="1"/>
  <c r="AV17" i="1"/>
  <c r="AW28" i="1" l="1"/>
  <c r="AW17" i="1"/>
  <c r="AD10" i="14"/>
  <c r="AE10" i="14"/>
  <c r="AX23" i="1"/>
  <c r="AW27" i="1"/>
  <c r="AE8" i="14"/>
  <c r="AD8" i="14"/>
  <c r="AE5" i="14"/>
  <c r="AD5" i="14"/>
  <c r="AD9" i="14"/>
  <c r="AE9" i="14"/>
  <c r="AE4" i="14"/>
  <c r="AD4" i="14"/>
  <c r="AD6" i="14"/>
  <c r="AE6" i="14"/>
  <c r="AX27" i="1"/>
  <c r="AW23" i="1"/>
  <c r="AW18" i="1"/>
  <c r="AE22" i="14"/>
  <c r="AD22" i="14"/>
  <c r="AX28" i="1"/>
  <c r="AA27" i="14"/>
  <c r="AC27" i="14" s="1"/>
  <c r="AE26" i="14"/>
  <c r="AD26" i="14"/>
  <c r="AE28" i="14"/>
  <c r="AD28" i="14"/>
  <c r="AW19" i="1"/>
  <c r="AX12" i="1"/>
  <c r="AX18" i="1"/>
  <c r="AA18" i="14"/>
  <c r="AC18" i="14" s="1"/>
  <c r="AE18" i="14" s="1"/>
  <c r="AX14" i="1"/>
  <c r="AE13" i="14"/>
  <c r="AX17" i="1"/>
  <c r="AA16" i="14"/>
  <c r="AC16" i="14" s="1"/>
  <c r="AW14" i="1"/>
  <c r="AE17" i="14"/>
  <c r="AD17" i="14"/>
  <c r="AX13" i="1"/>
  <c r="AA12" i="14"/>
  <c r="AC12" i="14" s="1"/>
  <c r="AE11" i="14"/>
  <c r="AS8" i="31"/>
  <c r="BA10" i="31"/>
  <c r="BB9" i="31"/>
  <c r="AW12" i="1"/>
  <c r="AW29" i="1"/>
  <c r="AW13" i="1"/>
  <c r="AE27" i="14" l="1"/>
  <c r="AD27" i="14"/>
  <c r="AD18" i="14"/>
  <c r="AE16" i="14"/>
  <c r="AD16" i="14"/>
  <c r="AE12" i="14"/>
  <c r="AD12" i="14"/>
  <c r="BA11" i="31"/>
  <c r="BB10" i="31"/>
  <c r="AT8" i="31"/>
  <c r="AS9" i="31"/>
  <c r="X14" i="14"/>
  <c r="Z14" i="14" s="1"/>
  <c r="AY6" i="1"/>
  <c r="AY7" i="1"/>
  <c r="AY8" i="1"/>
  <c r="AY9" i="1"/>
  <c r="AY10" i="1"/>
  <c r="AY11" i="1"/>
  <c r="AY29" i="1"/>
  <c r="AT9" i="31" l="1"/>
  <c r="AS10" i="31"/>
  <c r="BA12" i="31"/>
  <c r="BB11" i="31"/>
  <c r="Y15" i="1"/>
  <c r="X15" i="1"/>
  <c r="AF15" i="1"/>
  <c r="AG15" i="1"/>
  <c r="AV15" i="1"/>
  <c r="AC15" i="1"/>
  <c r="AB15" i="1"/>
  <c r="AJ15" i="1"/>
  <c r="AK15" i="1"/>
  <c r="AA14" i="14" l="1"/>
  <c r="AC14" i="14" s="1"/>
  <c r="AE14" i="14" s="1"/>
  <c r="AW15" i="1"/>
  <c r="BA13" i="31"/>
  <c r="BB12" i="31"/>
  <c r="AT10" i="31"/>
  <c r="AS11" i="31"/>
  <c r="AX15" i="1"/>
  <c r="AD14" i="14" l="1"/>
  <c r="AT11" i="31"/>
  <c r="AS12" i="31"/>
  <c r="BB13" i="31"/>
  <c r="BA14" i="31"/>
  <c r="BA15" i="31" l="1"/>
  <c r="BB14" i="31"/>
  <c r="AT12" i="31"/>
  <c r="AS13" i="31"/>
  <c r="AT13" i="31" l="1"/>
  <c r="AS14" i="31"/>
  <c r="BB15" i="31"/>
  <c r="BA16" i="31"/>
  <c r="BB16" i="31" l="1"/>
  <c r="BA17" i="31"/>
  <c r="AT14" i="31"/>
  <c r="AS15" i="31"/>
  <c r="F4" i="14"/>
  <c r="H4" i="14" s="1"/>
  <c r="F5" i="14"/>
  <c r="H5" i="14" s="1"/>
  <c r="F6" i="14"/>
  <c r="H6" i="14" s="1"/>
  <c r="F7" i="14"/>
  <c r="H7" i="14" s="1"/>
  <c r="F8" i="14"/>
  <c r="H8" i="14" s="1"/>
  <c r="F3" i="14" l="1"/>
  <c r="H3" i="14" s="1"/>
  <c r="I4" i="1"/>
  <c r="AT15" i="31"/>
  <c r="BA18" i="31"/>
  <c r="BB17" i="31"/>
  <c r="F28" i="14"/>
  <c r="H28" i="14" s="1"/>
  <c r="F27" i="14"/>
  <c r="H27" i="14" s="1"/>
  <c r="F26" i="14"/>
  <c r="H26" i="14" s="1"/>
  <c r="F25" i="14"/>
  <c r="H25" i="14" s="1"/>
  <c r="F22" i="14"/>
  <c r="H22" i="14" s="1"/>
  <c r="F19" i="14"/>
  <c r="H19" i="14" s="1"/>
  <c r="F18" i="14"/>
  <c r="H18" i="14" s="1"/>
  <c r="F17" i="14"/>
  <c r="H17" i="14" s="1"/>
  <c r="F16" i="14"/>
  <c r="H16" i="14" s="1"/>
  <c r="F9" i="14"/>
  <c r="H9" i="14" s="1"/>
  <c r="F10" i="14"/>
  <c r="H10" i="14" s="1"/>
  <c r="F11" i="14"/>
  <c r="H11" i="14" s="1"/>
  <c r="F12" i="14"/>
  <c r="H12" i="14" s="1"/>
  <c r="F13" i="14"/>
  <c r="H13" i="14" s="1"/>
  <c r="F14" i="14"/>
  <c r="H14" i="14" s="1"/>
  <c r="BA19" i="31" l="1"/>
  <c r="BB18" i="31"/>
  <c r="C4" i="14"/>
  <c r="E4" i="14" s="1"/>
  <c r="AZ29" i="1" l="1"/>
  <c r="C28" i="14"/>
  <c r="E28" i="14" s="1"/>
  <c r="AZ28" i="1"/>
  <c r="C27" i="14"/>
  <c r="E27" i="14" s="1"/>
  <c r="AZ23" i="1"/>
  <c r="C22" i="14"/>
  <c r="E22" i="14" s="1"/>
  <c r="AZ27" i="1"/>
  <c r="C26" i="14"/>
  <c r="E26" i="14" s="1"/>
  <c r="C21" i="14"/>
  <c r="E21" i="14" s="1"/>
  <c r="C20" i="14"/>
  <c r="E20" i="14" s="1"/>
  <c r="AZ17" i="1"/>
  <c r="C16" i="14"/>
  <c r="E16" i="14" s="1"/>
  <c r="AZ18" i="1"/>
  <c r="C17" i="14"/>
  <c r="E17" i="14" s="1"/>
  <c r="AZ19" i="1"/>
  <c r="C18" i="14"/>
  <c r="E18" i="14" s="1"/>
  <c r="AF4" i="14"/>
  <c r="BB19" i="31"/>
  <c r="AZ5" i="1"/>
  <c r="C5" i="14"/>
  <c r="E5" i="14" s="1"/>
  <c r="AF22" i="14" l="1"/>
  <c r="AF28" i="14"/>
  <c r="AF26" i="14"/>
  <c r="AF27" i="14"/>
  <c r="AF17" i="14"/>
  <c r="AF18" i="14"/>
  <c r="AF16" i="14"/>
  <c r="AZ15" i="1"/>
  <c r="C14" i="14"/>
  <c r="E14" i="14" s="1"/>
  <c r="AF14" i="14" s="1"/>
  <c r="AZ14" i="1"/>
  <c r="C13" i="14"/>
  <c r="E13" i="14" s="1"/>
  <c r="AZ7" i="1"/>
  <c r="C6" i="14"/>
  <c r="E6" i="14" s="1"/>
  <c r="AZ10" i="1"/>
  <c r="C9" i="14"/>
  <c r="E9" i="14" s="1"/>
  <c r="AZ9" i="1"/>
  <c r="C8" i="14"/>
  <c r="E8" i="14" s="1"/>
  <c r="AF8" i="14" s="1"/>
  <c r="AZ11" i="1"/>
  <c r="C10" i="14"/>
  <c r="E10" i="14" s="1"/>
  <c r="AZ13" i="1"/>
  <c r="C12" i="14"/>
  <c r="E12" i="14" s="1"/>
  <c r="AF12" i="14" s="1"/>
  <c r="AZ12" i="1"/>
  <c r="C11" i="14"/>
  <c r="E11" i="14" s="1"/>
  <c r="AF5" i="14"/>
  <c r="C15" i="14"/>
  <c r="E15" i="14" s="1"/>
  <c r="AZ8" i="1"/>
  <c r="C7" i="14"/>
  <c r="E7" i="14" s="1"/>
  <c r="AZ6" i="1"/>
  <c r="U5" i="1"/>
  <c r="U6" i="1"/>
  <c r="U7" i="1"/>
  <c r="U8" i="1"/>
  <c r="U9" i="1"/>
  <c r="U29" i="1"/>
  <c r="U28" i="1"/>
  <c r="U27" i="1"/>
  <c r="U26" i="1"/>
  <c r="U23" i="1"/>
  <c r="U20" i="1"/>
  <c r="U19" i="1"/>
  <c r="U18" i="1"/>
  <c r="U17" i="1"/>
  <c r="U10" i="1"/>
  <c r="U11" i="1"/>
  <c r="U12" i="1"/>
  <c r="U13" i="1"/>
  <c r="U14" i="1"/>
  <c r="U15" i="1"/>
  <c r="AF13" i="14" l="1"/>
  <c r="AF11" i="14"/>
  <c r="AF10" i="14"/>
  <c r="AF6" i="14"/>
  <c r="AF9" i="14"/>
  <c r="AF7" i="14"/>
  <c r="T17" i="1"/>
  <c r="T5" i="1"/>
  <c r="T6" i="1"/>
  <c r="T7" i="1"/>
  <c r="T8" i="1"/>
  <c r="T9" i="1"/>
  <c r="T10" i="1"/>
  <c r="T11" i="1"/>
  <c r="T12" i="1"/>
  <c r="T13" i="1"/>
  <c r="T14" i="1"/>
  <c r="T15" i="1"/>
  <c r="T18" i="1"/>
  <c r="T19" i="1"/>
  <c r="T20" i="1"/>
  <c r="T23" i="1"/>
  <c r="T26" i="1"/>
  <c r="T27" i="1"/>
  <c r="T28" i="1"/>
  <c r="T29" i="1"/>
  <c r="D4" i="1" l="1"/>
  <c r="C5" i="1"/>
  <c r="AN8" i="29" l="1"/>
  <c r="AN9" i="29"/>
  <c r="AN10" i="29"/>
  <c r="AN11" i="29"/>
  <c r="AN12" i="29"/>
  <c r="AN13" i="29"/>
  <c r="AN14" i="29"/>
  <c r="AN15" i="29"/>
  <c r="AN16" i="29"/>
  <c r="AN17" i="29"/>
  <c r="AN18" i="29"/>
  <c r="AN19" i="29"/>
  <c r="AN20" i="29"/>
  <c r="AN21" i="29"/>
  <c r="AN22" i="29"/>
  <c r="AN23" i="29"/>
  <c r="AN24" i="29"/>
  <c r="AN25" i="29"/>
  <c r="AN26" i="29"/>
  <c r="AN27" i="29"/>
  <c r="AN28" i="29"/>
  <c r="AN29" i="29"/>
  <c r="AN30" i="29"/>
  <c r="AN31" i="29"/>
  <c r="AN32" i="29"/>
  <c r="AN33" i="29"/>
  <c r="AN34" i="29"/>
  <c r="AN35" i="29"/>
  <c r="AN36" i="29"/>
  <c r="AN37" i="29"/>
  <c r="AN38" i="29"/>
  <c r="AN39" i="29"/>
  <c r="AN40" i="29"/>
  <c r="AN41" i="29"/>
  <c r="AN42" i="29"/>
  <c r="AN43" i="29"/>
  <c r="AN44" i="29"/>
  <c r="AN45" i="29"/>
  <c r="AN46" i="29"/>
  <c r="AN47" i="29"/>
  <c r="AN48" i="29"/>
  <c r="AN49" i="29"/>
  <c r="AN50" i="29"/>
  <c r="AN51" i="29"/>
  <c r="AN52" i="29"/>
  <c r="AN53" i="29"/>
  <c r="AN7" i="29"/>
  <c r="AM8" i="29"/>
  <c r="AM9" i="29"/>
  <c r="AM10" i="29"/>
  <c r="AM11" i="29"/>
  <c r="AM12" i="29"/>
  <c r="AM13" i="29"/>
  <c r="AM14" i="29"/>
  <c r="AM15" i="29"/>
  <c r="AM16" i="29"/>
  <c r="AM17" i="29"/>
  <c r="AM18" i="29"/>
  <c r="AM19" i="29"/>
  <c r="AM20" i="29"/>
  <c r="AM21" i="29"/>
  <c r="AM22" i="29"/>
  <c r="AM23" i="29"/>
  <c r="AM24" i="29"/>
  <c r="AM25" i="29"/>
  <c r="AM26" i="29"/>
  <c r="AM27" i="29"/>
  <c r="AM28" i="29"/>
  <c r="AM29" i="29"/>
  <c r="AM30" i="29"/>
  <c r="AM31" i="29"/>
  <c r="AM32" i="29"/>
  <c r="AM33" i="29"/>
  <c r="AM34" i="29"/>
  <c r="AM35" i="29"/>
  <c r="AM36" i="29"/>
  <c r="AM37" i="29"/>
  <c r="AM38" i="29"/>
  <c r="AM39" i="29"/>
  <c r="AM40" i="29"/>
  <c r="AM41" i="29"/>
  <c r="AM42" i="29"/>
  <c r="AM43" i="29"/>
  <c r="AM44" i="29"/>
  <c r="AM45" i="29"/>
  <c r="AM46" i="29"/>
  <c r="AM47" i="29"/>
  <c r="AM48" i="29"/>
  <c r="AM49" i="29"/>
  <c r="AM50" i="29"/>
  <c r="AM51" i="29"/>
  <c r="AM52" i="29"/>
  <c r="AM53" i="29"/>
  <c r="AM7" i="29"/>
  <c r="AL8" i="29"/>
  <c r="AL9" i="29"/>
  <c r="AL10" i="29"/>
  <c r="AL11" i="29"/>
  <c r="AL12" i="29"/>
  <c r="AL13" i="29"/>
  <c r="AL14" i="29"/>
  <c r="AL15" i="29"/>
  <c r="AL16" i="29"/>
  <c r="AL17" i="29"/>
  <c r="AL18" i="29"/>
  <c r="AL19" i="29"/>
  <c r="AL20" i="29"/>
  <c r="AL21" i="29"/>
  <c r="AL22" i="29"/>
  <c r="AL23" i="29"/>
  <c r="AL24" i="29"/>
  <c r="AL25" i="29"/>
  <c r="AL26" i="29"/>
  <c r="AL27" i="29"/>
  <c r="AL28" i="29"/>
  <c r="AL29" i="29"/>
  <c r="AL30" i="29"/>
  <c r="AL31" i="29"/>
  <c r="AL32" i="29"/>
  <c r="AL33" i="29"/>
  <c r="AL34" i="29"/>
  <c r="AL35" i="29"/>
  <c r="AL36" i="29"/>
  <c r="AL37" i="29"/>
  <c r="AL38" i="29"/>
  <c r="AL39" i="29"/>
  <c r="AL40" i="29"/>
  <c r="AL41" i="29"/>
  <c r="AL42" i="29"/>
  <c r="AL43" i="29"/>
  <c r="AL44" i="29"/>
  <c r="AL45" i="29"/>
  <c r="AL46" i="29"/>
  <c r="AL47" i="29"/>
  <c r="AL48" i="29"/>
  <c r="AL49" i="29"/>
  <c r="AL50" i="29"/>
  <c r="AL51" i="29"/>
  <c r="AL52" i="29"/>
  <c r="AL53" i="29"/>
  <c r="AL7" i="29"/>
  <c r="AK8" i="29"/>
  <c r="AK9" i="29"/>
  <c r="AK10" i="29"/>
  <c r="AK11" i="29"/>
  <c r="AK12" i="29"/>
  <c r="AK13" i="29"/>
  <c r="AK14" i="29"/>
  <c r="AK15" i="29"/>
  <c r="AK16" i="29"/>
  <c r="AK17" i="29"/>
  <c r="AK18" i="29"/>
  <c r="AK19" i="29"/>
  <c r="AK20" i="29"/>
  <c r="AK21" i="29"/>
  <c r="AK22" i="29"/>
  <c r="AK23" i="29"/>
  <c r="AK24" i="29"/>
  <c r="AK25" i="29"/>
  <c r="AK26" i="29"/>
  <c r="AK27" i="29"/>
  <c r="AK28" i="29"/>
  <c r="AK29" i="29"/>
  <c r="AK30" i="29"/>
  <c r="AK31" i="29"/>
  <c r="AK32" i="29"/>
  <c r="AK33" i="29"/>
  <c r="AK34" i="29"/>
  <c r="AK35" i="29"/>
  <c r="AK36" i="29"/>
  <c r="AK37" i="29"/>
  <c r="AK38" i="29"/>
  <c r="AK39" i="29"/>
  <c r="AK40" i="29"/>
  <c r="AK41" i="29"/>
  <c r="AK42" i="29"/>
  <c r="AK43" i="29"/>
  <c r="AK44" i="29"/>
  <c r="AK45" i="29"/>
  <c r="AK46" i="29"/>
  <c r="AK47" i="29"/>
  <c r="AK48" i="29"/>
  <c r="AK49" i="29"/>
  <c r="AK50" i="29"/>
  <c r="AK51" i="29"/>
  <c r="AK52" i="29"/>
  <c r="AK53" i="29"/>
  <c r="AK7" i="29"/>
  <c r="AJ8" i="29"/>
  <c r="AJ9" i="29"/>
  <c r="AJ10" i="29"/>
  <c r="AJ11" i="29"/>
  <c r="AJ12" i="29"/>
  <c r="AJ13" i="29"/>
  <c r="AJ14" i="29"/>
  <c r="AJ15" i="29"/>
  <c r="AJ16" i="29"/>
  <c r="AJ17" i="29"/>
  <c r="AJ18" i="29"/>
  <c r="AJ19" i="29"/>
  <c r="AJ20" i="29"/>
  <c r="AJ21" i="29"/>
  <c r="AJ22" i="29"/>
  <c r="AJ23" i="29"/>
  <c r="AJ24" i="29"/>
  <c r="AJ25" i="29"/>
  <c r="AJ26" i="29"/>
  <c r="AJ27" i="29"/>
  <c r="AJ28" i="29"/>
  <c r="AJ29" i="29"/>
  <c r="AJ30" i="29"/>
  <c r="AJ31" i="29"/>
  <c r="AJ32" i="29"/>
  <c r="AJ33" i="29"/>
  <c r="AJ34" i="29"/>
  <c r="AJ35" i="29"/>
  <c r="AJ36" i="29"/>
  <c r="AJ37" i="29"/>
  <c r="AJ38" i="29"/>
  <c r="AJ39" i="29"/>
  <c r="AJ40" i="29"/>
  <c r="AJ41" i="29"/>
  <c r="AJ42" i="29"/>
  <c r="AJ43" i="29"/>
  <c r="AJ44" i="29"/>
  <c r="AJ45" i="29"/>
  <c r="AJ46" i="29"/>
  <c r="AJ47" i="29"/>
  <c r="AJ48" i="29"/>
  <c r="AJ49" i="29"/>
  <c r="AJ50" i="29"/>
  <c r="AJ51" i="29"/>
  <c r="AJ52" i="29"/>
  <c r="AJ53" i="29"/>
  <c r="AJ7" i="29"/>
  <c r="AH8" i="29"/>
  <c r="AH9" i="29"/>
  <c r="AH10" i="29"/>
  <c r="AH11" i="29"/>
  <c r="AH12" i="29"/>
  <c r="AH13" i="29"/>
  <c r="AH14" i="29"/>
  <c r="AH15" i="29"/>
  <c r="AH16" i="29"/>
  <c r="AH17" i="29"/>
  <c r="AH18" i="29"/>
  <c r="AH19" i="29"/>
  <c r="AH20" i="29"/>
  <c r="AH21" i="29"/>
  <c r="AH22" i="29"/>
  <c r="AH23" i="29"/>
  <c r="AH24" i="29"/>
  <c r="AH25" i="29"/>
  <c r="AH26" i="29"/>
  <c r="AH27" i="29"/>
  <c r="AH28" i="29"/>
  <c r="AH29" i="29"/>
  <c r="AH30" i="29"/>
  <c r="AH31" i="29"/>
  <c r="AH32" i="29"/>
  <c r="AH33" i="29"/>
  <c r="AH34" i="29"/>
  <c r="AH35" i="29"/>
  <c r="AH36" i="29"/>
  <c r="AH37" i="29"/>
  <c r="AH38" i="29"/>
  <c r="AH39" i="29"/>
  <c r="AH40" i="29"/>
  <c r="AH41" i="29"/>
  <c r="AH42" i="29"/>
  <c r="AH43" i="29"/>
  <c r="AH44" i="29"/>
  <c r="AH45" i="29"/>
  <c r="AH46" i="29"/>
  <c r="AH47" i="29"/>
  <c r="AH48" i="29"/>
  <c r="AH49" i="29"/>
  <c r="AH50" i="29"/>
  <c r="AH51" i="29"/>
  <c r="AH52" i="29"/>
  <c r="AH53" i="29"/>
  <c r="AH7" i="29"/>
  <c r="AG8" i="29"/>
  <c r="AG9" i="29"/>
  <c r="AG10" i="29"/>
  <c r="AG11" i="29"/>
  <c r="AG12" i="29"/>
  <c r="AG13" i="29"/>
  <c r="AG14" i="29"/>
  <c r="AG15" i="29"/>
  <c r="AG16" i="29"/>
  <c r="AG17" i="29"/>
  <c r="AG18" i="29"/>
  <c r="AG19" i="29"/>
  <c r="AG20" i="29"/>
  <c r="AG21" i="29"/>
  <c r="AG22" i="29"/>
  <c r="AG23" i="29"/>
  <c r="AG24" i="29"/>
  <c r="AG25" i="29"/>
  <c r="AG26" i="29"/>
  <c r="AG27" i="29"/>
  <c r="AG28" i="29"/>
  <c r="AG29" i="29"/>
  <c r="AG30" i="29"/>
  <c r="AG31" i="29"/>
  <c r="AG32" i="29"/>
  <c r="AG33" i="29"/>
  <c r="AG34" i="29"/>
  <c r="AG35" i="29"/>
  <c r="AG36" i="29"/>
  <c r="AG37" i="29"/>
  <c r="AG38" i="29"/>
  <c r="AG39" i="29"/>
  <c r="AG40" i="29"/>
  <c r="AG41" i="29"/>
  <c r="AG42" i="29"/>
  <c r="AG43" i="29"/>
  <c r="AG44" i="29"/>
  <c r="AG45" i="29"/>
  <c r="AG46" i="29"/>
  <c r="AG47" i="29"/>
  <c r="AG48" i="29"/>
  <c r="AG49" i="29"/>
  <c r="AG50" i="29"/>
  <c r="AG51" i="29"/>
  <c r="AG52" i="29"/>
  <c r="AG53" i="29"/>
  <c r="AG7" i="29"/>
  <c r="AF8" i="29"/>
  <c r="AF9" i="29"/>
  <c r="AF10" i="29"/>
  <c r="AF11" i="29"/>
  <c r="AF12" i="29"/>
  <c r="AF13" i="29"/>
  <c r="AF14" i="29"/>
  <c r="AF15" i="29"/>
  <c r="AF16" i="29"/>
  <c r="AF17" i="29"/>
  <c r="AF18" i="29"/>
  <c r="AF19" i="29"/>
  <c r="AF20" i="29"/>
  <c r="AF21" i="29"/>
  <c r="AF22" i="29"/>
  <c r="AF23" i="29"/>
  <c r="AF24" i="29"/>
  <c r="AF25" i="29"/>
  <c r="AF26" i="29"/>
  <c r="AF27" i="29"/>
  <c r="AF28" i="29"/>
  <c r="AF29" i="29"/>
  <c r="AF30" i="29"/>
  <c r="AF31" i="29"/>
  <c r="AF32" i="29"/>
  <c r="AF33" i="29"/>
  <c r="AF34" i="29"/>
  <c r="AF35" i="29"/>
  <c r="AF36" i="29"/>
  <c r="AF37" i="29"/>
  <c r="AF38" i="29"/>
  <c r="AF39" i="29"/>
  <c r="AF40" i="29"/>
  <c r="AF41" i="29"/>
  <c r="AF42" i="29"/>
  <c r="AF43" i="29"/>
  <c r="AF44" i="29"/>
  <c r="AF45" i="29"/>
  <c r="AF46" i="29"/>
  <c r="AF47" i="29"/>
  <c r="AF48" i="29"/>
  <c r="AF49" i="29"/>
  <c r="AF50" i="29"/>
  <c r="AF51" i="29"/>
  <c r="AF52" i="29"/>
  <c r="AF53" i="29"/>
  <c r="AF7" i="29"/>
  <c r="AE8" i="29"/>
  <c r="AE9" i="29"/>
  <c r="AE10" i="29"/>
  <c r="AE11" i="29"/>
  <c r="AE12" i="29"/>
  <c r="AE13" i="29"/>
  <c r="AE14" i="29"/>
  <c r="AE15" i="29"/>
  <c r="AE16" i="29"/>
  <c r="AE17" i="29"/>
  <c r="AE18" i="29"/>
  <c r="AE19" i="29"/>
  <c r="AE20" i="29"/>
  <c r="AE21" i="29"/>
  <c r="AE22" i="29"/>
  <c r="AE23" i="29"/>
  <c r="AE24" i="29"/>
  <c r="AE25" i="29"/>
  <c r="AE26" i="29"/>
  <c r="AE27" i="29"/>
  <c r="AE28" i="29"/>
  <c r="AE29" i="29"/>
  <c r="AE30" i="29"/>
  <c r="AE31" i="29"/>
  <c r="AE32" i="29"/>
  <c r="AE33" i="29"/>
  <c r="AE34" i="29"/>
  <c r="AE35" i="29"/>
  <c r="AE36" i="29"/>
  <c r="AE37" i="29"/>
  <c r="AE38" i="29"/>
  <c r="AE39" i="29"/>
  <c r="AE40" i="29"/>
  <c r="AE41" i="29"/>
  <c r="AE42" i="29"/>
  <c r="AE43" i="29"/>
  <c r="AE44" i="29"/>
  <c r="AE45" i="29"/>
  <c r="AE46" i="29"/>
  <c r="AE47" i="29"/>
  <c r="AE48" i="29"/>
  <c r="AE49" i="29"/>
  <c r="AE50" i="29"/>
  <c r="AE51" i="29"/>
  <c r="AE52" i="29"/>
  <c r="AE53" i="29"/>
  <c r="AE7" i="29"/>
  <c r="AD8" i="29"/>
  <c r="AD9" i="29"/>
  <c r="AD10" i="29"/>
  <c r="AD11" i="29"/>
  <c r="AD12" i="29"/>
  <c r="AD13" i="29"/>
  <c r="AD14" i="29"/>
  <c r="AD15" i="29"/>
  <c r="AD16" i="29"/>
  <c r="AD17" i="29"/>
  <c r="AD18" i="29"/>
  <c r="AD19" i="29"/>
  <c r="AD20" i="29"/>
  <c r="AD21" i="29"/>
  <c r="AD22" i="29"/>
  <c r="AD23" i="29"/>
  <c r="AD24" i="29"/>
  <c r="AD25" i="29"/>
  <c r="AD26" i="29"/>
  <c r="AD27" i="29"/>
  <c r="AD28" i="29"/>
  <c r="AD29" i="29"/>
  <c r="AD30" i="29"/>
  <c r="AD31" i="29"/>
  <c r="AD32" i="29"/>
  <c r="AD33" i="29"/>
  <c r="AD34" i="29"/>
  <c r="AD35" i="29"/>
  <c r="AD36" i="29"/>
  <c r="AD37" i="29"/>
  <c r="AD38" i="29"/>
  <c r="AD39" i="29"/>
  <c r="AD40" i="29"/>
  <c r="AD41" i="29"/>
  <c r="AD42" i="29"/>
  <c r="AD43" i="29"/>
  <c r="AD44" i="29"/>
  <c r="AD45" i="29"/>
  <c r="AD46" i="29"/>
  <c r="AD47" i="29"/>
  <c r="AD48" i="29"/>
  <c r="AD49" i="29"/>
  <c r="AD50" i="29"/>
  <c r="AD51" i="29"/>
  <c r="AD52" i="29"/>
  <c r="AD53" i="29"/>
  <c r="AD7" i="29"/>
  <c r="AN6" i="29"/>
  <c r="AM6" i="29"/>
  <c r="AL6" i="29"/>
  <c r="AK6" i="29"/>
  <c r="AJ6" i="29"/>
  <c r="AH6" i="29"/>
  <c r="AG6" i="29"/>
  <c r="AF6" i="29"/>
  <c r="AE6" i="29"/>
  <c r="AD6" i="29"/>
  <c r="AI6" i="29"/>
  <c r="AC6" i="29"/>
  <c r="AQ8" i="29" l="1"/>
  <c r="AQ9" i="29"/>
  <c r="AQ10" i="29"/>
  <c r="AQ11" i="29"/>
  <c r="AQ12" i="29"/>
  <c r="AQ13" i="29"/>
  <c r="AQ14" i="29"/>
  <c r="AQ15" i="29"/>
  <c r="AQ16" i="29"/>
  <c r="AQ17" i="29"/>
  <c r="AQ18" i="29"/>
  <c r="AQ19" i="29"/>
  <c r="AQ20" i="29"/>
  <c r="AQ21" i="29"/>
  <c r="AQ22" i="29"/>
  <c r="AQ23" i="29"/>
  <c r="AQ24" i="29"/>
  <c r="AQ25" i="29"/>
  <c r="AQ26" i="29"/>
  <c r="AQ27" i="29"/>
  <c r="AQ28" i="29"/>
  <c r="AQ29" i="29"/>
  <c r="AQ30" i="29"/>
  <c r="AQ31" i="29"/>
  <c r="AQ32" i="29"/>
  <c r="AQ33" i="29"/>
  <c r="AQ34" i="29"/>
  <c r="AQ35" i="29"/>
  <c r="AQ36" i="29"/>
  <c r="AQ37" i="29"/>
  <c r="AQ38" i="29"/>
  <c r="AQ39" i="29"/>
  <c r="AQ40" i="29"/>
  <c r="AQ41" i="29"/>
  <c r="AQ42" i="29"/>
  <c r="AQ43" i="29"/>
  <c r="AQ44" i="29"/>
  <c r="AQ45" i="29"/>
  <c r="AQ46" i="29"/>
  <c r="AQ47" i="29"/>
  <c r="AQ48" i="29"/>
  <c r="AQ49" i="29"/>
  <c r="AQ50" i="29"/>
  <c r="AQ51" i="29"/>
  <c r="AQ52" i="29"/>
  <c r="AQ53" i="29"/>
  <c r="AQ7" i="29"/>
  <c r="AP11" i="29"/>
  <c r="AP12" i="29"/>
  <c r="AP13" i="29"/>
  <c r="AP23" i="29"/>
  <c r="AP24" i="29"/>
  <c r="AP25" i="29"/>
  <c r="AP35" i="29"/>
  <c r="AP36" i="29"/>
  <c r="AP37" i="29"/>
  <c r="AP47" i="29"/>
  <c r="AP48" i="29"/>
  <c r="AP49" i="29"/>
  <c r="AO8" i="29"/>
  <c r="AO9" i="29"/>
  <c r="AO10" i="29"/>
  <c r="AO11" i="29"/>
  <c r="AO12" i="29"/>
  <c r="AO13" i="29"/>
  <c r="AO14" i="29"/>
  <c r="AO15" i="29"/>
  <c r="AO16" i="29"/>
  <c r="AO17" i="29"/>
  <c r="AO18" i="29"/>
  <c r="AO19" i="29"/>
  <c r="AO20" i="29"/>
  <c r="AO21" i="29"/>
  <c r="AO22" i="29"/>
  <c r="AO23" i="29"/>
  <c r="AO24" i="29"/>
  <c r="AO25" i="29"/>
  <c r="AO26" i="29"/>
  <c r="AO27" i="29"/>
  <c r="AO28" i="29"/>
  <c r="AO29" i="29"/>
  <c r="AO30" i="29"/>
  <c r="AO31" i="29"/>
  <c r="AO32" i="29"/>
  <c r="AO33" i="29"/>
  <c r="AO34" i="29"/>
  <c r="AO35" i="29"/>
  <c r="AO36" i="29"/>
  <c r="AO37" i="29"/>
  <c r="AO38" i="29"/>
  <c r="AO39" i="29"/>
  <c r="AO40" i="29"/>
  <c r="AO41" i="29"/>
  <c r="AO42" i="29"/>
  <c r="AO43" i="29"/>
  <c r="AO44" i="29"/>
  <c r="AO45" i="29"/>
  <c r="AO46" i="29"/>
  <c r="AO47" i="29"/>
  <c r="AO48" i="29"/>
  <c r="AO49" i="29"/>
  <c r="AO50" i="29"/>
  <c r="AO51" i="29"/>
  <c r="AO52" i="29"/>
  <c r="AO53" i="29"/>
  <c r="AO7" i="29"/>
  <c r="D32" i="30"/>
  <c r="D33" i="30"/>
  <c r="D34" i="30" s="1"/>
  <c r="D35" i="30" s="1"/>
  <c r="D36" i="30" s="1"/>
  <c r="D37" i="30" s="1"/>
  <c r="D38" i="30" s="1"/>
  <c r="D39" i="30" s="1"/>
  <c r="D40" i="30" s="1"/>
  <c r="D41" i="30" s="1"/>
  <c r="D42" i="30" s="1"/>
  <c r="D43" i="30" s="1"/>
  <c r="D44" i="30" s="1"/>
  <c r="D45" i="30" s="1"/>
  <c r="D46" i="30" s="1"/>
  <c r="D47" i="30" s="1"/>
  <c r="D48" i="30" s="1"/>
  <c r="D31" i="30"/>
  <c r="D28" i="30"/>
  <c r="D27" i="30" s="1"/>
  <c r="D26" i="30" s="1"/>
  <c r="D25" i="30" s="1"/>
  <c r="D24" i="30" s="1"/>
  <c r="D23" i="30" s="1"/>
  <c r="D22" i="30" s="1"/>
  <c r="D21" i="30" s="1"/>
  <c r="D20" i="30" s="1"/>
  <c r="D19" i="30" s="1"/>
  <c r="D18" i="30" s="1"/>
  <c r="D17" i="30" s="1"/>
  <c r="D16" i="30" s="1"/>
  <c r="D15" i="30" s="1"/>
  <c r="D14" i="30" s="1"/>
  <c r="D13" i="30" s="1"/>
  <c r="D12" i="30" s="1"/>
  <c r="D11" i="30" s="1"/>
  <c r="D10" i="30" s="1"/>
  <c r="D9" i="30" s="1"/>
  <c r="D8" i="30" s="1"/>
  <c r="D7" i="30" s="1"/>
  <c r="D6" i="30" s="1"/>
  <c r="D5" i="30" s="1"/>
  <c r="D4" i="30" s="1"/>
  <c r="D3" i="30" s="1"/>
  <c r="D2" i="30" s="1"/>
  <c r="D29" i="30"/>
  <c r="B15" i="30"/>
  <c r="B14" i="30" s="1"/>
  <c r="B13" i="30" s="1"/>
  <c r="B12" i="30" s="1"/>
  <c r="B11" i="30" s="1"/>
  <c r="B10" i="30" s="1"/>
  <c r="B9" i="30" s="1"/>
  <c r="B8" i="30" s="1"/>
  <c r="B7" i="30" s="1"/>
  <c r="B6" i="30" s="1"/>
  <c r="B5" i="30" s="1"/>
  <c r="B4" i="30" s="1"/>
  <c r="B3" i="30" s="1"/>
  <c r="B2" i="30" s="1"/>
  <c r="B16" i="30"/>
  <c r="B28" i="30"/>
  <c r="B29" i="30" s="1"/>
  <c r="B30" i="30" s="1"/>
  <c r="B31" i="30" s="1"/>
  <c r="B32" i="30" s="1"/>
  <c r="B33" i="30" s="1"/>
  <c r="B34" i="30" s="1"/>
  <c r="B35" i="30" s="1"/>
  <c r="B36" i="30" s="1"/>
  <c r="B37" i="30" s="1"/>
  <c r="B38" i="30" s="1"/>
  <c r="B39" i="30" s="1"/>
  <c r="B40" i="30" s="1"/>
  <c r="B41" i="30" s="1"/>
  <c r="B42" i="30" s="1"/>
  <c r="B43" i="30" s="1"/>
  <c r="B44" i="30" s="1"/>
  <c r="B45" i="30" s="1"/>
  <c r="B46" i="30" s="1"/>
  <c r="B47" i="30" s="1"/>
  <c r="B48" i="30" s="1"/>
  <c r="B27" i="30"/>
  <c r="AP44" i="29" l="1"/>
  <c r="AP32" i="29"/>
  <c r="AP20" i="29"/>
  <c r="AP8" i="29"/>
  <c r="AP46" i="29"/>
  <c r="AP34" i="29"/>
  <c r="AP22" i="29"/>
  <c r="AP10" i="29"/>
  <c r="AP43" i="29"/>
  <c r="AP45" i="29"/>
  <c r="AP33" i="29"/>
  <c r="AP21" i="29"/>
  <c r="AP9" i="29"/>
  <c r="AP7" i="29"/>
  <c r="AP53" i="29"/>
  <c r="AP52" i="29"/>
  <c r="AP40" i="29"/>
  <c r="AP28" i="29"/>
  <c r="AP16" i="29"/>
  <c r="AP31" i="29"/>
  <c r="AP18" i="29"/>
  <c r="AP17" i="29"/>
  <c r="AP51" i="29"/>
  <c r="AP39" i="29"/>
  <c r="AP27" i="29"/>
  <c r="AP15" i="29"/>
  <c r="AP29" i="29"/>
  <c r="AP50" i="29"/>
  <c r="AP38" i="29"/>
  <c r="AP26" i="29"/>
  <c r="AP14" i="29"/>
  <c r="AP30" i="29"/>
  <c r="AP19" i="29"/>
  <c r="AP42" i="29"/>
  <c r="AP41" i="29"/>
  <c r="AH54" i="29"/>
  <c r="AF54" i="29"/>
  <c r="AD54" i="29"/>
  <c r="AG54" i="29"/>
  <c r="AE54" i="29"/>
  <c r="AB6" i="29" l="1"/>
  <c r="C4" i="29"/>
  <c r="W418" i="28"/>
  <c r="X418" i="28"/>
  <c r="Y418" i="28"/>
  <c r="Z418" i="28"/>
  <c r="W419" i="28"/>
  <c r="X419" i="28"/>
  <c r="Y419" i="28"/>
  <c r="Z419" i="28"/>
  <c r="W420" i="28"/>
  <c r="X420" i="28"/>
  <c r="Y420" i="28"/>
  <c r="Z420" i="28"/>
  <c r="W421" i="28"/>
  <c r="X421" i="28"/>
  <c r="Y421" i="28"/>
  <c r="Z421" i="28"/>
  <c r="W422" i="28"/>
  <c r="X422" i="28"/>
  <c r="Y422" i="28"/>
  <c r="Z422" i="28"/>
  <c r="W423" i="28"/>
  <c r="X423" i="28"/>
  <c r="Y423" i="28"/>
  <c r="Z423" i="28"/>
  <c r="W424" i="28"/>
  <c r="X424" i="28"/>
  <c r="Y424" i="28"/>
  <c r="Z424" i="28"/>
  <c r="W425" i="28"/>
  <c r="X425" i="28"/>
  <c r="Y425" i="28"/>
  <c r="Z425" i="28"/>
  <c r="W426" i="28"/>
  <c r="X426" i="28"/>
  <c r="Y426" i="28"/>
  <c r="Z426" i="28"/>
  <c r="W427" i="28"/>
  <c r="X427" i="28"/>
  <c r="Y427" i="28"/>
  <c r="Z427" i="28"/>
  <c r="W428" i="28"/>
  <c r="X428" i="28"/>
  <c r="Y428" i="28"/>
  <c r="Z428" i="28"/>
  <c r="W429" i="28"/>
  <c r="X429" i="28"/>
  <c r="Y429" i="28"/>
  <c r="Z429" i="28"/>
  <c r="W430" i="28"/>
  <c r="X430" i="28"/>
  <c r="Y430" i="28"/>
  <c r="Z430" i="28"/>
  <c r="W431" i="28"/>
  <c r="X431" i="28"/>
  <c r="Y431" i="28"/>
  <c r="Z431" i="28"/>
  <c r="W432" i="28"/>
  <c r="X432" i="28"/>
  <c r="Y432" i="28"/>
  <c r="Z432" i="28"/>
  <c r="W433" i="28"/>
  <c r="X433" i="28"/>
  <c r="Y433" i="28"/>
  <c r="Z433" i="28"/>
  <c r="W434" i="28"/>
  <c r="X434" i="28"/>
  <c r="Y434" i="28"/>
  <c r="Z434" i="28"/>
  <c r="W435" i="28"/>
  <c r="X435" i="28"/>
  <c r="Y435" i="28"/>
  <c r="Z435" i="28"/>
  <c r="W436" i="28"/>
  <c r="X436" i="28"/>
  <c r="Y436" i="28"/>
  <c r="Z436" i="28"/>
  <c r="W437" i="28"/>
  <c r="X437" i="28"/>
  <c r="Y437" i="28"/>
  <c r="Z437" i="28"/>
  <c r="W438" i="28"/>
  <c r="X438" i="28"/>
  <c r="Y438" i="28"/>
  <c r="Z438" i="28"/>
  <c r="W439" i="28"/>
  <c r="X439" i="28"/>
  <c r="Y439" i="28"/>
  <c r="Z439" i="28"/>
  <c r="W440" i="28"/>
  <c r="X440" i="28"/>
  <c r="Y440" i="28"/>
  <c r="Z440" i="28"/>
  <c r="W441" i="28"/>
  <c r="X441" i="28"/>
  <c r="Y441" i="28"/>
  <c r="Z441" i="28"/>
  <c r="W442" i="28"/>
  <c r="X442" i="28"/>
  <c r="Y442" i="28"/>
  <c r="Z442" i="28"/>
  <c r="W443" i="28"/>
  <c r="X443" i="28"/>
  <c r="Y443" i="28"/>
  <c r="Z443" i="28"/>
  <c r="W444" i="28"/>
  <c r="X444" i="28"/>
  <c r="Y444" i="28"/>
  <c r="Z444" i="28"/>
  <c r="W445" i="28"/>
  <c r="X445" i="28"/>
  <c r="Y445" i="28"/>
  <c r="Z445" i="28"/>
  <c r="W446" i="28"/>
  <c r="X446" i="28"/>
  <c r="Y446" i="28"/>
  <c r="Z446" i="28"/>
  <c r="W447" i="28"/>
  <c r="X447" i="28"/>
  <c r="Y447" i="28"/>
  <c r="Z447" i="28"/>
  <c r="W448" i="28"/>
  <c r="X448" i="28"/>
  <c r="Y448" i="28"/>
  <c r="Z448" i="28"/>
  <c r="H28" i="29" s="1"/>
  <c r="S28" i="29" s="1"/>
  <c r="W449" i="28"/>
  <c r="X449" i="28"/>
  <c r="Y449" i="28"/>
  <c r="Z449" i="28"/>
  <c r="W450" i="28"/>
  <c r="X450" i="28"/>
  <c r="Y450" i="28"/>
  <c r="Z450" i="28"/>
  <c r="W451" i="28"/>
  <c r="X451" i="28"/>
  <c r="Y451" i="28"/>
  <c r="Z451" i="28"/>
  <c r="W452" i="28"/>
  <c r="X452" i="28"/>
  <c r="Y452" i="28"/>
  <c r="Z452" i="28"/>
  <c r="W453" i="28"/>
  <c r="X453" i="28"/>
  <c r="Y453" i="28"/>
  <c r="Z453" i="28"/>
  <c r="W454" i="28"/>
  <c r="X454" i="28"/>
  <c r="Y454" i="28"/>
  <c r="Z454" i="28"/>
  <c r="W455" i="28"/>
  <c r="X455" i="28"/>
  <c r="Y455" i="28"/>
  <c r="Z455" i="28"/>
  <c r="W456" i="28"/>
  <c r="X456" i="28"/>
  <c r="Y456" i="28"/>
  <c r="Z456" i="28"/>
  <c r="W457" i="28"/>
  <c r="X457" i="28"/>
  <c r="Y457" i="28"/>
  <c r="Z457" i="28"/>
  <c r="W458" i="28"/>
  <c r="X458" i="28"/>
  <c r="Y458" i="28"/>
  <c r="Z458" i="28"/>
  <c r="W459" i="28"/>
  <c r="X459" i="28"/>
  <c r="Y459" i="28"/>
  <c r="Z459" i="28"/>
  <c r="W460" i="28"/>
  <c r="X460" i="28"/>
  <c r="Y460" i="28"/>
  <c r="Z460" i="28"/>
  <c r="W461" i="28"/>
  <c r="X461" i="28"/>
  <c r="Y461" i="28"/>
  <c r="Z461" i="28"/>
  <c r="W462" i="28"/>
  <c r="X462" i="28"/>
  <c r="Y462" i="28"/>
  <c r="Z462" i="28"/>
  <c r="W463" i="28"/>
  <c r="X463" i="28"/>
  <c r="Y463" i="28"/>
  <c r="Z463" i="28"/>
  <c r="W464" i="28"/>
  <c r="X464" i="28"/>
  <c r="Y464" i="28"/>
  <c r="Z464" i="28"/>
  <c r="W465" i="28"/>
  <c r="X465" i="28"/>
  <c r="Y465" i="28"/>
  <c r="Z465" i="28"/>
  <c r="W466" i="28"/>
  <c r="X466" i="28"/>
  <c r="Y466" i="28"/>
  <c r="Z466" i="28"/>
  <c r="W467" i="28"/>
  <c r="X467" i="28"/>
  <c r="Y467" i="28"/>
  <c r="Z467" i="28"/>
  <c r="L25" i="29" s="1"/>
  <c r="U25" i="29" s="1"/>
  <c r="W468" i="28"/>
  <c r="X468" i="28"/>
  <c r="Y468" i="28"/>
  <c r="Z468" i="28"/>
  <c r="W469" i="28"/>
  <c r="X469" i="28"/>
  <c r="Y469" i="28"/>
  <c r="Z469" i="28"/>
  <c r="W470" i="28"/>
  <c r="X470" i="28"/>
  <c r="Y470" i="28"/>
  <c r="Z470" i="28"/>
  <c r="W471" i="28"/>
  <c r="X471" i="28"/>
  <c r="Y471" i="28"/>
  <c r="Z471" i="28"/>
  <c r="I25" i="29" s="1"/>
  <c r="W472" i="28"/>
  <c r="X472" i="28"/>
  <c r="Y472" i="28"/>
  <c r="Z472" i="28"/>
  <c r="W473" i="28"/>
  <c r="X473" i="28"/>
  <c r="Y473" i="28"/>
  <c r="Z473" i="28"/>
  <c r="W474" i="28"/>
  <c r="X474" i="28"/>
  <c r="Y474" i="28"/>
  <c r="Z474" i="28"/>
  <c r="W475" i="28"/>
  <c r="X475" i="28"/>
  <c r="Y475" i="28"/>
  <c r="Z475" i="28"/>
  <c r="W476" i="28"/>
  <c r="X476" i="28"/>
  <c r="Y476" i="28"/>
  <c r="Z476" i="28"/>
  <c r="W477" i="28"/>
  <c r="X477" i="28"/>
  <c r="Y477" i="28"/>
  <c r="Z477" i="28"/>
  <c r="W478" i="28"/>
  <c r="X478" i="28"/>
  <c r="Y478" i="28"/>
  <c r="Z478" i="28"/>
  <c r="W479" i="28"/>
  <c r="X479" i="28"/>
  <c r="Y479" i="28"/>
  <c r="Z479" i="28"/>
  <c r="W480" i="28"/>
  <c r="X480" i="28"/>
  <c r="Y480" i="28"/>
  <c r="Z480" i="28"/>
  <c r="W481" i="28"/>
  <c r="X481" i="28"/>
  <c r="Y481" i="28"/>
  <c r="Z481" i="28"/>
  <c r="W482" i="28"/>
  <c r="X482" i="28"/>
  <c r="Y482" i="28"/>
  <c r="Z482" i="28"/>
  <c r="W483" i="28"/>
  <c r="X483" i="28"/>
  <c r="Y483" i="28"/>
  <c r="Z483" i="28"/>
  <c r="W484" i="28"/>
  <c r="X484" i="28"/>
  <c r="Y484" i="28"/>
  <c r="Z484" i="28"/>
  <c r="W485" i="28"/>
  <c r="X485" i="28"/>
  <c r="Y485" i="28"/>
  <c r="Z485" i="28"/>
  <c r="W486" i="28"/>
  <c r="X486" i="28"/>
  <c r="Y486" i="28"/>
  <c r="Z486" i="28"/>
  <c r="W487" i="28"/>
  <c r="X487" i="28"/>
  <c r="Y487" i="28"/>
  <c r="Z487" i="28"/>
  <c r="W488" i="28"/>
  <c r="X488" i="28"/>
  <c r="Y488" i="28"/>
  <c r="Z488" i="28"/>
  <c r="W489" i="28"/>
  <c r="X489" i="28"/>
  <c r="Y489" i="28"/>
  <c r="Z489" i="28"/>
  <c r="W490" i="28"/>
  <c r="X490" i="28"/>
  <c r="Y490" i="28"/>
  <c r="Z490" i="28"/>
  <c r="W491" i="28"/>
  <c r="X491" i="28"/>
  <c r="Y491" i="28"/>
  <c r="Z491" i="28"/>
  <c r="W492" i="28"/>
  <c r="X492" i="28"/>
  <c r="Y492" i="28"/>
  <c r="Z492" i="28"/>
  <c r="W493" i="28"/>
  <c r="X493" i="28"/>
  <c r="Y493" i="28"/>
  <c r="Z493" i="28"/>
  <c r="W494" i="28"/>
  <c r="X494" i="28"/>
  <c r="Y494" i="28"/>
  <c r="Z494" i="28"/>
  <c r="W495" i="28"/>
  <c r="X495" i="28"/>
  <c r="Y495" i="28"/>
  <c r="Z495" i="28"/>
  <c r="W496" i="28"/>
  <c r="X496" i="28"/>
  <c r="Y496" i="28"/>
  <c r="Z496" i="28"/>
  <c r="W497" i="28"/>
  <c r="X497" i="28"/>
  <c r="Y497" i="28"/>
  <c r="Z497" i="28"/>
  <c r="W498" i="28"/>
  <c r="X498" i="28"/>
  <c r="Y498" i="28"/>
  <c r="Z498" i="28"/>
  <c r="W499" i="28"/>
  <c r="X499" i="28"/>
  <c r="Y499" i="28"/>
  <c r="Z499" i="28"/>
  <c r="W500" i="28"/>
  <c r="X500" i="28"/>
  <c r="Y500" i="28"/>
  <c r="Z500" i="28"/>
  <c r="W501" i="28"/>
  <c r="X501" i="28"/>
  <c r="Y501" i="28"/>
  <c r="Z501" i="28"/>
  <c r="W502" i="28"/>
  <c r="X502" i="28"/>
  <c r="Y502" i="28"/>
  <c r="Z502" i="28"/>
  <c r="W503" i="28"/>
  <c r="X503" i="28"/>
  <c r="Y503" i="28"/>
  <c r="Z503" i="28"/>
  <c r="W504" i="28"/>
  <c r="X504" i="28"/>
  <c r="Y504" i="28"/>
  <c r="Z504" i="28"/>
  <c r="W505" i="28"/>
  <c r="X505" i="28"/>
  <c r="Y505" i="28"/>
  <c r="Z505" i="28"/>
  <c r="W506" i="28"/>
  <c r="X506" i="28"/>
  <c r="Y506" i="28"/>
  <c r="Z506" i="28"/>
  <c r="W507" i="28"/>
  <c r="X507" i="28"/>
  <c r="Y507" i="28"/>
  <c r="Z507" i="28"/>
  <c r="W508" i="28"/>
  <c r="X508" i="28"/>
  <c r="Y508" i="28"/>
  <c r="Z508" i="28"/>
  <c r="W509" i="28"/>
  <c r="X509" i="28"/>
  <c r="Y509" i="28"/>
  <c r="Z509" i="28"/>
  <c r="W510" i="28"/>
  <c r="X510" i="28"/>
  <c r="Y510" i="28"/>
  <c r="Z510" i="28"/>
  <c r="W511" i="28"/>
  <c r="X511" i="28"/>
  <c r="Y511" i="28"/>
  <c r="Z511" i="28"/>
  <c r="W512" i="28"/>
  <c r="X512" i="28"/>
  <c r="Y512" i="28"/>
  <c r="Z512" i="28"/>
  <c r="W513" i="28"/>
  <c r="X513" i="28"/>
  <c r="Y513" i="28"/>
  <c r="Z513" i="28"/>
  <c r="W514" i="28"/>
  <c r="X514" i="28"/>
  <c r="Y514" i="28"/>
  <c r="Z514" i="28"/>
  <c r="W515" i="28"/>
  <c r="X515" i="28"/>
  <c r="Y515" i="28"/>
  <c r="Z515" i="28"/>
  <c r="W516" i="28"/>
  <c r="X516" i="28"/>
  <c r="Y516" i="28"/>
  <c r="Z516" i="28"/>
  <c r="W517" i="28"/>
  <c r="X517" i="28"/>
  <c r="Y517" i="28"/>
  <c r="Z517" i="28"/>
  <c r="W518" i="28"/>
  <c r="X518" i="28"/>
  <c r="Y518" i="28"/>
  <c r="Z518" i="28"/>
  <c r="W519" i="28"/>
  <c r="X519" i="28"/>
  <c r="Y519" i="28"/>
  <c r="Z519" i="28"/>
  <c r="W520" i="28"/>
  <c r="X520" i="28"/>
  <c r="Y520" i="28"/>
  <c r="Z520" i="28"/>
  <c r="W521" i="28"/>
  <c r="X521" i="28"/>
  <c r="Y521" i="28"/>
  <c r="Z521" i="28"/>
  <c r="W522" i="28"/>
  <c r="X522" i="28"/>
  <c r="Y522" i="28"/>
  <c r="Z522" i="28"/>
  <c r="W523" i="28"/>
  <c r="X523" i="28"/>
  <c r="Y523" i="28"/>
  <c r="Z523" i="28"/>
  <c r="W524" i="28"/>
  <c r="X524" i="28"/>
  <c r="Y524" i="28"/>
  <c r="Z524" i="28"/>
  <c r="W525" i="28"/>
  <c r="X525" i="28"/>
  <c r="Y525" i="28"/>
  <c r="Z525" i="28"/>
  <c r="W526" i="28"/>
  <c r="X526" i="28"/>
  <c r="Y526" i="28"/>
  <c r="Z526" i="28"/>
  <c r="W527" i="28"/>
  <c r="X527" i="28"/>
  <c r="Y527" i="28"/>
  <c r="Z527" i="28"/>
  <c r="W528" i="28"/>
  <c r="X528" i="28"/>
  <c r="Y528" i="28"/>
  <c r="Z528" i="28"/>
  <c r="W529" i="28"/>
  <c r="X529" i="28"/>
  <c r="Y529" i="28"/>
  <c r="Z529" i="28"/>
  <c r="W530" i="28"/>
  <c r="X530" i="28"/>
  <c r="Y530" i="28"/>
  <c r="Z530" i="28"/>
  <c r="W531" i="28"/>
  <c r="X531" i="28"/>
  <c r="Y531" i="28"/>
  <c r="Z531" i="28"/>
  <c r="W532" i="28"/>
  <c r="X532" i="28"/>
  <c r="Y532" i="28"/>
  <c r="Z532" i="28"/>
  <c r="W533" i="28"/>
  <c r="X533" i="28"/>
  <c r="Y533" i="28"/>
  <c r="Z533" i="28"/>
  <c r="W534" i="28"/>
  <c r="X534" i="28"/>
  <c r="Y534" i="28"/>
  <c r="Z534" i="28"/>
  <c r="W535" i="28"/>
  <c r="X535" i="28"/>
  <c r="Y535" i="28"/>
  <c r="Z535" i="28"/>
  <c r="W536" i="28"/>
  <c r="X536" i="28"/>
  <c r="Y536" i="28"/>
  <c r="Z536" i="28"/>
  <c r="W537" i="28"/>
  <c r="X537" i="28"/>
  <c r="Y537" i="28"/>
  <c r="Z537" i="28"/>
  <c r="W538" i="28"/>
  <c r="X538" i="28"/>
  <c r="Y538" i="28"/>
  <c r="Z538" i="28"/>
  <c r="W539" i="28"/>
  <c r="X539" i="28"/>
  <c r="Y539" i="28"/>
  <c r="Z539" i="28"/>
  <c r="J23" i="29" s="1"/>
  <c r="W540" i="28"/>
  <c r="X540" i="28"/>
  <c r="Y540" i="28"/>
  <c r="Z540" i="28"/>
  <c r="W541" i="28"/>
  <c r="X541" i="28"/>
  <c r="Y541" i="28"/>
  <c r="Z541" i="28"/>
  <c r="W542" i="28"/>
  <c r="X542" i="28"/>
  <c r="Y542" i="28"/>
  <c r="Z542" i="28"/>
  <c r="W543" i="28"/>
  <c r="X543" i="28"/>
  <c r="Y543" i="28"/>
  <c r="Z543" i="28"/>
  <c r="W544" i="28"/>
  <c r="X544" i="28"/>
  <c r="Y544" i="28"/>
  <c r="Z544" i="28"/>
  <c r="W545" i="28"/>
  <c r="X545" i="28"/>
  <c r="Y545" i="28"/>
  <c r="Z545" i="28"/>
  <c r="W546" i="28"/>
  <c r="X546" i="28"/>
  <c r="Y546" i="28"/>
  <c r="Z546" i="28"/>
  <c r="W547" i="28"/>
  <c r="X547" i="28"/>
  <c r="Y547" i="28"/>
  <c r="Z547" i="28"/>
  <c r="W548" i="28"/>
  <c r="X548" i="28"/>
  <c r="Y548" i="28"/>
  <c r="Z548" i="28"/>
  <c r="W549" i="28"/>
  <c r="X549" i="28"/>
  <c r="Y549" i="28"/>
  <c r="Z549" i="28"/>
  <c r="W550" i="28"/>
  <c r="X550" i="28"/>
  <c r="Y550" i="28"/>
  <c r="Z550" i="28"/>
  <c r="W551" i="28"/>
  <c r="X551" i="28"/>
  <c r="Y551" i="28"/>
  <c r="Z551" i="28"/>
  <c r="W552" i="28"/>
  <c r="X552" i="28"/>
  <c r="Y552" i="28"/>
  <c r="Z552" i="28"/>
  <c r="W553" i="28"/>
  <c r="X553" i="28"/>
  <c r="Y553" i="28"/>
  <c r="Z553" i="28"/>
  <c r="W554" i="28"/>
  <c r="X554" i="28"/>
  <c r="Y554" i="28"/>
  <c r="Z554" i="28"/>
  <c r="W555" i="28"/>
  <c r="X555" i="28"/>
  <c r="Y555" i="28"/>
  <c r="Z555" i="28"/>
  <c r="W556" i="28"/>
  <c r="X556" i="28"/>
  <c r="Y556" i="28"/>
  <c r="Z556" i="28"/>
  <c r="W557" i="28"/>
  <c r="X557" i="28"/>
  <c r="Y557" i="28"/>
  <c r="Z557" i="28"/>
  <c r="W558" i="28"/>
  <c r="X558" i="28"/>
  <c r="Y558" i="28"/>
  <c r="Z558" i="28"/>
  <c r="W559" i="28"/>
  <c r="X559" i="28"/>
  <c r="Y559" i="28"/>
  <c r="Z559" i="28"/>
  <c r="W560" i="28"/>
  <c r="X560" i="28"/>
  <c r="Y560" i="28"/>
  <c r="Z560" i="28"/>
  <c r="W561" i="28"/>
  <c r="X561" i="28"/>
  <c r="Y561" i="28"/>
  <c r="Z561" i="28"/>
  <c r="W562" i="28"/>
  <c r="X562" i="28"/>
  <c r="Y562" i="28"/>
  <c r="Z562" i="28"/>
  <c r="W563" i="28"/>
  <c r="X563" i="28"/>
  <c r="Y563" i="28"/>
  <c r="Z563" i="28"/>
  <c r="W564" i="28"/>
  <c r="X564" i="28"/>
  <c r="Y564" i="28"/>
  <c r="Z564" i="28"/>
  <c r="W565" i="28"/>
  <c r="X565" i="28"/>
  <c r="Y565" i="28"/>
  <c r="Z565" i="28"/>
  <c r="W566" i="28"/>
  <c r="X566" i="28"/>
  <c r="Y566" i="28"/>
  <c r="Z566" i="28"/>
  <c r="W567" i="28"/>
  <c r="X567" i="28"/>
  <c r="Y567" i="28"/>
  <c r="Z567" i="28"/>
  <c r="W568" i="28"/>
  <c r="X568" i="28"/>
  <c r="Y568" i="28"/>
  <c r="Z568" i="28"/>
  <c r="W569" i="28"/>
  <c r="X569" i="28"/>
  <c r="Y569" i="28"/>
  <c r="Z569" i="28"/>
  <c r="W570" i="28"/>
  <c r="X570" i="28"/>
  <c r="Y570" i="28"/>
  <c r="Z570" i="28"/>
  <c r="W571" i="28"/>
  <c r="X571" i="28"/>
  <c r="Y571" i="28"/>
  <c r="Z571" i="28"/>
  <c r="W572" i="28"/>
  <c r="X572" i="28"/>
  <c r="Y572" i="28"/>
  <c r="Z572" i="28"/>
  <c r="W573" i="28"/>
  <c r="X573" i="28"/>
  <c r="Y573" i="28"/>
  <c r="Z573" i="28"/>
  <c r="W574" i="28"/>
  <c r="X574" i="28"/>
  <c r="Y574" i="28"/>
  <c r="Z574" i="28"/>
  <c r="W575" i="28"/>
  <c r="X575" i="28"/>
  <c r="Y575" i="28"/>
  <c r="Z575" i="28"/>
  <c r="W576" i="28"/>
  <c r="X576" i="28"/>
  <c r="Y576" i="28"/>
  <c r="Z576" i="28"/>
  <c r="W577" i="28"/>
  <c r="X577" i="28"/>
  <c r="Y577" i="28"/>
  <c r="Z577" i="28"/>
  <c r="W578" i="28"/>
  <c r="X578" i="28"/>
  <c r="Y578" i="28"/>
  <c r="Z578" i="28"/>
  <c r="W579" i="28"/>
  <c r="X579" i="28"/>
  <c r="Y579" i="28"/>
  <c r="Z579" i="28"/>
  <c r="W580" i="28"/>
  <c r="X580" i="28"/>
  <c r="Y580" i="28"/>
  <c r="Z580" i="28"/>
  <c r="W581" i="28"/>
  <c r="X581" i="28"/>
  <c r="Y581" i="28"/>
  <c r="Z581" i="28"/>
  <c r="W582" i="28"/>
  <c r="X582" i="28"/>
  <c r="Y582" i="28"/>
  <c r="Z582" i="28"/>
  <c r="W583" i="28"/>
  <c r="X583" i="28"/>
  <c r="Y583" i="28"/>
  <c r="Z583" i="28"/>
  <c r="W584" i="28"/>
  <c r="X584" i="28"/>
  <c r="Y584" i="28"/>
  <c r="Z584" i="28"/>
  <c r="W585" i="28"/>
  <c r="X585" i="28"/>
  <c r="Y585" i="28"/>
  <c r="Z585" i="28"/>
  <c r="W586" i="28"/>
  <c r="X586" i="28"/>
  <c r="Y586" i="28"/>
  <c r="Z586" i="28"/>
  <c r="W587" i="28"/>
  <c r="X587" i="28"/>
  <c r="Y587" i="28"/>
  <c r="Z587" i="28"/>
  <c r="W588" i="28"/>
  <c r="X588" i="28"/>
  <c r="Y588" i="28"/>
  <c r="Z588" i="28"/>
  <c r="W589" i="28"/>
  <c r="X589" i="28"/>
  <c r="Y589" i="28"/>
  <c r="Z589" i="28"/>
  <c r="W590" i="28"/>
  <c r="X590" i="28"/>
  <c r="Y590" i="28"/>
  <c r="Z590" i="28"/>
  <c r="W591" i="28"/>
  <c r="X591" i="28"/>
  <c r="Y591" i="28"/>
  <c r="Z591" i="28"/>
  <c r="W592" i="28"/>
  <c r="X592" i="28"/>
  <c r="Y592" i="28"/>
  <c r="Z592" i="28"/>
  <c r="W593" i="28"/>
  <c r="X593" i="28"/>
  <c r="Y593" i="28"/>
  <c r="Z593" i="28"/>
  <c r="W594" i="28"/>
  <c r="X594" i="28"/>
  <c r="Y594" i="28"/>
  <c r="Z594" i="28"/>
  <c r="W595" i="28"/>
  <c r="X595" i="28"/>
  <c r="Y595" i="28"/>
  <c r="Z595" i="28"/>
  <c r="W596" i="28"/>
  <c r="X596" i="28"/>
  <c r="Y596" i="28"/>
  <c r="Z596" i="28"/>
  <c r="W597" i="28"/>
  <c r="X597" i="28"/>
  <c r="Y597" i="28"/>
  <c r="Z597" i="28"/>
  <c r="W598" i="28"/>
  <c r="X598" i="28"/>
  <c r="Y598" i="28"/>
  <c r="Z598" i="28"/>
  <c r="W599" i="28"/>
  <c r="X599" i="28"/>
  <c r="Y599" i="28"/>
  <c r="Z599" i="28"/>
  <c r="W600" i="28"/>
  <c r="X600" i="28"/>
  <c r="Y600" i="28"/>
  <c r="Z600" i="28"/>
  <c r="W601" i="28"/>
  <c r="X601" i="28"/>
  <c r="Y601" i="28"/>
  <c r="Z601" i="28"/>
  <c r="W602" i="28"/>
  <c r="X602" i="28"/>
  <c r="Y602" i="28"/>
  <c r="Z602" i="28"/>
  <c r="W603" i="28"/>
  <c r="X603" i="28"/>
  <c r="Y603" i="28"/>
  <c r="Z603" i="28"/>
  <c r="W604" i="28"/>
  <c r="X604" i="28"/>
  <c r="Y604" i="28"/>
  <c r="Z604" i="28"/>
  <c r="AT15" i="29" s="1"/>
  <c r="W605" i="28"/>
  <c r="X605" i="28"/>
  <c r="Y605" i="28"/>
  <c r="Z605" i="28"/>
  <c r="W606" i="28"/>
  <c r="X606" i="28"/>
  <c r="Y606" i="28"/>
  <c r="Z606" i="28"/>
  <c r="W607" i="28"/>
  <c r="X607" i="28"/>
  <c r="Y607" i="28"/>
  <c r="Z607" i="28"/>
  <c r="W608" i="28"/>
  <c r="X608" i="28"/>
  <c r="Y608" i="28"/>
  <c r="Z608" i="28"/>
  <c r="W609" i="28"/>
  <c r="X609" i="28"/>
  <c r="Y609" i="28"/>
  <c r="Z609" i="28"/>
  <c r="W610" i="28"/>
  <c r="X610" i="28"/>
  <c r="Y610" i="28"/>
  <c r="Z610" i="28"/>
  <c r="W611" i="28"/>
  <c r="X611" i="28"/>
  <c r="Y611" i="28"/>
  <c r="Z611" i="28"/>
  <c r="W612" i="28"/>
  <c r="X612" i="28"/>
  <c r="Y612" i="28"/>
  <c r="Z612" i="28"/>
  <c r="W613" i="28"/>
  <c r="X613" i="28"/>
  <c r="Y613" i="28"/>
  <c r="Z613" i="28"/>
  <c r="W614" i="28"/>
  <c r="X614" i="28"/>
  <c r="Y614" i="28"/>
  <c r="Z614" i="28"/>
  <c r="W615" i="28"/>
  <c r="X615" i="28"/>
  <c r="Y615" i="28"/>
  <c r="Z615" i="28"/>
  <c r="W616" i="28"/>
  <c r="X616" i="28"/>
  <c r="Y616" i="28"/>
  <c r="Z616" i="28"/>
  <c r="W617" i="28"/>
  <c r="X617" i="28"/>
  <c r="Y617" i="28"/>
  <c r="Z617" i="28"/>
  <c r="W618" i="28"/>
  <c r="X618" i="28"/>
  <c r="Y618" i="28"/>
  <c r="Z618" i="28"/>
  <c r="W619" i="28"/>
  <c r="X619" i="28"/>
  <c r="Y619" i="28"/>
  <c r="Z619" i="28"/>
  <c r="W620" i="28"/>
  <c r="X620" i="28"/>
  <c r="Y620" i="28"/>
  <c r="Z620" i="28"/>
  <c r="W621" i="28"/>
  <c r="X621" i="28"/>
  <c r="Y621" i="28"/>
  <c r="Z621" i="28"/>
  <c r="W622" i="28"/>
  <c r="X622" i="28"/>
  <c r="Y622" i="28"/>
  <c r="Z622" i="28"/>
  <c r="W623" i="28"/>
  <c r="X623" i="28"/>
  <c r="Y623" i="28"/>
  <c r="Z623" i="28"/>
  <c r="W624" i="28"/>
  <c r="X624" i="28"/>
  <c r="Y624" i="28"/>
  <c r="Z624" i="28"/>
  <c r="W625" i="28"/>
  <c r="X625" i="28"/>
  <c r="Y625" i="28"/>
  <c r="Z625" i="28"/>
  <c r="W626" i="28"/>
  <c r="X626" i="28"/>
  <c r="Y626" i="28"/>
  <c r="Z626" i="28"/>
  <c r="W627" i="28"/>
  <c r="X627" i="28"/>
  <c r="Y627" i="28"/>
  <c r="Z627" i="28"/>
  <c r="W628" i="28"/>
  <c r="X628" i="28"/>
  <c r="Y628" i="28"/>
  <c r="Z628" i="28"/>
  <c r="W629" i="28"/>
  <c r="X629" i="28"/>
  <c r="Y629" i="28"/>
  <c r="Z629" i="28"/>
  <c r="W630" i="28"/>
  <c r="X630" i="28"/>
  <c r="Y630" i="28"/>
  <c r="Z630" i="28"/>
  <c r="W631" i="28"/>
  <c r="X631" i="28"/>
  <c r="Y631" i="28"/>
  <c r="Z631" i="28"/>
  <c r="W632" i="28"/>
  <c r="X632" i="28"/>
  <c r="Y632" i="28"/>
  <c r="Z632" i="28"/>
  <c r="W633" i="28"/>
  <c r="X633" i="28"/>
  <c r="Y633" i="28"/>
  <c r="Z633" i="28"/>
  <c r="W634" i="28"/>
  <c r="X634" i="28"/>
  <c r="Y634" i="28"/>
  <c r="Z634" i="28"/>
  <c r="W635" i="28"/>
  <c r="X635" i="28"/>
  <c r="Y635" i="28"/>
  <c r="Z635" i="28"/>
  <c r="W636" i="28"/>
  <c r="X636" i="28"/>
  <c r="Y636" i="28"/>
  <c r="Z636" i="28"/>
  <c r="W637" i="28"/>
  <c r="X637" i="28"/>
  <c r="Y637" i="28"/>
  <c r="Z637" i="28"/>
  <c r="W638" i="28"/>
  <c r="X638" i="28"/>
  <c r="Y638" i="28"/>
  <c r="Z638" i="28"/>
  <c r="W639" i="28"/>
  <c r="X639" i="28"/>
  <c r="Y639" i="28"/>
  <c r="Z639" i="28"/>
  <c r="W640" i="28"/>
  <c r="X640" i="28"/>
  <c r="Y640" i="28"/>
  <c r="Z640" i="28"/>
  <c r="W641" i="28"/>
  <c r="X641" i="28"/>
  <c r="Y641" i="28"/>
  <c r="Z641" i="28"/>
  <c r="W642" i="28"/>
  <c r="X642" i="28"/>
  <c r="Y642" i="28"/>
  <c r="Z642" i="28"/>
  <c r="W643" i="28"/>
  <c r="X643" i="28"/>
  <c r="Y643" i="28"/>
  <c r="Z643" i="28"/>
  <c r="W644" i="28"/>
  <c r="X644" i="28"/>
  <c r="Y644" i="28"/>
  <c r="Z644" i="28"/>
  <c r="W645" i="28"/>
  <c r="X645" i="28"/>
  <c r="Y645" i="28"/>
  <c r="Z645" i="28"/>
  <c r="W646" i="28"/>
  <c r="X646" i="28"/>
  <c r="Y646" i="28"/>
  <c r="Z646" i="28"/>
  <c r="W647" i="28"/>
  <c r="X647" i="28"/>
  <c r="Y647" i="28"/>
  <c r="Z647" i="28"/>
  <c r="W648" i="28"/>
  <c r="X648" i="28"/>
  <c r="Y648" i="28"/>
  <c r="Z648" i="28"/>
  <c r="W649" i="28"/>
  <c r="X649" i="28"/>
  <c r="Y649" i="28"/>
  <c r="Z649" i="28"/>
  <c r="W650" i="28"/>
  <c r="X650" i="28"/>
  <c r="Y650" i="28"/>
  <c r="Z650" i="28"/>
  <c r="W651" i="28"/>
  <c r="X651" i="28"/>
  <c r="Y651" i="28"/>
  <c r="Z651" i="28"/>
  <c r="W652" i="28"/>
  <c r="X652" i="28"/>
  <c r="Y652" i="28"/>
  <c r="Z652" i="28"/>
  <c r="W653" i="28"/>
  <c r="X653" i="28"/>
  <c r="Y653" i="28"/>
  <c r="Z653" i="28"/>
  <c r="W654" i="28"/>
  <c r="X654" i="28"/>
  <c r="Y654" i="28"/>
  <c r="Z654" i="28"/>
  <c r="W655" i="28"/>
  <c r="X655" i="28"/>
  <c r="Y655" i="28"/>
  <c r="Z655" i="28"/>
  <c r="W656" i="28"/>
  <c r="X656" i="28"/>
  <c r="Y656" i="28"/>
  <c r="Z656" i="28"/>
  <c r="W657" i="28"/>
  <c r="X657" i="28"/>
  <c r="Y657" i="28"/>
  <c r="Z657" i="28"/>
  <c r="W658" i="28"/>
  <c r="X658" i="28"/>
  <c r="Y658" i="28"/>
  <c r="Z658" i="28"/>
  <c r="W659" i="28"/>
  <c r="X659" i="28"/>
  <c r="Y659" i="28"/>
  <c r="Z659" i="28"/>
  <c r="W660" i="28"/>
  <c r="X660" i="28"/>
  <c r="Y660" i="28"/>
  <c r="Z660" i="28"/>
  <c r="W661" i="28"/>
  <c r="X661" i="28"/>
  <c r="Y661" i="28"/>
  <c r="Z661" i="28"/>
  <c r="W662" i="28"/>
  <c r="X662" i="28"/>
  <c r="Y662" i="28"/>
  <c r="Z662" i="28"/>
  <c r="W663" i="28"/>
  <c r="X663" i="28"/>
  <c r="Y663" i="28"/>
  <c r="Z663" i="28"/>
  <c r="W664" i="28"/>
  <c r="X664" i="28"/>
  <c r="Y664" i="28"/>
  <c r="Z664" i="28"/>
  <c r="W665" i="28"/>
  <c r="X665" i="28"/>
  <c r="Y665" i="28"/>
  <c r="Z665" i="28"/>
  <c r="W666" i="28"/>
  <c r="X666" i="28"/>
  <c r="Y666" i="28"/>
  <c r="Z666" i="28"/>
  <c r="W667" i="28"/>
  <c r="X667" i="28"/>
  <c r="Y667" i="28"/>
  <c r="Z667" i="28"/>
  <c r="W668" i="28"/>
  <c r="X668" i="28"/>
  <c r="Y668" i="28"/>
  <c r="Z668" i="28"/>
  <c r="W669" i="28"/>
  <c r="X669" i="28"/>
  <c r="Y669" i="28"/>
  <c r="Z669" i="28"/>
  <c r="W670" i="28"/>
  <c r="X670" i="28"/>
  <c r="Y670" i="28"/>
  <c r="Z670" i="28"/>
  <c r="W671" i="28"/>
  <c r="X671" i="28"/>
  <c r="Y671" i="28"/>
  <c r="Z671" i="28"/>
  <c r="W672" i="28"/>
  <c r="X672" i="28"/>
  <c r="Y672" i="28"/>
  <c r="Z672" i="28"/>
  <c r="W673" i="28"/>
  <c r="X673" i="28"/>
  <c r="Y673" i="28"/>
  <c r="Z673" i="28"/>
  <c r="W674" i="28"/>
  <c r="X674" i="28"/>
  <c r="Y674" i="28"/>
  <c r="Z674" i="28"/>
  <c r="W675" i="28"/>
  <c r="X675" i="28"/>
  <c r="Y675" i="28"/>
  <c r="Z675" i="28"/>
  <c r="W676" i="28"/>
  <c r="X676" i="28"/>
  <c r="Y676" i="28"/>
  <c r="Z676" i="28"/>
  <c r="W677" i="28"/>
  <c r="X677" i="28"/>
  <c r="Y677" i="28"/>
  <c r="Z677" i="28"/>
  <c r="W678" i="28"/>
  <c r="X678" i="28"/>
  <c r="Y678" i="28"/>
  <c r="Z678" i="28"/>
  <c r="W679" i="28"/>
  <c r="X679" i="28"/>
  <c r="Y679" i="28"/>
  <c r="Z679" i="28"/>
  <c r="W680" i="28"/>
  <c r="X680" i="28"/>
  <c r="Y680" i="28"/>
  <c r="Z680" i="28"/>
  <c r="W681" i="28"/>
  <c r="X681" i="28"/>
  <c r="Y681" i="28"/>
  <c r="Z681" i="28"/>
  <c r="W682" i="28"/>
  <c r="X682" i="28"/>
  <c r="Y682" i="28"/>
  <c r="Z682" i="28"/>
  <c r="W683" i="28"/>
  <c r="X683" i="28"/>
  <c r="Y683" i="28"/>
  <c r="Z683" i="28"/>
  <c r="W684" i="28"/>
  <c r="X684" i="28"/>
  <c r="Y684" i="28"/>
  <c r="Z684" i="28"/>
  <c r="W685" i="28"/>
  <c r="X685" i="28"/>
  <c r="Y685" i="28"/>
  <c r="Z685" i="28"/>
  <c r="W686" i="28"/>
  <c r="X686" i="28"/>
  <c r="Y686" i="28"/>
  <c r="Z686" i="28"/>
  <c r="W687" i="28"/>
  <c r="X687" i="28"/>
  <c r="Y687" i="28"/>
  <c r="Z687" i="28"/>
  <c r="W688" i="28"/>
  <c r="X688" i="28"/>
  <c r="Y688" i="28"/>
  <c r="Z688" i="28"/>
  <c r="W689" i="28"/>
  <c r="X689" i="28"/>
  <c r="Y689" i="28"/>
  <c r="Z689" i="28"/>
  <c r="W690" i="28"/>
  <c r="X690" i="28"/>
  <c r="Y690" i="28"/>
  <c r="Z690" i="28"/>
  <c r="W691" i="28"/>
  <c r="X691" i="28"/>
  <c r="Y691" i="28"/>
  <c r="Z691" i="28"/>
  <c r="W692" i="28"/>
  <c r="X692" i="28"/>
  <c r="Y692" i="28"/>
  <c r="Z692" i="28"/>
  <c r="W693" i="28"/>
  <c r="X693" i="28"/>
  <c r="Y693" i="28"/>
  <c r="Z693" i="28"/>
  <c r="W694" i="28"/>
  <c r="X694" i="28"/>
  <c r="Y694" i="28"/>
  <c r="Z694" i="28"/>
  <c r="W695" i="28"/>
  <c r="X695" i="28"/>
  <c r="Y695" i="28"/>
  <c r="Z695" i="28"/>
  <c r="W696" i="28"/>
  <c r="X696" i="28"/>
  <c r="Y696" i="28"/>
  <c r="Z696" i="28"/>
  <c r="W697" i="28"/>
  <c r="X697" i="28"/>
  <c r="Y697" i="28"/>
  <c r="Z697" i="28"/>
  <c r="W698" i="28"/>
  <c r="X698" i="28"/>
  <c r="Y698" i="28"/>
  <c r="Z698" i="28"/>
  <c r="W699" i="28"/>
  <c r="X699" i="28"/>
  <c r="Y699" i="28"/>
  <c r="Z699" i="28"/>
  <c r="W700" i="28"/>
  <c r="X700" i="28"/>
  <c r="Y700" i="28"/>
  <c r="Z700" i="28"/>
  <c r="W701" i="28"/>
  <c r="X701" i="28"/>
  <c r="Y701" i="28"/>
  <c r="Z701" i="28"/>
  <c r="W702" i="28"/>
  <c r="X702" i="28"/>
  <c r="Y702" i="28"/>
  <c r="Z702" i="28"/>
  <c r="W703" i="28"/>
  <c r="X703" i="28"/>
  <c r="Y703" i="28"/>
  <c r="Z703" i="28"/>
  <c r="W704" i="28"/>
  <c r="X704" i="28"/>
  <c r="Y704" i="28"/>
  <c r="Z704" i="28"/>
  <c r="W705" i="28"/>
  <c r="X705" i="28"/>
  <c r="Y705" i="28"/>
  <c r="Z705" i="28"/>
  <c r="W706" i="28"/>
  <c r="X706" i="28"/>
  <c r="Y706" i="28"/>
  <c r="Z706" i="28"/>
  <c r="W707" i="28"/>
  <c r="X707" i="28"/>
  <c r="Y707" i="28"/>
  <c r="Z707" i="28"/>
  <c r="W708" i="28"/>
  <c r="X708" i="28"/>
  <c r="Y708" i="28"/>
  <c r="Z708" i="28"/>
  <c r="W709" i="28"/>
  <c r="X709" i="28"/>
  <c r="Y709" i="28"/>
  <c r="Z709" i="28"/>
  <c r="W710" i="28"/>
  <c r="X710" i="28"/>
  <c r="Y710" i="28"/>
  <c r="Z710" i="28"/>
  <c r="W711" i="28"/>
  <c r="X711" i="28"/>
  <c r="Y711" i="28"/>
  <c r="Z711" i="28"/>
  <c r="W712" i="28"/>
  <c r="X712" i="28"/>
  <c r="Y712" i="28"/>
  <c r="Z712" i="28"/>
  <c r="W713" i="28"/>
  <c r="X713" i="28"/>
  <c r="Y713" i="28"/>
  <c r="Z713" i="28"/>
  <c r="W714" i="28"/>
  <c r="X714" i="28"/>
  <c r="Y714" i="28"/>
  <c r="Z714" i="28"/>
  <c r="W715" i="28"/>
  <c r="X715" i="28"/>
  <c r="Y715" i="28"/>
  <c r="Z715" i="28"/>
  <c r="W716" i="28"/>
  <c r="X716" i="28"/>
  <c r="Y716" i="28"/>
  <c r="Z716" i="28"/>
  <c r="W717" i="28"/>
  <c r="X717" i="28"/>
  <c r="Y717" i="28"/>
  <c r="Z717" i="28"/>
  <c r="W718" i="28"/>
  <c r="X718" i="28"/>
  <c r="Y718" i="28"/>
  <c r="Z718" i="28"/>
  <c r="W719" i="28"/>
  <c r="X719" i="28"/>
  <c r="Y719" i="28"/>
  <c r="Z719" i="28"/>
  <c r="W720" i="28"/>
  <c r="X720" i="28"/>
  <c r="Y720" i="28"/>
  <c r="Z720" i="28"/>
  <c r="W721" i="28"/>
  <c r="X721" i="28"/>
  <c r="Y721" i="28"/>
  <c r="Z721" i="28"/>
  <c r="W722" i="28"/>
  <c r="X722" i="28"/>
  <c r="Y722" i="28"/>
  <c r="Z722" i="28"/>
  <c r="W723" i="28"/>
  <c r="X723" i="28"/>
  <c r="Y723" i="28"/>
  <c r="Z723" i="28"/>
  <c r="W724" i="28"/>
  <c r="X724" i="28"/>
  <c r="Y724" i="28"/>
  <c r="Z724" i="28"/>
  <c r="W725" i="28"/>
  <c r="X725" i="28"/>
  <c r="Y725" i="28"/>
  <c r="Z725" i="28"/>
  <c r="W726" i="28"/>
  <c r="X726" i="28"/>
  <c r="Y726" i="28"/>
  <c r="Z726" i="28"/>
  <c r="W727" i="28"/>
  <c r="X727" i="28"/>
  <c r="Y727" i="28"/>
  <c r="Z727" i="28"/>
  <c r="W728" i="28"/>
  <c r="X728" i="28"/>
  <c r="Y728" i="28"/>
  <c r="Z728" i="28"/>
  <c r="W729" i="28"/>
  <c r="X729" i="28"/>
  <c r="Y729" i="28"/>
  <c r="Z729" i="28"/>
  <c r="W730" i="28"/>
  <c r="X730" i="28"/>
  <c r="Y730" i="28"/>
  <c r="Z730" i="28"/>
  <c r="W731" i="28"/>
  <c r="X731" i="28"/>
  <c r="Y731" i="28"/>
  <c r="Z731" i="28"/>
  <c r="W732" i="28"/>
  <c r="X732" i="28"/>
  <c r="Y732" i="28"/>
  <c r="Z732" i="28"/>
  <c r="W733" i="28"/>
  <c r="X733" i="28"/>
  <c r="Y733" i="28"/>
  <c r="Z733" i="28"/>
  <c r="W734" i="28"/>
  <c r="X734" i="28"/>
  <c r="Y734" i="28"/>
  <c r="Z734" i="28"/>
  <c r="W735" i="28"/>
  <c r="X735" i="28"/>
  <c r="Y735" i="28"/>
  <c r="Z735" i="28"/>
  <c r="W736" i="28"/>
  <c r="X736" i="28"/>
  <c r="Y736" i="28"/>
  <c r="Z736" i="28"/>
  <c r="W737" i="28"/>
  <c r="X737" i="28"/>
  <c r="Y737" i="28"/>
  <c r="Z737" i="28"/>
  <c r="W738" i="28"/>
  <c r="X738" i="28"/>
  <c r="Y738" i="28"/>
  <c r="Z738" i="28"/>
  <c r="W739" i="28"/>
  <c r="X739" i="28"/>
  <c r="Y739" i="28"/>
  <c r="Z739" i="28"/>
  <c r="W740" i="28"/>
  <c r="X740" i="28"/>
  <c r="Y740" i="28"/>
  <c r="Z740" i="28"/>
  <c r="W741" i="28"/>
  <c r="X741" i="28"/>
  <c r="Y741" i="28"/>
  <c r="Z741" i="28"/>
  <c r="W742" i="28"/>
  <c r="X742" i="28"/>
  <c r="Y742" i="28"/>
  <c r="Z742" i="28"/>
  <c r="W743" i="28"/>
  <c r="X743" i="28"/>
  <c r="Y743" i="28"/>
  <c r="Z743" i="28"/>
  <c r="W744" i="28"/>
  <c r="X744" i="28"/>
  <c r="Y744" i="28"/>
  <c r="Z744" i="28"/>
  <c r="W745" i="28"/>
  <c r="X745" i="28"/>
  <c r="Y745" i="28"/>
  <c r="Z745" i="28"/>
  <c r="W746" i="28"/>
  <c r="X746" i="28"/>
  <c r="Y746" i="28"/>
  <c r="Z746" i="28"/>
  <c r="W747" i="28"/>
  <c r="X747" i="28"/>
  <c r="Y747" i="28"/>
  <c r="Z747" i="28"/>
  <c r="W748" i="28"/>
  <c r="X748" i="28"/>
  <c r="Y748" i="28"/>
  <c r="Z748" i="28"/>
  <c r="W749" i="28"/>
  <c r="X749" i="28"/>
  <c r="Y749" i="28"/>
  <c r="Z749" i="28"/>
  <c r="W750" i="28"/>
  <c r="X750" i="28"/>
  <c r="Y750" i="28"/>
  <c r="Z750" i="28"/>
  <c r="W751" i="28"/>
  <c r="X751" i="28"/>
  <c r="Y751" i="28"/>
  <c r="Z751" i="28"/>
  <c r="W752" i="28"/>
  <c r="X752" i="28"/>
  <c r="Y752" i="28"/>
  <c r="Z752" i="28"/>
  <c r="W753" i="28"/>
  <c r="X753" i="28"/>
  <c r="Y753" i="28"/>
  <c r="Z753" i="28"/>
  <c r="W754" i="28"/>
  <c r="X754" i="28"/>
  <c r="Y754" i="28"/>
  <c r="Z754" i="28"/>
  <c r="W755" i="28"/>
  <c r="X755" i="28"/>
  <c r="Y755" i="28"/>
  <c r="Z755" i="28"/>
  <c r="W756" i="28"/>
  <c r="X756" i="28"/>
  <c r="Y756" i="28"/>
  <c r="Z756" i="28"/>
  <c r="W757" i="28"/>
  <c r="X757" i="28"/>
  <c r="Y757" i="28"/>
  <c r="Z757" i="28"/>
  <c r="W758" i="28"/>
  <c r="X758" i="28"/>
  <c r="Y758" i="28"/>
  <c r="Z758" i="28"/>
  <c r="W759" i="28"/>
  <c r="X759" i="28"/>
  <c r="Y759" i="28"/>
  <c r="Z759" i="28"/>
  <c r="W760" i="28"/>
  <c r="X760" i="28"/>
  <c r="Y760" i="28"/>
  <c r="Z760" i="28"/>
  <c r="W761" i="28"/>
  <c r="X761" i="28"/>
  <c r="Y761" i="28"/>
  <c r="Z761" i="28"/>
  <c r="W762" i="28"/>
  <c r="X762" i="28"/>
  <c r="Y762" i="28"/>
  <c r="Z762" i="28"/>
  <c r="W763" i="28"/>
  <c r="X763" i="28"/>
  <c r="Y763" i="28"/>
  <c r="Z763" i="28"/>
  <c r="W764" i="28"/>
  <c r="X764" i="28"/>
  <c r="Y764" i="28"/>
  <c r="Z764" i="28"/>
  <c r="W765" i="28"/>
  <c r="X765" i="28"/>
  <c r="Y765" i="28"/>
  <c r="Z765" i="28"/>
  <c r="W766" i="28"/>
  <c r="X766" i="28"/>
  <c r="Y766" i="28"/>
  <c r="Z766" i="28"/>
  <c r="W767" i="28"/>
  <c r="X767" i="28"/>
  <c r="Y767" i="28"/>
  <c r="Z767" i="28"/>
  <c r="W768" i="28"/>
  <c r="X768" i="28"/>
  <c r="Y768" i="28"/>
  <c r="Z768" i="28"/>
  <c r="W769" i="28"/>
  <c r="X769" i="28"/>
  <c r="Y769" i="28"/>
  <c r="Z769" i="28"/>
  <c r="W770" i="28"/>
  <c r="X770" i="28"/>
  <c r="Y770" i="28"/>
  <c r="Z770" i="28"/>
  <c r="W771" i="28"/>
  <c r="X771" i="28"/>
  <c r="Y771" i="28"/>
  <c r="Z771" i="28"/>
  <c r="W772" i="28"/>
  <c r="X772" i="28"/>
  <c r="Y772" i="28"/>
  <c r="Z772" i="28"/>
  <c r="W773" i="28"/>
  <c r="X773" i="28"/>
  <c r="Y773" i="28"/>
  <c r="Z773" i="28"/>
  <c r="W774" i="28"/>
  <c r="X774" i="28"/>
  <c r="Y774" i="28"/>
  <c r="Z774" i="28"/>
  <c r="W775" i="28"/>
  <c r="X775" i="28"/>
  <c r="Y775" i="28"/>
  <c r="Z775" i="28"/>
  <c r="W776" i="28"/>
  <c r="X776" i="28"/>
  <c r="Y776" i="28"/>
  <c r="Z776" i="28"/>
  <c r="W777" i="28"/>
  <c r="X777" i="28"/>
  <c r="Y777" i="28"/>
  <c r="Z777" i="28"/>
  <c r="W778" i="28"/>
  <c r="X778" i="28"/>
  <c r="Y778" i="28"/>
  <c r="Z778" i="28"/>
  <c r="W779" i="28"/>
  <c r="X779" i="28"/>
  <c r="Y779" i="28"/>
  <c r="Z779" i="28"/>
  <c r="W780" i="28"/>
  <c r="X780" i="28"/>
  <c r="Y780" i="28"/>
  <c r="Z780" i="28"/>
  <c r="W781" i="28"/>
  <c r="X781" i="28"/>
  <c r="Y781" i="28"/>
  <c r="Z781" i="28"/>
  <c r="W782" i="28"/>
  <c r="X782" i="28"/>
  <c r="Y782" i="28"/>
  <c r="Z782" i="28"/>
  <c r="W783" i="28"/>
  <c r="X783" i="28"/>
  <c r="Y783" i="28"/>
  <c r="Z783" i="28"/>
  <c r="W784" i="28"/>
  <c r="X784" i="28"/>
  <c r="Y784" i="28"/>
  <c r="Z784" i="28"/>
  <c r="W785" i="28"/>
  <c r="X785" i="28"/>
  <c r="Y785" i="28"/>
  <c r="Z785" i="28"/>
  <c r="W786" i="28"/>
  <c r="X786" i="28"/>
  <c r="Y786" i="28"/>
  <c r="Z786" i="28"/>
  <c r="W787" i="28"/>
  <c r="X787" i="28"/>
  <c r="Y787" i="28"/>
  <c r="Z787" i="28"/>
  <c r="W788" i="28"/>
  <c r="X788" i="28"/>
  <c r="Y788" i="28"/>
  <c r="Z788" i="28"/>
  <c r="W789" i="28"/>
  <c r="X789" i="28"/>
  <c r="Y789" i="28"/>
  <c r="Z789" i="28"/>
  <c r="W790" i="28"/>
  <c r="X790" i="28"/>
  <c r="Y790" i="28"/>
  <c r="Z790" i="28"/>
  <c r="W791" i="28"/>
  <c r="X791" i="28"/>
  <c r="Y791" i="28"/>
  <c r="Z791" i="28"/>
  <c r="W792" i="28"/>
  <c r="X792" i="28"/>
  <c r="Y792" i="28"/>
  <c r="Z792" i="28"/>
  <c r="W793" i="28"/>
  <c r="X793" i="28"/>
  <c r="Y793" i="28"/>
  <c r="Z793" i="28"/>
  <c r="W794" i="28"/>
  <c r="X794" i="28"/>
  <c r="Y794" i="28"/>
  <c r="Z794" i="28"/>
  <c r="W795" i="28"/>
  <c r="X795" i="28"/>
  <c r="Y795" i="28"/>
  <c r="Z795" i="28"/>
  <c r="W796" i="28"/>
  <c r="X796" i="28"/>
  <c r="Y796" i="28"/>
  <c r="Z796" i="28"/>
  <c r="W797" i="28"/>
  <c r="X797" i="28"/>
  <c r="Y797" i="28"/>
  <c r="Z797" i="28"/>
  <c r="W798" i="28"/>
  <c r="X798" i="28"/>
  <c r="Y798" i="28"/>
  <c r="Z798" i="28"/>
  <c r="W799" i="28"/>
  <c r="X799" i="28"/>
  <c r="Y799" i="28"/>
  <c r="Z799" i="28"/>
  <c r="W800" i="28"/>
  <c r="X800" i="28"/>
  <c r="Y800" i="28"/>
  <c r="Z800" i="28"/>
  <c r="W801" i="28"/>
  <c r="X801" i="28"/>
  <c r="Y801" i="28"/>
  <c r="Z801" i="28"/>
  <c r="W802" i="28"/>
  <c r="X802" i="28"/>
  <c r="Y802" i="28"/>
  <c r="Z802" i="28"/>
  <c r="W803" i="28"/>
  <c r="X803" i="28"/>
  <c r="Y803" i="28"/>
  <c r="Z803" i="28"/>
  <c r="W804" i="28"/>
  <c r="X804" i="28"/>
  <c r="Y804" i="28"/>
  <c r="Z804" i="28"/>
  <c r="W805" i="28"/>
  <c r="X805" i="28"/>
  <c r="Y805" i="28"/>
  <c r="Z805" i="28"/>
  <c r="W806" i="28"/>
  <c r="X806" i="28"/>
  <c r="Y806" i="28"/>
  <c r="Z806" i="28"/>
  <c r="W807" i="28"/>
  <c r="X807" i="28"/>
  <c r="Y807" i="28"/>
  <c r="Z807" i="28"/>
  <c r="W808" i="28"/>
  <c r="X808" i="28"/>
  <c r="Y808" i="28"/>
  <c r="Z808" i="28"/>
  <c r="W809" i="28"/>
  <c r="X809" i="28"/>
  <c r="Y809" i="28"/>
  <c r="Z809" i="28"/>
  <c r="W810" i="28"/>
  <c r="X810" i="28"/>
  <c r="Y810" i="28"/>
  <c r="Z810" i="28"/>
  <c r="W811" i="28"/>
  <c r="X811" i="28"/>
  <c r="Y811" i="28"/>
  <c r="Z811" i="28"/>
  <c r="W812" i="28"/>
  <c r="X812" i="28"/>
  <c r="Y812" i="28"/>
  <c r="Z812" i="28"/>
  <c r="W813" i="28"/>
  <c r="X813" i="28"/>
  <c r="Y813" i="28"/>
  <c r="Z813" i="28"/>
  <c r="W814" i="28"/>
  <c r="X814" i="28"/>
  <c r="Y814" i="28"/>
  <c r="Z814" i="28"/>
  <c r="W815" i="28"/>
  <c r="X815" i="28"/>
  <c r="Y815" i="28"/>
  <c r="Z815" i="28"/>
  <c r="W816" i="28"/>
  <c r="X816" i="28"/>
  <c r="Y816" i="28"/>
  <c r="Z816" i="28"/>
  <c r="W817" i="28"/>
  <c r="X817" i="28"/>
  <c r="Y817" i="28"/>
  <c r="Z817" i="28"/>
  <c r="W818" i="28"/>
  <c r="X818" i="28"/>
  <c r="Y818" i="28"/>
  <c r="Z818" i="28"/>
  <c r="W819" i="28"/>
  <c r="X819" i="28"/>
  <c r="Y819" i="28"/>
  <c r="Z819" i="28"/>
  <c r="I13" i="29" s="1"/>
  <c r="W820" i="28"/>
  <c r="X820" i="28"/>
  <c r="Y820" i="28"/>
  <c r="Z820" i="28"/>
  <c r="W821" i="28"/>
  <c r="X821" i="28"/>
  <c r="Y821" i="28"/>
  <c r="Z821" i="28"/>
  <c r="W822" i="28"/>
  <c r="X822" i="28"/>
  <c r="Y822" i="28"/>
  <c r="Z822" i="28"/>
  <c r="N21" i="29" s="1"/>
  <c r="V21" i="29" s="1"/>
  <c r="W823" i="28"/>
  <c r="X823" i="28"/>
  <c r="Y823" i="28"/>
  <c r="Z823" i="28"/>
  <c r="W824" i="28"/>
  <c r="X824" i="28"/>
  <c r="Y824" i="28"/>
  <c r="Z824" i="28"/>
  <c r="W825" i="28"/>
  <c r="X825" i="28"/>
  <c r="Y825" i="28"/>
  <c r="Z825" i="28"/>
  <c r="W826" i="28"/>
  <c r="X826" i="28"/>
  <c r="Y826" i="28"/>
  <c r="Z826" i="28"/>
  <c r="W827" i="28"/>
  <c r="X827" i="28"/>
  <c r="Y827" i="28"/>
  <c r="Z827" i="28"/>
  <c r="W828" i="28"/>
  <c r="X828" i="28"/>
  <c r="Y828" i="28"/>
  <c r="Z828" i="28"/>
  <c r="W829" i="28"/>
  <c r="X829" i="28"/>
  <c r="Y829" i="28"/>
  <c r="Z829" i="28"/>
  <c r="W830" i="28"/>
  <c r="X830" i="28"/>
  <c r="Y830" i="28"/>
  <c r="Z830" i="28"/>
  <c r="W831" i="28"/>
  <c r="X831" i="28"/>
  <c r="Y831" i="28"/>
  <c r="Z831" i="28"/>
  <c r="W832" i="28"/>
  <c r="X832" i="28"/>
  <c r="Y832" i="28"/>
  <c r="Z832" i="28"/>
  <c r="W833" i="28"/>
  <c r="X833" i="28"/>
  <c r="Y833" i="28"/>
  <c r="Z833" i="28"/>
  <c r="W834" i="28"/>
  <c r="X834" i="28"/>
  <c r="Y834" i="28"/>
  <c r="Z834" i="28"/>
  <c r="W835" i="28"/>
  <c r="X835" i="28"/>
  <c r="Y835" i="28"/>
  <c r="Z835" i="28"/>
  <c r="C3" i="29"/>
  <c r="C2" i="29"/>
  <c r="W2" i="28"/>
  <c r="X2" i="28"/>
  <c r="Y2" i="28"/>
  <c r="Z2" i="28"/>
  <c r="W3" i="28"/>
  <c r="X3" i="28"/>
  <c r="Y3" i="28"/>
  <c r="Z3" i="28"/>
  <c r="W4" i="28"/>
  <c r="X4" i="28"/>
  <c r="Y4" i="28"/>
  <c r="Z4" i="28"/>
  <c r="W5" i="28"/>
  <c r="X5" i="28"/>
  <c r="Y5" i="28"/>
  <c r="Z5" i="28"/>
  <c r="W6" i="28"/>
  <c r="X6" i="28"/>
  <c r="Y6" i="28"/>
  <c r="Z6" i="28"/>
  <c r="W7" i="28"/>
  <c r="X7" i="28"/>
  <c r="Y7" i="28"/>
  <c r="Z7" i="28"/>
  <c r="W8" i="28"/>
  <c r="X8" i="28"/>
  <c r="Y8" i="28"/>
  <c r="Z8" i="28"/>
  <c r="W9" i="28"/>
  <c r="X9" i="28"/>
  <c r="Y9" i="28"/>
  <c r="Z9" i="28"/>
  <c r="W10" i="28"/>
  <c r="X10" i="28"/>
  <c r="Y10" i="28"/>
  <c r="Z10" i="28"/>
  <c r="W11" i="28"/>
  <c r="X11" i="28"/>
  <c r="Y11" i="28"/>
  <c r="Z11" i="28"/>
  <c r="W12" i="28"/>
  <c r="X12" i="28"/>
  <c r="Y12" i="28"/>
  <c r="Z12" i="28"/>
  <c r="W13" i="28"/>
  <c r="X13" i="28"/>
  <c r="Y13" i="28"/>
  <c r="Z13" i="28"/>
  <c r="W14" i="28"/>
  <c r="X14" i="28"/>
  <c r="Y14" i="28"/>
  <c r="Z14" i="28"/>
  <c r="W15" i="28"/>
  <c r="X15" i="28"/>
  <c r="Y15" i="28"/>
  <c r="Z15" i="28"/>
  <c r="W16" i="28"/>
  <c r="X16" i="28"/>
  <c r="Y16" i="28"/>
  <c r="Z16" i="28"/>
  <c r="W17" i="28"/>
  <c r="X17" i="28"/>
  <c r="Y17" i="28"/>
  <c r="Z17" i="28"/>
  <c r="W18" i="28"/>
  <c r="X18" i="28"/>
  <c r="Y18" i="28"/>
  <c r="Z18" i="28"/>
  <c r="W19" i="28"/>
  <c r="X19" i="28"/>
  <c r="Y19" i="28"/>
  <c r="Z19" i="28"/>
  <c r="W20" i="28"/>
  <c r="X20" i="28"/>
  <c r="Y20" i="28"/>
  <c r="Z20" i="28"/>
  <c r="W21" i="28"/>
  <c r="X21" i="28"/>
  <c r="Y21" i="28"/>
  <c r="Z21" i="28"/>
  <c r="W22" i="28"/>
  <c r="X22" i="28"/>
  <c r="Y22" i="28"/>
  <c r="Z22" i="28"/>
  <c r="W23" i="28"/>
  <c r="X23" i="28"/>
  <c r="Y23" i="28"/>
  <c r="Z23" i="28"/>
  <c r="W24" i="28"/>
  <c r="X24" i="28"/>
  <c r="Y24" i="28"/>
  <c r="Z24" i="28"/>
  <c r="W25" i="28"/>
  <c r="X25" i="28"/>
  <c r="Y25" i="28"/>
  <c r="Z25" i="28"/>
  <c r="W26" i="28"/>
  <c r="X26" i="28"/>
  <c r="Y26" i="28"/>
  <c r="Z26" i="28"/>
  <c r="W27" i="28"/>
  <c r="X27" i="28"/>
  <c r="Y27" i="28"/>
  <c r="Z27" i="28"/>
  <c r="W28" i="28"/>
  <c r="X28" i="28"/>
  <c r="Y28" i="28"/>
  <c r="Z28" i="28"/>
  <c r="W29" i="28"/>
  <c r="X29" i="28"/>
  <c r="Y29" i="28"/>
  <c r="Z29" i="28"/>
  <c r="W30" i="28"/>
  <c r="X30" i="28"/>
  <c r="Y30" i="28"/>
  <c r="Z30" i="28"/>
  <c r="W31" i="28"/>
  <c r="X31" i="28"/>
  <c r="Y31" i="28"/>
  <c r="Z31" i="28"/>
  <c r="W32" i="28"/>
  <c r="X32" i="28"/>
  <c r="Y32" i="28"/>
  <c r="Z32" i="28"/>
  <c r="W33" i="28"/>
  <c r="X33" i="28"/>
  <c r="Y33" i="28"/>
  <c r="Z33" i="28"/>
  <c r="W34" i="28"/>
  <c r="X34" i="28"/>
  <c r="Y34" i="28"/>
  <c r="Z34" i="28"/>
  <c r="W35" i="28"/>
  <c r="X35" i="28"/>
  <c r="Y35" i="28"/>
  <c r="Z35" i="28"/>
  <c r="W36" i="28"/>
  <c r="X36" i="28"/>
  <c r="Y36" i="28"/>
  <c r="Z36" i="28"/>
  <c r="W37" i="28"/>
  <c r="X37" i="28"/>
  <c r="Y37" i="28"/>
  <c r="Z37" i="28"/>
  <c r="W38" i="28"/>
  <c r="X38" i="28"/>
  <c r="Y38" i="28"/>
  <c r="Z38" i="28"/>
  <c r="W39" i="28"/>
  <c r="X39" i="28"/>
  <c r="Y39" i="28"/>
  <c r="Z39" i="28"/>
  <c r="W40" i="28"/>
  <c r="X40" i="28"/>
  <c r="Y40" i="28"/>
  <c r="Z40" i="28"/>
  <c r="W41" i="28"/>
  <c r="X41" i="28"/>
  <c r="Y41" i="28"/>
  <c r="Z41" i="28"/>
  <c r="W42" i="28"/>
  <c r="X42" i="28"/>
  <c r="Y42" i="28"/>
  <c r="Z42" i="28"/>
  <c r="W43" i="28"/>
  <c r="X43" i="28"/>
  <c r="Y43" i="28"/>
  <c r="Z43" i="28"/>
  <c r="W44" i="28"/>
  <c r="X44" i="28"/>
  <c r="Y44" i="28"/>
  <c r="Z44" i="28"/>
  <c r="W45" i="28"/>
  <c r="X45" i="28"/>
  <c r="Y45" i="28"/>
  <c r="Z45" i="28"/>
  <c r="W46" i="28"/>
  <c r="X46" i="28"/>
  <c r="Y46" i="28"/>
  <c r="Z46" i="28"/>
  <c r="W47" i="28"/>
  <c r="X47" i="28"/>
  <c r="Y47" i="28"/>
  <c r="Z47" i="28"/>
  <c r="W48" i="28"/>
  <c r="X48" i="28"/>
  <c r="Y48" i="28"/>
  <c r="Z48" i="28"/>
  <c r="W49" i="28"/>
  <c r="X49" i="28"/>
  <c r="Y49" i="28"/>
  <c r="Z49" i="28"/>
  <c r="W50" i="28"/>
  <c r="X50" i="28"/>
  <c r="Y50" i="28"/>
  <c r="Z50" i="28"/>
  <c r="W51" i="28"/>
  <c r="X51" i="28"/>
  <c r="Y51" i="28"/>
  <c r="Z51" i="28"/>
  <c r="R40" i="29" s="1"/>
  <c r="X40" i="29" s="1"/>
  <c r="W52" i="28"/>
  <c r="X52" i="28"/>
  <c r="Y52" i="28"/>
  <c r="Z52" i="28"/>
  <c r="W53" i="28"/>
  <c r="X53" i="28"/>
  <c r="Y53" i="28"/>
  <c r="Z53" i="28"/>
  <c r="W54" i="28"/>
  <c r="X54" i="28"/>
  <c r="Y54" i="28"/>
  <c r="Z54" i="28"/>
  <c r="W55" i="28"/>
  <c r="X55" i="28"/>
  <c r="Y55" i="28"/>
  <c r="Z55" i="28"/>
  <c r="W56" i="28"/>
  <c r="X56" i="28"/>
  <c r="Y56" i="28"/>
  <c r="Z56" i="28"/>
  <c r="W57" i="28"/>
  <c r="X57" i="28"/>
  <c r="Y57" i="28"/>
  <c r="Z57" i="28"/>
  <c r="W58" i="28"/>
  <c r="X58" i="28"/>
  <c r="Y58" i="28"/>
  <c r="Z58" i="28"/>
  <c r="W59" i="28"/>
  <c r="X59" i="28"/>
  <c r="Y59" i="28"/>
  <c r="Z59" i="28"/>
  <c r="W60" i="28"/>
  <c r="X60" i="28"/>
  <c r="Y60" i="28"/>
  <c r="Z60" i="28"/>
  <c r="W61" i="28"/>
  <c r="X61" i="28"/>
  <c r="Y61" i="28"/>
  <c r="Z61" i="28"/>
  <c r="W62" i="28"/>
  <c r="X62" i="28"/>
  <c r="Y62" i="28"/>
  <c r="Z62" i="28"/>
  <c r="W63" i="28"/>
  <c r="X63" i="28"/>
  <c r="Y63" i="28"/>
  <c r="Z63" i="28"/>
  <c r="W64" i="28"/>
  <c r="X64" i="28"/>
  <c r="Y64" i="28"/>
  <c r="Z64" i="28"/>
  <c r="W65" i="28"/>
  <c r="X65" i="28"/>
  <c r="Y65" i="28"/>
  <c r="Z65" i="28"/>
  <c r="W66" i="28"/>
  <c r="X66" i="28"/>
  <c r="Y66" i="28"/>
  <c r="Z66" i="28"/>
  <c r="W67" i="28"/>
  <c r="X67" i="28"/>
  <c r="Y67" i="28"/>
  <c r="Z67" i="28"/>
  <c r="AT53" i="29" s="1"/>
  <c r="W68" i="28"/>
  <c r="X68" i="28"/>
  <c r="Y68" i="28"/>
  <c r="Z68" i="28"/>
  <c r="W69" i="28"/>
  <c r="X69" i="28"/>
  <c r="Y69" i="28"/>
  <c r="Z69" i="28"/>
  <c r="W70" i="28"/>
  <c r="X70" i="28"/>
  <c r="Y70" i="28"/>
  <c r="Z70" i="28"/>
  <c r="W71" i="28"/>
  <c r="X71" i="28"/>
  <c r="Y71" i="28"/>
  <c r="Z71" i="28"/>
  <c r="W72" i="28"/>
  <c r="X72" i="28"/>
  <c r="Y72" i="28"/>
  <c r="Z72" i="28"/>
  <c r="W73" i="28"/>
  <c r="X73" i="28"/>
  <c r="Y73" i="28"/>
  <c r="Z73" i="28"/>
  <c r="W74" i="28"/>
  <c r="X74" i="28"/>
  <c r="Y74" i="28"/>
  <c r="Z74" i="28"/>
  <c r="W75" i="28"/>
  <c r="X75" i="28"/>
  <c r="Y75" i="28"/>
  <c r="Z75" i="28"/>
  <c r="W76" i="28"/>
  <c r="X76" i="28"/>
  <c r="Y76" i="28"/>
  <c r="Z76" i="28"/>
  <c r="W77" i="28"/>
  <c r="X77" i="28"/>
  <c r="Y77" i="28"/>
  <c r="Z77" i="28"/>
  <c r="W78" i="28"/>
  <c r="X78" i="28"/>
  <c r="Y78" i="28"/>
  <c r="Z78" i="28"/>
  <c r="W79" i="28"/>
  <c r="X79" i="28"/>
  <c r="Y79" i="28"/>
  <c r="Z79" i="28"/>
  <c r="W80" i="28"/>
  <c r="X80" i="28"/>
  <c r="Y80" i="28"/>
  <c r="Z80" i="28"/>
  <c r="W81" i="28"/>
  <c r="X81" i="28"/>
  <c r="Y81" i="28"/>
  <c r="Z81" i="28"/>
  <c r="W82" i="28"/>
  <c r="X82" i="28"/>
  <c r="Y82" i="28"/>
  <c r="Z82" i="28"/>
  <c r="W83" i="28"/>
  <c r="X83" i="28"/>
  <c r="Y83" i="28"/>
  <c r="Z83" i="28"/>
  <c r="W84" i="28"/>
  <c r="X84" i="28"/>
  <c r="Y84" i="28"/>
  <c r="Z84" i="28"/>
  <c r="W85" i="28"/>
  <c r="X85" i="28"/>
  <c r="Y85" i="28"/>
  <c r="Z85" i="28"/>
  <c r="W86" i="28"/>
  <c r="X86" i="28"/>
  <c r="Y86" i="28"/>
  <c r="Z86" i="28"/>
  <c r="W87" i="28"/>
  <c r="X87" i="28"/>
  <c r="Y87" i="28"/>
  <c r="Z87" i="28"/>
  <c r="W88" i="28"/>
  <c r="X88" i="28"/>
  <c r="Y88" i="28"/>
  <c r="Z88" i="28"/>
  <c r="W89" i="28"/>
  <c r="X89" i="28"/>
  <c r="Y89" i="28"/>
  <c r="Z89" i="28"/>
  <c r="W90" i="28"/>
  <c r="X90" i="28"/>
  <c r="Y90" i="28"/>
  <c r="Z90" i="28"/>
  <c r="W91" i="28"/>
  <c r="X91" i="28"/>
  <c r="Y91" i="28"/>
  <c r="Z91" i="28"/>
  <c r="W92" i="28"/>
  <c r="X92" i="28"/>
  <c r="Y92" i="28"/>
  <c r="Z92" i="28"/>
  <c r="W93" i="28"/>
  <c r="X93" i="28"/>
  <c r="Y93" i="28"/>
  <c r="Z93" i="28"/>
  <c r="W94" i="28"/>
  <c r="X94" i="28"/>
  <c r="Y94" i="28"/>
  <c r="Z94" i="28"/>
  <c r="W95" i="28"/>
  <c r="X95" i="28"/>
  <c r="Y95" i="28"/>
  <c r="Z95" i="28"/>
  <c r="W96" i="28"/>
  <c r="X96" i="28"/>
  <c r="Y96" i="28"/>
  <c r="Z96" i="28"/>
  <c r="W97" i="28"/>
  <c r="X97" i="28"/>
  <c r="Y97" i="28"/>
  <c r="Z97" i="28"/>
  <c r="W98" i="28"/>
  <c r="X98" i="28"/>
  <c r="Y98" i="28"/>
  <c r="Z98" i="28"/>
  <c r="W99" i="28"/>
  <c r="X99" i="28"/>
  <c r="Y99" i="28"/>
  <c r="Z99" i="28"/>
  <c r="W100" i="28"/>
  <c r="X100" i="28"/>
  <c r="Y100" i="28"/>
  <c r="Z100" i="28"/>
  <c r="W101" i="28"/>
  <c r="X101" i="28"/>
  <c r="Y101" i="28"/>
  <c r="Z101" i="28"/>
  <c r="W102" i="28"/>
  <c r="X102" i="28"/>
  <c r="Y102" i="28"/>
  <c r="Z102" i="28"/>
  <c r="W103" i="28"/>
  <c r="X103" i="28"/>
  <c r="Y103" i="28"/>
  <c r="Z103" i="28"/>
  <c r="W104" i="28"/>
  <c r="X104" i="28"/>
  <c r="Y104" i="28"/>
  <c r="Z104" i="28"/>
  <c r="W105" i="28"/>
  <c r="X105" i="28"/>
  <c r="Y105" i="28"/>
  <c r="Z105" i="28"/>
  <c r="W106" i="28"/>
  <c r="X106" i="28"/>
  <c r="Y106" i="28"/>
  <c r="Z106" i="28"/>
  <c r="W107" i="28"/>
  <c r="X107" i="28"/>
  <c r="Y107" i="28"/>
  <c r="Z107" i="28"/>
  <c r="W108" i="28"/>
  <c r="X108" i="28"/>
  <c r="Y108" i="28"/>
  <c r="Z108" i="28"/>
  <c r="W109" i="28"/>
  <c r="X109" i="28"/>
  <c r="Y109" i="28"/>
  <c r="Z109" i="28"/>
  <c r="W110" i="28"/>
  <c r="X110" i="28"/>
  <c r="Y110" i="28"/>
  <c r="Z110" i="28"/>
  <c r="W111" i="28"/>
  <c r="X111" i="28"/>
  <c r="Y111" i="28"/>
  <c r="Z111" i="28"/>
  <c r="W112" i="28"/>
  <c r="X112" i="28"/>
  <c r="Y112" i="28"/>
  <c r="Z112" i="28"/>
  <c r="W113" i="28"/>
  <c r="X113" i="28"/>
  <c r="Y113" i="28"/>
  <c r="Z113" i="28"/>
  <c r="W114" i="28"/>
  <c r="X114" i="28"/>
  <c r="Y114" i="28"/>
  <c r="Z114" i="28"/>
  <c r="W115" i="28"/>
  <c r="X115" i="28"/>
  <c r="Y115" i="28"/>
  <c r="Z115" i="28"/>
  <c r="W116" i="28"/>
  <c r="X116" i="28"/>
  <c r="Y116" i="28"/>
  <c r="Z116" i="28"/>
  <c r="W117" i="28"/>
  <c r="X117" i="28"/>
  <c r="Y117" i="28"/>
  <c r="Z117" i="28"/>
  <c r="W118" i="28"/>
  <c r="X118" i="28"/>
  <c r="Y118" i="28"/>
  <c r="Z118" i="28"/>
  <c r="W119" i="28"/>
  <c r="X119" i="28"/>
  <c r="Y119" i="28"/>
  <c r="Z119" i="28"/>
  <c r="L37" i="29" s="1"/>
  <c r="U37" i="29" s="1"/>
  <c r="W120" i="28"/>
  <c r="X120" i="28"/>
  <c r="Y120" i="28"/>
  <c r="Z120" i="28"/>
  <c r="W121" i="28"/>
  <c r="X121" i="28"/>
  <c r="Y121" i="28"/>
  <c r="Z121" i="28"/>
  <c r="W122" i="28"/>
  <c r="X122" i="28"/>
  <c r="Y122" i="28"/>
  <c r="Z122" i="28"/>
  <c r="W123" i="28"/>
  <c r="X123" i="28"/>
  <c r="Y123" i="28"/>
  <c r="Z123" i="28"/>
  <c r="W124" i="28"/>
  <c r="X124" i="28"/>
  <c r="Y124" i="28"/>
  <c r="Z124" i="28"/>
  <c r="W125" i="28"/>
  <c r="X125" i="28"/>
  <c r="Y125" i="28"/>
  <c r="Z125" i="28"/>
  <c r="W126" i="28"/>
  <c r="X126" i="28"/>
  <c r="Y126" i="28"/>
  <c r="Z126" i="28"/>
  <c r="W127" i="28"/>
  <c r="X127" i="28"/>
  <c r="Y127" i="28"/>
  <c r="Z127" i="28"/>
  <c r="W128" i="28"/>
  <c r="X128" i="28"/>
  <c r="Y128" i="28"/>
  <c r="Z128" i="28"/>
  <c r="W129" i="28"/>
  <c r="X129" i="28"/>
  <c r="Y129" i="28"/>
  <c r="Z129" i="28"/>
  <c r="W130" i="28"/>
  <c r="X130" i="28"/>
  <c r="Y130" i="28"/>
  <c r="Z130" i="28"/>
  <c r="W131" i="28"/>
  <c r="X131" i="28"/>
  <c r="Y131" i="28"/>
  <c r="Z131" i="28"/>
  <c r="W132" i="28"/>
  <c r="X132" i="28"/>
  <c r="Y132" i="28"/>
  <c r="Z132" i="28"/>
  <c r="W133" i="28"/>
  <c r="X133" i="28"/>
  <c r="Y133" i="28"/>
  <c r="Z133" i="28"/>
  <c r="W134" i="28"/>
  <c r="X134" i="28"/>
  <c r="Y134" i="28"/>
  <c r="Z134" i="28"/>
  <c r="W135" i="28"/>
  <c r="X135" i="28"/>
  <c r="Y135" i="28"/>
  <c r="Z135" i="28"/>
  <c r="W136" i="28"/>
  <c r="X136" i="28"/>
  <c r="Y136" i="28"/>
  <c r="Z136" i="28"/>
  <c r="W137" i="28"/>
  <c r="X137" i="28"/>
  <c r="Y137" i="28"/>
  <c r="Z137" i="28"/>
  <c r="W138" i="28"/>
  <c r="X138" i="28"/>
  <c r="Y138" i="28"/>
  <c r="Z138" i="28"/>
  <c r="W139" i="28"/>
  <c r="X139" i="28"/>
  <c r="Y139" i="28"/>
  <c r="Z139" i="28"/>
  <c r="W140" i="28"/>
  <c r="X140" i="28"/>
  <c r="Y140" i="28"/>
  <c r="Z140" i="28"/>
  <c r="W141" i="28"/>
  <c r="X141" i="28"/>
  <c r="Y141" i="28"/>
  <c r="Z141" i="28"/>
  <c r="W142" i="28"/>
  <c r="X142" i="28"/>
  <c r="Y142" i="28"/>
  <c r="Z142" i="28"/>
  <c r="W143" i="28"/>
  <c r="X143" i="28"/>
  <c r="Y143" i="28"/>
  <c r="Z143" i="28"/>
  <c r="W144" i="28"/>
  <c r="X144" i="28"/>
  <c r="Y144" i="28"/>
  <c r="Z144" i="28"/>
  <c r="W145" i="28"/>
  <c r="X145" i="28"/>
  <c r="Y145" i="28"/>
  <c r="Z145" i="28"/>
  <c r="W146" i="28"/>
  <c r="X146" i="28"/>
  <c r="Y146" i="28"/>
  <c r="Z146" i="28"/>
  <c r="W147" i="28"/>
  <c r="X147" i="28"/>
  <c r="Y147" i="28"/>
  <c r="Z147" i="28"/>
  <c r="W148" i="28"/>
  <c r="X148" i="28"/>
  <c r="Y148" i="28"/>
  <c r="Z148" i="28"/>
  <c r="W149" i="28"/>
  <c r="X149" i="28"/>
  <c r="Y149" i="28"/>
  <c r="Z149" i="28"/>
  <c r="W150" i="28"/>
  <c r="X150" i="28"/>
  <c r="Y150" i="28"/>
  <c r="Z150" i="28"/>
  <c r="W151" i="28"/>
  <c r="X151" i="28"/>
  <c r="Y151" i="28"/>
  <c r="Z151" i="28"/>
  <c r="W152" i="28"/>
  <c r="X152" i="28"/>
  <c r="Y152" i="28"/>
  <c r="Z152" i="28"/>
  <c r="W153" i="28"/>
  <c r="X153" i="28"/>
  <c r="Y153" i="28"/>
  <c r="Z153" i="28"/>
  <c r="W154" i="28"/>
  <c r="X154" i="28"/>
  <c r="Y154" i="28"/>
  <c r="Z154" i="28"/>
  <c r="W155" i="28"/>
  <c r="X155" i="28"/>
  <c r="Y155" i="28"/>
  <c r="Z155" i="28"/>
  <c r="W156" i="28"/>
  <c r="X156" i="28"/>
  <c r="Y156" i="28"/>
  <c r="Z156" i="28"/>
  <c r="W157" i="28"/>
  <c r="X157" i="28"/>
  <c r="Y157" i="28"/>
  <c r="Z157" i="28"/>
  <c r="W158" i="28"/>
  <c r="X158" i="28"/>
  <c r="Y158" i="28"/>
  <c r="Z158" i="28"/>
  <c r="W159" i="28"/>
  <c r="X159" i="28"/>
  <c r="Y159" i="28"/>
  <c r="Z159" i="28"/>
  <c r="W160" i="28"/>
  <c r="X160" i="28"/>
  <c r="Y160" i="28"/>
  <c r="Z160" i="28"/>
  <c r="W161" i="28"/>
  <c r="X161" i="28"/>
  <c r="Y161" i="28"/>
  <c r="Z161" i="28"/>
  <c r="W162" i="28"/>
  <c r="X162" i="28"/>
  <c r="Y162" i="28"/>
  <c r="Z162" i="28"/>
  <c r="W163" i="28"/>
  <c r="X163" i="28"/>
  <c r="Y163" i="28"/>
  <c r="Z163" i="28"/>
  <c r="W164" i="28"/>
  <c r="X164" i="28"/>
  <c r="Y164" i="28"/>
  <c r="Z164" i="28"/>
  <c r="W165" i="28"/>
  <c r="X165" i="28"/>
  <c r="Y165" i="28"/>
  <c r="Z165" i="28"/>
  <c r="W166" i="28"/>
  <c r="X166" i="28"/>
  <c r="Y166" i="28"/>
  <c r="Z166" i="28"/>
  <c r="W167" i="28"/>
  <c r="X167" i="28"/>
  <c r="Y167" i="28"/>
  <c r="Z167" i="28"/>
  <c r="W168" i="28"/>
  <c r="X168" i="28"/>
  <c r="Y168" i="28"/>
  <c r="Z168" i="28"/>
  <c r="W169" i="28"/>
  <c r="X169" i="28"/>
  <c r="Y169" i="28"/>
  <c r="Z169" i="28"/>
  <c r="W170" i="28"/>
  <c r="X170" i="28"/>
  <c r="Y170" i="28"/>
  <c r="Z170" i="28"/>
  <c r="W171" i="28"/>
  <c r="X171" i="28"/>
  <c r="Y171" i="28"/>
  <c r="Z171" i="28"/>
  <c r="W172" i="28"/>
  <c r="X172" i="28"/>
  <c r="Y172" i="28"/>
  <c r="Z172" i="28"/>
  <c r="W173" i="28"/>
  <c r="X173" i="28"/>
  <c r="Y173" i="28"/>
  <c r="Z173" i="28"/>
  <c r="W174" i="28"/>
  <c r="X174" i="28"/>
  <c r="Y174" i="28"/>
  <c r="Z174" i="28"/>
  <c r="W175" i="28"/>
  <c r="X175" i="28"/>
  <c r="Y175" i="28"/>
  <c r="Z175" i="28"/>
  <c r="W176" i="28"/>
  <c r="X176" i="28"/>
  <c r="Y176" i="28"/>
  <c r="Z176" i="28"/>
  <c r="W177" i="28"/>
  <c r="X177" i="28"/>
  <c r="Y177" i="28"/>
  <c r="Z177" i="28"/>
  <c r="W178" i="28"/>
  <c r="X178" i="28"/>
  <c r="Y178" i="28"/>
  <c r="Z178" i="28"/>
  <c r="W179" i="28"/>
  <c r="X179" i="28"/>
  <c r="Y179" i="28"/>
  <c r="Z179" i="28"/>
  <c r="W180" i="28"/>
  <c r="X180" i="28"/>
  <c r="Y180" i="28"/>
  <c r="Z180" i="28"/>
  <c r="W181" i="28"/>
  <c r="X181" i="28"/>
  <c r="Y181" i="28"/>
  <c r="Z181" i="28"/>
  <c r="W182" i="28"/>
  <c r="X182" i="28"/>
  <c r="Y182" i="28"/>
  <c r="Z182" i="28"/>
  <c r="W183" i="28"/>
  <c r="X183" i="28"/>
  <c r="Y183" i="28"/>
  <c r="Z183" i="28"/>
  <c r="W184" i="28"/>
  <c r="X184" i="28"/>
  <c r="Y184" i="28"/>
  <c r="Z184" i="28"/>
  <c r="W185" i="28"/>
  <c r="X185" i="28"/>
  <c r="Y185" i="28"/>
  <c r="Z185" i="28"/>
  <c r="W186" i="28"/>
  <c r="X186" i="28"/>
  <c r="Y186" i="28"/>
  <c r="Z186" i="28"/>
  <c r="W187" i="28"/>
  <c r="X187" i="28"/>
  <c r="Y187" i="28"/>
  <c r="Z187" i="28"/>
  <c r="W188" i="28"/>
  <c r="X188" i="28"/>
  <c r="Y188" i="28"/>
  <c r="Z188" i="28"/>
  <c r="W189" i="28"/>
  <c r="X189" i="28"/>
  <c r="Y189" i="28"/>
  <c r="Z189" i="28"/>
  <c r="W190" i="28"/>
  <c r="X190" i="28"/>
  <c r="Y190" i="28"/>
  <c r="Z190" i="28"/>
  <c r="W191" i="28"/>
  <c r="X191" i="28"/>
  <c r="Y191" i="28"/>
  <c r="Z191" i="28"/>
  <c r="W192" i="28"/>
  <c r="X192" i="28"/>
  <c r="Y192" i="28"/>
  <c r="Z192" i="28"/>
  <c r="W193" i="28"/>
  <c r="X193" i="28"/>
  <c r="Y193" i="28"/>
  <c r="Z193" i="28"/>
  <c r="W194" i="28"/>
  <c r="X194" i="28"/>
  <c r="Y194" i="28"/>
  <c r="Z194" i="28"/>
  <c r="W195" i="28"/>
  <c r="X195" i="28"/>
  <c r="Y195" i="28"/>
  <c r="Z195" i="28"/>
  <c r="W196" i="28"/>
  <c r="X196" i="28"/>
  <c r="Y196" i="28"/>
  <c r="Z196" i="28"/>
  <c r="W197" i="28"/>
  <c r="X197" i="28"/>
  <c r="Y197" i="28"/>
  <c r="Z197" i="28"/>
  <c r="W198" i="28"/>
  <c r="X198" i="28"/>
  <c r="Y198" i="28"/>
  <c r="Z198" i="28"/>
  <c r="W199" i="28"/>
  <c r="X199" i="28"/>
  <c r="Y199" i="28"/>
  <c r="Z199" i="28"/>
  <c r="W200" i="28"/>
  <c r="X200" i="28"/>
  <c r="Y200" i="28"/>
  <c r="Z200" i="28"/>
  <c r="W201" i="28"/>
  <c r="X201" i="28"/>
  <c r="Y201" i="28"/>
  <c r="Z201" i="28"/>
  <c r="W202" i="28"/>
  <c r="X202" i="28"/>
  <c r="Y202" i="28"/>
  <c r="Z202" i="28"/>
  <c r="W203" i="28"/>
  <c r="X203" i="28"/>
  <c r="Y203" i="28"/>
  <c r="Z203" i="28"/>
  <c r="W204" i="28"/>
  <c r="X204" i="28"/>
  <c r="Y204" i="28"/>
  <c r="Z204" i="28"/>
  <c r="W205" i="28"/>
  <c r="X205" i="28"/>
  <c r="Y205" i="28"/>
  <c r="Z205" i="28"/>
  <c r="W206" i="28"/>
  <c r="X206" i="28"/>
  <c r="Y206" i="28"/>
  <c r="Z206" i="28"/>
  <c r="W207" i="28"/>
  <c r="X207" i="28"/>
  <c r="Y207" i="28"/>
  <c r="Z207" i="28"/>
  <c r="W208" i="28"/>
  <c r="X208" i="28"/>
  <c r="Y208" i="28"/>
  <c r="Z208" i="28"/>
  <c r="W209" i="28"/>
  <c r="X209" i="28"/>
  <c r="Y209" i="28"/>
  <c r="Z209" i="28"/>
  <c r="W210" i="28"/>
  <c r="X210" i="28"/>
  <c r="Y210" i="28"/>
  <c r="Z210" i="28"/>
  <c r="W211" i="28"/>
  <c r="X211" i="28"/>
  <c r="Y211" i="28"/>
  <c r="Z211" i="28"/>
  <c r="W212" i="28"/>
  <c r="X212" i="28"/>
  <c r="Y212" i="28"/>
  <c r="Z212" i="28"/>
  <c r="W213" i="28"/>
  <c r="X213" i="28"/>
  <c r="Y213" i="28"/>
  <c r="Z213" i="28"/>
  <c r="W214" i="28"/>
  <c r="X214" i="28"/>
  <c r="Y214" i="28"/>
  <c r="Z214" i="28"/>
  <c r="W215" i="28"/>
  <c r="X215" i="28"/>
  <c r="Y215" i="28"/>
  <c r="Z215" i="28"/>
  <c r="W216" i="28"/>
  <c r="X216" i="28"/>
  <c r="Y216" i="28"/>
  <c r="Z216" i="28"/>
  <c r="W217" i="28"/>
  <c r="X217" i="28"/>
  <c r="Y217" i="28"/>
  <c r="Z217" i="28"/>
  <c r="W218" i="28"/>
  <c r="X218" i="28"/>
  <c r="Y218" i="28"/>
  <c r="Z218" i="28"/>
  <c r="W219" i="28"/>
  <c r="X219" i="28"/>
  <c r="Y219" i="28"/>
  <c r="Z219" i="28"/>
  <c r="W220" i="28"/>
  <c r="X220" i="28"/>
  <c r="Y220" i="28"/>
  <c r="Z220" i="28"/>
  <c r="W221" i="28"/>
  <c r="X221" i="28"/>
  <c r="Y221" i="28"/>
  <c r="Z221" i="28"/>
  <c r="W222" i="28"/>
  <c r="X222" i="28"/>
  <c r="Y222" i="28"/>
  <c r="Z222" i="28"/>
  <c r="W223" i="28"/>
  <c r="X223" i="28"/>
  <c r="Y223" i="28"/>
  <c r="Z223" i="28"/>
  <c r="W224" i="28"/>
  <c r="X224" i="28"/>
  <c r="Y224" i="28"/>
  <c r="Z224" i="28"/>
  <c r="W225" i="28"/>
  <c r="X225" i="28"/>
  <c r="Y225" i="28"/>
  <c r="Z225" i="28"/>
  <c r="W226" i="28"/>
  <c r="X226" i="28"/>
  <c r="Y226" i="28"/>
  <c r="Z226" i="28"/>
  <c r="W227" i="28"/>
  <c r="X227" i="28"/>
  <c r="Y227" i="28"/>
  <c r="Z227" i="28"/>
  <c r="W228" i="28"/>
  <c r="X228" i="28"/>
  <c r="Y228" i="28"/>
  <c r="Z228" i="28"/>
  <c r="W229" i="28"/>
  <c r="X229" i="28"/>
  <c r="Y229" i="28"/>
  <c r="Z229" i="28"/>
  <c r="W230" i="28"/>
  <c r="X230" i="28"/>
  <c r="Y230" i="28"/>
  <c r="Z230" i="28"/>
  <c r="W231" i="28"/>
  <c r="X231" i="28"/>
  <c r="Y231" i="28"/>
  <c r="Z231" i="28"/>
  <c r="W232" i="28"/>
  <c r="X232" i="28"/>
  <c r="Y232" i="28"/>
  <c r="Z232" i="28"/>
  <c r="W233" i="28"/>
  <c r="X233" i="28"/>
  <c r="Y233" i="28"/>
  <c r="Z233" i="28"/>
  <c r="W234" i="28"/>
  <c r="X234" i="28"/>
  <c r="Y234" i="28"/>
  <c r="Z234" i="28"/>
  <c r="W235" i="28"/>
  <c r="X235" i="28"/>
  <c r="Y235" i="28"/>
  <c r="Z235" i="28"/>
  <c r="W236" i="28"/>
  <c r="X236" i="28"/>
  <c r="Y236" i="28"/>
  <c r="Z236" i="28"/>
  <c r="W237" i="28"/>
  <c r="X237" i="28"/>
  <c r="Y237" i="28"/>
  <c r="Z237" i="28"/>
  <c r="W238" i="28"/>
  <c r="X238" i="28"/>
  <c r="Y238" i="28"/>
  <c r="Z238" i="28"/>
  <c r="W239" i="28"/>
  <c r="X239" i="28"/>
  <c r="Y239" i="28"/>
  <c r="Z239" i="28"/>
  <c r="W240" i="28"/>
  <c r="X240" i="28"/>
  <c r="Y240" i="28"/>
  <c r="Z240" i="28"/>
  <c r="W241" i="28"/>
  <c r="X241" i="28"/>
  <c r="Y241" i="28"/>
  <c r="Z241" i="28"/>
  <c r="W242" i="28"/>
  <c r="X242" i="28"/>
  <c r="Y242" i="28"/>
  <c r="Z242" i="28"/>
  <c r="W243" i="28"/>
  <c r="X243" i="28"/>
  <c r="Y243" i="28"/>
  <c r="Z243" i="28"/>
  <c r="W244" i="28"/>
  <c r="X244" i="28"/>
  <c r="Y244" i="28"/>
  <c r="Z244" i="28"/>
  <c r="W245" i="28"/>
  <c r="X245" i="28"/>
  <c r="Y245" i="28"/>
  <c r="Z245" i="28"/>
  <c r="W246" i="28"/>
  <c r="X246" i="28"/>
  <c r="Y246" i="28"/>
  <c r="Z246" i="28"/>
  <c r="W247" i="28"/>
  <c r="X247" i="28"/>
  <c r="Y247" i="28"/>
  <c r="Z247" i="28"/>
  <c r="W248" i="28"/>
  <c r="X248" i="28"/>
  <c r="Y248" i="28"/>
  <c r="Z248" i="28"/>
  <c r="W249" i="28"/>
  <c r="X249" i="28"/>
  <c r="Y249" i="28"/>
  <c r="Z249" i="28"/>
  <c r="W250" i="28"/>
  <c r="X250" i="28"/>
  <c r="Y250" i="28"/>
  <c r="Z250" i="28"/>
  <c r="W251" i="28"/>
  <c r="X251" i="28"/>
  <c r="Y251" i="28"/>
  <c r="Z251" i="28"/>
  <c r="W252" i="28"/>
  <c r="X252" i="28"/>
  <c r="Y252" i="28"/>
  <c r="Z252" i="28"/>
  <c r="W253" i="28"/>
  <c r="X253" i="28"/>
  <c r="Y253" i="28"/>
  <c r="Z253" i="28"/>
  <c r="W254" i="28"/>
  <c r="X254" i="28"/>
  <c r="Y254" i="28"/>
  <c r="Z254" i="28"/>
  <c r="W255" i="28"/>
  <c r="X255" i="28"/>
  <c r="Y255" i="28"/>
  <c r="Z255" i="28"/>
  <c r="W256" i="28"/>
  <c r="X256" i="28"/>
  <c r="Y256" i="28"/>
  <c r="Z256" i="28"/>
  <c r="W257" i="28"/>
  <c r="X257" i="28"/>
  <c r="Y257" i="28"/>
  <c r="Z257" i="28"/>
  <c r="W258" i="28"/>
  <c r="X258" i="28"/>
  <c r="Y258" i="28"/>
  <c r="Z258" i="28"/>
  <c r="W259" i="28"/>
  <c r="X259" i="28"/>
  <c r="Y259" i="28"/>
  <c r="Z259" i="28"/>
  <c r="W260" i="28"/>
  <c r="X260" i="28"/>
  <c r="Y260" i="28"/>
  <c r="Z260" i="28"/>
  <c r="W261" i="28"/>
  <c r="X261" i="28"/>
  <c r="Y261" i="28"/>
  <c r="Z261" i="28"/>
  <c r="W262" i="28"/>
  <c r="X262" i="28"/>
  <c r="Y262" i="28"/>
  <c r="Z262" i="28"/>
  <c r="W263" i="28"/>
  <c r="X263" i="28"/>
  <c r="Y263" i="28"/>
  <c r="Z263" i="28"/>
  <c r="W264" i="28"/>
  <c r="X264" i="28"/>
  <c r="Y264" i="28"/>
  <c r="Z264" i="28"/>
  <c r="W265" i="28"/>
  <c r="X265" i="28"/>
  <c r="Y265" i="28"/>
  <c r="Z265" i="28"/>
  <c r="W266" i="28"/>
  <c r="X266" i="28"/>
  <c r="Y266" i="28"/>
  <c r="Z266" i="28"/>
  <c r="W267" i="28"/>
  <c r="X267" i="28"/>
  <c r="Y267" i="28"/>
  <c r="Z267" i="28"/>
  <c r="W268" i="28"/>
  <c r="X268" i="28"/>
  <c r="Y268" i="28"/>
  <c r="Z268" i="28"/>
  <c r="W269" i="28"/>
  <c r="X269" i="28"/>
  <c r="Y269" i="28"/>
  <c r="Z269" i="28"/>
  <c r="W270" i="28"/>
  <c r="X270" i="28"/>
  <c r="Y270" i="28"/>
  <c r="Z270" i="28"/>
  <c r="W271" i="28"/>
  <c r="X271" i="28"/>
  <c r="Y271" i="28"/>
  <c r="Z271" i="28"/>
  <c r="W272" i="28"/>
  <c r="X272" i="28"/>
  <c r="Y272" i="28"/>
  <c r="Z272" i="28"/>
  <c r="W273" i="28"/>
  <c r="X273" i="28"/>
  <c r="Y273" i="28"/>
  <c r="Z273" i="28"/>
  <c r="W274" i="28"/>
  <c r="X274" i="28"/>
  <c r="Y274" i="28"/>
  <c r="Z274" i="28"/>
  <c r="W275" i="28"/>
  <c r="X275" i="28"/>
  <c r="Y275" i="28"/>
  <c r="Z275" i="28"/>
  <c r="W276" i="28"/>
  <c r="X276" i="28"/>
  <c r="Y276" i="28"/>
  <c r="Z276" i="28"/>
  <c r="W277" i="28"/>
  <c r="X277" i="28"/>
  <c r="Y277" i="28"/>
  <c r="Z277" i="28"/>
  <c r="W278" i="28"/>
  <c r="X278" i="28"/>
  <c r="Y278" i="28"/>
  <c r="Z278" i="28"/>
  <c r="W279" i="28"/>
  <c r="X279" i="28"/>
  <c r="Y279" i="28"/>
  <c r="Z279" i="28"/>
  <c r="W280" i="28"/>
  <c r="X280" i="28"/>
  <c r="Y280" i="28"/>
  <c r="Z280" i="28"/>
  <c r="W281" i="28"/>
  <c r="X281" i="28"/>
  <c r="Y281" i="28"/>
  <c r="Z281" i="28"/>
  <c r="W282" i="28"/>
  <c r="X282" i="28"/>
  <c r="Y282" i="28"/>
  <c r="Z282" i="28"/>
  <c r="W283" i="28"/>
  <c r="X283" i="28"/>
  <c r="Y283" i="28"/>
  <c r="Z283" i="28"/>
  <c r="W284" i="28"/>
  <c r="X284" i="28"/>
  <c r="Y284" i="28"/>
  <c r="Z284" i="28"/>
  <c r="W285" i="28"/>
  <c r="X285" i="28"/>
  <c r="Y285" i="28"/>
  <c r="Z285" i="28"/>
  <c r="W286" i="28"/>
  <c r="X286" i="28"/>
  <c r="Y286" i="28"/>
  <c r="Z286" i="28"/>
  <c r="W287" i="28"/>
  <c r="X287" i="28"/>
  <c r="Y287" i="28"/>
  <c r="Z287" i="28"/>
  <c r="W288" i="28"/>
  <c r="X288" i="28"/>
  <c r="Y288" i="28"/>
  <c r="Z288" i="28"/>
  <c r="W289" i="28"/>
  <c r="X289" i="28"/>
  <c r="Y289" i="28"/>
  <c r="Z289" i="28"/>
  <c r="W290" i="28"/>
  <c r="X290" i="28"/>
  <c r="Y290" i="28"/>
  <c r="Z290" i="28"/>
  <c r="W291" i="28"/>
  <c r="X291" i="28"/>
  <c r="Y291" i="28"/>
  <c r="Z291" i="28"/>
  <c r="W292" i="28"/>
  <c r="X292" i="28"/>
  <c r="Y292" i="28"/>
  <c r="Z292" i="28"/>
  <c r="W293" i="28"/>
  <c r="X293" i="28"/>
  <c r="Y293" i="28"/>
  <c r="Z293" i="28"/>
  <c r="W294" i="28"/>
  <c r="X294" i="28"/>
  <c r="Y294" i="28"/>
  <c r="Z294" i="28"/>
  <c r="W295" i="28"/>
  <c r="X295" i="28"/>
  <c r="Y295" i="28"/>
  <c r="Z295" i="28"/>
  <c r="W296" i="28"/>
  <c r="X296" i="28"/>
  <c r="Y296" i="28"/>
  <c r="Z296" i="28"/>
  <c r="W297" i="28"/>
  <c r="X297" i="28"/>
  <c r="Y297" i="28"/>
  <c r="Z297" i="28"/>
  <c r="W298" i="28"/>
  <c r="X298" i="28"/>
  <c r="Y298" i="28"/>
  <c r="Z298" i="28"/>
  <c r="W299" i="28"/>
  <c r="X299" i="28"/>
  <c r="Y299" i="28"/>
  <c r="Z299" i="28"/>
  <c r="W300" i="28"/>
  <c r="X300" i="28"/>
  <c r="Y300" i="28"/>
  <c r="Z300" i="28"/>
  <c r="W301" i="28"/>
  <c r="X301" i="28"/>
  <c r="Y301" i="28"/>
  <c r="Z301" i="28"/>
  <c r="W302" i="28"/>
  <c r="X302" i="28"/>
  <c r="Y302" i="28"/>
  <c r="Z302" i="28"/>
  <c r="W303" i="28"/>
  <c r="X303" i="28"/>
  <c r="Y303" i="28"/>
  <c r="Z303" i="28"/>
  <c r="W304" i="28"/>
  <c r="X304" i="28"/>
  <c r="Y304" i="28"/>
  <c r="Z304" i="28"/>
  <c r="W305" i="28"/>
  <c r="X305" i="28"/>
  <c r="Y305" i="28"/>
  <c r="Z305" i="28"/>
  <c r="W306" i="28"/>
  <c r="X306" i="28"/>
  <c r="Y306" i="28"/>
  <c r="Z306" i="28"/>
  <c r="W307" i="28"/>
  <c r="X307" i="28"/>
  <c r="Y307" i="28"/>
  <c r="Z307" i="28"/>
  <c r="W308" i="28"/>
  <c r="X308" i="28"/>
  <c r="Y308" i="28"/>
  <c r="Z308" i="28"/>
  <c r="W309" i="28"/>
  <c r="X309" i="28"/>
  <c r="Y309" i="28"/>
  <c r="Z309" i="28"/>
  <c r="W310" i="28"/>
  <c r="X310" i="28"/>
  <c r="Y310" i="28"/>
  <c r="Z310" i="28"/>
  <c r="W311" i="28"/>
  <c r="X311" i="28"/>
  <c r="Y311" i="28"/>
  <c r="Z311" i="28"/>
  <c r="W312" i="28"/>
  <c r="X312" i="28"/>
  <c r="Y312" i="28"/>
  <c r="Z312" i="28"/>
  <c r="W313" i="28"/>
  <c r="X313" i="28"/>
  <c r="Y313" i="28"/>
  <c r="Z313" i="28"/>
  <c r="W314" i="28"/>
  <c r="X314" i="28"/>
  <c r="Y314" i="28"/>
  <c r="Z314" i="28"/>
  <c r="W315" i="28"/>
  <c r="X315" i="28"/>
  <c r="Y315" i="28"/>
  <c r="Z315" i="28"/>
  <c r="W316" i="28"/>
  <c r="X316" i="28"/>
  <c r="Y316" i="28"/>
  <c r="Z316" i="28"/>
  <c r="W317" i="28"/>
  <c r="X317" i="28"/>
  <c r="Y317" i="28"/>
  <c r="Z317" i="28"/>
  <c r="W318" i="28"/>
  <c r="X318" i="28"/>
  <c r="Y318" i="28"/>
  <c r="Z318" i="28"/>
  <c r="W319" i="28"/>
  <c r="X319" i="28"/>
  <c r="Y319" i="28"/>
  <c r="Z319" i="28"/>
  <c r="W320" i="28"/>
  <c r="X320" i="28"/>
  <c r="Y320" i="28"/>
  <c r="Z320" i="28"/>
  <c r="W321" i="28"/>
  <c r="X321" i="28"/>
  <c r="Y321" i="28"/>
  <c r="Z321" i="28"/>
  <c r="W322" i="28"/>
  <c r="X322" i="28"/>
  <c r="Y322" i="28"/>
  <c r="Z322" i="28"/>
  <c r="W323" i="28"/>
  <c r="X323" i="28"/>
  <c r="Y323" i="28"/>
  <c r="Z323" i="28"/>
  <c r="W324" i="28"/>
  <c r="X324" i="28"/>
  <c r="Y324" i="28"/>
  <c r="Z324" i="28"/>
  <c r="W325" i="28"/>
  <c r="X325" i="28"/>
  <c r="Y325" i="28"/>
  <c r="Z325" i="28"/>
  <c r="W326" i="28"/>
  <c r="X326" i="28"/>
  <c r="Y326" i="28"/>
  <c r="Z326" i="28"/>
  <c r="W327" i="28"/>
  <c r="X327" i="28"/>
  <c r="Y327" i="28"/>
  <c r="Z327" i="28"/>
  <c r="W328" i="28"/>
  <c r="X328" i="28"/>
  <c r="Y328" i="28"/>
  <c r="Z328" i="28"/>
  <c r="W329" i="28"/>
  <c r="X329" i="28"/>
  <c r="Y329" i="28"/>
  <c r="Z329" i="28"/>
  <c r="W330" i="28"/>
  <c r="X330" i="28"/>
  <c r="Y330" i="28"/>
  <c r="Z330" i="28"/>
  <c r="W331" i="28"/>
  <c r="X331" i="28"/>
  <c r="Y331" i="28"/>
  <c r="Z331" i="28"/>
  <c r="W332" i="28"/>
  <c r="X332" i="28"/>
  <c r="Y332" i="28"/>
  <c r="Z332" i="28"/>
  <c r="W333" i="28"/>
  <c r="X333" i="28"/>
  <c r="Y333" i="28"/>
  <c r="Z333" i="28"/>
  <c r="W334" i="28"/>
  <c r="X334" i="28"/>
  <c r="Y334" i="28"/>
  <c r="Z334" i="28"/>
  <c r="W335" i="28"/>
  <c r="X335" i="28"/>
  <c r="Y335" i="28"/>
  <c r="Z335" i="28"/>
  <c r="W336" i="28"/>
  <c r="X336" i="28"/>
  <c r="Y336" i="28"/>
  <c r="Z336" i="28"/>
  <c r="W337" i="28"/>
  <c r="X337" i="28"/>
  <c r="Y337" i="28"/>
  <c r="Z337" i="28"/>
  <c r="W338" i="28"/>
  <c r="X338" i="28"/>
  <c r="Y338" i="28"/>
  <c r="Z338" i="28"/>
  <c r="W339" i="28"/>
  <c r="X339" i="28"/>
  <c r="Y339" i="28"/>
  <c r="Z339" i="28"/>
  <c r="W340" i="28"/>
  <c r="X340" i="28"/>
  <c r="Y340" i="28"/>
  <c r="Z340" i="28"/>
  <c r="W341" i="28"/>
  <c r="X341" i="28"/>
  <c r="Y341" i="28"/>
  <c r="Z341" i="28"/>
  <c r="W342" i="28"/>
  <c r="X342" i="28"/>
  <c r="Y342" i="28"/>
  <c r="Z342" i="28"/>
  <c r="W343" i="28"/>
  <c r="X343" i="28"/>
  <c r="Y343" i="28"/>
  <c r="Z343" i="28"/>
  <c r="W344" i="28"/>
  <c r="X344" i="28"/>
  <c r="Y344" i="28"/>
  <c r="Z344" i="28"/>
  <c r="W345" i="28"/>
  <c r="X345" i="28"/>
  <c r="Y345" i="28"/>
  <c r="Z345" i="28"/>
  <c r="W346" i="28"/>
  <c r="X346" i="28"/>
  <c r="Y346" i="28"/>
  <c r="Z346" i="28"/>
  <c r="O30" i="29" s="1"/>
  <c r="W347" i="28"/>
  <c r="X347" i="28"/>
  <c r="Y347" i="28"/>
  <c r="Z347" i="28"/>
  <c r="W348" i="28"/>
  <c r="X348" i="28"/>
  <c r="Y348" i="28"/>
  <c r="Z348" i="28"/>
  <c r="W349" i="28"/>
  <c r="X349" i="28"/>
  <c r="Y349" i="28"/>
  <c r="Z349" i="28"/>
  <c r="W350" i="28"/>
  <c r="X350" i="28"/>
  <c r="Y350" i="28"/>
  <c r="Z350" i="28"/>
  <c r="W351" i="28"/>
  <c r="X351" i="28"/>
  <c r="Y351" i="28"/>
  <c r="Z351" i="28"/>
  <c r="W352" i="28"/>
  <c r="X352" i="28"/>
  <c r="Y352" i="28"/>
  <c r="Z352" i="28"/>
  <c r="W353" i="28"/>
  <c r="X353" i="28"/>
  <c r="Y353" i="28"/>
  <c r="Z353" i="28"/>
  <c r="W354" i="28"/>
  <c r="X354" i="28"/>
  <c r="Y354" i="28"/>
  <c r="Z354" i="28"/>
  <c r="W355" i="28"/>
  <c r="X355" i="28"/>
  <c r="Y355" i="28"/>
  <c r="Z355" i="28"/>
  <c r="W356" i="28"/>
  <c r="X356" i="28"/>
  <c r="Y356" i="28"/>
  <c r="Z356" i="28"/>
  <c r="W357" i="28"/>
  <c r="X357" i="28"/>
  <c r="Y357" i="28"/>
  <c r="Z357" i="28"/>
  <c r="W358" i="28"/>
  <c r="X358" i="28"/>
  <c r="Y358" i="28"/>
  <c r="Z358" i="28"/>
  <c r="W359" i="28"/>
  <c r="X359" i="28"/>
  <c r="Y359" i="28"/>
  <c r="Z359" i="28"/>
  <c r="W360" i="28"/>
  <c r="X360" i="28"/>
  <c r="Y360" i="28"/>
  <c r="Z360" i="28"/>
  <c r="W361" i="28"/>
  <c r="X361" i="28"/>
  <c r="Y361" i="28"/>
  <c r="Z361" i="28"/>
  <c r="W362" i="28"/>
  <c r="X362" i="28"/>
  <c r="Y362" i="28"/>
  <c r="Z362" i="28"/>
  <c r="W363" i="28"/>
  <c r="X363" i="28"/>
  <c r="Y363" i="28"/>
  <c r="Z363" i="28"/>
  <c r="W364" i="28"/>
  <c r="X364" i="28"/>
  <c r="Y364" i="28"/>
  <c r="Z364" i="28"/>
  <c r="W365" i="28"/>
  <c r="X365" i="28"/>
  <c r="Y365" i="28"/>
  <c r="Z365" i="28"/>
  <c r="W366" i="28"/>
  <c r="X366" i="28"/>
  <c r="Y366" i="28"/>
  <c r="Z366" i="28"/>
  <c r="W367" i="28"/>
  <c r="X367" i="28"/>
  <c r="Y367" i="28"/>
  <c r="Z367" i="28"/>
  <c r="W368" i="28"/>
  <c r="X368" i="28"/>
  <c r="Y368" i="28"/>
  <c r="Z368" i="28"/>
  <c r="W369" i="28"/>
  <c r="X369" i="28"/>
  <c r="Y369" i="28"/>
  <c r="Z369" i="28"/>
  <c r="W370" i="28"/>
  <c r="X370" i="28"/>
  <c r="Y370" i="28"/>
  <c r="Z370" i="28"/>
  <c r="W371" i="28"/>
  <c r="X371" i="28"/>
  <c r="Y371" i="28"/>
  <c r="Z371" i="28"/>
  <c r="W372" i="28"/>
  <c r="X372" i="28"/>
  <c r="Y372" i="28"/>
  <c r="Z372" i="28"/>
  <c r="W373" i="28"/>
  <c r="X373" i="28"/>
  <c r="Y373" i="28"/>
  <c r="Z373" i="28"/>
  <c r="W374" i="28"/>
  <c r="X374" i="28"/>
  <c r="Y374" i="28"/>
  <c r="Z374" i="28"/>
  <c r="W375" i="28"/>
  <c r="X375" i="28"/>
  <c r="Y375" i="28"/>
  <c r="Z375" i="28"/>
  <c r="W376" i="28"/>
  <c r="X376" i="28"/>
  <c r="Y376" i="28"/>
  <c r="Z376" i="28"/>
  <c r="W377" i="28"/>
  <c r="X377" i="28"/>
  <c r="Y377" i="28"/>
  <c r="Z377" i="28"/>
  <c r="W378" i="28"/>
  <c r="X378" i="28"/>
  <c r="Y378" i="28"/>
  <c r="Z378" i="28"/>
  <c r="W379" i="28"/>
  <c r="X379" i="28"/>
  <c r="Y379" i="28"/>
  <c r="Z379" i="28"/>
  <c r="W380" i="28"/>
  <c r="X380" i="28"/>
  <c r="Y380" i="28"/>
  <c r="Z380" i="28"/>
  <c r="W381" i="28"/>
  <c r="X381" i="28"/>
  <c r="Y381" i="28"/>
  <c r="Z381" i="28"/>
  <c r="W382" i="28"/>
  <c r="X382" i="28"/>
  <c r="Y382" i="28"/>
  <c r="Z382" i="28"/>
  <c r="W383" i="28"/>
  <c r="X383" i="28"/>
  <c r="Y383" i="28"/>
  <c r="Z383" i="28"/>
  <c r="P29" i="29" s="1"/>
  <c r="W384" i="28"/>
  <c r="X384" i="28"/>
  <c r="Y384" i="28"/>
  <c r="Z384" i="28"/>
  <c r="W385" i="28"/>
  <c r="X385" i="28"/>
  <c r="Y385" i="28"/>
  <c r="Z385" i="28"/>
  <c r="W386" i="28"/>
  <c r="X386" i="28"/>
  <c r="Y386" i="28"/>
  <c r="Z386" i="28"/>
  <c r="W387" i="28"/>
  <c r="X387" i="28"/>
  <c r="Y387" i="28"/>
  <c r="Z387" i="28"/>
  <c r="W388" i="28"/>
  <c r="X388" i="28"/>
  <c r="Y388" i="28"/>
  <c r="Z388" i="28"/>
  <c r="W389" i="28"/>
  <c r="X389" i="28"/>
  <c r="Y389" i="28"/>
  <c r="Z389" i="28"/>
  <c r="W390" i="28"/>
  <c r="X390" i="28"/>
  <c r="Y390" i="28"/>
  <c r="Z390" i="28"/>
  <c r="O29" i="29" s="1"/>
  <c r="W391" i="28"/>
  <c r="X391" i="28"/>
  <c r="Y391" i="28"/>
  <c r="Z391" i="28"/>
  <c r="W392" i="28"/>
  <c r="X392" i="28"/>
  <c r="Y392" i="28"/>
  <c r="Z392" i="28"/>
  <c r="W393" i="28"/>
  <c r="X393" i="28"/>
  <c r="Y393" i="28"/>
  <c r="Z393" i="28"/>
  <c r="W394" i="28"/>
  <c r="X394" i="28"/>
  <c r="Y394" i="28"/>
  <c r="Z394" i="28"/>
  <c r="W395" i="28"/>
  <c r="X395" i="28"/>
  <c r="Y395" i="28"/>
  <c r="Z395" i="28"/>
  <c r="W396" i="28"/>
  <c r="X396" i="28"/>
  <c r="Y396" i="28"/>
  <c r="Z396" i="28"/>
  <c r="W397" i="28"/>
  <c r="X397" i="28"/>
  <c r="Y397" i="28"/>
  <c r="Z397" i="28"/>
  <c r="W398" i="28"/>
  <c r="X398" i="28"/>
  <c r="Y398" i="28"/>
  <c r="Z398" i="28"/>
  <c r="W399" i="28"/>
  <c r="X399" i="28"/>
  <c r="Y399" i="28"/>
  <c r="Z399" i="28"/>
  <c r="W400" i="28"/>
  <c r="X400" i="28"/>
  <c r="Y400" i="28"/>
  <c r="Z400" i="28"/>
  <c r="W401" i="28"/>
  <c r="X401" i="28"/>
  <c r="Y401" i="28"/>
  <c r="Z401" i="28"/>
  <c r="W402" i="28"/>
  <c r="X402" i="28"/>
  <c r="Y402" i="28"/>
  <c r="Z402" i="28"/>
  <c r="W403" i="28"/>
  <c r="X403" i="28"/>
  <c r="Y403" i="28"/>
  <c r="Z403" i="28"/>
  <c r="W404" i="28"/>
  <c r="X404" i="28"/>
  <c r="Y404" i="28"/>
  <c r="Z404" i="28"/>
  <c r="W405" i="28"/>
  <c r="X405" i="28"/>
  <c r="Y405" i="28"/>
  <c r="Z405" i="28"/>
  <c r="H29" i="29" s="1"/>
  <c r="S29" i="29" s="1"/>
  <c r="W406" i="28"/>
  <c r="X406" i="28"/>
  <c r="Y406" i="28"/>
  <c r="Z406" i="28"/>
  <c r="W407" i="28"/>
  <c r="X407" i="28"/>
  <c r="Y407" i="28"/>
  <c r="Z407" i="28"/>
  <c r="W408" i="28"/>
  <c r="X408" i="28"/>
  <c r="Y408" i="28"/>
  <c r="Z408" i="28"/>
  <c r="W409" i="28"/>
  <c r="X409" i="28"/>
  <c r="Y409" i="28"/>
  <c r="Z409" i="28"/>
  <c r="W410" i="28"/>
  <c r="X410" i="28"/>
  <c r="Y410" i="28"/>
  <c r="Z410" i="28"/>
  <c r="W411" i="28"/>
  <c r="X411" i="28"/>
  <c r="Y411" i="28"/>
  <c r="Z411" i="28"/>
  <c r="W412" i="28"/>
  <c r="X412" i="28"/>
  <c r="Y412" i="28"/>
  <c r="Z412" i="28"/>
  <c r="W413" i="28"/>
  <c r="X413" i="28"/>
  <c r="Y413" i="28"/>
  <c r="Z413" i="28"/>
  <c r="W414" i="28"/>
  <c r="X414" i="28"/>
  <c r="Y414" i="28"/>
  <c r="Z414" i="28"/>
  <c r="W415" i="28"/>
  <c r="X415" i="28"/>
  <c r="Y415" i="28"/>
  <c r="Z415" i="28"/>
  <c r="W416" i="28"/>
  <c r="X416" i="28"/>
  <c r="Y416" i="28"/>
  <c r="Z416" i="28"/>
  <c r="W417" i="28"/>
  <c r="X417" i="28"/>
  <c r="Y417" i="28"/>
  <c r="Z417" i="28"/>
  <c r="F7" i="26"/>
  <c r="BL26" i="26" s="1"/>
  <c r="O47" i="29" l="1"/>
  <c r="I46" i="29"/>
  <c r="I11" i="29"/>
  <c r="O53" i="29"/>
  <c r="I47" i="29"/>
  <c r="O7" i="29"/>
  <c r="I48" i="29"/>
  <c r="I51" i="29"/>
  <c r="O8" i="29"/>
  <c r="I49" i="29"/>
  <c r="O11" i="29"/>
  <c r="O42" i="29"/>
  <c r="O17" i="29"/>
  <c r="I52" i="29"/>
  <c r="O18" i="29"/>
  <c r="O19" i="29"/>
  <c r="O41" i="29"/>
  <c r="I10" i="29"/>
  <c r="O44" i="29"/>
  <c r="O43" i="29"/>
  <c r="I12" i="29"/>
  <c r="I16" i="29"/>
  <c r="AR12" i="29"/>
  <c r="AT16" i="29"/>
  <c r="AT28" i="29"/>
  <c r="I37" i="29"/>
  <c r="P52" i="29"/>
  <c r="J24" i="29"/>
  <c r="J27" i="29"/>
  <c r="P53" i="29"/>
  <c r="P10" i="29"/>
  <c r="P7" i="29"/>
  <c r="J33" i="29"/>
  <c r="P42" i="29"/>
  <c r="P16" i="29"/>
  <c r="J45" i="29"/>
  <c r="P17" i="29"/>
  <c r="J46" i="29"/>
  <c r="P18" i="29"/>
  <c r="J9" i="29"/>
  <c r="J47" i="29"/>
  <c r="P19" i="29"/>
  <c r="J10" i="29"/>
  <c r="J48" i="29"/>
  <c r="J15" i="29"/>
  <c r="P46" i="29"/>
  <c r="P22" i="29"/>
  <c r="J11" i="29"/>
  <c r="J51" i="29"/>
  <c r="J22" i="29"/>
  <c r="P41" i="29"/>
  <c r="J12" i="29"/>
  <c r="P43" i="29"/>
  <c r="J21" i="29"/>
  <c r="R14" i="29"/>
  <c r="X14" i="29" s="1"/>
  <c r="R52" i="29"/>
  <c r="X52" i="29" s="1"/>
  <c r="L43" i="29"/>
  <c r="U43" i="29" s="1"/>
  <c r="R15" i="29"/>
  <c r="X15" i="29" s="1"/>
  <c r="R53" i="29"/>
  <c r="X53" i="29" s="1"/>
  <c r="L44" i="29"/>
  <c r="U44" i="29" s="1"/>
  <c r="R16" i="29"/>
  <c r="X16" i="29" s="1"/>
  <c r="L45" i="29"/>
  <c r="U45" i="29" s="1"/>
  <c r="R8" i="29"/>
  <c r="X8" i="29" s="1"/>
  <c r="R17" i="29"/>
  <c r="X17" i="29" s="1"/>
  <c r="L46" i="29"/>
  <c r="U46" i="29" s="1"/>
  <c r="R44" i="29"/>
  <c r="X44" i="29" s="1"/>
  <c r="L22" i="29"/>
  <c r="U22" i="29" s="1"/>
  <c r="R20" i="29"/>
  <c r="X20" i="29" s="1"/>
  <c r="L8" i="29"/>
  <c r="U8" i="29" s="1"/>
  <c r="L49" i="29"/>
  <c r="U49" i="29" s="1"/>
  <c r="R26" i="29"/>
  <c r="X26" i="29" s="1"/>
  <c r="L9" i="29"/>
  <c r="U9" i="29" s="1"/>
  <c r="L20" i="29"/>
  <c r="U20" i="29" s="1"/>
  <c r="R51" i="29"/>
  <c r="X51" i="29" s="1"/>
  <c r="R28" i="29"/>
  <c r="X28" i="29" s="1"/>
  <c r="L10" i="29"/>
  <c r="U10" i="29" s="1"/>
  <c r="R29" i="29"/>
  <c r="X29" i="29" s="1"/>
  <c r="L13" i="29"/>
  <c r="U13" i="29" s="1"/>
  <c r="R41" i="29"/>
  <c r="X41" i="29" s="1"/>
  <c r="L19" i="29"/>
  <c r="U19" i="29" s="1"/>
  <c r="R50" i="29"/>
  <c r="X50" i="29" s="1"/>
  <c r="L21" i="29"/>
  <c r="U21" i="29" s="1"/>
  <c r="N44" i="29"/>
  <c r="V44" i="29" s="1"/>
  <c r="H23" i="29"/>
  <c r="S23" i="29" s="1"/>
  <c r="H25" i="29"/>
  <c r="S25" i="29" s="1"/>
  <c r="H26" i="29"/>
  <c r="S26" i="29" s="1"/>
  <c r="N43" i="29"/>
  <c r="V43" i="29" s="1"/>
  <c r="N45" i="29"/>
  <c r="V45" i="29" s="1"/>
  <c r="H47" i="29"/>
  <c r="S47" i="29" s="1"/>
  <c r="N32" i="29"/>
  <c r="V32" i="29" s="1"/>
  <c r="N48" i="29"/>
  <c r="V48" i="29" s="1"/>
  <c r="N8" i="29"/>
  <c r="V8" i="29" s="1"/>
  <c r="N7" i="29"/>
  <c r="V7" i="29" s="1"/>
  <c r="H35" i="29"/>
  <c r="S35" i="29" s="1"/>
  <c r="H16" i="29"/>
  <c r="S16" i="29" s="1"/>
  <c r="N9" i="29"/>
  <c r="V9" i="29" s="1"/>
  <c r="H17" i="29"/>
  <c r="S17" i="29" s="1"/>
  <c r="N12" i="29"/>
  <c r="V12" i="29" s="1"/>
  <c r="H48" i="29"/>
  <c r="S48" i="29" s="1"/>
  <c r="N19" i="29"/>
  <c r="V19" i="29" s="1"/>
  <c r="H11" i="29"/>
  <c r="S11" i="29" s="1"/>
  <c r="H49" i="29"/>
  <c r="S49" i="29" s="1"/>
  <c r="H50" i="29"/>
  <c r="S50" i="29" s="1"/>
  <c r="N20" i="29"/>
  <c r="V20" i="29" s="1"/>
  <c r="H12" i="29"/>
  <c r="S12" i="29" s="1"/>
  <c r="H51" i="29"/>
  <c r="S51" i="29" s="1"/>
  <c r="H14" i="29"/>
  <c r="S14" i="29" s="1"/>
  <c r="H53" i="29"/>
  <c r="S53" i="29" s="1"/>
  <c r="N31" i="29"/>
  <c r="V31" i="29" s="1"/>
  <c r="H13" i="29"/>
  <c r="S13" i="29" s="1"/>
  <c r="H52" i="29"/>
  <c r="S52" i="29" s="1"/>
  <c r="N42" i="29"/>
  <c r="V42" i="29" s="1"/>
  <c r="AT17" i="29"/>
  <c r="AT27" i="29"/>
  <c r="AR42" i="29"/>
  <c r="AT29" i="29"/>
  <c r="AR43" i="29"/>
  <c r="AT39" i="29"/>
  <c r="AR44" i="29"/>
  <c r="AT40" i="29"/>
  <c r="AR45" i="29"/>
  <c r="AT41" i="29"/>
  <c r="AR48" i="29"/>
  <c r="AT44" i="29"/>
  <c r="AT51" i="29"/>
  <c r="AT52" i="29"/>
  <c r="P40" i="29"/>
  <c r="P34" i="29"/>
  <c r="J34" i="29"/>
  <c r="L34" i="29"/>
  <c r="U34" i="29" s="1"/>
  <c r="AR30" i="29"/>
  <c r="J35" i="29"/>
  <c r="I36" i="29"/>
  <c r="H37" i="29"/>
  <c r="S37" i="29" s="1"/>
  <c r="H41" i="29"/>
  <c r="S41" i="29" s="1"/>
  <c r="AR14" i="29"/>
  <c r="AR26" i="29"/>
  <c r="AR38" i="29"/>
  <c r="AR50" i="29"/>
  <c r="AR16" i="29"/>
  <c r="AR28" i="29"/>
  <c r="AR40" i="29"/>
  <c r="AR52" i="29"/>
  <c r="AR10" i="29"/>
  <c r="AR22" i="29"/>
  <c r="AR34" i="29"/>
  <c r="AR46" i="29"/>
  <c r="AR11" i="29"/>
  <c r="AR23" i="29"/>
  <c r="AR35" i="29"/>
  <c r="AR47" i="29"/>
  <c r="AR36" i="29"/>
  <c r="O12" i="29"/>
  <c r="O24" i="29"/>
  <c r="O36" i="29"/>
  <c r="O48" i="29"/>
  <c r="I17" i="29"/>
  <c r="I29" i="29"/>
  <c r="I41" i="29"/>
  <c r="I53" i="29"/>
  <c r="I7" i="29"/>
  <c r="O13" i="29"/>
  <c r="O25" i="29"/>
  <c r="O37" i="29"/>
  <c r="O49" i="29"/>
  <c r="I18" i="29"/>
  <c r="I30" i="29"/>
  <c r="I42" i="29"/>
  <c r="O14" i="29"/>
  <c r="O26" i="29"/>
  <c r="O38" i="29"/>
  <c r="O50" i="29"/>
  <c r="I19" i="29"/>
  <c r="I31" i="29"/>
  <c r="I43" i="29"/>
  <c r="O15" i="29"/>
  <c r="O27" i="29"/>
  <c r="O39" i="29"/>
  <c r="O51" i="29"/>
  <c r="I8" i="29"/>
  <c r="I20" i="29"/>
  <c r="I32" i="29"/>
  <c r="I44" i="29"/>
  <c r="O16" i="29"/>
  <c r="O28" i="29"/>
  <c r="O40" i="29"/>
  <c r="O52" i="29"/>
  <c r="I9" i="29"/>
  <c r="I21" i="29"/>
  <c r="I33" i="29"/>
  <c r="I45" i="29"/>
  <c r="O9" i="29"/>
  <c r="O21" i="29"/>
  <c r="O33" i="29"/>
  <c r="O45" i="29"/>
  <c r="I14" i="29"/>
  <c r="I26" i="29"/>
  <c r="I38" i="29"/>
  <c r="I50" i="29"/>
  <c r="O10" i="29"/>
  <c r="O22" i="29"/>
  <c r="O34" i="29"/>
  <c r="O46" i="29"/>
  <c r="I15" i="29"/>
  <c r="I27" i="29"/>
  <c r="I39" i="29"/>
  <c r="N30" i="29"/>
  <c r="V30" i="29" s="1"/>
  <c r="I34" i="29"/>
  <c r="H38" i="29"/>
  <c r="S38" i="29" s="1"/>
  <c r="AT14" i="29"/>
  <c r="AT26" i="29"/>
  <c r="AT38" i="29"/>
  <c r="AT50" i="29"/>
  <c r="AT42" i="29"/>
  <c r="AT19" i="29"/>
  <c r="AT31" i="29"/>
  <c r="AT43" i="29"/>
  <c r="P11" i="29"/>
  <c r="P23" i="29"/>
  <c r="P35" i="29"/>
  <c r="P47" i="29"/>
  <c r="J16" i="29"/>
  <c r="J28" i="29"/>
  <c r="J40" i="29"/>
  <c r="J52" i="29"/>
  <c r="P12" i="29"/>
  <c r="P24" i="29"/>
  <c r="P36" i="29"/>
  <c r="P48" i="29"/>
  <c r="J17" i="29"/>
  <c r="J29" i="29"/>
  <c r="J41" i="29"/>
  <c r="J53" i="29"/>
  <c r="P13" i="29"/>
  <c r="P25" i="29"/>
  <c r="P37" i="29"/>
  <c r="P49" i="29"/>
  <c r="J18" i="29"/>
  <c r="J30" i="29"/>
  <c r="J42" i="29"/>
  <c r="J7" i="29"/>
  <c r="P14" i="29"/>
  <c r="P26" i="29"/>
  <c r="P38" i="29"/>
  <c r="P50" i="29"/>
  <c r="J19" i="29"/>
  <c r="J31" i="29"/>
  <c r="J43" i="29"/>
  <c r="P15" i="29"/>
  <c r="P27" i="29"/>
  <c r="P39" i="29"/>
  <c r="P51" i="29"/>
  <c r="J8" i="29"/>
  <c r="J20" i="29"/>
  <c r="J32" i="29"/>
  <c r="J44" i="29"/>
  <c r="P8" i="29"/>
  <c r="P20" i="29"/>
  <c r="P32" i="29"/>
  <c r="P44" i="29"/>
  <c r="J13" i="29"/>
  <c r="J25" i="29"/>
  <c r="J37" i="29"/>
  <c r="J49" i="29"/>
  <c r="J39" i="29"/>
  <c r="P9" i="29"/>
  <c r="P21" i="29"/>
  <c r="P33" i="29"/>
  <c r="P45" i="29"/>
  <c r="J14" i="29"/>
  <c r="J26" i="29"/>
  <c r="J38" i="29"/>
  <c r="J50" i="29"/>
  <c r="AR19" i="29"/>
  <c r="P28" i="29"/>
  <c r="P31" i="29"/>
  <c r="AR31" i="29"/>
  <c r="N18" i="29"/>
  <c r="V18" i="29" s="1"/>
  <c r="I24" i="29"/>
  <c r="O23" i="29"/>
  <c r="I23" i="29"/>
  <c r="R27" i="29"/>
  <c r="X27" i="29" s="1"/>
  <c r="I28" i="29"/>
  <c r="L32" i="29"/>
  <c r="U32" i="29" s="1"/>
  <c r="R32" i="29"/>
  <c r="X32" i="29" s="1"/>
  <c r="AR33" i="29"/>
  <c r="H24" i="29"/>
  <c r="S24" i="29" s="1"/>
  <c r="N24" i="29"/>
  <c r="V24" i="29" s="1"/>
  <c r="AS42" i="29"/>
  <c r="AS30" i="29"/>
  <c r="AS19" i="29"/>
  <c r="AS31" i="29"/>
  <c r="AS8" i="29"/>
  <c r="AS44" i="29"/>
  <c r="AS18" i="29"/>
  <c r="AS43" i="29"/>
  <c r="I22" i="29"/>
  <c r="P30" i="29"/>
  <c r="O32" i="29"/>
  <c r="N33" i="29"/>
  <c r="V33" i="29" s="1"/>
  <c r="I35" i="29"/>
  <c r="O35" i="29"/>
  <c r="H36" i="29"/>
  <c r="S36" i="29" s="1"/>
  <c r="N36" i="29"/>
  <c r="V36" i="29" s="1"/>
  <c r="AR32" i="29"/>
  <c r="Q9" i="29"/>
  <c r="Q45" i="29"/>
  <c r="K26" i="29"/>
  <c r="Q41" i="29"/>
  <c r="W41" i="29" s="1"/>
  <c r="Q10" i="29"/>
  <c r="Q22" i="29"/>
  <c r="Q34" i="29"/>
  <c r="Q46" i="29"/>
  <c r="K15" i="29"/>
  <c r="K27" i="29"/>
  <c r="K39" i="29"/>
  <c r="K51" i="29"/>
  <c r="T51" i="29" s="1"/>
  <c r="Q15" i="29"/>
  <c r="Q51" i="29"/>
  <c r="K21" i="29"/>
  <c r="K22" i="29"/>
  <c r="Q11" i="29"/>
  <c r="Q23" i="29"/>
  <c r="Q35" i="29"/>
  <c r="Q47" i="29"/>
  <c r="K16" i="29"/>
  <c r="K28" i="29"/>
  <c r="K40" i="29"/>
  <c r="K52" i="29"/>
  <c r="Q39" i="29"/>
  <c r="K44" i="29"/>
  <c r="Q16" i="29"/>
  <c r="Q52" i="29"/>
  <c r="Q53" i="29"/>
  <c r="W53" i="29" s="1"/>
  <c r="K10" i="29"/>
  <c r="T10" i="29" s="1"/>
  <c r="K46" i="29"/>
  <c r="T46" i="29" s="1"/>
  <c r="Q12" i="29"/>
  <c r="Q24" i="29"/>
  <c r="Q36" i="29"/>
  <c r="Q48" i="29"/>
  <c r="K17" i="29"/>
  <c r="K29" i="29"/>
  <c r="K41" i="29"/>
  <c r="K53" i="29"/>
  <c r="K20" i="29"/>
  <c r="Q40" i="29"/>
  <c r="K45" i="29"/>
  <c r="Q29" i="29"/>
  <c r="W29" i="29" s="1"/>
  <c r="K34" i="29"/>
  <c r="Q13" i="29"/>
  <c r="Q25" i="29"/>
  <c r="Q37" i="29"/>
  <c r="Q49" i="29"/>
  <c r="K18" i="29"/>
  <c r="K30" i="29"/>
  <c r="K42" i="29"/>
  <c r="K7" i="29"/>
  <c r="K8" i="29"/>
  <c r="K9" i="29"/>
  <c r="Q14" i="29"/>
  <c r="Q26" i="29"/>
  <c r="Q38" i="29"/>
  <c r="Q50" i="29"/>
  <c r="K19" i="29"/>
  <c r="K31" i="29"/>
  <c r="K43" i="29"/>
  <c r="Q27" i="29"/>
  <c r="K32" i="29"/>
  <c r="Q28" i="29"/>
  <c r="K33" i="29"/>
  <c r="Q19" i="29"/>
  <c r="W19" i="29" s="1"/>
  <c r="Q31" i="29"/>
  <c r="Q43" i="29"/>
  <c r="W43" i="29" s="1"/>
  <c r="K12" i="29"/>
  <c r="T12" i="29" s="1"/>
  <c r="K24" i="29"/>
  <c r="K36" i="29"/>
  <c r="K48" i="29"/>
  <c r="T48" i="29" s="1"/>
  <c r="Q33" i="29"/>
  <c r="K14" i="29"/>
  <c r="K50" i="29"/>
  <c r="Q17" i="29"/>
  <c r="W17" i="29" s="1"/>
  <c r="Q8" i="29"/>
  <c r="Q20" i="29"/>
  <c r="Q32" i="29"/>
  <c r="Q44" i="29"/>
  <c r="K13" i="29"/>
  <c r="K25" i="29"/>
  <c r="K37" i="29"/>
  <c r="K49" i="29"/>
  <c r="Q21" i="29"/>
  <c r="K38" i="29"/>
  <c r="Q18" i="29"/>
  <c r="W18" i="29" s="1"/>
  <c r="Q30" i="29"/>
  <c r="K11" i="29"/>
  <c r="Q42" i="29"/>
  <c r="K23" i="29"/>
  <c r="Q7" i="29"/>
  <c r="K35" i="29"/>
  <c r="K47" i="29"/>
  <c r="T47" i="29" s="1"/>
  <c r="R38" i="29"/>
  <c r="X38" i="29" s="1"/>
  <c r="N13" i="29"/>
  <c r="V13" i="29" s="1"/>
  <c r="N25" i="29"/>
  <c r="V25" i="29" s="1"/>
  <c r="N37" i="29"/>
  <c r="V37" i="29" s="1"/>
  <c r="N49" i="29"/>
  <c r="V49" i="29" s="1"/>
  <c r="H18" i="29"/>
  <c r="S18" i="29" s="1"/>
  <c r="H30" i="29"/>
  <c r="S30" i="29" s="1"/>
  <c r="H42" i="29"/>
  <c r="S42" i="29" s="1"/>
  <c r="H7" i="29"/>
  <c r="H31" i="29"/>
  <c r="S31" i="29" s="1"/>
  <c r="N14" i="29"/>
  <c r="V14" i="29" s="1"/>
  <c r="N26" i="29"/>
  <c r="V26" i="29" s="1"/>
  <c r="N38" i="29"/>
  <c r="V38" i="29" s="1"/>
  <c r="N50" i="29"/>
  <c r="V50" i="29" s="1"/>
  <c r="H19" i="29"/>
  <c r="S19" i="29" s="1"/>
  <c r="H43" i="29"/>
  <c r="S43" i="29" s="1"/>
  <c r="N15" i="29"/>
  <c r="V15" i="29" s="1"/>
  <c r="N27" i="29"/>
  <c r="V27" i="29" s="1"/>
  <c r="N39" i="29"/>
  <c r="V39" i="29" s="1"/>
  <c r="N51" i="29"/>
  <c r="V51" i="29" s="1"/>
  <c r="H8" i="29"/>
  <c r="S8" i="29" s="1"/>
  <c r="H20" i="29"/>
  <c r="S20" i="29" s="1"/>
  <c r="H32" i="29"/>
  <c r="S32" i="29" s="1"/>
  <c r="H44" i="29"/>
  <c r="S44" i="29" s="1"/>
  <c r="H45" i="29"/>
  <c r="S45" i="29" s="1"/>
  <c r="N16" i="29"/>
  <c r="V16" i="29" s="1"/>
  <c r="N28" i="29"/>
  <c r="V28" i="29" s="1"/>
  <c r="N40" i="29"/>
  <c r="V40" i="29" s="1"/>
  <c r="N52" i="29"/>
  <c r="V52" i="29" s="1"/>
  <c r="H9" i="29"/>
  <c r="S9" i="29" s="1"/>
  <c r="H21" i="29"/>
  <c r="S21" i="29" s="1"/>
  <c r="H33" i="29"/>
  <c r="S33" i="29" s="1"/>
  <c r="N17" i="29"/>
  <c r="V17" i="29" s="1"/>
  <c r="N29" i="29"/>
  <c r="V29" i="29" s="1"/>
  <c r="N41" i="29"/>
  <c r="V41" i="29" s="1"/>
  <c r="N53" i="29"/>
  <c r="V53" i="29" s="1"/>
  <c r="H10" i="29"/>
  <c r="S10" i="29" s="1"/>
  <c r="H22" i="29"/>
  <c r="S22" i="29" s="1"/>
  <c r="H34" i="29"/>
  <c r="S34" i="29" s="1"/>
  <c r="H46" i="29"/>
  <c r="S46" i="29" s="1"/>
  <c r="N10" i="29"/>
  <c r="N22" i="29"/>
  <c r="V22" i="29" s="1"/>
  <c r="N34" i="29"/>
  <c r="V34" i="29" s="1"/>
  <c r="N46" i="29"/>
  <c r="V46" i="29" s="1"/>
  <c r="H15" i="29"/>
  <c r="S15" i="29" s="1"/>
  <c r="H27" i="29"/>
  <c r="S27" i="29" s="1"/>
  <c r="H39" i="29"/>
  <c r="S39" i="29" s="1"/>
  <c r="N11" i="29"/>
  <c r="V11" i="29" s="1"/>
  <c r="N23" i="29"/>
  <c r="V23" i="29" s="1"/>
  <c r="N35" i="29"/>
  <c r="V35" i="29" s="1"/>
  <c r="N47" i="29"/>
  <c r="V47" i="29" s="1"/>
  <c r="H40" i="29"/>
  <c r="S40" i="29" s="1"/>
  <c r="AT8" i="29"/>
  <c r="AT20" i="29"/>
  <c r="AT32" i="29"/>
  <c r="AT9" i="29"/>
  <c r="AT21" i="29"/>
  <c r="AT33" i="29"/>
  <c r="AT45" i="29"/>
  <c r="AR13" i="29"/>
  <c r="AR25" i="29"/>
  <c r="AR37" i="29"/>
  <c r="AR49" i="29"/>
  <c r="AT10" i="29"/>
  <c r="AT22" i="29"/>
  <c r="AT34" i="29"/>
  <c r="AT46" i="29"/>
  <c r="AT11" i="29"/>
  <c r="AT23" i="29"/>
  <c r="AT35" i="29"/>
  <c r="AT47" i="29"/>
  <c r="AR15" i="29"/>
  <c r="AR27" i="29"/>
  <c r="AR39" i="29"/>
  <c r="AR51" i="29"/>
  <c r="AT12" i="29"/>
  <c r="AT24" i="29"/>
  <c r="AT36" i="29"/>
  <c r="AT48" i="29"/>
  <c r="AT13" i="29"/>
  <c r="AT25" i="29"/>
  <c r="AT37" i="29"/>
  <c r="AT49" i="29"/>
  <c r="AS40" i="29"/>
  <c r="AR17" i="29"/>
  <c r="AR29" i="29"/>
  <c r="AR41" i="29"/>
  <c r="AR53" i="29"/>
  <c r="AT18" i="29"/>
  <c r="AT30" i="29"/>
  <c r="I40" i="29"/>
  <c r="AR24" i="29"/>
  <c r="O31" i="29"/>
  <c r="L31" i="29"/>
  <c r="U31" i="29" s="1"/>
  <c r="L33" i="29"/>
  <c r="U33" i="29" s="1"/>
  <c r="J36" i="29"/>
  <c r="R9" i="29"/>
  <c r="X9" i="29" s="1"/>
  <c r="R21" i="29"/>
  <c r="X21" i="29" s="1"/>
  <c r="R33" i="29"/>
  <c r="X33" i="29" s="1"/>
  <c r="R45" i="29"/>
  <c r="X45" i="29" s="1"/>
  <c r="L14" i="29"/>
  <c r="U14" i="29" s="1"/>
  <c r="L26" i="29"/>
  <c r="U26" i="29" s="1"/>
  <c r="L38" i="29"/>
  <c r="U38" i="29" s="1"/>
  <c r="L50" i="29"/>
  <c r="U50" i="29" s="1"/>
  <c r="R39" i="29"/>
  <c r="X39" i="29" s="1"/>
  <c r="R10" i="29"/>
  <c r="X10" i="29" s="1"/>
  <c r="R22" i="29"/>
  <c r="X22" i="29" s="1"/>
  <c r="R34" i="29"/>
  <c r="X34" i="29" s="1"/>
  <c r="R46" i="29"/>
  <c r="X46" i="29" s="1"/>
  <c r="L15" i="29"/>
  <c r="U15" i="29" s="1"/>
  <c r="L27" i="29"/>
  <c r="U27" i="29" s="1"/>
  <c r="L39" i="29"/>
  <c r="U39" i="29" s="1"/>
  <c r="L51" i="29"/>
  <c r="U51" i="29" s="1"/>
  <c r="R11" i="29"/>
  <c r="X11" i="29" s="1"/>
  <c r="R23" i="29"/>
  <c r="X23" i="29" s="1"/>
  <c r="R35" i="29"/>
  <c r="X35" i="29" s="1"/>
  <c r="R47" i="29"/>
  <c r="X47" i="29" s="1"/>
  <c r="L16" i="29"/>
  <c r="U16" i="29" s="1"/>
  <c r="L28" i="29"/>
  <c r="U28" i="29" s="1"/>
  <c r="L40" i="29"/>
  <c r="U40" i="29" s="1"/>
  <c r="L52" i="29"/>
  <c r="U52" i="29" s="1"/>
  <c r="R12" i="29"/>
  <c r="X12" i="29" s="1"/>
  <c r="R24" i="29"/>
  <c r="X24" i="29" s="1"/>
  <c r="R36" i="29"/>
  <c r="X36" i="29" s="1"/>
  <c r="R48" i="29"/>
  <c r="X48" i="29" s="1"/>
  <c r="L17" i="29"/>
  <c r="U17" i="29" s="1"/>
  <c r="L29" i="29"/>
  <c r="U29" i="29" s="1"/>
  <c r="L41" i="29"/>
  <c r="U41" i="29" s="1"/>
  <c r="L53" i="29"/>
  <c r="U53" i="29" s="1"/>
  <c r="R13" i="29"/>
  <c r="X13" i="29" s="1"/>
  <c r="R25" i="29"/>
  <c r="X25" i="29" s="1"/>
  <c r="R37" i="29"/>
  <c r="X37" i="29" s="1"/>
  <c r="R49" i="29"/>
  <c r="X49" i="29" s="1"/>
  <c r="L18" i="29"/>
  <c r="U18" i="29" s="1"/>
  <c r="L30" i="29"/>
  <c r="U30" i="29" s="1"/>
  <c r="L42" i="29"/>
  <c r="U42" i="29" s="1"/>
  <c r="L7" i="29"/>
  <c r="R18" i="29"/>
  <c r="X18" i="29" s="1"/>
  <c r="R30" i="29"/>
  <c r="X30" i="29" s="1"/>
  <c r="R42" i="29"/>
  <c r="X42" i="29" s="1"/>
  <c r="R7" i="29"/>
  <c r="L11" i="29"/>
  <c r="U11" i="29" s="1"/>
  <c r="L23" i="29"/>
  <c r="U23" i="29" s="1"/>
  <c r="L35" i="29"/>
  <c r="U35" i="29" s="1"/>
  <c r="L47" i="29"/>
  <c r="U47" i="29" s="1"/>
  <c r="R19" i="29"/>
  <c r="X19" i="29" s="1"/>
  <c r="R31" i="29"/>
  <c r="X31" i="29" s="1"/>
  <c r="R43" i="29"/>
  <c r="X43" i="29" s="1"/>
  <c r="L12" i="29"/>
  <c r="U12" i="29" s="1"/>
  <c r="L24" i="29"/>
  <c r="U24" i="29" s="1"/>
  <c r="L36" i="29"/>
  <c r="U36" i="29" s="1"/>
  <c r="L48" i="29"/>
  <c r="U48" i="29" s="1"/>
  <c r="AR20" i="29"/>
  <c r="AR8" i="29"/>
  <c r="AR9" i="29"/>
  <c r="O20" i="29"/>
  <c r="AR18" i="29"/>
  <c r="AR21" i="29"/>
  <c r="R6" i="29"/>
  <c r="Q6" i="29"/>
  <c r="P6" i="29"/>
  <c r="O6" i="29"/>
  <c r="N6" i="29"/>
  <c r="M6" i="29"/>
  <c r="J6" i="29"/>
  <c r="H6" i="29"/>
  <c r="L6" i="29"/>
  <c r="K6" i="29"/>
  <c r="I6" i="29"/>
  <c r="G6" i="29"/>
  <c r="C5" i="29"/>
  <c r="Z3" i="25"/>
  <c r="Z4" i="25"/>
  <c r="Z5" i="25"/>
  <c r="Z6" i="25"/>
  <c r="Z7" i="25"/>
  <c r="Z8" i="25"/>
  <c r="Z9" i="25"/>
  <c r="Z10" i="25"/>
  <c r="Z11" i="25"/>
  <c r="Z12" i="25"/>
  <c r="Z13" i="25"/>
  <c r="Z14" i="25"/>
  <c r="Z15" i="25"/>
  <c r="Z16" i="25"/>
  <c r="Z17" i="25"/>
  <c r="Z18" i="25"/>
  <c r="Z19" i="25"/>
  <c r="Z20" i="25"/>
  <c r="Z21" i="25"/>
  <c r="Z22" i="25"/>
  <c r="Z23" i="25"/>
  <c r="Z24" i="25"/>
  <c r="Z25" i="25"/>
  <c r="Z26" i="25"/>
  <c r="Z27" i="25"/>
  <c r="Z28" i="25"/>
  <c r="Z29" i="25"/>
  <c r="Z30" i="25"/>
  <c r="Z31" i="25"/>
  <c r="Z32" i="25"/>
  <c r="Z33" i="25"/>
  <c r="Z34" i="25"/>
  <c r="Z35" i="25"/>
  <c r="Z36" i="25"/>
  <c r="Z37" i="25"/>
  <c r="Z38" i="25"/>
  <c r="Z39" i="25"/>
  <c r="Z40" i="25"/>
  <c r="Z41" i="25"/>
  <c r="Z42" i="25"/>
  <c r="Z43" i="25"/>
  <c r="Z44" i="25"/>
  <c r="Z45" i="25"/>
  <c r="Z46" i="25"/>
  <c r="Z47" i="25"/>
  <c r="Z48" i="25"/>
  <c r="Z49" i="25"/>
  <c r="Z50" i="25"/>
  <c r="Z51" i="25"/>
  <c r="Z52" i="25"/>
  <c r="Z53" i="25"/>
  <c r="Z54" i="25"/>
  <c r="Z55" i="25"/>
  <c r="Z56" i="25"/>
  <c r="Z57" i="25"/>
  <c r="Z58" i="25"/>
  <c r="Z59" i="25"/>
  <c r="Z60" i="25"/>
  <c r="Z61" i="25"/>
  <c r="Z62" i="25"/>
  <c r="Z63" i="25"/>
  <c r="Z64" i="25"/>
  <c r="Z65" i="25"/>
  <c r="Z66" i="25"/>
  <c r="Z67" i="25"/>
  <c r="Z68" i="25"/>
  <c r="Z69" i="25"/>
  <c r="Z70" i="25"/>
  <c r="Z71" i="25"/>
  <c r="Z72" i="25"/>
  <c r="Z73" i="25"/>
  <c r="Z74" i="25"/>
  <c r="Z75" i="25"/>
  <c r="Z76" i="25"/>
  <c r="Z77" i="25"/>
  <c r="Z78" i="25"/>
  <c r="Z79" i="25"/>
  <c r="Z80" i="25"/>
  <c r="Z81" i="25"/>
  <c r="Z82" i="25"/>
  <c r="Z83" i="25"/>
  <c r="Z84" i="25"/>
  <c r="Z85" i="25"/>
  <c r="Z86" i="25"/>
  <c r="Z87" i="25"/>
  <c r="Z88" i="25"/>
  <c r="Z89" i="25"/>
  <c r="Z90" i="25"/>
  <c r="Z91" i="25"/>
  <c r="Z92" i="25"/>
  <c r="Z93" i="25"/>
  <c r="Z94" i="25"/>
  <c r="Z95" i="25"/>
  <c r="Z96" i="25"/>
  <c r="Z97" i="25"/>
  <c r="Z98" i="25"/>
  <c r="Z99" i="25"/>
  <c r="Z100" i="25"/>
  <c r="Z101" i="25"/>
  <c r="Z102" i="25"/>
  <c r="Z103" i="25"/>
  <c r="Z104" i="25"/>
  <c r="Z105" i="25"/>
  <c r="Z106" i="25"/>
  <c r="Z107" i="25"/>
  <c r="Z108" i="25"/>
  <c r="Z109" i="25"/>
  <c r="Z110" i="25"/>
  <c r="Z111" i="25"/>
  <c r="Z112" i="25"/>
  <c r="Z113" i="25"/>
  <c r="Z114" i="25"/>
  <c r="Z115" i="25"/>
  <c r="Z116" i="25"/>
  <c r="Z117" i="25"/>
  <c r="Z118" i="25"/>
  <c r="Z119" i="25"/>
  <c r="Z120" i="25"/>
  <c r="Z121" i="25"/>
  <c r="Z122" i="25"/>
  <c r="Z123" i="25"/>
  <c r="Z124" i="25"/>
  <c r="Z125" i="25"/>
  <c r="Z126" i="25"/>
  <c r="Z127" i="25"/>
  <c r="Z128" i="25"/>
  <c r="Z129" i="25"/>
  <c r="Z130" i="25"/>
  <c r="Z131" i="25"/>
  <c r="Z132" i="25"/>
  <c r="Z133" i="25"/>
  <c r="Z134" i="25"/>
  <c r="Z135" i="25"/>
  <c r="Z136" i="25"/>
  <c r="Z137" i="25"/>
  <c r="Z138" i="25"/>
  <c r="Z139" i="25"/>
  <c r="Z140" i="25"/>
  <c r="Z141" i="25"/>
  <c r="Z142" i="25"/>
  <c r="Z143" i="25"/>
  <c r="Z144" i="25"/>
  <c r="Z145" i="25"/>
  <c r="Z146" i="25"/>
  <c r="Z147" i="25"/>
  <c r="Z148" i="25"/>
  <c r="Z149" i="25"/>
  <c r="Z150" i="25"/>
  <c r="Z151" i="25"/>
  <c r="Z152" i="25"/>
  <c r="Z153" i="25"/>
  <c r="Z154" i="25"/>
  <c r="Z155" i="25"/>
  <c r="Z156" i="25"/>
  <c r="Z157" i="25"/>
  <c r="Z158" i="25"/>
  <c r="Z159" i="25"/>
  <c r="Z160" i="25"/>
  <c r="Z161" i="25"/>
  <c r="Z162" i="25"/>
  <c r="Z163" i="25"/>
  <c r="Z164" i="25"/>
  <c r="Z165" i="25"/>
  <c r="Z166" i="25"/>
  <c r="Z167" i="25"/>
  <c r="Z168" i="25"/>
  <c r="Z169" i="25"/>
  <c r="Z170" i="25"/>
  <c r="Z171" i="25"/>
  <c r="Z172" i="25"/>
  <c r="Z173" i="25"/>
  <c r="Z174" i="25"/>
  <c r="Z175" i="25"/>
  <c r="Z176" i="25"/>
  <c r="Z177" i="25"/>
  <c r="Z178" i="25"/>
  <c r="Z179" i="25"/>
  <c r="Z180" i="25"/>
  <c r="Z181" i="25"/>
  <c r="Z182" i="25"/>
  <c r="Z183" i="25"/>
  <c r="Z184" i="25"/>
  <c r="Z185" i="25"/>
  <c r="Z186" i="25"/>
  <c r="Z187" i="25"/>
  <c r="Z188" i="25"/>
  <c r="Z189" i="25"/>
  <c r="Z190" i="25"/>
  <c r="Z191" i="25"/>
  <c r="Z192" i="25"/>
  <c r="Z193" i="25"/>
  <c r="Z194" i="25"/>
  <c r="Z195" i="25"/>
  <c r="Z196" i="25"/>
  <c r="Z197" i="25"/>
  <c r="Z198" i="25"/>
  <c r="Z199" i="25"/>
  <c r="Z200" i="25"/>
  <c r="Z201" i="25"/>
  <c r="Z202" i="25"/>
  <c r="Z203" i="25"/>
  <c r="Z204" i="25"/>
  <c r="Z205" i="25"/>
  <c r="Z206" i="25"/>
  <c r="Z207" i="25"/>
  <c r="Z208" i="25"/>
  <c r="Z209" i="25"/>
  <c r="Z210" i="25"/>
  <c r="Z211" i="25"/>
  <c r="Z212" i="25"/>
  <c r="Z213" i="25"/>
  <c r="Z214" i="25"/>
  <c r="Z215" i="25"/>
  <c r="Z216" i="25"/>
  <c r="Z217" i="25"/>
  <c r="Z218" i="25"/>
  <c r="Z219" i="25"/>
  <c r="Z220" i="25"/>
  <c r="Z221" i="25"/>
  <c r="Z222" i="25"/>
  <c r="Z223" i="25"/>
  <c r="Z224" i="25"/>
  <c r="Z225" i="25"/>
  <c r="Z226" i="25"/>
  <c r="Z227" i="25"/>
  <c r="Z228" i="25"/>
  <c r="Z229" i="25"/>
  <c r="Z230" i="25"/>
  <c r="Z231" i="25"/>
  <c r="Z232" i="25"/>
  <c r="Z233" i="25"/>
  <c r="Z234" i="25"/>
  <c r="Z235" i="25"/>
  <c r="Z236" i="25"/>
  <c r="Z237" i="25"/>
  <c r="Z238" i="25"/>
  <c r="Z239" i="25"/>
  <c r="Z240" i="25"/>
  <c r="Z241" i="25"/>
  <c r="Z242" i="25"/>
  <c r="Z243" i="25"/>
  <c r="Z244" i="25"/>
  <c r="Z245" i="25"/>
  <c r="Z246" i="25"/>
  <c r="Z247" i="25"/>
  <c r="Z248" i="25"/>
  <c r="Z249" i="25"/>
  <c r="Z250" i="25"/>
  <c r="Z251" i="25"/>
  <c r="Z252" i="25"/>
  <c r="Z253" i="25"/>
  <c r="Z254" i="25"/>
  <c r="Z255" i="25"/>
  <c r="Z256" i="25"/>
  <c r="Z257" i="25"/>
  <c r="Z258" i="25"/>
  <c r="Z259" i="25"/>
  <c r="Z260" i="25"/>
  <c r="Z261" i="25"/>
  <c r="Z262" i="25"/>
  <c r="Z263" i="25"/>
  <c r="Z264" i="25"/>
  <c r="Z265" i="25"/>
  <c r="Z266" i="25"/>
  <c r="Z267" i="25"/>
  <c r="Z268" i="25"/>
  <c r="Z269" i="25"/>
  <c r="Z270" i="25"/>
  <c r="Z271" i="25"/>
  <c r="Z272" i="25"/>
  <c r="Z273" i="25"/>
  <c r="Z274" i="25"/>
  <c r="Z275" i="25"/>
  <c r="Z276" i="25"/>
  <c r="Z277" i="25"/>
  <c r="Z278" i="25"/>
  <c r="Z279" i="25"/>
  <c r="Z280" i="25"/>
  <c r="Z281" i="25"/>
  <c r="Z282" i="25"/>
  <c r="Z283" i="25"/>
  <c r="Z284" i="25"/>
  <c r="Z285" i="25"/>
  <c r="Z286" i="25"/>
  <c r="Z287" i="25"/>
  <c r="Z288" i="25"/>
  <c r="Z289" i="25"/>
  <c r="Z290" i="25"/>
  <c r="Z291" i="25"/>
  <c r="Z292" i="25"/>
  <c r="Z293" i="25"/>
  <c r="Z294" i="25"/>
  <c r="Z295" i="25"/>
  <c r="Z296" i="25"/>
  <c r="Z297" i="25"/>
  <c r="Z298" i="25"/>
  <c r="Z299" i="25"/>
  <c r="Z300" i="25"/>
  <c r="Z301" i="25"/>
  <c r="Z302" i="25"/>
  <c r="Z303" i="25"/>
  <c r="Z304" i="25"/>
  <c r="Z305" i="25"/>
  <c r="Z306" i="25"/>
  <c r="Z307" i="25"/>
  <c r="Z308" i="25"/>
  <c r="Z309" i="25"/>
  <c r="Z310" i="25"/>
  <c r="Z311" i="25"/>
  <c r="Z312" i="25"/>
  <c r="Z313" i="25"/>
  <c r="Z314" i="25"/>
  <c r="Z315" i="25"/>
  <c r="Z316" i="25"/>
  <c r="Z317" i="25"/>
  <c r="Z318" i="25"/>
  <c r="Z319" i="25"/>
  <c r="Z320" i="25"/>
  <c r="Z321" i="25"/>
  <c r="Z322" i="25"/>
  <c r="Z323" i="25"/>
  <c r="Z324" i="25"/>
  <c r="Z325" i="25"/>
  <c r="Z326" i="25"/>
  <c r="Z327" i="25"/>
  <c r="Z328" i="25"/>
  <c r="Z329" i="25"/>
  <c r="Z330" i="25"/>
  <c r="Z331" i="25"/>
  <c r="Z332" i="25"/>
  <c r="Z333" i="25"/>
  <c r="Z334" i="25"/>
  <c r="Z335" i="25"/>
  <c r="Z336" i="25"/>
  <c r="Z337" i="25"/>
  <c r="Z338" i="25"/>
  <c r="Z339" i="25"/>
  <c r="Z340" i="25"/>
  <c r="Z341" i="25"/>
  <c r="Z342" i="25"/>
  <c r="Z343" i="25"/>
  <c r="Z344" i="25"/>
  <c r="Z345" i="25"/>
  <c r="Z346" i="25"/>
  <c r="Z347" i="25"/>
  <c r="Z348" i="25"/>
  <c r="Z349" i="25"/>
  <c r="Z350" i="25"/>
  <c r="Z351" i="25"/>
  <c r="Z352" i="25"/>
  <c r="Z353" i="25"/>
  <c r="Z354" i="25"/>
  <c r="Z355" i="25"/>
  <c r="Z356" i="25"/>
  <c r="Z357" i="25"/>
  <c r="Z358" i="25"/>
  <c r="Z359" i="25"/>
  <c r="Z360" i="25"/>
  <c r="Z361" i="25"/>
  <c r="Z362" i="25"/>
  <c r="Z363" i="25"/>
  <c r="Z364" i="25"/>
  <c r="Z365" i="25"/>
  <c r="Z366" i="25"/>
  <c r="Z367" i="25"/>
  <c r="Z368" i="25"/>
  <c r="Z369" i="25"/>
  <c r="Z370" i="25"/>
  <c r="Z371" i="25"/>
  <c r="Z372" i="25"/>
  <c r="Z373" i="25"/>
  <c r="Z374" i="25"/>
  <c r="Z375" i="25"/>
  <c r="Z376" i="25"/>
  <c r="Z377" i="25"/>
  <c r="Z378" i="25"/>
  <c r="Z379" i="25"/>
  <c r="Z380" i="25"/>
  <c r="Z381" i="25"/>
  <c r="Z382" i="25"/>
  <c r="Z383" i="25"/>
  <c r="Z384" i="25"/>
  <c r="Z385" i="25"/>
  <c r="Z386" i="25"/>
  <c r="Z387" i="25"/>
  <c r="Z388" i="25"/>
  <c r="Z389" i="25"/>
  <c r="Z390" i="25"/>
  <c r="Z391" i="25"/>
  <c r="Z392" i="25"/>
  <c r="Z393" i="25"/>
  <c r="Z394" i="25"/>
  <c r="Z395" i="25"/>
  <c r="Z396" i="25"/>
  <c r="Z397" i="25"/>
  <c r="Z398" i="25"/>
  <c r="Z399" i="25"/>
  <c r="Z400" i="25"/>
  <c r="Z401" i="25"/>
  <c r="Z402" i="25"/>
  <c r="Z403" i="25"/>
  <c r="Z404" i="25"/>
  <c r="Z405" i="25"/>
  <c r="Z406" i="25"/>
  <c r="Z407" i="25"/>
  <c r="Z408" i="25"/>
  <c r="Z409" i="25"/>
  <c r="Z410" i="25"/>
  <c r="Z411" i="25"/>
  <c r="Z412" i="25"/>
  <c r="Z413" i="25"/>
  <c r="Z414" i="25"/>
  <c r="Z415" i="25"/>
  <c r="Z416" i="25"/>
  <c r="Z417" i="25"/>
  <c r="Z2" i="25"/>
  <c r="Y3" i="25"/>
  <c r="Y4" i="25"/>
  <c r="Y5" i="25"/>
  <c r="Y6" i="25"/>
  <c r="Y7" i="25"/>
  <c r="Y8" i="25"/>
  <c r="Y9" i="25"/>
  <c r="Y10" i="25"/>
  <c r="Y11" i="25"/>
  <c r="Y12" i="25"/>
  <c r="Y13" i="25"/>
  <c r="Y14" i="25"/>
  <c r="Y15" i="25"/>
  <c r="Y16" i="25"/>
  <c r="Y17" i="25"/>
  <c r="Y18" i="25"/>
  <c r="Y19" i="25"/>
  <c r="Y20" i="25"/>
  <c r="Y21" i="25"/>
  <c r="Y22" i="25"/>
  <c r="Y23" i="25"/>
  <c r="Y24" i="25"/>
  <c r="Y25" i="25"/>
  <c r="Y26" i="25"/>
  <c r="Y27" i="25"/>
  <c r="Y28" i="25"/>
  <c r="Y29" i="25"/>
  <c r="Y30" i="25"/>
  <c r="Y31" i="25"/>
  <c r="Y32" i="25"/>
  <c r="Y33" i="25"/>
  <c r="Y34" i="25"/>
  <c r="Y35" i="25"/>
  <c r="Y36" i="25"/>
  <c r="Y37" i="25"/>
  <c r="Y38" i="25"/>
  <c r="Y39" i="25"/>
  <c r="Y40" i="25"/>
  <c r="Y41" i="25"/>
  <c r="Y42" i="25"/>
  <c r="Y43" i="25"/>
  <c r="Y44" i="25"/>
  <c r="Y45" i="25"/>
  <c r="Y46" i="25"/>
  <c r="Y47" i="25"/>
  <c r="Y48" i="25"/>
  <c r="Y49" i="25"/>
  <c r="Y50" i="25"/>
  <c r="Y51" i="25"/>
  <c r="Y52" i="25"/>
  <c r="Y53" i="25"/>
  <c r="Y54" i="25"/>
  <c r="Y55" i="25"/>
  <c r="Y56" i="25"/>
  <c r="Y57" i="25"/>
  <c r="Y58" i="25"/>
  <c r="Y59" i="25"/>
  <c r="Y60" i="25"/>
  <c r="Y61" i="25"/>
  <c r="Y62" i="25"/>
  <c r="Y63" i="25"/>
  <c r="Y64" i="25"/>
  <c r="Y65" i="25"/>
  <c r="Y66" i="25"/>
  <c r="Y67" i="25"/>
  <c r="Y68" i="25"/>
  <c r="Y69" i="25"/>
  <c r="Y70" i="25"/>
  <c r="Y71" i="25"/>
  <c r="Y72" i="25"/>
  <c r="Y73" i="25"/>
  <c r="Y74" i="25"/>
  <c r="Y75" i="25"/>
  <c r="Y76" i="25"/>
  <c r="Y77" i="25"/>
  <c r="Y78" i="25"/>
  <c r="Y79" i="25"/>
  <c r="Y80" i="25"/>
  <c r="Y81" i="25"/>
  <c r="Y82" i="25"/>
  <c r="Y83" i="25"/>
  <c r="Y84" i="25"/>
  <c r="Y85" i="25"/>
  <c r="Y86" i="25"/>
  <c r="Y87" i="25"/>
  <c r="Y88" i="25"/>
  <c r="Y89" i="25"/>
  <c r="Y90" i="25"/>
  <c r="Y91" i="25"/>
  <c r="Y92" i="25"/>
  <c r="Y93" i="25"/>
  <c r="Y95" i="25"/>
  <c r="Y96" i="25"/>
  <c r="Y97" i="25"/>
  <c r="Y98" i="25"/>
  <c r="Y99" i="25"/>
  <c r="Y100" i="25"/>
  <c r="Y101" i="25"/>
  <c r="Y102" i="25"/>
  <c r="Y103" i="25"/>
  <c r="Y104" i="25"/>
  <c r="Y105" i="25"/>
  <c r="Y106" i="25"/>
  <c r="Y107" i="25"/>
  <c r="Y108" i="25"/>
  <c r="Y109" i="25"/>
  <c r="Y110" i="25"/>
  <c r="Y111" i="25"/>
  <c r="Y112" i="25"/>
  <c r="Y113" i="25"/>
  <c r="Y114" i="25"/>
  <c r="Y115" i="25"/>
  <c r="Y116" i="25"/>
  <c r="Y117" i="25"/>
  <c r="Y118" i="25"/>
  <c r="Y119" i="25"/>
  <c r="Y120" i="25"/>
  <c r="Y121" i="25"/>
  <c r="Y122" i="25"/>
  <c r="Y123" i="25"/>
  <c r="Y124" i="25"/>
  <c r="Y125" i="25"/>
  <c r="Y126" i="25"/>
  <c r="Y127" i="25"/>
  <c r="Y128" i="25"/>
  <c r="Y129" i="25"/>
  <c r="Y130" i="25"/>
  <c r="Y131" i="25"/>
  <c r="Y132" i="25"/>
  <c r="Y133" i="25"/>
  <c r="Y134" i="25"/>
  <c r="Y135" i="25"/>
  <c r="Y136" i="25"/>
  <c r="Y137" i="25"/>
  <c r="Y138" i="25"/>
  <c r="Y139" i="25"/>
  <c r="Y140" i="25"/>
  <c r="Y141" i="25"/>
  <c r="Y142" i="25"/>
  <c r="Y143" i="25"/>
  <c r="Y144" i="25"/>
  <c r="Y145" i="25"/>
  <c r="Y146" i="25"/>
  <c r="Y147" i="25"/>
  <c r="Y148" i="25"/>
  <c r="Y149" i="25"/>
  <c r="Y150" i="25"/>
  <c r="Y151" i="25"/>
  <c r="Y152" i="25"/>
  <c r="Y153" i="25"/>
  <c r="Y154" i="25"/>
  <c r="Y155" i="25"/>
  <c r="Y156" i="25"/>
  <c r="Y157" i="25"/>
  <c r="Y158" i="25"/>
  <c r="Y159" i="25"/>
  <c r="Y160" i="25"/>
  <c r="Y161" i="25"/>
  <c r="Y162" i="25"/>
  <c r="Y163" i="25"/>
  <c r="Y164" i="25"/>
  <c r="Y165" i="25"/>
  <c r="Y166" i="25"/>
  <c r="Y167" i="25"/>
  <c r="Y168" i="25"/>
  <c r="Y169" i="25"/>
  <c r="Y170" i="25"/>
  <c r="Y171" i="25"/>
  <c r="Y172" i="25"/>
  <c r="Y173" i="25"/>
  <c r="Y174" i="25"/>
  <c r="Y175" i="25"/>
  <c r="Y176" i="25"/>
  <c r="Y177" i="25"/>
  <c r="Y178" i="25"/>
  <c r="Y179" i="25"/>
  <c r="Y180" i="25"/>
  <c r="Y181" i="25"/>
  <c r="Y182" i="25"/>
  <c r="Y183" i="25"/>
  <c r="Y184" i="25"/>
  <c r="Y185" i="25"/>
  <c r="Y186" i="25"/>
  <c r="Y187" i="25"/>
  <c r="Y188" i="25"/>
  <c r="Y189" i="25"/>
  <c r="Y190" i="25"/>
  <c r="Y191" i="25"/>
  <c r="Y192" i="25"/>
  <c r="Y193" i="25"/>
  <c r="Y194" i="25"/>
  <c r="Y195" i="25"/>
  <c r="Y196" i="25"/>
  <c r="Y197" i="25"/>
  <c r="Y198" i="25"/>
  <c r="Y199" i="25"/>
  <c r="Y200" i="25"/>
  <c r="Y201" i="25"/>
  <c r="Y202" i="25"/>
  <c r="Y203" i="25"/>
  <c r="Y204" i="25"/>
  <c r="Y205" i="25"/>
  <c r="Y206" i="25"/>
  <c r="Y207" i="25"/>
  <c r="Y208" i="25"/>
  <c r="Y209" i="25"/>
  <c r="Y210" i="25"/>
  <c r="Y211" i="25"/>
  <c r="Y212" i="25"/>
  <c r="Y213" i="25"/>
  <c r="Y214" i="25"/>
  <c r="Y215" i="25"/>
  <c r="Y216" i="25"/>
  <c r="Y217" i="25"/>
  <c r="Y218" i="25"/>
  <c r="Y219" i="25"/>
  <c r="Y220" i="25"/>
  <c r="Y221" i="25"/>
  <c r="Y222" i="25"/>
  <c r="Y223" i="25"/>
  <c r="Y224" i="25"/>
  <c r="Y225" i="25"/>
  <c r="Y226" i="25"/>
  <c r="Y227" i="25"/>
  <c r="Y228" i="25"/>
  <c r="Y229" i="25"/>
  <c r="Y230" i="25"/>
  <c r="Y231" i="25"/>
  <c r="Y232" i="25"/>
  <c r="Y233" i="25"/>
  <c r="Y234" i="25"/>
  <c r="Y235" i="25"/>
  <c r="Y236" i="25"/>
  <c r="Y237" i="25"/>
  <c r="Y238" i="25"/>
  <c r="Y239" i="25"/>
  <c r="Y240" i="25"/>
  <c r="Y241" i="25"/>
  <c r="Y242" i="25"/>
  <c r="Y243" i="25"/>
  <c r="Y244" i="25"/>
  <c r="Y245" i="25"/>
  <c r="Y246" i="25"/>
  <c r="Y247" i="25"/>
  <c r="Y248" i="25"/>
  <c r="Y249" i="25"/>
  <c r="Y250" i="25"/>
  <c r="Y251" i="25"/>
  <c r="Y252" i="25"/>
  <c r="Y253" i="25"/>
  <c r="Y254" i="25"/>
  <c r="Y255" i="25"/>
  <c r="Y256" i="25"/>
  <c r="Y257" i="25"/>
  <c r="Y258" i="25"/>
  <c r="Y259" i="25"/>
  <c r="Y260" i="25"/>
  <c r="Y261" i="25"/>
  <c r="Y262" i="25"/>
  <c r="Y263" i="25"/>
  <c r="Y264" i="25"/>
  <c r="Y265" i="25"/>
  <c r="Y266" i="25"/>
  <c r="Y267" i="25"/>
  <c r="Y268" i="25"/>
  <c r="Y269" i="25"/>
  <c r="Y270" i="25"/>
  <c r="Y271" i="25"/>
  <c r="Y272" i="25"/>
  <c r="Y273" i="25"/>
  <c r="Y274" i="25"/>
  <c r="Y275" i="25"/>
  <c r="Y276" i="25"/>
  <c r="Y277" i="25"/>
  <c r="Y278" i="25"/>
  <c r="Y279" i="25"/>
  <c r="Y280" i="25"/>
  <c r="Y281" i="25"/>
  <c r="Y282" i="25"/>
  <c r="Y283" i="25"/>
  <c r="Y284" i="25"/>
  <c r="Y285" i="25"/>
  <c r="Y286" i="25"/>
  <c r="Y287" i="25"/>
  <c r="Y288" i="25"/>
  <c r="Y289" i="25"/>
  <c r="Y290" i="25"/>
  <c r="Y291" i="25"/>
  <c r="Y292" i="25"/>
  <c r="Y293" i="25"/>
  <c r="Y294" i="25"/>
  <c r="Y295" i="25"/>
  <c r="Y296" i="25"/>
  <c r="Y297" i="25"/>
  <c r="Y298" i="25"/>
  <c r="Y299" i="25"/>
  <c r="Y300" i="25"/>
  <c r="Y301" i="25"/>
  <c r="Y302" i="25"/>
  <c r="Y303" i="25"/>
  <c r="Y304" i="25"/>
  <c r="Y305" i="25"/>
  <c r="Y306" i="25"/>
  <c r="Y307" i="25"/>
  <c r="Y308" i="25"/>
  <c r="Y309" i="25"/>
  <c r="Y310" i="25"/>
  <c r="Y311" i="25"/>
  <c r="Y312" i="25"/>
  <c r="Y313" i="25"/>
  <c r="Y314" i="25"/>
  <c r="Y315" i="25"/>
  <c r="Y316" i="25"/>
  <c r="Y317" i="25"/>
  <c r="Y318" i="25"/>
  <c r="Y319" i="25"/>
  <c r="Y320" i="25"/>
  <c r="Y321" i="25"/>
  <c r="Y322" i="25"/>
  <c r="Y323" i="25"/>
  <c r="Y324" i="25"/>
  <c r="Y325" i="25"/>
  <c r="Y326" i="25"/>
  <c r="Y327" i="25"/>
  <c r="Y328" i="25"/>
  <c r="Y329" i="25"/>
  <c r="Y330" i="25"/>
  <c r="Y331" i="25"/>
  <c r="Y332" i="25"/>
  <c r="Y333" i="25"/>
  <c r="Y334" i="25"/>
  <c r="Y335" i="25"/>
  <c r="Y336" i="25"/>
  <c r="Y337" i="25"/>
  <c r="Y338" i="25"/>
  <c r="Y339" i="25"/>
  <c r="Y340" i="25"/>
  <c r="Y341" i="25"/>
  <c r="Y342" i="25"/>
  <c r="Y343" i="25"/>
  <c r="Y344" i="25"/>
  <c r="Y345" i="25"/>
  <c r="Y346" i="25"/>
  <c r="Y347" i="25"/>
  <c r="Y348" i="25"/>
  <c r="Y349" i="25"/>
  <c r="Y350" i="25"/>
  <c r="Y351" i="25"/>
  <c r="Y352" i="25"/>
  <c r="Y353" i="25"/>
  <c r="Y354" i="25"/>
  <c r="Y355" i="25"/>
  <c r="Y356" i="25"/>
  <c r="Y357" i="25"/>
  <c r="Y358" i="25"/>
  <c r="Y359" i="25"/>
  <c r="Y360" i="25"/>
  <c r="Y361" i="25"/>
  <c r="Y362" i="25"/>
  <c r="Y363" i="25"/>
  <c r="Y364" i="25"/>
  <c r="Y365" i="25"/>
  <c r="Y366" i="25"/>
  <c r="Y367" i="25"/>
  <c r="Y368" i="25"/>
  <c r="Y369" i="25"/>
  <c r="Y370" i="25"/>
  <c r="Y371" i="25"/>
  <c r="Y372" i="25"/>
  <c r="Y373" i="25"/>
  <c r="Y374" i="25"/>
  <c r="Y375" i="25"/>
  <c r="Y376" i="25"/>
  <c r="Y377" i="25"/>
  <c r="Y378" i="25"/>
  <c r="Y379" i="25"/>
  <c r="Y380" i="25"/>
  <c r="Y381" i="25"/>
  <c r="Y382" i="25"/>
  <c r="Y383" i="25"/>
  <c r="Y384" i="25"/>
  <c r="Y385" i="25"/>
  <c r="Y386" i="25"/>
  <c r="Y387" i="25"/>
  <c r="Y388" i="25"/>
  <c r="Y389" i="25"/>
  <c r="Y390" i="25"/>
  <c r="Y391" i="25"/>
  <c r="Y392" i="25"/>
  <c r="Y393" i="25"/>
  <c r="Y394" i="25"/>
  <c r="Y395" i="25"/>
  <c r="Y396" i="25"/>
  <c r="Y397" i="25"/>
  <c r="Y398" i="25"/>
  <c r="Y399" i="25"/>
  <c r="Y400" i="25"/>
  <c r="Y401" i="25"/>
  <c r="Y402" i="25"/>
  <c r="Y403" i="25"/>
  <c r="Y404" i="25"/>
  <c r="Y405" i="25"/>
  <c r="Y406" i="25"/>
  <c r="Y407" i="25"/>
  <c r="Y408" i="25"/>
  <c r="Y409" i="25"/>
  <c r="Y410" i="25"/>
  <c r="Y411" i="25"/>
  <c r="Y412" i="25"/>
  <c r="Y413" i="25"/>
  <c r="Y414" i="25"/>
  <c r="Y415" i="25"/>
  <c r="Y416" i="25"/>
  <c r="Y417" i="25"/>
  <c r="Y2" i="25"/>
  <c r="X3" i="25"/>
  <c r="X4" i="25"/>
  <c r="X5" i="25"/>
  <c r="H79" i="26" s="1"/>
  <c r="X6" i="25"/>
  <c r="X7" i="25"/>
  <c r="X8" i="25"/>
  <c r="X9" i="25"/>
  <c r="X10" i="25"/>
  <c r="X11" i="25"/>
  <c r="X12" i="25"/>
  <c r="X13" i="25"/>
  <c r="X14" i="25"/>
  <c r="X15" i="25"/>
  <c r="X16" i="25"/>
  <c r="X17" i="25"/>
  <c r="X18" i="25"/>
  <c r="X19" i="25"/>
  <c r="X20" i="25"/>
  <c r="R20" i="26" s="1"/>
  <c r="X21" i="25"/>
  <c r="X22" i="25"/>
  <c r="X23" i="25"/>
  <c r="X24" i="25"/>
  <c r="X25" i="25"/>
  <c r="X26" i="25"/>
  <c r="X27" i="25"/>
  <c r="X28" i="25"/>
  <c r="X29" i="25"/>
  <c r="X30" i="25"/>
  <c r="X31" i="25"/>
  <c r="X32" i="25"/>
  <c r="X33" i="25"/>
  <c r="X34" i="25"/>
  <c r="X35" i="25"/>
  <c r="X36" i="25"/>
  <c r="X37" i="25"/>
  <c r="X38" i="25"/>
  <c r="X39" i="25"/>
  <c r="X40" i="25"/>
  <c r="X41" i="25"/>
  <c r="X42" i="25"/>
  <c r="X43" i="25"/>
  <c r="X44" i="25"/>
  <c r="X45" i="25"/>
  <c r="X46" i="25"/>
  <c r="X47" i="25"/>
  <c r="X48" i="25"/>
  <c r="X49" i="25"/>
  <c r="X50" i="25"/>
  <c r="X51" i="25"/>
  <c r="X52" i="25"/>
  <c r="X53" i="25"/>
  <c r="X54" i="25"/>
  <c r="X55" i="25"/>
  <c r="X56" i="25"/>
  <c r="X57" i="25"/>
  <c r="X58" i="25"/>
  <c r="X59" i="25"/>
  <c r="X60" i="25"/>
  <c r="X61" i="25"/>
  <c r="X62" i="25"/>
  <c r="X63" i="25"/>
  <c r="R22" i="26" s="1"/>
  <c r="X64" i="25"/>
  <c r="X65" i="25"/>
  <c r="X66" i="25"/>
  <c r="X67" i="25"/>
  <c r="X68" i="25"/>
  <c r="X69" i="25"/>
  <c r="X70" i="25"/>
  <c r="X71" i="25"/>
  <c r="X72" i="25"/>
  <c r="X73" i="25"/>
  <c r="X74" i="25"/>
  <c r="X75" i="25"/>
  <c r="X76" i="25"/>
  <c r="X77" i="25"/>
  <c r="X78" i="25"/>
  <c r="X79" i="25"/>
  <c r="X80" i="25"/>
  <c r="X81" i="25"/>
  <c r="X82" i="25"/>
  <c r="X83" i="25"/>
  <c r="X84" i="25"/>
  <c r="X85" i="25"/>
  <c r="X86" i="25"/>
  <c r="X87" i="25"/>
  <c r="X88" i="25"/>
  <c r="X89" i="25"/>
  <c r="X90" i="25"/>
  <c r="X91" i="25"/>
  <c r="X92" i="25"/>
  <c r="X93" i="25"/>
  <c r="X94" i="25"/>
  <c r="X95" i="25"/>
  <c r="X96" i="25"/>
  <c r="X97" i="25"/>
  <c r="X98" i="25"/>
  <c r="X99" i="25"/>
  <c r="X100" i="25"/>
  <c r="X101" i="25"/>
  <c r="X102" i="25"/>
  <c r="X103" i="25"/>
  <c r="X104" i="25"/>
  <c r="X105" i="25"/>
  <c r="X106" i="25"/>
  <c r="X107" i="25"/>
  <c r="X108" i="25"/>
  <c r="X109" i="25"/>
  <c r="X110" i="25"/>
  <c r="X111" i="25"/>
  <c r="X112" i="25"/>
  <c r="X113" i="25"/>
  <c r="X114" i="25"/>
  <c r="X115" i="25"/>
  <c r="X116" i="25"/>
  <c r="X117" i="25"/>
  <c r="X118" i="25"/>
  <c r="X119" i="25"/>
  <c r="X120" i="25"/>
  <c r="X121" i="25"/>
  <c r="X122" i="25"/>
  <c r="X123" i="25"/>
  <c r="X124" i="25"/>
  <c r="X125" i="25"/>
  <c r="X126" i="25"/>
  <c r="X127" i="25"/>
  <c r="X128" i="25"/>
  <c r="X129" i="25"/>
  <c r="X130" i="25"/>
  <c r="X131" i="25"/>
  <c r="X132" i="25"/>
  <c r="X133" i="25"/>
  <c r="X134" i="25"/>
  <c r="X135" i="25"/>
  <c r="X136" i="25"/>
  <c r="X137" i="25"/>
  <c r="X138" i="25"/>
  <c r="X139" i="25"/>
  <c r="X140" i="25"/>
  <c r="X141" i="25"/>
  <c r="X142" i="25"/>
  <c r="X143" i="25"/>
  <c r="X144" i="25"/>
  <c r="X145" i="25"/>
  <c r="X146" i="25"/>
  <c r="X147" i="25"/>
  <c r="X148" i="25"/>
  <c r="X149" i="25"/>
  <c r="X150" i="25"/>
  <c r="X151" i="25"/>
  <c r="X152" i="25"/>
  <c r="X153" i="25"/>
  <c r="X154" i="25"/>
  <c r="X155" i="25"/>
  <c r="X156" i="25"/>
  <c r="X157" i="25"/>
  <c r="X158" i="25"/>
  <c r="X159" i="25"/>
  <c r="X160" i="25"/>
  <c r="X161" i="25"/>
  <c r="X162" i="25"/>
  <c r="X163" i="25"/>
  <c r="X164" i="25"/>
  <c r="X165" i="25"/>
  <c r="X166" i="25"/>
  <c r="X167" i="25"/>
  <c r="X168" i="25"/>
  <c r="X169" i="25"/>
  <c r="X170" i="25"/>
  <c r="X171" i="25"/>
  <c r="X172" i="25"/>
  <c r="X173" i="25"/>
  <c r="X174" i="25"/>
  <c r="X175" i="25"/>
  <c r="X176" i="25"/>
  <c r="X177" i="25"/>
  <c r="X178" i="25"/>
  <c r="X179" i="25"/>
  <c r="X180" i="25"/>
  <c r="X181" i="25"/>
  <c r="X182" i="25"/>
  <c r="X183" i="25"/>
  <c r="X184" i="25"/>
  <c r="X185" i="25"/>
  <c r="X186" i="25"/>
  <c r="X187" i="25"/>
  <c r="X188" i="25"/>
  <c r="X189" i="25"/>
  <c r="X190" i="25"/>
  <c r="X191" i="25"/>
  <c r="X192" i="25"/>
  <c r="X193" i="25"/>
  <c r="X194" i="25"/>
  <c r="X195" i="25"/>
  <c r="X196" i="25"/>
  <c r="X197" i="25"/>
  <c r="X198" i="25"/>
  <c r="I9" i="26" s="1"/>
  <c r="X199" i="25"/>
  <c r="X200" i="25"/>
  <c r="X201" i="25"/>
  <c r="X202" i="25"/>
  <c r="X203" i="25"/>
  <c r="X204" i="25"/>
  <c r="X205" i="25"/>
  <c r="X206" i="25"/>
  <c r="X207" i="25"/>
  <c r="X208" i="25"/>
  <c r="X209" i="25"/>
  <c r="X210" i="25"/>
  <c r="X211" i="25"/>
  <c r="X212" i="25"/>
  <c r="X213" i="25"/>
  <c r="X214" i="25"/>
  <c r="X215" i="25"/>
  <c r="X216" i="25"/>
  <c r="X217" i="25"/>
  <c r="X218" i="25"/>
  <c r="X219" i="25"/>
  <c r="X220" i="25"/>
  <c r="X221" i="25"/>
  <c r="X222" i="25"/>
  <c r="X223" i="25"/>
  <c r="X224" i="25"/>
  <c r="X225" i="25"/>
  <c r="X226" i="25"/>
  <c r="X227" i="25"/>
  <c r="X228" i="25"/>
  <c r="X229" i="25"/>
  <c r="X230" i="25"/>
  <c r="X231" i="25"/>
  <c r="X232" i="25"/>
  <c r="X233" i="25"/>
  <c r="X234" i="25"/>
  <c r="X235" i="25"/>
  <c r="X236" i="25"/>
  <c r="X237" i="25"/>
  <c r="X238" i="25"/>
  <c r="X239" i="25"/>
  <c r="X240" i="25"/>
  <c r="X241" i="25"/>
  <c r="X242" i="25"/>
  <c r="X243" i="25"/>
  <c r="X244" i="25"/>
  <c r="X245" i="25"/>
  <c r="X246" i="25"/>
  <c r="X247" i="25"/>
  <c r="X248" i="25"/>
  <c r="X249" i="25"/>
  <c r="X250" i="25"/>
  <c r="X251" i="25"/>
  <c r="X252" i="25"/>
  <c r="X253" i="25"/>
  <c r="X254" i="25"/>
  <c r="X255" i="25"/>
  <c r="X256" i="25"/>
  <c r="X257" i="25"/>
  <c r="X258" i="25"/>
  <c r="X259" i="25"/>
  <c r="X260" i="25"/>
  <c r="X261" i="25"/>
  <c r="X262" i="25"/>
  <c r="X263" i="25"/>
  <c r="X264" i="25"/>
  <c r="X265" i="25"/>
  <c r="X266" i="25"/>
  <c r="X267" i="25"/>
  <c r="X268" i="25"/>
  <c r="X269" i="25"/>
  <c r="X270" i="25"/>
  <c r="X271" i="25"/>
  <c r="X272" i="25"/>
  <c r="X273" i="25"/>
  <c r="X274" i="25"/>
  <c r="X275" i="25"/>
  <c r="X276" i="25"/>
  <c r="X277" i="25"/>
  <c r="X278" i="25"/>
  <c r="X279" i="25"/>
  <c r="X280" i="25"/>
  <c r="X281" i="25"/>
  <c r="X282" i="25"/>
  <c r="X283" i="25"/>
  <c r="X284" i="25"/>
  <c r="X285" i="25"/>
  <c r="X286" i="25"/>
  <c r="X287" i="25"/>
  <c r="X288" i="25"/>
  <c r="X289" i="25"/>
  <c r="X290" i="25"/>
  <c r="X291" i="25"/>
  <c r="X292" i="25"/>
  <c r="X293" i="25"/>
  <c r="X294" i="25"/>
  <c r="X295" i="25"/>
  <c r="X296" i="25"/>
  <c r="X297" i="25"/>
  <c r="X298" i="25"/>
  <c r="X299" i="25"/>
  <c r="X300" i="25"/>
  <c r="X301" i="25"/>
  <c r="X302" i="25"/>
  <c r="X303" i="25"/>
  <c r="X304" i="25"/>
  <c r="X305" i="25"/>
  <c r="X306" i="25"/>
  <c r="X307" i="25"/>
  <c r="X308" i="25"/>
  <c r="X309" i="25"/>
  <c r="X310" i="25"/>
  <c r="X311" i="25"/>
  <c r="X312" i="25"/>
  <c r="X313" i="25"/>
  <c r="X314" i="25"/>
  <c r="X315" i="25"/>
  <c r="X316" i="25"/>
  <c r="X317" i="25"/>
  <c r="X318" i="25"/>
  <c r="X319" i="25"/>
  <c r="X320" i="25"/>
  <c r="X321" i="25"/>
  <c r="X322" i="25"/>
  <c r="X323" i="25"/>
  <c r="X324" i="25"/>
  <c r="X325" i="25"/>
  <c r="X326" i="25"/>
  <c r="X327" i="25"/>
  <c r="X328" i="25"/>
  <c r="X329" i="25"/>
  <c r="X330" i="25"/>
  <c r="X331" i="25"/>
  <c r="X332" i="25"/>
  <c r="X333" i="25"/>
  <c r="X334" i="25"/>
  <c r="X335" i="25"/>
  <c r="X336" i="25"/>
  <c r="X337" i="25"/>
  <c r="X338" i="25"/>
  <c r="X339" i="25"/>
  <c r="X340" i="25"/>
  <c r="X341" i="25"/>
  <c r="X342" i="25"/>
  <c r="X343" i="25"/>
  <c r="X344" i="25"/>
  <c r="X345" i="25"/>
  <c r="X346" i="25"/>
  <c r="X347" i="25"/>
  <c r="X348" i="25"/>
  <c r="X349" i="25"/>
  <c r="X350" i="25"/>
  <c r="X351" i="25"/>
  <c r="X352" i="25"/>
  <c r="X353" i="25"/>
  <c r="X354" i="25"/>
  <c r="X355" i="25"/>
  <c r="X356" i="25"/>
  <c r="X357" i="25"/>
  <c r="X358" i="25"/>
  <c r="X359" i="25"/>
  <c r="X360" i="25"/>
  <c r="X361" i="25"/>
  <c r="X362" i="25"/>
  <c r="X363" i="25"/>
  <c r="X364" i="25"/>
  <c r="X365" i="25"/>
  <c r="X366" i="25"/>
  <c r="X367" i="25"/>
  <c r="X368" i="25"/>
  <c r="X369" i="25"/>
  <c r="X370" i="25"/>
  <c r="X371" i="25"/>
  <c r="X372" i="25"/>
  <c r="X373" i="25"/>
  <c r="X374" i="25"/>
  <c r="X375" i="25"/>
  <c r="X376" i="25"/>
  <c r="X377" i="25"/>
  <c r="X378" i="25"/>
  <c r="X379" i="25"/>
  <c r="X380" i="25"/>
  <c r="X381" i="25"/>
  <c r="X382" i="25"/>
  <c r="X383" i="25"/>
  <c r="X384" i="25"/>
  <c r="X385" i="25"/>
  <c r="X386" i="25"/>
  <c r="X387" i="25"/>
  <c r="X388" i="25"/>
  <c r="X389" i="25"/>
  <c r="X390" i="25"/>
  <c r="X391" i="25"/>
  <c r="X392" i="25"/>
  <c r="X393" i="25"/>
  <c r="X394" i="25"/>
  <c r="X395" i="25"/>
  <c r="X396" i="25"/>
  <c r="X397" i="25"/>
  <c r="X398" i="25"/>
  <c r="X399" i="25"/>
  <c r="X400" i="25"/>
  <c r="X401" i="25"/>
  <c r="X402" i="25"/>
  <c r="X403" i="25"/>
  <c r="X404" i="25"/>
  <c r="X405" i="25"/>
  <c r="X406" i="25"/>
  <c r="X407" i="25"/>
  <c r="X408" i="25"/>
  <c r="X409" i="25"/>
  <c r="X410" i="25"/>
  <c r="X411" i="25"/>
  <c r="X412" i="25"/>
  <c r="X413" i="25"/>
  <c r="X414" i="25"/>
  <c r="X415" i="25"/>
  <c r="X416" i="25"/>
  <c r="X417" i="25"/>
  <c r="X2" i="25"/>
  <c r="I10" i="26" s="1"/>
  <c r="W3" i="25"/>
  <c r="W4" i="25"/>
  <c r="W5" i="25"/>
  <c r="W6" i="25"/>
  <c r="W7" i="25"/>
  <c r="W8" i="25"/>
  <c r="W9" i="25"/>
  <c r="W10" i="25"/>
  <c r="W11" i="25"/>
  <c r="W12" i="25"/>
  <c r="W13" i="25"/>
  <c r="W14" i="25"/>
  <c r="W15" i="25"/>
  <c r="W16" i="25"/>
  <c r="W17" i="25"/>
  <c r="W18" i="25"/>
  <c r="W19" i="25"/>
  <c r="W20" i="25"/>
  <c r="W21" i="25"/>
  <c r="W22" i="25"/>
  <c r="W23" i="25"/>
  <c r="W24" i="25"/>
  <c r="W25" i="25"/>
  <c r="W26" i="25"/>
  <c r="W27" i="25"/>
  <c r="W28" i="25"/>
  <c r="W29" i="25"/>
  <c r="W30" i="25"/>
  <c r="W31" i="25"/>
  <c r="W32" i="25"/>
  <c r="W33" i="25"/>
  <c r="W34" i="25"/>
  <c r="W35" i="25"/>
  <c r="W36" i="25"/>
  <c r="W37" i="25"/>
  <c r="W38" i="25"/>
  <c r="W39" i="25"/>
  <c r="W40" i="25"/>
  <c r="W41" i="25"/>
  <c r="W42" i="25"/>
  <c r="W43" i="25"/>
  <c r="W44" i="25"/>
  <c r="W45" i="25"/>
  <c r="W46" i="25"/>
  <c r="W47" i="25"/>
  <c r="W48" i="25"/>
  <c r="W49" i="25"/>
  <c r="W50" i="25"/>
  <c r="W51" i="25"/>
  <c r="W52" i="25"/>
  <c r="W53" i="25"/>
  <c r="W54" i="25"/>
  <c r="W55" i="25"/>
  <c r="W56" i="25"/>
  <c r="W57" i="25"/>
  <c r="W58" i="25"/>
  <c r="W59" i="25"/>
  <c r="W60" i="25"/>
  <c r="W61" i="25"/>
  <c r="W62" i="25"/>
  <c r="W63" i="25"/>
  <c r="W64" i="25"/>
  <c r="W65" i="25"/>
  <c r="W66" i="25"/>
  <c r="W67" i="25"/>
  <c r="W68" i="25"/>
  <c r="W69" i="25"/>
  <c r="W70" i="25"/>
  <c r="W71" i="25"/>
  <c r="W72" i="25"/>
  <c r="W73" i="25"/>
  <c r="W74" i="25"/>
  <c r="W75" i="25"/>
  <c r="W76" i="25"/>
  <c r="W77" i="25"/>
  <c r="W78" i="25"/>
  <c r="W79" i="25"/>
  <c r="W80" i="25"/>
  <c r="W81" i="25"/>
  <c r="W82" i="25"/>
  <c r="W83" i="25"/>
  <c r="W84" i="25"/>
  <c r="W85" i="25"/>
  <c r="W86" i="25"/>
  <c r="W87" i="25"/>
  <c r="W88" i="25"/>
  <c r="W89" i="25"/>
  <c r="W90" i="25"/>
  <c r="W91" i="25"/>
  <c r="W92" i="25"/>
  <c r="W93" i="25"/>
  <c r="W94" i="25"/>
  <c r="W95" i="25"/>
  <c r="W96" i="25"/>
  <c r="W97" i="25"/>
  <c r="W98" i="25"/>
  <c r="W99" i="25"/>
  <c r="W100" i="25"/>
  <c r="W101" i="25"/>
  <c r="W102" i="25"/>
  <c r="W103" i="25"/>
  <c r="W104" i="25"/>
  <c r="W105" i="25"/>
  <c r="W106" i="25"/>
  <c r="W107" i="25"/>
  <c r="W108" i="25"/>
  <c r="W109" i="25"/>
  <c r="W110" i="25"/>
  <c r="W111" i="25"/>
  <c r="W112" i="25"/>
  <c r="W113" i="25"/>
  <c r="W114" i="25"/>
  <c r="W115" i="25"/>
  <c r="W116" i="25"/>
  <c r="W117" i="25"/>
  <c r="W118" i="25"/>
  <c r="W119" i="25"/>
  <c r="W120" i="25"/>
  <c r="W121" i="25"/>
  <c r="W122" i="25"/>
  <c r="W123" i="25"/>
  <c r="W124" i="25"/>
  <c r="W125" i="25"/>
  <c r="W126" i="25"/>
  <c r="W127" i="25"/>
  <c r="W128" i="25"/>
  <c r="W129" i="25"/>
  <c r="W130" i="25"/>
  <c r="W131" i="25"/>
  <c r="W132" i="25"/>
  <c r="W133" i="25"/>
  <c r="W134" i="25"/>
  <c r="W135" i="25"/>
  <c r="W136" i="25"/>
  <c r="W137" i="25"/>
  <c r="W138" i="25"/>
  <c r="W139" i="25"/>
  <c r="W140" i="25"/>
  <c r="W141" i="25"/>
  <c r="W142" i="25"/>
  <c r="W143" i="25"/>
  <c r="W144" i="25"/>
  <c r="W145" i="25"/>
  <c r="W146" i="25"/>
  <c r="W147" i="25"/>
  <c r="W148" i="25"/>
  <c r="W149" i="25"/>
  <c r="W150" i="25"/>
  <c r="W151" i="25"/>
  <c r="W152" i="25"/>
  <c r="W153" i="25"/>
  <c r="W154" i="25"/>
  <c r="W155" i="25"/>
  <c r="W156" i="25"/>
  <c r="W157" i="25"/>
  <c r="W158" i="25"/>
  <c r="W159" i="25"/>
  <c r="W160" i="25"/>
  <c r="W161" i="25"/>
  <c r="W162" i="25"/>
  <c r="W163" i="25"/>
  <c r="W164" i="25"/>
  <c r="W165" i="25"/>
  <c r="W166" i="25"/>
  <c r="W167" i="25"/>
  <c r="W168" i="25"/>
  <c r="W169" i="25"/>
  <c r="W170" i="25"/>
  <c r="W171" i="25"/>
  <c r="W172" i="25"/>
  <c r="W173" i="25"/>
  <c r="W174" i="25"/>
  <c r="W175" i="25"/>
  <c r="W176" i="25"/>
  <c r="W177" i="25"/>
  <c r="W178" i="25"/>
  <c r="W179" i="25"/>
  <c r="W180" i="25"/>
  <c r="W181" i="25"/>
  <c r="W182" i="25"/>
  <c r="W183" i="25"/>
  <c r="W184" i="25"/>
  <c r="W185" i="25"/>
  <c r="W186" i="25"/>
  <c r="W187" i="25"/>
  <c r="W188" i="25"/>
  <c r="W189" i="25"/>
  <c r="W190" i="25"/>
  <c r="W191" i="25"/>
  <c r="W192" i="25"/>
  <c r="W193" i="25"/>
  <c r="W194" i="25"/>
  <c r="W195" i="25"/>
  <c r="W196" i="25"/>
  <c r="W197" i="25"/>
  <c r="W198" i="25"/>
  <c r="W199" i="25"/>
  <c r="W200" i="25"/>
  <c r="W201" i="25"/>
  <c r="W202" i="25"/>
  <c r="W203" i="25"/>
  <c r="W204" i="25"/>
  <c r="W205" i="25"/>
  <c r="W206" i="25"/>
  <c r="W207" i="25"/>
  <c r="W208" i="25"/>
  <c r="W209" i="25"/>
  <c r="W210" i="25"/>
  <c r="W211" i="25"/>
  <c r="W212" i="25"/>
  <c r="W213" i="25"/>
  <c r="W214" i="25"/>
  <c r="W215" i="25"/>
  <c r="W216" i="25"/>
  <c r="W217" i="25"/>
  <c r="W218" i="25"/>
  <c r="W219" i="25"/>
  <c r="W220" i="25"/>
  <c r="W221" i="25"/>
  <c r="W222" i="25"/>
  <c r="W223" i="25"/>
  <c r="W224" i="25"/>
  <c r="W225" i="25"/>
  <c r="W226" i="25"/>
  <c r="W227" i="25"/>
  <c r="W228" i="25"/>
  <c r="W229" i="25"/>
  <c r="W230" i="25"/>
  <c r="W231" i="25"/>
  <c r="W232" i="25"/>
  <c r="W233" i="25"/>
  <c r="W234" i="25"/>
  <c r="W235" i="25"/>
  <c r="W236" i="25"/>
  <c r="W237" i="25"/>
  <c r="W238" i="25"/>
  <c r="W239" i="25"/>
  <c r="W240" i="25"/>
  <c r="W241" i="25"/>
  <c r="W242" i="25"/>
  <c r="W243" i="25"/>
  <c r="W244" i="25"/>
  <c r="W245" i="25"/>
  <c r="W246" i="25"/>
  <c r="W247" i="25"/>
  <c r="W248" i="25"/>
  <c r="W249" i="25"/>
  <c r="W250" i="25"/>
  <c r="W251" i="25"/>
  <c r="W252" i="25"/>
  <c r="W253" i="25"/>
  <c r="W254" i="25"/>
  <c r="W255" i="25"/>
  <c r="W256" i="25"/>
  <c r="W257" i="25"/>
  <c r="W258" i="25"/>
  <c r="W259" i="25"/>
  <c r="W260" i="25"/>
  <c r="W261" i="25"/>
  <c r="W262" i="25"/>
  <c r="W263" i="25"/>
  <c r="W264" i="25"/>
  <c r="W265" i="25"/>
  <c r="W266" i="25"/>
  <c r="W267" i="25"/>
  <c r="W268" i="25"/>
  <c r="W269" i="25"/>
  <c r="W270" i="25"/>
  <c r="W271" i="25"/>
  <c r="W272" i="25"/>
  <c r="W273" i="25"/>
  <c r="W274" i="25"/>
  <c r="W275" i="25"/>
  <c r="W276" i="25"/>
  <c r="W277" i="25"/>
  <c r="W278" i="25"/>
  <c r="W279" i="25"/>
  <c r="W280" i="25"/>
  <c r="W281" i="25"/>
  <c r="W282" i="25"/>
  <c r="W283" i="25"/>
  <c r="W284" i="25"/>
  <c r="W285" i="25"/>
  <c r="W286" i="25"/>
  <c r="W287" i="25"/>
  <c r="W288" i="25"/>
  <c r="W289" i="25"/>
  <c r="W290" i="25"/>
  <c r="W291" i="25"/>
  <c r="W292" i="25"/>
  <c r="W293" i="25"/>
  <c r="W294" i="25"/>
  <c r="W295" i="25"/>
  <c r="W296" i="25"/>
  <c r="W297" i="25"/>
  <c r="W298" i="25"/>
  <c r="W299" i="25"/>
  <c r="W300" i="25"/>
  <c r="W301" i="25"/>
  <c r="W302" i="25"/>
  <c r="W303" i="25"/>
  <c r="W304" i="25"/>
  <c r="W305" i="25"/>
  <c r="W306" i="25"/>
  <c r="W307" i="25"/>
  <c r="W308" i="25"/>
  <c r="W309" i="25"/>
  <c r="W310" i="25"/>
  <c r="W311" i="25"/>
  <c r="W312" i="25"/>
  <c r="W313" i="25"/>
  <c r="W314" i="25"/>
  <c r="W315" i="25"/>
  <c r="W316" i="25"/>
  <c r="W317" i="25"/>
  <c r="W318" i="25"/>
  <c r="W319" i="25"/>
  <c r="W320" i="25"/>
  <c r="W321" i="25"/>
  <c r="W322" i="25"/>
  <c r="W323" i="25"/>
  <c r="W324" i="25"/>
  <c r="W325" i="25"/>
  <c r="W326" i="25"/>
  <c r="W327" i="25"/>
  <c r="W328" i="25"/>
  <c r="W329" i="25"/>
  <c r="W330" i="25"/>
  <c r="W331" i="25"/>
  <c r="W332" i="25"/>
  <c r="W333" i="25"/>
  <c r="W334" i="25"/>
  <c r="W335" i="25"/>
  <c r="W336" i="25"/>
  <c r="W337" i="25"/>
  <c r="W338" i="25"/>
  <c r="W339" i="25"/>
  <c r="W340" i="25"/>
  <c r="W341" i="25"/>
  <c r="W342" i="25"/>
  <c r="W343" i="25"/>
  <c r="W344" i="25"/>
  <c r="W345" i="25"/>
  <c r="W346" i="25"/>
  <c r="W347" i="25"/>
  <c r="W348" i="25"/>
  <c r="W349" i="25"/>
  <c r="W350" i="25"/>
  <c r="W351" i="25"/>
  <c r="W352" i="25"/>
  <c r="W353" i="25"/>
  <c r="W354" i="25"/>
  <c r="W355" i="25"/>
  <c r="W356" i="25"/>
  <c r="W357" i="25"/>
  <c r="W358" i="25"/>
  <c r="W359" i="25"/>
  <c r="W360" i="25"/>
  <c r="W361" i="25"/>
  <c r="W362" i="25"/>
  <c r="W363" i="25"/>
  <c r="W364" i="25"/>
  <c r="W365" i="25"/>
  <c r="W366" i="25"/>
  <c r="W367" i="25"/>
  <c r="W368" i="25"/>
  <c r="W369" i="25"/>
  <c r="W370" i="25"/>
  <c r="W371" i="25"/>
  <c r="W372" i="25"/>
  <c r="W373" i="25"/>
  <c r="W374" i="25"/>
  <c r="W375" i="25"/>
  <c r="W376" i="25"/>
  <c r="W377" i="25"/>
  <c r="W378" i="25"/>
  <c r="W379" i="25"/>
  <c r="W380" i="25"/>
  <c r="W381" i="25"/>
  <c r="W382" i="25"/>
  <c r="W383" i="25"/>
  <c r="W384" i="25"/>
  <c r="W385" i="25"/>
  <c r="W386" i="25"/>
  <c r="W387" i="25"/>
  <c r="W388" i="25"/>
  <c r="W389" i="25"/>
  <c r="W390" i="25"/>
  <c r="W391" i="25"/>
  <c r="W392" i="25"/>
  <c r="W393" i="25"/>
  <c r="W394" i="25"/>
  <c r="W395" i="25"/>
  <c r="W396" i="25"/>
  <c r="W397" i="25"/>
  <c r="W398" i="25"/>
  <c r="W399" i="25"/>
  <c r="W400" i="25"/>
  <c r="W401" i="25"/>
  <c r="W402" i="25"/>
  <c r="W403" i="25"/>
  <c r="W404" i="25"/>
  <c r="W405" i="25"/>
  <c r="W406" i="25"/>
  <c r="W407" i="25"/>
  <c r="W408" i="25"/>
  <c r="W409" i="25"/>
  <c r="W410" i="25"/>
  <c r="W411" i="25"/>
  <c r="W412" i="25"/>
  <c r="W413" i="25"/>
  <c r="W414" i="25"/>
  <c r="W415" i="25"/>
  <c r="W416" i="25"/>
  <c r="W417" i="25"/>
  <c r="W2" i="25"/>
  <c r="C4" i="26"/>
  <c r="C3" i="26"/>
  <c r="C2" i="26"/>
  <c r="G104" i="26" l="1"/>
  <c r="S104" i="26" s="1"/>
  <c r="G107" i="26"/>
  <c r="S107" i="26" s="1"/>
  <c r="J103" i="26"/>
  <c r="V103" i="26" s="1"/>
  <c r="J107" i="26"/>
  <c r="V107" i="26" s="1"/>
  <c r="J111" i="26"/>
  <c r="V111" i="26" s="1"/>
  <c r="G103" i="26"/>
  <c r="S103" i="26" s="1"/>
  <c r="J104" i="26"/>
  <c r="V104" i="26" s="1"/>
  <c r="J108" i="26"/>
  <c r="V108" i="26" s="1"/>
  <c r="J112" i="26"/>
  <c r="V112" i="26" s="1"/>
  <c r="J105" i="26"/>
  <c r="V105" i="26" s="1"/>
  <c r="J106" i="26"/>
  <c r="V106" i="26" s="1"/>
  <c r="J110" i="26"/>
  <c r="V110" i="26" s="1"/>
  <c r="J102" i="26"/>
  <c r="V102" i="26" s="1"/>
  <c r="G106" i="26"/>
  <c r="S106" i="26" s="1"/>
  <c r="G110" i="26"/>
  <c r="S110" i="26" s="1"/>
  <c r="G102" i="26"/>
  <c r="S102" i="26" s="1"/>
  <c r="G111" i="26"/>
  <c r="S111" i="26" s="1"/>
  <c r="G108" i="26"/>
  <c r="S108" i="26" s="1"/>
  <c r="G112" i="26"/>
  <c r="S112" i="26" s="1"/>
  <c r="J109" i="26"/>
  <c r="V109" i="26" s="1"/>
  <c r="J113" i="26"/>
  <c r="V113" i="26" s="1"/>
  <c r="G105" i="26"/>
  <c r="S105" i="26" s="1"/>
  <c r="G109" i="26"/>
  <c r="S109" i="26" s="1"/>
  <c r="G113" i="26"/>
  <c r="S113" i="26" s="1"/>
  <c r="G128" i="26"/>
  <c r="S128" i="26" s="1"/>
  <c r="G126" i="26"/>
  <c r="S126" i="26" s="1"/>
  <c r="G124" i="26"/>
  <c r="S124" i="26" s="1"/>
  <c r="G122" i="26"/>
  <c r="S122" i="26" s="1"/>
  <c r="G120" i="26"/>
  <c r="S120" i="26" s="1"/>
  <c r="G118" i="26"/>
  <c r="S118" i="26" s="1"/>
  <c r="J128" i="26"/>
  <c r="J126" i="26"/>
  <c r="V126" i="26" s="1"/>
  <c r="J124" i="26"/>
  <c r="V124" i="26" s="1"/>
  <c r="J122" i="26"/>
  <c r="V122" i="26" s="1"/>
  <c r="J120" i="26"/>
  <c r="G127" i="26"/>
  <c r="S127" i="26" s="1"/>
  <c r="G125" i="26"/>
  <c r="S125" i="26" s="1"/>
  <c r="G123" i="26"/>
  <c r="S123" i="26" s="1"/>
  <c r="G121" i="26"/>
  <c r="S121" i="26" s="1"/>
  <c r="G119" i="26"/>
  <c r="S119" i="26" s="1"/>
  <c r="G117" i="26"/>
  <c r="S117" i="26" s="1"/>
  <c r="J127" i="26"/>
  <c r="V127" i="26" s="1"/>
  <c r="J125" i="26"/>
  <c r="V125" i="26" s="1"/>
  <c r="J123" i="26"/>
  <c r="V123" i="26" s="1"/>
  <c r="J121" i="26"/>
  <c r="V121" i="26" s="1"/>
  <c r="J119" i="26"/>
  <c r="V119" i="26" s="1"/>
  <c r="J117" i="26"/>
  <c r="V117" i="26" s="1"/>
  <c r="J118" i="26"/>
  <c r="V118" i="26" s="1"/>
  <c r="I127" i="26"/>
  <c r="U127" i="26" s="1"/>
  <c r="I125" i="26"/>
  <c r="U125" i="26" s="1"/>
  <c r="I123" i="26"/>
  <c r="U123" i="26" s="1"/>
  <c r="I121" i="26"/>
  <c r="U121" i="26" s="1"/>
  <c r="I119" i="26"/>
  <c r="I117" i="26"/>
  <c r="U117" i="26" s="1"/>
  <c r="U119" i="26"/>
  <c r="F128" i="26"/>
  <c r="F126" i="26"/>
  <c r="R126" i="26" s="1"/>
  <c r="F124" i="26"/>
  <c r="R124" i="26" s="1"/>
  <c r="F122" i="26"/>
  <c r="R122" i="26" s="1"/>
  <c r="R128" i="26"/>
  <c r="I128" i="26"/>
  <c r="U128" i="26" s="1"/>
  <c r="I126" i="26"/>
  <c r="U126" i="26" s="1"/>
  <c r="I124" i="26"/>
  <c r="U124" i="26" s="1"/>
  <c r="I122" i="26"/>
  <c r="U122" i="26" s="1"/>
  <c r="I120" i="26"/>
  <c r="U120" i="26" s="1"/>
  <c r="I118" i="26"/>
  <c r="U118" i="26" s="1"/>
  <c r="F127" i="26"/>
  <c r="R127" i="26" s="1"/>
  <c r="F125" i="26"/>
  <c r="R125" i="26" s="1"/>
  <c r="F123" i="26"/>
  <c r="R123" i="26" s="1"/>
  <c r="F121" i="26"/>
  <c r="R121" i="26" s="1"/>
  <c r="F119" i="26"/>
  <c r="R119" i="26" s="1"/>
  <c r="F117" i="26"/>
  <c r="R117" i="26" s="1"/>
  <c r="F120" i="26"/>
  <c r="R120" i="26" s="1"/>
  <c r="F118" i="26"/>
  <c r="R118" i="26" s="1"/>
  <c r="K128" i="26"/>
  <c r="W128" i="26" s="1"/>
  <c r="K126" i="26"/>
  <c r="W126" i="26" s="1"/>
  <c r="K124" i="26"/>
  <c r="W124" i="26" s="1"/>
  <c r="K122" i="26"/>
  <c r="W122" i="26" s="1"/>
  <c r="K120" i="26"/>
  <c r="W120" i="26" s="1"/>
  <c r="K118" i="26"/>
  <c r="W118" i="26" s="1"/>
  <c r="H121" i="26"/>
  <c r="T121" i="26" s="1"/>
  <c r="H127" i="26"/>
  <c r="T127" i="26" s="1"/>
  <c r="H125" i="26"/>
  <c r="T125" i="26" s="1"/>
  <c r="H123" i="26"/>
  <c r="T123" i="26" s="1"/>
  <c r="V120" i="26"/>
  <c r="V128" i="26"/>
  <c r="K127" i="26"/>
  <c r="W127" i="26" s="1"/>
  <c r="K125" i="26"/>
  <c r="W125" i="26" s="1"/>
  <c r="K123" i="26"/>
  <c r="W123" i="26" s="1"/>
  <c r="K121" i="26"/>
  <c r="W121" i="26" s="1"/>
  <c r="K119" i="26"/>
  <c r="W119" i="26" s="1"/>
  <c r="K117" i="26"/>
  <c r="W117" i="26" s="1"/>
  <c r="H128" i="26"/>
  <c r="T128" i="26" s="1"/>
  <c r="H126" i="26"/>
  <c r="T126" i="26" s="1"/>
  <c r="H124" i="26"/>
  <c r="T124" i="26" s="1"/>
  <c r="H122" i="26"/>
  <c r="T122" i="26" s="1"/>
  <c r="H120" i="26"/>
  <c r="T120" i="26" s="1"/>
  <c r="H118" i="26"/>
  <c r="T118" i="26" s="1"/>
  <c r="H117" i="26"/>
  <c r="T117" i="26" s="1"/>
  <c r="H119" i="26"/>
  <c r="T119" i="26" s="1"/>
  <c r="I103" i="26"/>
  <c r="U103" i="26" s="1"/>
  <c r="I107" i="26"/>
  <c r="U107" i="26" s="1"/>
  <c r="I111" i="26"/>
  <c r="U111" i="26" s="1"/>
  <c r="F103" i="26"/>
  <c r="R103" i="26" s="1"/>
  <c r="F107" i="26"/>
  <c r="R107" i="26" s="1"/>
  <c r="F111" i="26"/>
  <c r="R111" i="26" s="1"/>
  <c r="R112" i="26"/>
  <c r="I105" i="26"/>
  <c r="U105" i="26" s="1"/>
  <c r="I109" i="26"/>
  <c r="U109" i="26" s="1"/>
  <c r="I113" i="26"/>
  <c r="U113" i="26" s="1"/>
  <c r="F105" i="26"/>
  <c r="R105" i="26" s="1"/>
  <c r="F109" i="26"/>
  <c r="R109" i="26" s="1"/>
  <c r="F113" i="26"/>
  <c r="R113" i="26" s="1"/>
  <c r="I104" i="26"/>
  <c r="U104" i="26" s="1"/>
  <c r="I112" i="26"/>
  <c r="U112" i="26" s="1"/>
  <c r="F104" i="26"/>
  <c r="R104" i="26" s="1"/>
  <c r="F112" i="26"/>
  <c r="F106" i="26"/>
  <c r="R106" i="26" s="1"/>
  <c r="I108" i="26"/>
  <c r="U108" i="26" s="1"/>
  <c r="I110" i="26"/>
  <c r="U110" i="26" s="1"/>
  <c r="F110" i="26"/>
  <c r="R110" i="26" s="1"/>
  <c r="I106" i="26"/>
  <c r="U106" i="26" s="1"/>
  <c r="I102" i="26"/>
  <c r="U102" i="26" s="1"/>
  <c r="F102" i="26"/>
  <c r="R102" i="26" s="1"/>
  <c r="F108" i="26"/>
  <c r="R108" i="26" s="1"/>
  <c r="K103" i="26"/>
  <c r="W103" i="26" s="1"/>
  <c r="K107" i="26"/>
  <c r="W107" i="26" s="1"/>
  <c r="K111" i="26"/>
  <c r="W111" i="26" s="1"/>
  <c r="H103" i="26"/>
  <c r="T103" i="26" s="1"/>
  <c r="H107" i="26"/>
  <c r="T107" i="26" s="1"/>
  <c r="H111" i="26"/>
  <c r="T111" i="26" s="1"/>
  <c r="T108" i="26"/>
  <c r="K105" i="26"/>
  <c r="W105" i="26" s="1"/>
  <c r="K109" i="26"/>
  <c r="W109" i="26" s="1"/>
  <c r="K113" i="26"/>
  <c r="W113" i="26" s="1"/>
  <c r="H105" i="26"/>
  <c r="T105" i="26" s="1"/>
  <c r="H109" i="26"/>
  <c r="T109" i="26" s="1"/>
  <c r="H113" i="26"/>
  <c r="T113" i="26" s="1"/>
  <c r="K102" i="26"/>
  <c r="W102" i="26" s="1"/>
  <c r="K106" i="26"/>
  <c r="W106" i="26" s="1"/>
  <c r="K110" i="26"/>
  <c r="W110" i="26" s="1"/>
  <c r="H108" i="26"/>
  <c r="K104" i="26"/>
  <c r="W104" i="26" s="1"/>
  <c r="H102" i="26"/>
  <c r="T102" i="26" s="1"/>
  <c r="H110" i="26"/>
  <c r="T110" i="26" s="1"/>
  <c r="K108" i="26"/>
  <c r="W108" i="26" s="1"/>
  <c r="H104" i="26"/>
  <c r="T104" i="26" s="1"/>
  <c r="H112" i="26"/>
  <c r="T112" i="26" s="1"/>
  <c r="K112" i="26"/>
  <c r="W112" i="26" s="1"/>
  <c r="H106" i="26"/>
  <c r="T106" i="26" s="1"/>
  <c r="I19" i="26"/>
  <c r="I31" i="26" s="1"/>
  <c r="I26" i="26"/>
  <c r="R14" i="26"/>
  <c r="R10" i="26"/>
  <c r="R16" i="26"/>
  <c r="R11" i="26"/>
  <c r="AA10" i="26"/>
  <c r="AA21" i="26"/>
  <c r="AA14" i="26"/>
  <c r="AA26" i="26"/>
  <c r="AA16" i="26"/>
  <c r="AA8" i="26"/>
  <c r="AA30" i="26" s="1"/>
  <c r="AA9" i="26"/>
  <c r="AA20" i="26"/>
  <c r="I18" i="26"/>
  <c r="I15" i="26"/>
  <c r="I14" i="26"/>
  <c r="I11" i="26"/>
  <c r="AA12" i="26"/>
  <c r="AA17" i="26"/>
  <c r="AA22" i="26"/>
  <c r="AA13" i="26"/>
  <c r="AA18" i="26"/>
  <c r="AA25" i="26"/>
  <c r="R19" i="26"/>
  <c r="I17" i="26"/>
  <c r="I13" i="26"/>
  <c r="I8" i="26"/>
  <c r="I30" i="26" s="1"/>
  <c r="I22" i="26"/>
  <c r="I16" i="26"/>
  <c r="I12" i="26"/>
  <c r="I21" i="26"/>
  <c r="K81" i="26"/>
  <c r="R25" i="26"/>
  <c r="R8" i="26"/>
  <c r="R30" i="26" s="1"/>
  <c r="R12" i="26"/>
  <c r="Q79" i="26"/>
  <c r="K79" i="26"/>
  <c r="H80" i="26"/>
  <c r="I23" i="26"/>
  <c r="I27" i="26"/>
  <c r="I35" i="26" s="1"/>
  <c r="Q80" i="26"/>
  <c r="K80" i="26"/>
  <c r="AA24" i="26"/>
  <c r="I24" i="26"/>
  <c r="Q81" i="26"/>
  <c r="H50" i="26"/>
  <c r="H54" i="26"/>
  <c r="H58" i="26"/>
  <c r="H48" i="26"/>
  <c r="H56" i="26"/>
  <c r="H49" i="26"/>
  <c r="H57" i="26"/>
  <c r="H51" i="26"/>
  <c r="H55" i="26"/>
  <c r="H47" i="26"/>
  <c r="H52" i="26"/>
  <c r="H53" i="26"/>
  <c r="Z51" i="26"/>
  <c r="Z55" i="26"/>
  <c r="Z47" i="26"/>
  <c r="Z49" i="26"/>
  <c r="Z57" i="26"/>
  <c r="Z54" i="26"/>
  <c r="Z48" i="26"/>
  <c r="Z52" i="26"/>
  <c r="Z56" i="26"/>
  <c r="Z53" i="26"/>
  <c r="Z50" i="26"/>
  <c r="Z58" i="26"/>
  <c r="Q48" i="26"/>
  <c r="Q52" i="26"/>
  <c r="Q56" i="26"/>
  <c r="Q54" i="26"/>
  <c r="Q58" i="26"/>
  <c r="Q49" i="26"/>
  <c r="Q53" i="26"/>
  <c r="Q57" i="26"/>
  <c r="Q50" i="26"/>
  <c r="Q51" i="26"/>
  <c r="Q55" i="26"/>
  <c r="Q47" i="26"/>
  <c r="I7" i="26"/>
  <c r="BL29" i="26" s="1"/>
  <c r="H81" i="26"/>
  <c r="I25" i="26"/>
  <c r="AA11" i="26"/>
  <c r="AA15" i="26"/>
  <c r="AA19" i="26"/>
  <c r="AA23" i="26"/>
  <c r="AA27" i="26"/>
  <c r="AA35" i="26" s="1"/>
  <c r="AA7" i="26"/>
  <c r="R24" i="26"/>
  <c r="R18" i="26"/>
  <c r="R9" i="26"/>
  <c r="R13" i="26"/>
  <c r="R17" i="26"/>
  <c r="R21" i="26"/>
  <c r="R32" i="26" s="1"/>
  <c r="R26" i="26"/>
  <c r="R7" i="26"/>
  <c r="R15" i="26"/>
  <c r="K49" i="26"/>
  <c r="K53" i="26"/>
  <c r="K57" i="26"/>
  <c r="K51" i="26"/>
  <c r="K55" i="26"/>
  <c r="K47" i="26"/>
  <c r="K48" i="26"/>
  <c r="K56" i="26"/>
  <c r="K50" i="26"/>
  <c r="K54" i="26"/>
  <c r="K58" i="26"/>
  <c r="K52" i="26"/>
  <c r="AC51" i="26"/>
  <c r="AC55" i="26"/>
  <c r="AC47" i="26"/>
  <c r="AC49" i="26"/>
  <c r="AC53" i="26"/>
  <c r="AC57" i="26"/>
  <c r="AC54" i="26"/>
  <c r="AC58" i="26"/>
  <c r="AC48" i="26"/>
  <c r="AC52" i="26"/>
  <c r="AC56" i="26"/>
  <c r="AC50" i="26"/>
  <c r="T48" i="26"/>
  <c r="T52" i="26"/>
  <c r="T56" i="26"/>
  <c r="T54" i="26"/>
  <c r="T49" i="26"/>
  <c r="T53" i="26"/>
  <c r="T57" i="26"/>
  <c r="T50" i="26"/>
  <c r="T58" i="26"/>
  <c r="T51" i="26"/>
  <c r="T55" i="26"/>
  <c r="T47" i="26"/>
  <c r="R27" i="26"/>
  <c r="R35" i="26" s="1"/>
  <c r="R23" i="26"/>
  <c r="O79" i="26"/>
  <c r="P79" i="26"/>
  <c r="J47" i="26"/>
  <c r="P80" i="26"/>
  <c r="O80" i="26"/>
  <c r="O81" i="26"/>
  <c r="P81" i="26"/>
  <c r="G11" i="26"/>
  <c r="H18" i="26"/>
  <c r="G17" i="26"/>
  <c r="P11" i="26"/>
  <c r="P20" i="26"/>
  <c r="Q8" i="26"/>
  <c r="Q30" i="26" s="1"/>
  <c r="P12" i="26"/>
  <c r="P22" i="26"/>
  <c r="Q11" i="26"/>
  <c r="P13" i="26"/>
  <c r="P8" i="26"/>
  <c r="P30" i="26" s="1"/>
  <c r="Q18" i="26"/>
  <c r="P9" i="26"/>
  <c r="P18" i="26"/>
  <c r="H13" i="26"/>
  <c r="H21" i="26"/>
  <c r="G13" i="26"/>
  <c r="G18" i="26"/>
  <c r="H16" i="26"/>
  <c r="H22" i="26"/>
  <c r="G14" i="26"/>
  <c r="G20" i="26"/>
  <c r="H17" i="26"/>
  <c r="G10" i="26"/>
  <c r="G15" i="26"/>
  <c r="G22" i="26"/>
  <c r="H10" i="26"/>
  <c r="H14" i="26"/>
  <c r="H11" i="26"/>
  <c r="H15" i="26"/>
  <c r="H20" i="26"/>
  <c r="G12" i="26"/>
  <c r="G16" i="26"/>
  <c r="G21" i="26"/>
  <c r="H12" i="26"/>
  <c r="Q12" i="26"/>
  <c r="Q20" i="26"/>
  <c r="Q9" i="26"/>
  <c r="Q13" i="26"/>
  <c r="Q22" i="26"/>
  <c r="P10" i="26"/>
  <c r="P14" i="26"/>
  <c r="P25" i="26"/>
  <c r="Q10" i="26"/>
  <c r="Q14" i="26"/>
  <c r="Q25" i="26"/>
  <c r="P49" i="26"/>
  <c r="P53" i="26"/>
  <c r="P57" i="26"/>
  <c r="O48" i="26"/>
  <c r="O52" i="26"/>
  <c r="O56" i="26"/>
  <c r="P50" i="26"/>
  <c r="P54" i="26"/>
  <c r="P58" i="26"/>
  <c r="O49" i="26"/>
  <c r="O53" i="26"/>
  <c r="O57" i="26"/>
  <c r="P51" i="26"/>
  <c r="P55" i="26"/>
  <c r="P47" i="26"/>
  <c r="O50" i="26"/>
  <c r="O54" i="26"/>
  <c r="O58" i="26"/>
  <c r="P48" i="26"/>
  <c r="P52" i="26"/>
  <c r="P56" i="26"/>
  <c r="O47" i="26"/>
  <c r="O51" i="26"/>
  <c r="O55" i="26"/>
  <c r="F81" i="26"/>
  <c r="G81" i="26"/>
  <c r="G25" i="26"/>
  <c r="H25" i="26"/>
  <c r="F80" i="26"/>
  <c r="G80" i="26"/>
  <c r="Q26" i="26"/>
  <c r="P26" i="26"/>
  <c r="H23" i="26"/>
  <c r="G23" i="26"/>
  <c r="Q15" i="26"/>
  <c r="P15" i="26"/>
  <c r="J49" i="26"/>
  <c r="J53" i="26"/>
  <c r="J57" i="26"/>
  <c r="I49" i="26"/>
  <c r="I53" i="26"/>
  <c r="I57" i="26"/>
  <c r="J50" i="26"/>
  <c r="J54" i="26"/>
  <c r="J58" i="26"/>
  <c r="I50" i="26"/>
  <c r="I54" i="26"/>
  <c r="I58" i="26"/>
  <c r="J51" i="26"/>
  <c r="J55" i="26"/>
  <c r="I51" i="26"/>
  <c r="I55" i="26"/>
  <c r="I47" i="26"/>
  <c r="J48" i="26"/>
  <c r="J52" i="26"/>
  <c r="J56" i="26"/>
  <c r="I48" i="26"/>
  <c r="I52" i="26"/>
  <c r="I56" i="26"/>
  <c r="S49" i="26"/>
  <c r="S53" i="26"/>
  <c r="S57" i="26"/>
  <c r="R49" i="26"/>
  <c r="R53" i="26"/>
  <c r="R57" i="26"/>
  <c r="S50" i="26"/>
  <c r="S54" i="26"/>
  <c r="S58" i="26"/>
  <c r="R50" i="26"/>
  <c r="R54" i="26"/>
  <c r="R58" i="26"/>
  <c r="S51" i="26"/>
  <c r="S55" i="26"/>
  <c r="S47" i="26"/>
  <c r="R51" i="26"/>
  <c r="R55" i="26"/>
  <c r="R47" i="26"/>
  <c r="S48" i="26"/>
  <c r="S52" i="26"/>
  <c r="S56" i="26"/>
  <c r="R48" i="26"/>
  <c r="R52" i="26"/>
  <c r="R56" i="26"/>
  <c r="I81" i="26"/>
  <c r="J81" i="26"/>
  <c r="I80" i="26"/>
  <c r="J80" i="26"/>
  <c r="Z11" i="26"/>
  <c r="Z15" i="26"/>
  <c r="Z19" i="26"/>
  <c r="Z23" i="26"/>
  <c r="Z27" i="26"/>
  <c r="Z35" i="26" s="1"/>
  <c r="Y11" i="26"/>
  <c r="Y15" i="26"/>
  <c r="Y19" i="26"/>
  <c r="Y23" i="26"/>
  <c r="Y27" i="26"/>
  <c r="Y35" i="26" s="1"/>
  <c r="Z12" i="26"/>
  <c r="Z16" i="26"/>
  <c r="Z20" i="26"/>
  <c r="Z24" i="26"/>
  <c r="Z8" i="26"/>
  <c r="Z9" i="26"/>
  <c r="Z13" i="26"/>
  <c r="Z17" i="26"/>
  <c r="Z21" i="26"/>
  <c r="Z25" i="26"/>
  <c r="Z10" i="26"/>
  <c r="Z14" i="26"/>
  <c r="Z18" i="26"/>
  <c r="Z22" i="26"/>
  <c r="Z26" i="26"/>
  <c r="Y12" i="26"/>
  <c r="Y17" i="26"/>
  <c r="Y22" i="26"/>
  <c r="Y8" i="26"/>
  <c r="Z7" i="26"/>
  <c r="BL130" i="26" s="1"/>
  <c r="Y13" i="26"/>
  <c r="Y18" i="26"/>
  <c r="Y24" i="26"/>
  <c r="Y9" i="26"/>
  <c r="Y14" i="26"/>
  <c r="Y20" i="26"/>
  <c r="Y25" i="26"/>
  <c r="Y10" i="26"/>
  <c r="Y16" i="26"/>
  <c r="Y21" i="26"/>
  <c r="Y26" i="26"/>
  <c r="Q17" i="26"/>
  <c r="P17" i="26"/>
  <c r="Q24" i="26"/>
  <c r="P24" i="26"/>
  <c r="AB50" i="26"/>
  <c r="AB54" i="26"/>
  <c r="AB58" i="26"/>
  <c r="AA50" i="26"/>
  <c r="AA54" i="26"/>
  <c r="AA58" i="26"/>
  <c r="AB51" i="26"/>
  <c r="AB55" i="26"/>
  <c r="AB47" i="26"/>
  <c r="AA51" i="26"/>
  <c r="AA55" i="26"/>
  <c r="AA47" i="26"/>
  <c r="AB48" i="26"/>
  <c r="AB52" i="26"/>
  <c r="AB56" i="26"/>
  <c r="AA48" i="26"/>
  <c r="AA52" i="26"/>
  <c r="AA56" i="26"/>
  <c r="AB49" i="26"/>
  <c r="AB53" i="26"/>
  <c r="AB57" i="26"/>
  <c r="AA49" i="26"/>
  <c r="AA53" i="26"/>
  <c r="AA57" i="26"/>
  <c r="G49" i="26"/>
  <c r="G53" i="26"/>
  <c r="G57" i="26"/>
  <c r="F49" i="26"/>
  <c r="F53" i="26"/>
  <c r="F57" i="26"/>
  <c r="G50" i="26"/>
  <c r="G54" i="26"/>
  <c r="G58" i="26"/>
  <c r="F50" i="26"/>
  <c r="F54" i="26"/>
  <c r="F58" i="26"/>
  <c r="G51" i="26"/>
  <c r="G55" i="26"/>
  <c r="G47" i="26"/>
  <c r="F51" i="26"/>
  <c r="F55" i="26"/>
  <c r="F47" i="26"/>
  <c r="G48" i="26"/>
  <c r="G52" i="26"/>
  <c r="G56" i="26"/>
  <c r="F48" i="26"/>
  <c r="F52" i="26"/>
  <c r="F56" i="26"/>
  <c r="H26" i="26"/>
  <c r="G26" i="26"/>
  <c r="Q27" i="26"/>
  <c r="Q35" i="26" s="1"/>
  <c r="P27" i="26"/>
  <c r="P35" i="26" s="1"/>
  <c r="Q21" i="26"/>
  <c r="P21" i="26"/>
  <c r="H27" i="26"/>
  <c r="H35" i="26" s="1"/>
  <c r="G27" i="26"/>
  <c r="G35" i="26" s="1"/>
  <c r="Q16" i="26"/>
  <c r="P16" i="26"/>
  <c r="H9" i="26"/>
  <c r="G9" i="26"/>
  <c r="Y50" i="26"/>
  <c r="Y54" i="26"/>
  <c r="Y58" i="26"/>
  <c r="X50" i="26"/>
  <c r="X54" i="26"/>
  <c r="X58" i="26"/>
  <c r="Y51" i="26"/>
  <c r="Y55" i="26"/>
  <c r="Y47" i="26"/>
  <c r="X51" i="26"/>
  <c r="X55" i="26"/>
  <c r="X47" i="26"/>
  <c r="Y48" i="26"/>
  <c r="Y52" i="26"/>
  <c r="Y56" i="26"/>
  <c r="X48" i="26"/>
  <c r="X52" i="26"/>
  <c r="X56" i="26"/>
  <c r="Y49" i="26"/>
  <c r="Y53" i="26"/>
  <c r="Y57" i="26"/>
  <c r="X49" i="26"/>
  <c r="X53" i="26"/>
  <c r="X57" i="26"/>
  <c r="G8" i="26"/>
  <c r="G30" i="26" s="1"/>
  <c r="H8" i="26"/>
  <c r="H30" i="26" s="1"/>
  <c r="H19" i="26"/>
  <c r="G19" i="26"/>
  <c r="Q23" i="26"/>
  <c r="P23" i="26"/>
  <c r="Q19" i="26"/>
  <c r="P19" i="26"/>
  <c r="G24" i="26"/>
  <c r="H24" i="26"/>
  <c r="Y7" i="26"/>
  <c r="BL129" i="26" s="1"/>
  <c r="Q7" i="26"/>
  <c r="BL79" i="26" s="1"/>
  <c r="P7" i="26"/>
  <c r="BL78" i="26" s="1"/>
  <c r="C6" i="26"/>
  <c r="G79" i="26"/>
  <c r="W42" i="29"/>
  <c r="T11" i="29"/>
  <c r="W30" i="29"/>
  <c r="AS23" i="29"/>
  <c r="T49" i="29"/>
  <c r="T27" i="29"/>
  <c r="T13" i="29"/>
  <c r="AS45" i="29"/>
  <c r="AS17" i="29"/>
  <c r="AS33" i="29"/>
  <c r="AS28" i="29"/>
  <c r="T32" i="29"/>
  <c r="AS11" i="29"/>
  <c r="T37" i="29"/>
  <c r="T15" i="29"/>
  <c r="W26" i="29"/>
  <c r="AS21" i="29"/>
  <c r="AS41" i="29"/>
  <c r="AS53" i="29"/>
  <c r="W20" i="29"/>
  <c r="AS16" i="29"/>
  <c r="AS37" i="29"/>
  <c r="W14" i="29"/>
  <c r="AS46" i="29"/>
  <c r="AS26" i="29"/>
  <c r="T34" i="29"/>
  <c r="T14" i="29"/>
  <c r="AS13" i="29"/>
  <c r="T25" i="29"/>
  <c r="W46" i="29"/>
  <c r="T45" i="29"/>
  <c r="AS35" i="29"/>
  <c r="W11" i="29"/>
  <c r="T8" i="29"/>
  <c r="T20" i="29"/>
  <c r="T39" i="29"/>
  <c r="T22" i="29"/>
  <c r="AS20" i="29"/>
  <c r="AS15" i="29"/>
  <c r="W16" i="29"/>
  <c r="W50" i="29"/>
  <c r="T53" i="29"/>
  <c r="AS25" i="29"/>
  <c r="J54" i="29"/>
  <c r="W45" i="29"/>
  <c r="T44" i="29"/>
  <c r="W38" i="29"/>
  <c r="T41" i="29"/>
  <c r="T29" i="29"/>
  <c r="AS9" i="29"/>
  <c r="AK54" i="29"/>
  <c r="AS48" i="29"/>
  <c r="W36" i="29"/>
  <c r="AS27" i="29"/>
  <c r="AS50" i="29"/>
  <c r="AS36" i="29"/>
  <c r="W35" i="29"/>
  <c r="AS7" i="29"/>
  <c r="AL54" i="29"/>
  <c r="T28" i="29"/>
  <c r="W44" i="29"/>
  <c r="W34" i="29"/>
  <c r="T33" i="29"/>
  <c r="W39" i="29"/>
  <c r="T18" i="29"/>
  <c r="W24" i="29"/>
  <c r="W33" i="29"/>
  <c r="AR7" i="29"/>
  <c r="AJ54" i="29"/>
  <c r="T17" i="29"/>
  <c r="W9" i="29"/>
  <c r="O54" i="29"/>
  <c r="T30" i="29"/>
  <c r="T40" i="29"/>
  <c r="AS38" i="29"/>
  <c r="AS24" i="29"/>
  <c r="S7" i="29"/>
  <c r="H54" i="29"/>
  <c r="Q54" i="29"/>
  <c r="W7" i="29"/>
  <c r="T35" i="29"/>
  <c r="W22" i="29"/>
  <c r="T21" i="29"/>
  <c r="W27" i="29"/>
  <c r="W49" i="29"/>
  <c r="W12" i="29"/>
  <c r="AS51" i="29"/>
  <c r="AM54" i="29"/>
  <c r="W31" i="29"/>
  <c r="T52" i="29"/>
  <c r="AS12" i="29"/>
  <c r="T16" i="29"/>
  <c r="W10" i="29"/>
  <c r="T9" i="29"/>
  <c r="W15" i="29"/>
  <c r="W37" i="29"/>
  <c r="W21" i="29"/>
  <c r="W48" i="29"/>
  <c r="U7" i="29"/>
  <c r="L54" i="29"/>
  <c r="AS34" i="29"/>
  <c r="AS14" i="29"/>
  <c r="AS47" i="29"/>
  <c r="W32" i="29"/>
  <c r="T23" i="29"/>
  <c r="W8" i="29"/>
  <c r="P54" i="29"/>
  <c r="W47" i="29"/>
  <c r="T50" i="29"/>
  <c r="W52" i="29"/>
  <c r="T43" i="29"/>
  <c r="W25" i="29"/>
  <c r="AT7" i="29"/>
  <c r="AN54" i="29"/>
  <c r="W51" i="29"/>
  <c r="AS22" i="29"/>
  <c r="AS29" i="29"/>
  <c r="W23" i="29"/>
  <c r="T38" i="29"/>
  <c r="W40" i="29"/>
  <c r="T31" i="29"/>
  <c r="W13" i="29"/>
  <c r="T36" i="29"/>
  <c r="T42" i="29"/>
  <c r="X7" i="29"/>
  <c r="R54" i="29"/>
  <c r="AS39" i="29"/>
  <c r="AS10" i="29"/>
  <c r="AS52" i="29"/>
  <c r="AS49" i="29"/>
  <c r="V10" i="29"/>
  <c r="N54" i="29"/>
  <c r="K54" i="29"/>
  <c r="T24" i="29"/>
  <c r="T26" i="29"/>
  <c r="W28" i="29"/>
  <c r="T19" i="29"/>
  <c r="T7" i="29"/>
  <c r="I54" i="29"/>
  <c r="AS32" i="29"/>
  <c r="F6" i="29"/>
  <c r="F79" i="26"/>
  <c r="I79" i="26"/>
  <c r="J79" i="26"/>
  <c r="H7" i="26"/>
  <c r="BL28" i="26" s="1"/>
  <c r="G7" i="26"/>
  <c r="BL27" i="26" s="1"/>
  <c r="O28" i="26"/>
  <c r="F28" i="26"/>
  <c r="AA31" i="26" l="1"/>
  <c r="I38" i="26"/>
  <c r="AA33" i="26"/>
  <c r="I34" i="26"/>
  <c r="K64" i="26"/>
  <c r="I28" i="26"/>
  <c r="AA32" i="26"/>
  <c r="AA34" i="26"/>
  <c r="K69" i="26"/>
  <c r="R34" i="26"/>
  <c r="I32" i="26"/>
  <c r="H69" i="26"/>
  <c r="H74" i="26"/>
  <c r="R33" i="26"/>
  <c r="K68" i="26"/>
  <c r="H65" i="26"/>
  <c r="G63" i="26"/>
  <c r="I70" i="26"/>
  <c r="K70" i="26"/>
  <c r="K63" i="26"/>
  <c r="K59" i="26"/>
  <c r="R28" i="26"/>
  <c r="R31" i="26"/>
  <c r="Z59" i="26"/>
  <c r="H68" i="26"/>
  <c r="I43" i="26"/>
  <c r="K65" i="26"/>
  <c r="K66" i="26"/>
  <c r="K71" i="26"/>
  <c r="AA28" i="26"/>
  <c r="H63" i="26"/>
  <c r="H59" i="26"/>
  <c r="H70" i="26"/>
  <c r="T59" i="26"/>
  <c r="K67" i="26"/>
  <c r="H71" i="26"/>
  <c r="H72" i="26"/>
  <c r="H66" i="26"/>
  <c r="I33" i="26"/>
  <c r="K73" i="26"/>
  <c r="K72" i="26"/>
  <c r="AC59" i="26"/>
  <c r="K74" i="26"/>
  <c r="Q59" i="26"/>
  <c r="H73" i="26"/>
  <c r="H67" i="26"/>
  <c r="H64" i="26"/>
  <c r="F63" i="26"/>
  <c r="I68" i="26"/>
  <c r="I66" i="26"/>
  <c r="I73" i="26"/>
  <c r="J63" i="26"/>
  <c r="I72" i="26"/>
  <c r="I64" i="26"/>
  <c r="I63" i="26"/>
  <c r="I69" i="26"/>
  <c r="I67" i="26"/>
  <c r="I71" i="26"/>
  <c r="I74" i="26"/>
  <c r="I65" i="26"/>
  <c r="Q32" i="26"/>
  <c r="P31" i="26"/>
  <c r="P32" i="26"/>
  <c r="H32" i="26"/>
  <c r="G43" i="26"/>
  <c r="Q31" i="26"/>
  <c r="F68" i="26"/>
  <c r="G64" i="26"/>
  <c r="F70" i="26"/>
  <c r="G66" i="26"/>
  <c r="G73" i="26"/>
  <c r="Z34" i="26"/>
  <c r="Z31" i="26"/>
  <c r="Z33" i="26"/>
  <c r="P34" i="26"/>
  <c r="G32" i="26"/>
  <c r="H43" i="26"/>
  <c r="H34" i="26"/>
  <c r="P33" i="26"/>
  <c r="G71" i="26"/>
  <c r="G69" i="26"/>
  <c r="Q34" i="26"/>
  <c r="J70" i="26"/>
  <c r="F64" i="26"/>
  <c r="F66" i="26"/>
  <c r="F73" i="26"/>
  <c r="Z30" i="26"/>
  <c r="H38" i="26" s="1"/>
  <c r="Z28" i="26"/>
  <c r="J64" i="26"/>
  <c r="J66" i="26"/>
  <c r="J73" i="26"/>
  <c r="G34" i="26"/>
  <c r="H31" i="26"/>
  <c r="Q33" i="26"/>
  <c r="F71" i="26"/>
  <c r="G67" i="26"/>
  <c r="G74" i="26"/>
  <c r="F69" i="26"/>
  <c r="G65" i="26"/>
  <c r="Y31" i="26"/>
  <c r="J71" i="26"/>
  <c r="J69" i="26"/>
  <c r="G33" i="26"/>
  <c r="Y32" i="26"/>
  <c r="J68" i="26"/>
  <c r="G72" i="26"/>
  <c r="G31" i="26"/>
  <c r="F72" i="26"/>
  <c r="G68" i="26"/>
  <c r="F67" i="26"/>
  <c r="F74" i="26"/>
  <c r="G70" i="26"/>
  <c r="F65" i="26"/>
  <c r="Y34" i="26"/>
  <c r="Y30" i="26"/>
  <c r="G38" i="26" s="1"/>
  <c r="Y28" i="26"/>
  <c r="Z32" i="26"/>
  <c r="Y33" i="26"/>
  <c r="J72" i="26"/>
  <c r="J67" i="26"/>
  <c r="J74" i="26"/>
  <c r="J65" i="26"/>
  <c r="H33" i="26"/>
  <c r="AA59" i="26"/>
  <c r="AB59" i="26"/>
  <c r="X59" i="26"/>
  <c r="Y59" i="26"/>
  <c r="P28" i="26"/>
  <c r="Q28" i="26"/>
  <c r="G28" i="26"/>
  <c r="J59" i="26"/>
  <c r="H28" i="26"/>
  <c r="I59" i="26"/>
  <c r="S59" i="26"/>
  <c r="R59" i="26"/>
  <c r="G59" i="26"/>
  <c r="P59" i="26"/>
  <c r="O59" i="26"/>
  <c r="F59" i="26"/>
  <c r="I39" i="26" l="1"/>
  <c r="I40" i="26"/>
  <c r="I42" i="26"/>
  <c r="I41" i="26"/>
  <c r="K75" i="26"/>
  <c r="H75" i="26"/>
  <c r="H40" i="26"/>
  <c r="G40" i="26"/>
  <c r="H41" i="26"/>
  <c r="H39" i="26"/>
  <c r="G39" i="26"/>
  <c r="H42" i="26"/>
  <c r="AJ28" i="26"/>
  <c r="G41" i="26"/>
  <c r="AJ27" i="26"/>
  <c r="G42" i="26"/>
  <c r="J75" i="26"/>
  <c r="G75" i="26"/>
  <c r="F75" i="26"/>
  <c r="I75" i="26"/>
  <c r="AJ26" i="26" l="1"/>
  <c r="A1" i="1" l="1"/>
  <c r="AL28" i="14"/>
  <c r="AU28" i="14" s="1"/>
  <c r="AL27" i="14"/>
  <c r="AU27" i="14" s="1"/>
  <c r="AL26" i="14"/>
  <c r="AU26" i="14" s="1"/>
  <c r="AL25" i="14"/>
  <c r="AU25" i="14" s="1"/>
  <c r="AL22" i="14"/>
  <c r="AU22" i="14" s="1"/>
  <c r="AL19" i="14"/>
  <c r="AU19" i="14" s="1"/>
  <c r="AL18" i="14"/>
  <c r="AU18" i="14" s="1"/>
  <c r="AL17" i="14"/>
  <c r="AU17" i="14" s="1"/>
  <c r="AL16" i="14"/>
  <c r="AU16" i="14" s="1"/>
  <c r="AL13" i="14"/>
  <c r="AU13" i="14" s="1"/>
  <c r="AL12" i="14"/>
  <c r="AU12" i="14" s="1"/>
  <c r="AL11" i="14"/>
  <c r="AU11" i="14" s="1"/>
  <c r="AL10" i="14"/>
  <c r="AU10" i="14" s="1"/>
  <c r="AL9" i="14"/>
  <c r="AU9" i="14" s="1"/>
  <c r="AK28" i="14"/>
  <c r="AT28" i="14" s="1"/>
  <c r="AK27" i="14"/>
  <c r="AT27" i="14" s="1"/>
  <c r="AK26" i="14"/>
  <c r="AT26" i="14" s="1"/>
  <c r="AK25" i="14"/>
  <c r="AT25" i="14" s="1"/>
  <c r="AK22" i="14"/>
  <c r="AT22" i="14" s="1"/>
  <c r="AK19" i="14"/>
  <c r="AT19" i="14" s="1"/>
  <c r="AK18" i="14"/>
  <c r="AT18" i="14" s="1"/>
  <c r="AK17" i="14"/>
  <c r="AT17" i="14" s="1"/>
  <c r="AK16" i="14"/>
  <c r="AT16" i="14" s="1"/>
  <c r="AK13" i="14"/>
  <c r="AT13" i="14" s="1"/>
  <c r="AK12" i="14"/>
  <c r="AT12" i="14" s="1"/>
  <c r="AK11" i="14"/>
  <c r="AT11" i="14" s="1"/>
  <c r="AK10" i="14"/>
  <c r="AT10" i="14" s="1"/>
  <c r="AK9" i="14"/>
  <c r="AT9" i="14" s="1"/>
  <c r="AJ9" i="14"/>
  <c r="AS9" i="14" s="1"/>
  <c r="K28" i="14"/>
  <c r="T28" i="14" s="1"/>
  <c r="K27" i="14"/>
  <c r="T27" i="14" s="1"/>
  <c r="K26" i="14"/>
  <c r="T26" i="14" s="1"/>
  <c r="K25" i="14"/>
  <c r="T25" i="14" s="1"/>
  <c r="K22" i="14"/>
  <c r="T22" i="14" s="1"/>
  <c r="K19" i="14"/>
  <c r="T19" i="14" s="1"/>
  <c r="K18" i="14"/>
  <c r="T18" i="14" s="1"/>
  <c r="K17" i="14"/>
  <c r="T17" i="14" s="1"/>
  <c r="K16" i="14"/>
  <c r="T16" i="14" s="1"/>
  <c r="K13" i="14"/>
  <c r="T13" i="14" s="1"/>
  <c r="K12" i="14"/>
  <c r="T12" i="14" s="1"/>
  <c r="K11" i="14"/>
  <c r="T11" i="14" s="1"/>
  <c r="K10" i="14"/>
  <c r="T10" i="14" s="1"/>
  <c r="K9" i="14"/>
  <c r="T9" i="14" s="1"/>
  <c r="J28" i="14"/>
  <c r="S28" i="14" s="1"/>
  <c r="J27" i="14"/>
  <c r="S27" i="14" s="1"/>
  <c r="J26" i="14"/>
  <c r="S26" i="14" s="1"/>
  <c r="J25" i="14"/>
  <c r="S25" i="14" s="1"/>
  <c r="J22" i="14"/>
  <c r="S22" i="14" s="1"/>
  <c r="J19" i="14"/>
  <c r="S19" i="14" s="1"/>
  <c r="J18" i="14"/>
  <c r="S18" i="14" s="1"/>
  <c r="J17" i="14"/>
  <c r="S17" i="14" s="1"/>
  <c r="J16" i="14"/>
  <c r="S16" i="14" s="1"/>
  <c r="J13" i="14"/>
  <c r="S13" i="14" s="1"/>
  <c r="J12" i="14"/>
  <c r="S12" i="14" s="1"/>
  <c r="J11" i="14"/>
  <c r="S11" i="14" s="1"/>
  <c r="J10" i="14"/>
  <c r="S10" i="14" s="1"/>
  <c r="J9" i="14"/>
  <c r="S9" i="14" s="1"/>
  <c r="I28" i="14"/>
  <c r="R28" i="14" s="1"/>
  <c r="I27" i="14"/>
  <c r="R27" i="14" s="1"/>
  <c r="I26" i="14"/>
  <c r="R26" i="14" s="1"/>
  <c r="I22" i="14"/>
  <c r="R22" i="14" s="1"/>
  <c r="I19" i="14"/>
  <c r="R19" i="14" s="1"/>
  <c r="I18" i="14"/>
  <c r="R18" i="14" s="1"/>
  <c r="I16" i="14"/>
  <c r="R16" i="14" s="1"/>
  <c r="AJ22" i="14" l="1"/>
  <c r="AS22" i="14" s="1"/>
  <c r="AJ26" i="14"/>
  <c r="AS26" i="14" s="1"/>
  <c r="AJ27" i="14"/>
  <c r="AS27" i="14" s="1"/>
  <c r="I25" i="14"/>
  <c r="R25" i="14" s="1"/>
  <c r="AJ28" i="14"/>
  <c r="AS28" i="14" s="1"/>
  <c r="AJ25" i="14"/>
  <c r="AS25" i="14" s="1"/>
  <c r="AJ19" i="14"/>
  <c r="AS19" i="14" s="1"/>
  <c r="AJ18" i="14"/>
  <c r="AS18" i="14" s="1"/>
  <c r="AJ16" i="14"/>
  <c r="AS16" i="14" s="1"/>
  <c r="I17" i="14"/>
  <c r="R17" i="14" s="1"/>
  <c r="AJ17" i="14"/>
  <c r="AS17" i="14" s="1"/>
  <c r="I12" i="14"/>
  <c r="R12" i="14" s="1"/>
  <c r="AJ12" i="14"/>
  <c r="AS12" i="14" s="1"/>
  <c r="I13" i="14"/>
  <c r="R13" i="14" s="1"/>
  <c r="I10" i="14"/>
  <c r="R10" i="14" s="1"/>
  <c r="AJ10" i="14"/>
  <c r="AS10" i="14" s="1"/>
  <c r="I9" i="14"/>
  <c r="R9" i="14" s="1"/>
  <c r="AJ13" i="14"/>
  <c r="AS13" i="14" s="1"/>
  <c r="I11" i="14"/>
  <c r="R11" i="14" s="1"/>
  <c r="AJ11" i="14"/>
  <c r="AS11" i="14" s="1"/>
  <c r="E37" i="7"/>
  <c r="B37" i="7"/>
  <c r="E36" i="7"/>
  <c r="C36" i="7"/>
  <c r="B36" i="7"/>
  <c r="E35" i="7"/>
  <c r="C35" i="7"/>
  <c r="B35" i="7"/>
  <c r="E34" i="7"/>
  <c r="C34" i="7"/>
  <c r="B34" i="7"/>
  <c r="E33" i="7"/>
  <c r="C33" i="7"/>
  <c r="B33" i="7"/>
  <c r="E32" i="7"/>
  <c r="C32" i="7"/>
  <c r="B32" i="7"/>
  <c r="E31" i="7"/>
  <c r="C31" i="7"/>
  <c r="B31" i="7"/>
  <c r="E30" i="7"/>
  <c r="C30" i="7"/>
  <c r="B30" i="7"/>
  <c r="E29" i="7"/>
  <c r="C29" i="7"/>
  <c r="B29" i="7"/>
  <c r="E28" i="7"/>
  <c r="C28" i="7"/>
  <c r="B28" i="7"/>
  <c r="E27" i="7"/>
  <c r="C27" i="7"/>
  <c r="B27" i="7"/>
  <c r="E26" i="7"/>
  <c r="C26" i="7"/>
  <c r="B26" i="7"/>
  <c r="E25" i="7"/>
  <c r="C25" i="7"/>
  <c r="B25" i="7"/>
  <c r="E24" i="7"/>
  <c r="C24" i="7"/>
  <c r="B24" i="7"/>
  <c r="E23" i="7"/>
  <c r="C23" i="7"/>
  <c r="B23" i="7"/>
  <c r="E22" i="7"/>
  <c r="C22" i="7"/>
  <c r="B22" i="7"/>
  <c r="E21" i="7"/>
  <c r="C21" i="7"/>
  <c r="B21" i="7"/>
  <c r="E20" i="7"/>
  <c r="C20" i="7"/>
  <c r="B20" i="7"/>
  <c r="E19" i="7"/>
  <c r="C19" i="7"/>
  <c r="B19" i="7"/>
  <c r="E18" i="7"/>
  <c r="C18" i="7"/>
  <c r="B18" i="7"/>
  <c r="E17" i="7"/>
  <c r="C17" i="7"/>
  <c r="B17" i="7"/>
  <c r="E16" i="7"/>
  <c r="C16" i="7"/>
  <c r="B16" i="7"/>
  <c r="E15" i="7"/>
  <c r="E14" i="7"/>
  <c r="E13" i="7"/>
  <c r="E12" i="7"/>
  <c r="E11" i="7"/>
  <c r="E10" i="7"/>
  <c r="E9" i="7"/>
  <c r="E8" i="7"/>
  <c r="E7" i="7"/>
  <c r="E6" i="7"/>
  <c r="E5" i="7"/>
  <c r="E4" i="7"/>
  <c r="E3" i="7"/>
  <c r="E2" i="7"/>
  <c r="E27" i="20"/>
  <c r="D27" i="20"/>
  <c r="C27" i="20"/>
  <c r="E26" i="20"/>
  <c r="D26" i="20"/>
  <c r="C26" i="20"/>
  <c r="E25" i="20"/>
  <c r="D25" i="20"/>
  <c r="C25" i="20"/>
  <c r="E24" i="20"/>
  <c r="D24" i="20"/>
  <c r="C24" i="20"/>
  <c r="E21" i="20"/>
  <c r="D21" i="20"/>
  <c r="C21" i="20"/>
  <c r="E18" i="20"/>
  <c r="D18" i="20"/>
  <c r="C18" i="20"/>
  <c r="E17" i="20"/>
  <c r="D17" i="20"/>
  <c r="C17" i="20"/>
  <c r="E16" i="20"/>
  <c r="D16" i="20"/>
  <c r="C16" i="20"/>
  <c r="E15" i="20"/>
  <c r="D15" i="20"/>
  <c r="C15" i="20"/>
  <c r="E12" i="20"/>
  <c r="D12" i="20"/>
  <c r="C12" i="20"/>
  <c r="E11" i="20"/>
  <c r="D11" i="20"/>
  <c r="C11" i="20"/>
  <c r="E10" i="20"/>
  <c r="D10" i="20"/>
  <c r="C10" i="20"/>
  <c r="F48" i="19"/>
  <c r="S24" i="19"/>
  <c r="AI54" i="14"/>
  <c r="AI53" i="14"/>
  <c r="AI52" i="14"/>
  <c r="F40" i="12"/>
  <c r="F39" i="12"/>
  <c r="F38" i="12"/>
  <c r="F40" i="4"/>
  <c r="F39" i="4"/>
  <c r="F38" i="4"/>
  <c r="BM29" i="1"/>
  <c r="BI29" i="1"/>
  <c r="BE29" i="1"/>
  <c r="P29" i="1"/>
  <c r="L29" i="1"/>
  <c r="H29" i="1"/>
  <c r="BM28" i="1"/>
  <c r="BI28" i="1"/>
  <c r="BE28" i="1"/>
  <c r="P28" i="1"/>
  <c r="L28" i="1"/>
  <c r="H28" i="1"/>
  <c r="BM27" i="1"/>
  <c r="BI27" i="1"/>
  <c r="BE27" i="1"/>
  <c r="P27" i="1"/>
  <c r="L27" i="1"/>
  <c r="H27" i="1"/>
  <c r="B27" i="1"/>
  <c r="B26" i="14" s="1"/>
  <c r="BM26" i="1"/>
  <c r="BI26" i="1"/>
  <c r="BE26" i="1"/>
  <c r="P26" i="1"/>
  <c r="M26" i="1"/>
  <c r="L26" i="1"/>
  <c r="H26" i="1"/>
  <c r="BM23" i="1"/>
  <c r="BI23" i="1"/>
  <c r="BE23" i="1"/>
  <c r="P23" i="1"/>
  <c r="L23" i="1"/>
  <c r="H23" i="1"/>
  <c r="BM20" i="1"/>
  <c r="BI20" i="1"/>
  <c r="BE20" i="1"/>
  <c r="P20" i="1"/>
  <c r="L20" i="1"/>
  <c r="H20" i="1"/>
  <c r="BM19" i="1"/>
  <c r="BI19" i="1"/>
  <c r="BE19" i="1"/>
  <c r="P19" i="1"/>
  <c r="L19" i="1"/>
  <c r="H19" i="1"/>
  <c r="BM18" i="1"/>
  <c r="BI18" i="1"/>
  <c r="BE18" i="1"/>
  <c r="P18" i="1"/>
  <c r="L18" i="1"/>
  <c r="H18" i="1"/>
  <c r="BM17" i="1"/>
  <c r="BI17" i="1"/>
  <c r="BE17" i="1"/>
  <c r="P17" i="1"/>
  <c r="L17" i="1"/>
  <c r="H17" i="1"/>
  <c r="BM14" i="1"/>
  <c r="BI14" i="1"/>
  <c r="BE14" i="1"/>
  <c r="P14" i="1"/>
  <c r="L14" i="1"/>
  <c r="H14" i="1"/>
  <c r="BM13" i="1"/>
  <c r="BI13" i="1"/>
  <c r="BE13" i="1"/>
  <c r="P13" i="1"/>
  <c r="L13" i="1"/>
  <c r="H13" i="1"/>
  <c r="BM12" i="1"/>
  <c r="BI12" i="1"/>
  <c r="BE12" i="1"/>
  <c r="P12" i="1"/>
  <c r="L12" i="1"/>
  <c r="H12" i="1"/>
  <c r="BM11" i="1"/>
  <c r="L11" i="1"/>
  <c r="D9" i="20"/>
  <c r="H11" i="1"/>
  <c r="BM10" i="1"/>
  <c r="H10" i="1"/>
  <c r="AL8" i="14"/>
  <c r="AU8" i="14" s="1"/>
  <c r="AK8" i="14"/>
  <c r="AT8" i="14" s="1"/>
  <c r="AJ8" i="14"/>
  <c r="AS8" i="14" s="1"/>
  <c r="K8" i="14"/>
  <c r="T8" i="14" s="1"/>
  <c r="J8" i="14"/>
  <c r="S8" i="14" s="1"/>
  <c r="I8" i="14"/>
  <c r="R8" i="14" s="1"/>
  <c r="AL7" i="14"/>
  <c r="AU7" i="14" s="1"/>
  <c r="AK7" i="14"/>
  <c r="AT7" i="14" s="1"/>
  <c r="K7" i="14"/>
  <c r="T7" i="14" s="1"/>
  <c r="J7" i="14"/>
  <c r="S7" i="14" s="1"/>
  <c r="I7" i="14"/>
  <c r="R7" i="14" s="1"/>
  <c r="AL6" i="14"/>
  <c r="AU6" i="14" s="1"/>
  <c r="AK6" i="14"/>
  <c r="AT6" i="14" s="1"/>
  <c r="AJ6" i="14"/>
  <c r="AS6" i="14" s="1"/>
  <c r="K6" i="14"/>
  <c r="T6" i="14" s="1"/>
  <c r="J6" i="14"/>
  <c r="S6" i="14" s="1"/>
  <c r="I6" i="14"/>
  <c r="R6" i="14" s="1"/>
  <c r="AL5" i="14"/>
  <c r="AU5" i="14" s="1"/>
  <c r="AK5" i="14"/>
  <c r="AT5" i="14" s="1"/>
  <c r="K5" i="14"/>
  <c r="T5" i="14" s="1"/>
  <c r="J5" i="14"/>
  <c r="S5" i="14" s="1"/>
  <c r="I5" i="14"/>
  <c r="R5" i="14" s="1"/>
  <c r="AL4" i="14"/>
  <c r="AU4" i="14" s="1"/>
  <c r="AK4" i="14"/>
  <c r="AT4" i="14" s="1"/>
  <c r="AJ4" i="14"/>
  <c r="AS4" i="14" s="1"/>
  <c r="K4" i="14"/>
  <c r="T4" i="14" s="1"/>
  <c r="J4" i="14"/>
  <c r="S4" i="14" s="1"/>
  <c r="I4" i="14"/>
  <c r="R4" i="14" s="1"/>
  <c r="E5" i="1"/>
  <c r="D5" i="1"/>
  <c r="K3" i="14"/>
  <c r="T3" i="14" s="1"/>
  <c r="J3" i="14"/>
  <c r="S3" i="14" s="1"/>
  <c r="I3" i="14"/>
  <c r="R3" i="14" s="1"/>
  <c r="E4" i="1"/>
  <c r="C6" i="1"/>
  <c r="U48" i="19" l="1"/>
  <c r="F46" i="19"/>
  <c r="J47" i="19"/>
  <c r="K47" i="19" s="1"/>
  <c r="L47" i="19" s="1"/>
  <c r="Q47" i="19"/>
  <c r="U46" i="19"/>
  <c r="V46" i="19" s="1"/>
  <c r="W46" i="19" s="1"/>
  <c r="J43" i="19"/>
  <c r="K43" i="19" s="1"/>
  <c r="U42" i="19"/>
  <c r="V42" i="19" s="1"/>
  <c r="W42" i="19" s="1"/>
  <c r="F42" i="19"/>
  <c r="B17" i="1"/>
  <c r="B16" i="14" s="1"/>
  <c r="V48" i="19"/>
  <c r="W48" i="19" s="1"/>
  <c r="AM27" i="14"/>
  <c r="AR27" i="14" s="1"/>
  <c r="BV23" i="1"/>
  <c r="J42" i="19"/>
  <c r="K42" i="19" s="1"/>
  <c r="L42" i="19" s="1"/>
  <c r="Q42" i="19"/>
  <c r="U43" i="19"/>
  <c r="V43" i="19" s="1"/>
  <c r="F45" i="19"/>
  <c r="J46" i="19"/>
  <c r="K46" i="19" s="1"/>
  <c r="L46" i="19" s="1"/>
  <c r="Q46" i="19"/>
  <c r="F47" i="19"/>
  <c r="U47" i="19"/>
  <c r="V47" i="19" s="1"/>
  <c r="W47" i="19" s="1"/>
  <c r="J48" i="19"/>
  <c r="K48" i="19" s="1"/>
  <c r="L48" i="19" s="1"/>
  <c r="Q48" i="19"/>
  <c r="AR29" i="1"/>
  <c r="L28" i="14"/>
  <c r="Q28" i="14" s="1"/>
  <c r="AM25" i="14"/>
  <c r="AR25" i="14" s="1"/>
  <c r="AM26" i="14"/>
  <c r="AR26" i="14" s="1"/>
  <c r="AR28" i="1"/>
  <c r="L27" i="14"/>
  <c r="Q27" i="14" s="1"/>
  <c r="AM28" i="14"/>
  <c r="AR28" i="14" s="1"/>
  <c r="AM22" i="14"/>
  <c r="AR22" i="14" s="1"/>
  <c r="AR23" i="1"/>
  <c r="L22" i="14"/>
  <c r="Q22" i="14" s="1"/>
  <c r="BV26" i="1"/>
  <c r="BV27" i="1"/>
  <c r="BV29" i="1"/>
  <c r="AR27" i="1"/>
  <c r="L26" i="14"/>
  <c r="Q26" i="14" s="1"/>
  <c r="L25" i="14"/>
  <c r="Q25" i="14" s="1"/>
  <c r="J41" i="19"/>
  <c r="K41" i="19" s="1"/>
  <c r="U41" i="19"/>
  <c r="V41" i="19" s="1"/>
  <c r="Q36" i="19"/>
  <c r="F37" i="19"/>
  <c r="Q38" i="19"/>
  <c r="B18" i="1"/>
  <c r="B17" i="14" s="1"/>
  <c r="U38" i="19"/>
  <c r="V38" i="19" s="1"/>
  <c r="W38" i="19" s="1"/>
  <c r="J40" i="19"/>
  <c r="K40" i="19" s="1"/>
  <c r="U40" i="19"/>
  <c r="V40" i="19" s="1"/>
  <c r="U37" i="19"/>
  <c r="V37" i="19" s="1"/>
  <c r="W37" i="19" s="1"/>
  <c r="BV20" i="1"/>
  <c r="J36" i="19"/>
  <c r="K36" i="19" s="1"/>
  <c r="L36" i="19" s="1"/>
  <c r="M36" i="19"/>
  <c r="F39" i="19"/>
  <c r="AM19" i="14"/>
  <c r="AR19" i="14" s="1"/>
  <c r="J38" i="19"/>
  <c r="K38" i="19" s="1"/>
  <c r="L38" i="19" s="1"/>
  <c r="L19" i="14"/>
  <c r="Q19" i="14" s="1"/>
  <c r="U36" i="19"/>
  <c r="V36" i="19" s="1"/>
  <c r="W36" i="19" s="1"/>
  <c r="AM17" i="14"/>
  <c r="AR17" i="14" s="1"/>
  <c r="AM16" i="14"/>
  <c r="AR16" i="14" s="1"/>
  <c r="BV18" i="1"/>
  <c r="BV19" i="1"/>
  <c r="F36" i="19"/>
  <c r="J37" i="19"/>
  <c r="K37" i="19" s="1"/>
  <c r="L37" i="19" s="1"/>
  <c r="Q37" i="19"/>
  <c r="F38" i="19"/>
  <c r="AR17" i="1"/>
  <c r="L16" i="14"/>
  <c r="Q16" i="14" s="1"/>
  <c r="M37" i="19"/>
  <c r="M38" i="19" s="1"/>
  <c r="M39" i="19" s="1"/>
  <c r="AR19" i="1"/>
  <c r="L18" i="14"/>
  <c r="Q18" i="14" s="1"/>
  <c r="AM18" i="14"/>
  <c r="AR18" i="14" s="1"/>
  <c r="AR18" i="1"/>
  <c r="L17" i="14"/>
  <c r="Q17" i="14" s="1"/>
  <c r="AM12" i="14"/>
  <c r="AR12" i="14" s="1"/>
  <c r="AM9" i="14"/>
  <c r="AR9" i="14" s="1"/>
  <c r="AR12" i="1"/>
  <c r="L11" i="14"/>
  <c r="Q11" i="14" s="1"/>
  <c r="AR10" i="1"/>
  <c r="L9" i="14"/>
  <c r="Q9" i="14" s="1"/>
  <c r="AR11" i="1"/>
  <c r="L10" i="14"/>
  <c r="Q10" i="14" s="1"/>
  <c r="AM11" i="14"/>
  <c r="AR11" i="14" s="1"/>
  <c r="AM13" i="14"/>
  <c r="AR13" i="14" s="1"/>
  <c r="AM10" i="14"/>
  <c r="AR10" i="14" s="1"/>
  <c r="AR14" i="1"/>
  <c r="L13" i="14"/>
  <c r="Q13" i="14" s="1"/>
  <c r="AR13" i="1"/>
  <c r="L12" i="14"/>
  <c r="Q12" i="14" s="1"/>
  <c r="AJ5" i="14"/>
  <c r="AS5" i="14" s="1"/>
  <c r="AJ7" i="14"/>
  <c r="AS7" i="14" s="1"/>
  <c r="C7" i="1"/>
  <c r="L3" i="14"/>
  <c r="Q3" i="14" s="1"/>
  <c r="M18" i="1"/>
  <c r="M23" i="1"/>
  <c r="M29" i="1"/>
  <c r="B5" i="1"/>
  <c r="M19" i="1"/>
  <c r="M27" i="1"/>
  <c r="Q17" i="1"/>
  <c r="B25" i="20"/>
  <c r="G25" i="20" s="1"/>
  <c r="B4" i="1"/>
  <c r="M17" i="1"/>
  <c r="Q20" i="1"/>
  <c r="I23" i="1"/>
  <c r="Q23" i="1"/>
  <c r="I26" i="1"/>
  <c r="Q26" i="1"/>
  <c r="I27" i="1"/>
  <c r="Q27" i="1"/>
  <c r="B26" i="20"/>
  <c r="G26" i="20" s="1"/>
  <c r="I18" i="1"/>
  <c r="Q18" i="1"/>
  <c r="I19" i="1"/>
  <c r="Q19" i="1"/>
  <c r="Q29" i="1"/>
  <c r="J34" i="19"/>
  <c r="K34" i="19" s="1"/>
  <c r="J35" i="19"/>
  <c r="K35" i="19" s="1"/>
  <c r="U35" i="19"/>
  <c r="V35" i="19" s="1"/>
  <c r="Q12" i="1"/>
  <c r="Q10" i="1"/>
  <c r="U34" i="19"/>
  <c r="V34" i="19" s="1"/>
  <c r="F33" i="19"/>
  <c r="F32" i="19"/>
  <c r="M12" i="1"/>
  <c r="B10" i="1"/>
  <c r="B9" i="1"/>
  <c r="U33" i="19"/>
  <c r="V33" i="19" s="1"/>
  <c r="W33" i="19" s="1"/>
  <c r="Q33" i="19"/>
  <c r="U32" i="19"/>
  <c r="V32" i="19" s="1"/>
  <c r="W32" i="19" s="1"/>
  <c r="I12" i="1"/>
  <c r="B7" i="1"/>
  <c r="M20" i="1"/>
  <c r="M14" i="1"/>
  <c r="I20" i="1"/>
  <c r="I28" i="1"/>
  <c r="Q28" i="1"/>
  <c r="M28" i="1"/>
  <c r="I17" i="1"/>
  <c r="B8" i="1"/>
  <c r="BI5" i="1"/>
  <c r="M4" i="1"/>
  <c r="J33" i="19"/>
  <c r="K33" i="19" s="1"/>
  <c r="L33" i="19" s="1"/>
  <c r="I14" i="1"/>
  <c r="Q14" i="1"/>
  <c r="B6" i="1"/>
  <c r="B14" i="1"/>
  <c r="M13" i="1"/>
  <c r="I7" i="1"/>
  <c r="J25" i="19"/>
  <c r="K25" i="19" s="1"/>
  <c r="L25" i="19" s="1"/>
  <c r="F31" i="19"/>
  <c r="J32" i="19"/>
  <c r="K32" i="19" s="1"/>
  <c r="L32" i="19" s="1"/>
  <c r="Q7" i="1"/>
  <c r="U31" i="19"/>
  <c r="V31" i="19" s="1"/>
  <c r="W31" i="19" s="1"/>
  <c r="Q32" i="19"/>
  <c r="Q6" i="1"/>
  <c r="E4" i="20"/>
  <c r="M7" i="1"/>
  <c r="BI8" i="1"/>
  <c r="I13" i="1"/>
  <c r="Q13" i="1"/>
  <c r="J31" i="19"/>
  <c r="K31" i="19" s="1"/>
  <c r="L31" i="19" s="1"/>
  <c r="Q23" i="19"/>
  <c r="F24" i="19"/>
  <c r="Q31" i="19"/>
  <c r="I5" i="1"/>
  <c r="Q5" i="1"/>
  <c r="P4" i="1"/>
  <c r="P5" i="1"/>
  <c r="BE5" i="1"/>
  <c r="BM5" i="1"/>
  <c r="F26" i="19"/>
  <c r="F28" i="19"/>
  <c r="L4" i="1"/>
  <c r="M5" i="1"/>
  <c r="U26" i="19"/>
  <c r="V26" i="19" s="1"/>
  <c r="W26" i="19" s="1"/>
  <c r="B21" i="20"/>
  <c r="F21" i="20" s="1"/>
  <c r="B24" i="20"/>
  <c r="F24" i="20" s="1"/>
  <c r="BV28" i="1"/>
  <c r="BV17" i="1"/>
  <c r="B11" i="20"/>
  <c r="F11" i="20" s="1"/>
  <c r="AQ29" i="1"/>
  <c r="B27" i="20"/>
  <c r="G27" i="20" s="1"/>
  <c r="B18" i="20"/>
  <c r="H18" i="20" s="1"/>
  <c r="B17" i="20"/>
  <c r="H17" i="20" s="1"/>
  <c r="B16" i="20"/>
  <c r="G16" i="20" s="1"/>
  <c r="B15" i="20"/>
  <c r="F15" i="20" s="1"/>
  <c r="B12" i="20"/>
  <c r="G12" i="20" s="1"/>
  <c r="B10" i="20"/>
  <c r="G10" i="20" s="1"/>
  <c r="I8" i="1"/>
  <c r="BE10" i="1"/>
  <c r="Q29" i="19"/>
  <c r="L5" i="1"/>
  <c r="I10" i="1"/>
  <c r="BE11" i="1"/>
  <c r="J26" i="19"/>
  <c r="K26" i="19" s="1"/>
  <c r="L26" i="19" s="1"/>
  <c r="U30" i="19"/>
  <c r="V30" i="19" s="1"/>
  <c r="H4" i="1"/>
  <c r="Q4" i="1"/>
  <c r="H5" i="1"/>
  <c r="BI6" i="1"/>
  <c r="BI7" i="1"/>
  <c r="BM8" i="1"/>
  <c r="M9" i="1"/>
  <c r="L10" i="1"/>
  <c r="BI10" i="1"/>
  <c r="Q24" i="19"/>
  <c r="BE7" i="1"/>
  <c r="BM7" i="1"/>
  <c r="I9" i="1"/>
  <c r="Q9" i="1"/>
  <c r="BI9" i="1"/>
  <c r="M10" i="1"/>
  <c r="C9" i="20"/>
  <c r="E9" i="20"/>
  <c r="P11" i="1"/>
  <c r="BI11" i="1"/>
  <c r="J30" i="19"/>
  <c r="K30" i="19" s="1"/>
  <c r="Q28" i="19"/>
  <c r="U29" i="19"/>
  <c r="V29" i="19" s="1"/>
  <c r="W29" i="19" s="1"/>
  <c r="J24" i="19"/>
  <c r="Q26" i="19"/>
  <c r="J28" i="19"/>
  <c r="K28" i="19" s="1"/>
  <c r="L28" i="19" s="1"/>
  <c r="U28" i="19"/>
  <c r="V28" i="19" s="1"/>
  <c r="W28" i="19" s="1"/>
  <c r="E7" i="20"/>
  <c r="C4" i="20"/>
  <c r="M6" i="1"/>
  <c r="BE6" i="1"/>
  <c r="BE8" i="1"/>
  <c r="H9" i="1"/>
  <c r="L9" i="1"/>
  <c r="P9" i="1"/>
  <c r="C7" i="20"/>
  <c r="BM6" i="1"/>
  <c r="U25" i="19"/>
  <c r="V25" i="19" s="1"/>
  <c r="W25" i="19" s="1"/>
  <c r="D7" i="20"/>
  <c r="BE9" i="1"/>
  <c r="BM9" i="1"/>
  <c r="F27" i="19"/>
  <c r="C3" i="20"/>
  <c r="D3" i="20"/>
  <c r="E3" i="20"/>
  <c r="H6" i="1"/>
  <c r="C5" i="20"/>
  <c r="D5" i="20"/>
  <c r="E5" i="20"/>
  <c r="H7" i="1"/>
  <c r="L7" i="1"/>
  <c r="P7" i="1"/>
  <c r="L8" i="1"/>
  <c r="C8" i="20"/>
  <c r="D8" i="20"/>
  <c r="E8" i="20"/>
  <c r="BI4" i="1"/>
  <c r="P10" i="1"/>
  <c r="C2" i="20"/>
  <c r="D2" i="20"/>
  <c r="E2" i="20"/>
  <c r="U23" i="19"/>
  <c r="U24" i="19"/>
  <c r="V24" i="19" s="1"/>
  <c r="W24" i="19" s="1"/>
  <c r="X24" i="19"/>
  <c r="X25" i="19" s="1"/>
  <c r="J27" i="19"/>
  <c r="K27" i="19" s="1"/>
  <c r="L27" i="19" s="1"/>
  <c r="J29" i="19"/>
  <c r="K29" i="19" s="1"/>
  <c r="L29" i="19" s="1"/>
  <c r="F29" i="19"/>
  <c r="D4" i="20"/>
  <c r="I6" i="1"/>
  <c r="P6" i="1"/>
  <c r="H8" i="1"/>
  <c r="C6" i="20"/>
  <c r="E6" i="20"/>
  <c r="L6" i="1"/>
  <c r="Q8" i="1"/>
  <c r="M8" i="1"/>
  <c r="F25" i="19"/>
  <c r="D6" i="20"/>
  <c r="P8" i="1"/>
  <c r="Q25" i="19"/>
  <c r="U27" i="19"/>
  <c r="V27" i="19" s="1"/>
  <c r="W27" i="19" s="1"/>
  <c r="Q27" i="19"/>
  <c r="AO5" i="1" l="1"/>
  <c r="K24" i="19"/>
  <c r="L24" i="19" s="1"/>
  <c r="G53" i="19"/>
  <c r="G52" i="19"/>
  <c r="G54" i="19" s="1"/>
  <c r="Q53" i="19"/>
  <c r="V23" i="19"/>
  <c r="W23" i="19" s="1"/>
  <c r="R53" i="19"/>
  <c r="R52" i="19"/>
  <c r="R54" i="19" s="1"/>
  <c r="V3" i="14"/>
  <c r="V22" i="14"/>
  <c r="U22" i="14"/>
  <c r="W22" i="14"/>
  <c r="AW25" i="14"/>
  <c r="AV25" i="14"/>
  <c r="V26" i="14"/>
  <c r="U26" i="14"/>
  <c r="W26" i="14"/>
  <c r="AW27" i="14"/>
  <c r="AV27" i="14"/>
  <c r="AW28" i="14"/>
  <c r="AV28" i="14"/>
  <c r="V27" i="14"/>
  <c r="U27" i="14"/>
  <c r="W27" i="14"/>
  <c r="V28" i="14"/>
  <c r="U28" i="14"/>
  <c r="W28" i="14"/>
  <c r="V25" i="14"/>
  <c r="U25" i="14"/>
  <c r="AW22" i="14"/>
  <c r="AV22" i="14"/>
  <c r="AW26" i="14"/>
  <c r="AV26" i="14"/>
  <c r="AW19" i="14"/>
  <c r="AV19" i="14"/>
  <c r="V19" i="14"/>
  <c r="U19" i="14"/>
  <c r="AW18" i="14"/>
  <c r="AV18" i="14"/>
  <c r="V17" i="14"/>
  <c r="U17" i="14"/>
  <c r="W17" i="14"/>
  <c r="V18" i="14"/>
  <c r="U18" i="14"/>
  <c r="W18" i="14"/>
  <c r="AW16" i="14"/>
  <c r="AV16" i="14"/>
  <c r="AW17" i="14"/>
  <c r="AV17" i="14"/>
  <c r="V16" i="14"/>
  <c r="U16" i="14"/>
  <c r="W16" i="14"/>
  <c r="V9" i="14"/>
  <c r="U9" i="14"/>
  <c r="W9" i="14"/>
  <c r="U3" i="14"/>
  <c r="AR9" i="1"/>
  <c r="L8" i="14"/>
  <c r="Q8" i="14" s="1"/>
  <c r="AM8" i="14"/>
  <c r="AR8" i="14" s="1"/>
  <c r="V13" i="14"/>
  <c r="U13" i="14"/>
  <c r="W13" i="14"/>
  <c r="AW13" i="14"/>
  <c r="AV13" i="14"/>
  <c r="V10" i="14"/>
  <c r="U10" i="14"/>
  <c r="W10" i="14"/>
  <c r="V11" i="14"/>
  <c r="U11" i="14"/>
  <c r="W11" i="14"/>
  <c r="AW12" i="14"/>
  <c r="AV12" i="14"/>
  <c r="AR5" i="1"/>
  <c r="L4" i="14"/>
  <c r="Q4" i="14" s="1"/>
  <c r="AM4" i="14"/>
  <c r="AR4" i="14" s="1"/>
  <c r="W12" i="14"/>
  <c r="V12" i="14"/>
  <c r="U12" i="14"/>
  <c r="AW10" i="14"/>
  <c r="AV10" i="14"/>
  <c r="AW11" i="14"/>
  <c r="AV11" i="14"/>
  <c r="AW9" i="14"/>
  <c r="AV9" i="14"/>
  <c r="AR7" i="1"/>
  <c r="L6" i="14"/>
  <c r="Q6" i="14" s="1"/>
  <c r="AM6" i="14"/>
  <c r="AR6" i="14" s="1"/>
  <c r="L7" i="14"/>
  <c r="Q7" i="14" s="1"/>
  <c r="AM7" i="14"/>
  <c r="AR7" i="14" s="1"/>
  <c r="AR6" i="1"/>
  <c r="L5" i="14"/>
  <c r="Q5" i="14" s="1"/>
  <c r="AM5" i="14"/>
  <c r="AR5" i="14" s="1"/>
  <c r="B3" i="14"/>
  <c r="B4" i="14"/>
  <c r="BV11" i="1"/>
  <c r="BV4" i="1"/>
  <c r="C8" i="1"/>
  <c r="AQ8" i="1" s="1"/>
  <c r="AQ4" i="1"/>
  <c r="F25" i="20"/>
  <c r="H25" i="20"/>
  <c r="AO4" i="1"/>
  <c r="AP4" i="1"/>
  <c r="AQ5" i="1"/>
  <c r="F26" i="20"/>
  <c r="H26" i="20"/>
  <c r="BV12" i="1"/>
  <c r="BV13" i="1"/>
  <c r="BV14" i="1"/>
  <c r="B8" i="14"/>
  <c r="B9" i="14"/>
  <c r="B13" i="14"/>
  <c r="B7" i="14"/>
  <c r="B6" i="14"/>
  <c r="B5" i="14"/>
  <c r="B2" i="20"/>
  <c r="H2" i="20" s="1"/>
  <c r="AB53" i="19"/>
  <c r="G21" i="20"/>
  <c r="H21" i="20"/>
  <c r="H24" i="20"/>
  <c r="G24" i="20"/>
  <c r="H11" i="20"/>
  <c r="G11" i="20"/>
  <c r="H27" i="20"/>
  <c r="F27" i="20"/>
  <c r="G15" i="20"/>
  <c r="H15" i="20"/>
  <c r="F16" i="20"/>
  <c r="H16" i="20"/>
  <c r="H10" i="20"/>
  <c r="G17" i="20"/>
  <c r="G18" i="20"/>
  <c r="F18" i="20"/>
  <c r="F17" i="20"/>
  <c r="F10" i="20"/>
  <c r="F12" i="20"/>
  <c r="H12" i="20"/>
  <c r="AC53" i="19"/>
  <c r="B9" i="20"/>
  <c r="B7" i="20"/>
  <c r="AB52" i="19"/>
  <c r="B8" i="20"/>
  <c r="H8" i="20" s="1"/>
  <c r="B3" i="20"/>
  <c r="F3" i="20" s="1"/>
  <c r="B5" i="20"/>
  <c r="F5" i="20" s="1"/>
  <c r="M29" i="19"/>
  <c r="X26" i="19"/>
  <c r="X27" i="19" s="1"/>
  <c r="X28" i="19" s="1"/>
  <c r="X29" i="19" s="1"/>
  <c r="B4" i="20"/>
  <c r="G4" i="20" s="1"/>
  <c r="AQ7" i="1"/>
  <c r="AQ6" i="1"/>
  <c r="B29" i="19"/>
  <c r="B6" i="20"/>
  <c r="G6" i="20" s="1"/>
  <c r="AC52" i="19"/>
  <c r="Q52" i="19" l="1"/>
  <c r="Q54" i="19" s="1"/>
  <c r="V6" i="14"/>
  <c r="U6" i="14"/>
  <c r="W6" i="14"/>
  <c r="W8" i="14"/>
  <c r="V8" i="14"/>
  <c r="U8" i="14"/>
  <c r="AW4" i="14"/>
  <c r="AV4" i="14"/>
  <c r="AW6" i="14"/>
  <c r="AV6" i="14"/>
  <c r="AW8" i="14"/>
  <c r="AV8" i="14"/>
  <c r="V4" i="14"/>
  <c r="U4" i="14"/>
  <c r="W4" i="14"/>
  <c r="AW5" i="14"/>
  <c r="AV5" i="14"/>
  <c r="AW7" i="14"/>
  <c r="AV7" i="14"/>
  <c r="V5" i="14"/>
  <c r="U5" i="14"/>
  <c r="W5" i="14"/>
  <c r="V7" i="14"/>
  <c r="U7" i="14"/>
  <c r="W7" i="14"/>
  <c r="C9" i="1"/>
  <c r="BV5" i="1"/>
  <c r="BV7" i="1"/>
  <c r="BV9" i="1"/>
  <c r="BV10" i="1"/>
  <c r="BV8" i="1"/>
  <c r="BV6" i="1"/>
  <c r="AB54" i="19"/>
  <c r="AC54" i="19"/>
  <c r="G2" i="20"/>
  <c r="F2" i="20"/>
  <c r="H9" i="20"/>
  <c r="F9" i="20"/>
  <c r="G9" i="20"/>
  <c r="G8" i="20"/>
  <c r="G7" i="20"/>
  <c r="H7" i="20"/>
  <c r="F7" i="20"/>
  <c r="G3" i="20"/>
  <c r="F8" i="20"/>
  <c r="H3" i="20"/>
  <c r="G5" i="20"/>
  <c r="H5" i="20"/>
  <c r="H6" i="20"/>
  <c r="F4" i="20"/>
  <c r="H4" i="20"/>
  <c r="F6" i="20"/>
  <c r="C10" i="1" l="1"/>
  <c r="AQ9" i="1"/>
  <c r="C11" i="1" l="1"/>
  <c r="AQ10" i="1"/>
  <c r="C12" i="1" l="1"/>
  <c r="AQ11" i="1"/>
  <c r="C13" i="1" l="1"/>
  <c r="AY12" i="1"/>
  <c r="AQ12" i="1"/>
  <c r="C14" i="1" l="1"/>
  <c r="AY13" i="1"/>
  <c r="AQ13" i="1"/>
  <c r="C15" i="1" l="1"/>
  <c r="AY14" i="1"/>
  <c r="AQ14" i="1"/>
  <c r="C16" i="1" l="1"/>
  <c r="AY15" i="1"/>
  <c r="AS8" i="1"/>
  <c r="AT7" i="1"/>
  <c r="C17" i="1" l="1"/>
  <c r="AT8" i="1"/>
  <c r="AS9" i="1"/>
  <c r="C18" i="1" l="1"/>
  <c r="AS10" i="1"/>
  <c r="AT9" i="1"/>
  <c r="C19" i="1" l="1"/>
  <c r="AS11" i="1"/>
  <c r="AT10" i="1"/>
  <c r="C20" i="1" l="1"/>
  <c r="AS12" i="1"/>
  <c r="AT11" i="1"/>
  <c r="C21" i="1" l="1"/>
  <c r="AS13" i="1"/>
  <c r="AT12" i="1"/>
  <c r="C22" i="1" l="1"/>
  <c r="AS14" i="1"/>
  <c r="AT13" i="1"/>
  <c r="C23" i="1" l="1"/>
  <c r="AT14" i="1"/>
  <c r="C24" i="1" l="1"/>
  <c r="C25" i="1" l="1"/>
  <c r="X30" i="19"/>
  <c r="L30" i="19"/>
  <c r="B30" i="19"/>
  <c r="Q30" i="19"/>
  <c r="W30" i="19"/>
  <c r="M30" i="19"/>
  <c r="C26" i="1" l="1"/>
  <c r="X31" i="19"/>
  <c r="X32" i="19" s="1"/>
  <c r="X33" i="19" s="1"/>
  <c r="M31" i="19"/>
  <c r="M32" i="19" s="1"/>
  <c r="M33" i="19" s="1"/>
  <c r="B31" i="19"/>
  <c r="B32" i="19" s="1"/>
  <c r="B33" i="19" s="1"/>
  <c r="F30" i="19"/>
  <c r="C27" i="1" l="1"/>
  <c r="Q11" i="1"/>
  <c r="M11" i="1"/>
  <c r="I11" i="1"/>
  <c r="C28" i="1" l="1"/>
  <c r="C29" i="1" l="1"/>
  <c r="B11" i="1" l="1"/>
  <c r="B10" i="14" l="1"/>
  <c r="B12" i="1" l="1"/>
  <c r="B11" i="14" l="1"/>
  <c r="B13" i="1" l="1"/>
  <c r="B12" i="14" l="1"/>
  <c r="X34" i="19" l="1"/>
  <c r="X35" i="19" l="1"/>
  <c r="X36" i="19" l="1"/>
  <c r="X37" i="19" s="1"/>
  <c r="X38" i="19" s="1"/>
  <c r="M34" i="19" l="1"/>
  <c r="W34" i="19"/>
  <c r="Q34" i="19"/>
  <c r="B15" i="1" l="1"/>
  <c r="B14" i="14" l="1"/>
  <c r="J14" i="14" l="1"/>
  <c r="S14" i="14" s="1"/>
  <c r="AK14" i="14"/>
  <c r="AT14" i="14" s="1"/>
  <c r="AL14" i="14"/>
  <c r="AU14" i="14" s="1"/>
  <c r="K14" i="14"/>
  <c r="T14" i="14" s="1"/>
  <c r="AJ14" i="14"/>
  <c r="AS14" i="14" s="1"/>
  <c r="I14" i="14"/>
  <c r="R14" i="14" s="1"/>
  <c r="BI15" i="1" l="1"/>
  <c r="P15" i="1"/>
  <c r="Q15" i="1"/>
  <c r="L15" i="1"/>
  <c r="M15" i="1"/>
  <c r="D13" i="20"/>
  <c r="BE15" i="1"/>
  <c r="BM15" i="1"/>
  <c r="H15" i="1"/>
  <c r="I15" i="1"/>
  <c r="C13" i="20"/>
  <c r="E13" i="20"/>
  <c r="AR15" i="1" l="1"/>
  <c r="L14" i="14"/>
  <c r="Q14" i="14" s="1"/>
  <c r="AM14" i="14"/>
  <c r="AR14" i="14" s="1"/>
  <c r="B13" i="20"/>
  <c r="F13" i="20" s="1"/>
  <c r="AQ15" i="1"/>
  <c r="AS15" i="1"/>
  <c r="AW14" i="14" l="1"/>
  <c r="AV14" i="14"/>
  <c r="W14" i="14"/>
  <c r="V14" i="14"/>
  <c r="U14" i="14"/>
  <c r="BV15" i="1"/>
  <c r="AT15" i="1"/>
  <c r="G13" i="20"/>
  <c r="H13" i="20"/>
  <c r="B34" i="19" l="1"/>
  <c r="L34" i="19" l="1"/>
  <c r="F34" i="19"/>
  <c r="Q35" i="19" l="1"/>
  <c r="W35" i="19"/>
  <c r="M35" i="19"/>
  <c r="AF16" i="31" l="1"/>
  <c r="X16" i="31"/>
  <c r="AJ16" i="1"/>
  <c r="AF16" i="1" l="1"/>
  <c r="AJ16" i="31"/>
  <c r="AV16" i="31" l="1"/>
  <c r="AV16" i="1" l="1"/>
  <c r="AY17" i="31"/>
  <c r="AY18" i="31"/>
  <c r="AY19" i="31"/>
  <c r="X16" i="1"/>
  <c r="AB16" i="31"/>
  <c r="AW16" i="31" s="1"/>
  <c r="AY16" i="31"/>
  <c r="AZ16" i="31"/>
  <c r="AB15" i="14"/>
  <c r="AB16" i="1"/>
  <c r="AX16" i="31"/>
  <c r="AC16" i="1"/>
  <c r="AZ16" i="1" l="1"/>
  <c r="AY16" i="1"/>
  <c r="AY18" i="1"/>
  <c r="AY17" i="1"/>
  <c r="AY19" i="1"/>
  <c r="AA15" i="14"/>
  <c r="AC15" i="14" s="1"/>
  <c r="AF15" i="14" s="1"/>
  <c r="AX16" i="1"/>
  <c r="X15" i="14"/>
  <c r="AK16" i="1"/>
  <c r="AG16" i="1"/>
  <c r="AC16" i="31"/>
  <c r="Y16" i="1"/>
  <c r="Y15" i="14"/>
  <c r="AG16" i="31"/>
  <c r="Y16" i="31"/>
  <c r="AK16" i="31"/>
  <c r="AW16" i="1"/>
  <c r="Z15" i="14" l="1"/>
  <c r="AD15" i="14" s="1"/>
  <c r="AE15" i="14" l="1"/>
  <c r="B16" i="1" l="1"/>
  <c r="B16" i="31"/>
  <c r="B15" i="14" l="1"/>
  <c r="N15" i="14" l="1"/>
  <c r="AK15" i="14"/>
  <c r="AO15" i="14"/>
  <c r="AP15" i="14"/>
  <c r="O15" i="14"/>
  <c r="AL15" i="14"/>
  <c r="AU15" i="14" l="1"/>
  <c r="BI16" i="31"/>
  <c r="AT15" i="14"/>
  <c r="K15" i="14"/>
  <c r="T15" i="14" s="1"/>
  <c r="E14" i="20"/>
  <c r="P16" i="31"/>
  <c r="T16" i="31"/>
  <c r="H16" i="1"/>
  <c r="BI16" i="1"/>
  <c r="I15" i="14"/>
  <c r="C14" i="20"/>
  <c r="AN15" i="14"/>
  <c r="AQ15" i="14"/>
  <c r="H16" i="31"/>
  <c r="BQ16" i="31"/>
  <c r="J15" i="14"/>
  <c r="S15" i="14" s="1"/>
  <c r="D14" i="20"/>
  <c r="BE16" i="1"/>
  <c r="P16" i="1"/>
  <c r="AM15" i="14"/>
  <c r="AJ15" i="14"/>
  <c r="BM16" i="31"/>
  <c r="L16" i="1"/>
  <c r="BM16" i="1"/>
  <c r="M15" i="14"/>
  <c r="BE16" i="31"/>
  <c r="L16" i="31"/>
  <c r="T16" i="1"/>
  <c r="B14" i="20" s="1"/>
  <c r="BQ16" i="1"/>
  <c r="F15" i="14"/>
  <c r="G15" i="14"/>
  <c r="AQ20" i="31" l="1"/>
  <c r="AQ20" i="1"/>
  <c r="AQ19" i="1"/>
  <c r="AQ17" i="1"/>
  <c r="AQ18" i="1"/>
  <c r="AQ19" i="31"/>
  <c r="AQ17" i="31"/>
  <c r="AQ18" i="31"/>
  <c r="AR15" i="14"/>
  <c r="F14" i="20"/>
  <c r="I16" i="1"/>
  <c r="Q16" i="31"/>
  <c r="M16" i="31"/>
  <c r="AR16" i="31"/>
  <c r="P15" i="14"/>
  <c r="AQ16" i="31"/>
  <c r="AS16" i="31"/>
  <c r="AS15" i="14"/>
  <c r="AR16" i="1"/>
  <c r="AQ16" i="1"/>
  <c r="L15" i="14"/>
  <c r="AS16" i="1"/>
  <c r="H15" i="14"/>
  <c r="U16" i="1"/>
  <c r="BV16" i="1"/>
  <c r="R15" i="14"/>
  <c r="U16" i="31"/>
  <c r="H14" i="20"/>
  <c r="M16" i="1"/>
  <c r="Q16" i="1"/>
  <c r="G14" i="20"/>
  <c r="I16" i="31"/>
  <c r="AH15" i="14"/>
  <c r="AG15" i="14"/>
  <c r="Q15" i="14" l="1"/>
  <c r="U15" i="14" s="1"/>
  <c r="B35" i="19"/>
  <c r="F35" i="19"/>
  <c r="L35" i="19"/>
  <c r="AT16" i="31"/>
  <c r="AS17" i="31"/>
  <c r="AI15" i="14"/>
  <c r="AT16" i="1"/>
  <c r="AS17" i="1"/>
  <c r="W15" i="14" l="1"/>
  <c r="B36" i="19"/>
  <c r="B37" i="19" s="1"/>
  <c r="B38" i="19" s="1"/>
  <c r="B39" i="19" s="1"/>
  <c r="V15" i="14"/>
  <c r="AT17" i="1"/>
  <c r="AS18" i="1"/>
  <c r="AV15" i="14"/>
  <c r="AW15" i="14"/>
  <c r="AS18" i="31"/>
  <c r="AT17" i="31"/>
  <c r="AS19" i="1" l="1"/>
  <c r="AT18" i="1"/>
  <c r="AT18" i="31"/>
  <c r="AS19" i="31"/>
  <c r="AT19" i="31" l="1"/>
  <c r="AS20" i="31"/>
  <c r="AT19" i="1"/>
  <c r="AS20" i="1"/>
  <c r="AS21" i="1" s="1"/>
  <c r="AT20" i="31" l="1"/>
  <c r="AT20" i="1"/>
  <c r="B19" i="31" l="1"/>
  <c r="B19" i="1"/>
  <c r="B18" i="14" l="1"/>
  <c r="J39" i="19" l="1"/>
  <c r="K39" i="19" s="1"/>
  <c r="L39" i="19" s="1"/>
  <c r="U39" i="19"/>
  <c r="V39" i="19" s="1"/>
  <c r="W39" i="19" s="1"/>
  <c r="C19" i="14" l="1"/>
  <c r="AR20" i="1"/>
  <c r="D19" i="14"/>
  <c r="AR20" i="31"/>
  <c r="BA20" i="31"/>
  <c r="E19" i="14" l="1"/>
  <c r="W19" i="14" s="1"/>
  <c r="X20" i="31"/>
  <c r="AF20" i="31"/>
  <c r="BA21" i="31"/>
  <c r="BB20" i="31"/>
  <c r="BB21" i="31" l="1"/>
  <c r="BA22" i="31"/>
  <c r="BA23" i="31" l="1"/>
  <c r="BB22" i="31"/>
  <c r="BB23" i="31" l="1"/>
  <c r="AV20" i="31" l="1"/>
  <c r="AB20" i="31" l="1"/>
  <c r="AB20" i="1"/>
  <c r="AF20" i="1"/>
  <c r="AJ20" i="1"/>
  <c r="AJ20" i="31"/>
  <c r="X20" i="1"/>
  <c r="AB19" i="14"/>
  <c r="AZ20" i="31"/>
  <c r="AY20" i="31"/>
  <c r="AC20" i="1"/>
  <c r="AW20" i="31" l="1"/>
  <c r="AW20" i="1"/>
  <c r="Y19" i="14"/>
  <c r="Y20" i="31"/>
  <c r="AG20" i="31"/>
  <c r="AK20" i="31"/>
  <c r="X19" i="14"/>
  <c r="AG20" i="1"/>
  <c r="AX20" i="31"/>
  <c r="Y20" i="1"/>
  <c r="AK20" i="1"/>
  <c r="AC20" i="31"/>
  <c r="AV20" i="1"/>
  <c r="Z19" i="14" l="1"/>
  <c r="AX20" i="1"/>
  <c r="AA19" i="14"/>
  <c r="AC19" i="14" s="1"/>
  <c r="AD19" i="14" s="1"/>
  <c r="AY20" i="1"/>
  <c r="AZ20" i="1"/>
  <c r="AE19" i="14" l="1"/>
  <c r="AF19" i="14"/>
  <c r="B20" i="31" l="1"/>
  <c r="B20" i="1"/>
  <c r="B19" i="14" l="1"/>
  <c r="Q39" i="19" l="1"/>
  <c r="X39" i="19" l="1"/>
  <c r="X40" i="19" l="1"/>
  <c r="X41" i="19" l="1"/>
  <c r="X42" i="19" l="1"/>
  <c r="AF21" i="31" l="1"/>
  <c r="X21" i="31"/>
  <c r="AV21" i="31" l="1"/>
  <c r="AV21" i="1" l="1"/>
  <c r="AB21" i="31"/>
  <c r="AB21" i="1"/>
  <c r="AJ21" i="1"/>
  <c r="AJ21" i="31"/>
  <c r="X21" i="1"/>
  <c r="AZ21" i="31"/>
  <c r="AB20" i="14"/>
  <c r="AY21" i="31"/>
  <c r="AF21" i="1"/>
  <c r="AK21" i="31"/>
  <c r="X20" i="14"/>
  <c r="AA20" i="14" l="1"/>
  <c r="AC20" i="14" s="1"/>
  <c r="AY21" i="1"/>
  <c r="AW21" i="31"/>
  <c r="AZ21" i="1"/>
  <c r="AC21" i="31"/>
  <c r="Y21" i="1"/>
  <c r="AG21" i="1"/>
  <c r="AC21" i="1"/>
  <c r="Y20" i="14"/>
  <c r="Z20" i="14" s="1"/>
  <c r="AG21" i="31"/>
  <c r="Y21" i="31"/>
  <c r="M40" i="19"/>
  <c r="Q40" i="19"/>
  <c r="W40" i="19"/>
  <c r="AX21" i="1"/>
  <c r="AX21" i="31"/>
  <c r="AW21" i="1"/>
  <c r="AK21" i="1"/>
  <c r="AD20" i="14" l="1"/>
  <c r="AE20" i="14"/>
  <c r="AF20" i="14"/>
  <c r="B21" i="1" l="1"/>
  <c r="B21" i="31"/>
  <c r="B20" i="14" l="1"/>
  <c r="N20" i="14" l="1"/>
  <c r="AK20" i="14"/>
  <c r="AO20" i="14"/>
  <c r="AP20" i="14"/>
  <c r="O20" i="14"/>
  <c r="AL20" i="14"/>
  <c r="AU20" i="14" l="1"/>
  <c r="AT20" i="14"/>
  <c r="BI21" i="31"/>
  <c r="T21" i="31"/>
  <c r="H21" i="1"/>
  <c r="BI21" i="1"/>
  <c r="P21" i="31"/>
  <c r="I20" i="14"/>
  <c r="C19" i="20"/>
  <c r="AN20" i="14"/>
  <c r="AQ20" i="14"/>
  <c r="H21" i="31"/>
  <c r="BQ21" i="31"/>
  <c r="D19" i="20"/>
  <c r="J20" i="14"/>
  <c r="S20" i="14" s="1"/>
  <c r="BE21" i="1"/>
  <c r="P21" i="1"/>
  <c r="AJ20" i="14"/>
  <c r="BM21" i="31"/>
  <c r="L21" i="1"/>
  <c r="BM21" i="1"/>
  <c r="K20" i="14"/>
  <c r="T20" i="14" s="1"/>
  <c r="E19" i="20"/>
  <c r="M20" i="14"/>
  <c r="BE21" i="31"/>
  <c r="L21" i="31"/>
  <c r="T21" i="1"/>
  <c r="B19" i="20" s="1"/>
  <c r="BQ21" i="1"/>
  <c r="F20" i="14"/>
  <c r="G20" i="14"/>
  <c r="AS20" i="14" l="1"/>
  <c r="R20" i="14"/>
  <c r="U21" i="31"/>
  <c r="G19" i="20"/>
  <c r="M21" i="31"/>
  <c r="P20" i="14"/>
  <c r="AS21" i="31"/>
  <c r="AR21" i="31"/>
  <c r="AQ21" i="31"/>
  <c r="H19" i="20"/>
  <c r="BV21" i="1"/>
  <c r="Q21" i="31"/>
  <c r="M21" i="1"/>
  <c r="Q21" i="1"/>
  <c r="I21" i="31"/>
  <c r="F19" i="20"/>
  <c r="I21" i="1"/>
  <c r="AM20" i="14"/>
  <c r="AR20" i="14" s="1"/>
  <c r="H20" i="14"/>
  <c r="U21" i="1"/>
  <c r="AR21" i="1"/>
  <c r="L20" i="14"/>
  <c r="AQ21" i="1"/>
  <c r="AH20" i="14"/>
  <c r="AG20" i="14"/>
  <c r="Q20" i="14" l="1"/>
  <c r="W20" i="14" s="1"/>
  <c r="B40" i="19"/>
  <c r="F40" i="19"/>
  <c r="L40" i="19"/>
  <c r="AT21" i="1"/>
  <c r="AT21" i="31"/>
  <c r="AI20" i="14"/>
  <c r="AV20" i="14" s="1"/>
  <c r="U20" i="14" l="1"/>
  <c r="V20" i="14"/>
  <c r="AW20" i="14"/>
  <c r="AF22" i="31" l="1"/>
  <c r="X22" i="31"/>
  <c r="AV22" i="31" l="1"/>
  <c r="AY22" i="31" s="1"/>
  <c r="AY23" i="31"/>
  <c r="AV22" i="1"/>
  <c r="AZ22" i="1" s="1"/>
  <c r="X22" i="1"/>
  <c r="AB22" i="31"/>
  <c r="AF22" i="1"/>
  <c r="AB22" i="1"/>
  <c r="AJ22" i="1"/>
  <c r="AJ22" i="31"/>
  <c r="AB21" i="14"/>
  <c r="AZ22" i="31"/>
  <c r="AC22" i="31"/>
  <c r="X21" i="14"/>
  <c r="AA21" i="14" l="1"/>
  <c r="AY23" i="1"/>
  <c r="AY22" i="1"/>
  <c r="AX22" i="31"/>
  <c r="AC22" i="1"/>
  <c r="AC21" i="14"/>
  <c r="AF21" i="14" s="1"/>
  <c r="AK22" i="31"/>
  <c r="AX22" i="1"/>
  <c r="AW22" i="31"/>
  <c r="AK22" i="1"/>
  <c r="AW22" i="1"/>
  <c r="Y21" i="14"/>
  <c r="Z21" i="14" s="1"/>
  <c r="AG22" i="31"/>
  <c r="Y22" i="31"/>
  <c r="Q41" i="19"/>
  <c r="W41" i="19"/>
  <c r="M41" i="19"/>
  <c r="AG22" i="1"/>
  <c r="Y22" i="1"/>
  <c r="AD21" i="14" l="1"/>
  <c r="M42" i="19"/>
  <c r="AE21" i="14"/>
  <c r="N21" i="14" l="1"/>
  <c r="AK21" i="14"/>
  <c r="AO21" i="14"/>
  <c r="AP21" i="14"/>
  <c r="O21" i="14"/>
  <c r="AL21" i="14"/>
  <c r="AU21" i="14" l="1"/>
  <c r="BI22" i="1"/>
  <c r="AT21" i="14"/>
  <c r="BI22" i="31"/>
  <c r="P22" i="31"/>
  <c r="T22" i="31"/>
  <c r="H22" i="1"/>
  <c r="C20" i="20"/>
  <c r="I21" i="14"/>
  <c r="AN21" i="14"/>
  <c r="H22" i="31"/>
  <c r="BQ22" i="31"/>
  <c r="J21" i="14"/>
  <c r="S21" i="14" s="1"/>
  <c r="D20" i="20"/>
  <c r="BE22" i="1"/>
  <c r="P22" i="1"/>
  <c r="AJ21" i="14"/>
  <c r="BM22" i="31"/>
  <c r="L22" i="1"/>
  <c r="BM22" i="1"/>
  <c r="K21" i="14"/>
  <c r="T21" i="14" s="1"/>
  <c r="E20" i="20"/>
  <c r="M21" i="14"/>
  <c r="BE22" i="31"/>
  <c r="L22" i="31"/>
  <c r="T22" i="1"/>
  <c r="B20" i="20" s="1"/>
  <c r="BQ22" i="1"/>
  <c r="F21" i="14"/>
  <c r="G21" i="14"/>
  <c r="AQ23" i="31" l="1"/>
  <c r="AQ23" i="1"/>
  <c r="AS21" i="14"/>
  <c r="H21" i="14"/>
  <c r="F20" i="20"/>
  <c r="U22" i="1"/>
  <c r="AQ21" i="14"/>
  <c r="U22" i="31"/>
  <c r="M22" i="31"/>
  <c r="P21" i="14"/>
  <c r="AQ22" i="31"/>
  <c r="AR22" i="31"/>
  <c r="AS22" i="31"/>
  <c r="H20" i="20"/>
  <c r="AM21" i="14"/>
  <c r="BV22" i="1"/>
  <c r="L21" i="14"/>
  <c r="AQ22" i="1"/>
  <c r="AR22" i="1"/>
  <c r="AS22" i="1"/>
  <c r="M22" i="1"/>
  <c r="Q22" i="1"/>
  <c r="I22" i="1"/>
  <c r="Q22" i="31"/>
  <c r="G20" i="20"/>
  <c r="I22" i="31"/>
  <c r="R21" i="14"/>
  <c r="AH21" i="14"/>
  <c r="AG21" i="14"/>
  <c r="AR21" i="14" l="1"/>
  <c r="AI21" i="14"/>
  <c r="Q21" i="14"/>
  <c r="U21" i="14" s="1"/>
  <c r="F41" i="19"/>
  <c r="L41" i="19"/>
  <c r="B41" i="19"/>
  <c r="AS23" i="1"/>
  <c r="AT22" i="1"/>
  <c r="AS23" i="31"/>
  <c r="AT22" i="31"/>
  <c r="AV21" i="14" l="1"/>
  <c r="W21" i="14"/>
  <c r="AW21" i="14"/>
  <c r="V21" i="14"/>
  <c r="B42" i="19"/>
  <c r="AT23" i="1"/>
  <c r="AT23" i="31"/>
  <c r="B22" i="1" l="1"/>
  <c r="B22" i="31"/>
  <c r="B21" i="14" l="1"/>
  <c r="B23" i="31" l="1"/>
  <c r="B23" i="1"/>
  <c r="B22" i="14" l="1"/>
  <c r="U44" i="19" l="1"/>
  <c r="V44" i="19" s="1"/>
  <c r="J44" i="19"/>
  <c r="K44" i="19" s="1"/>
  <c r="C24" i="14" l="1"/>
  <c r="D24" i="14"/>
  <c r="E24" i="14" l="1"/>
  <c r="AF25" i="31" l="1"/>
  <c r="AV25" i="1" l="1"/>
  <c r="AZ25" i="1" s="1"/>
  <c r="AV25" i="31"/>
  <c r="AZ25" i="31" s="1"/>
  <c r="AB25" i="31"/>
  <c r="AF25" i="1"/>
  <c r="AB25" i="1"/>
  <c r="AJ25" i="1"/>
  <c r="AJ25" i="31"/>
  <c r="X25" i="1"/>
  <c r="W44" i="19"/>
  <c r="AK25" i="31"/>
  <c r="X24" i="14"/>
  <c r="AA24" i="14" l="1"/>
  <c r="AB24" i="14"/>
  <c r="AX25" i="1"/>
  <c r="AG25" i="1"/>
  <c r="AC25" i="31"/>
  <c r="AW25" i="1"/>
  <c r="AC25" i="1"/>
  <c r="Y24" i="14"/>
  <c r="Z24" i="14" s="1"/>
  <c r="AG25" i="31"/>
  <c r="AX25" i="31"/>
  <c r="Y25" i="31"/>
  <c r="X25" i="31"/>
  <c r="AW25" i="31" s="1"/>
  <c r="Y25" i="1"/>
  <c r="AK25" i="1"/>
  <c r="AC24" i="14" l="1"/>
  <c r="AF24" i="14" s="1"/>
  <c r="AE24" i="14" l="1"/>
  <c r="AD24" i="14"/>
  <c r="B25" i="31" l="1"/>
  <c r="B25" i="1"/>
  <c r="B24" i="14" l="1"/>
  <c r="Q44" i="19" l="1"/>
  <c r="N24" i="14" l="1"/>
  <c r="AK24" i="14"/>
  <c r="AO24" i="14"/>
  <c r="AP24" i="14"/>
  <c r="O24" i="14"/>
  <c r="AL24" i="14"/>
  <c r="AU24" i="14" l="1"/>
  <c r="BI25" i="31"/>
  <c r="H25" i="1"/>
  <c r="BI25" i="1"/>
  <c r="P25" i="31"/>
  <c r="T25" i="31"/>
  <c r="I24" i="14"/>
  <c r="C23" i="20"/>
  <c r="AN24" i="14"/>
  <c r="AQ24" i="14"/>
  <c r="H25" i="31"/>
  <c r="BQ25" i="31"/>
  <c r="J24" i="14"/>
  <c r="S24" i="14" s="1"/>
  <c r="D23" i="20"/>
  <c r="BE25" i="1"/>
  <c r="P25" i="1"/>
  <c r="BM25" i="31"/>
  <c r="L25" i="1"/>
  <c r="BM25" i="1"/>
  <c r="AJ24" i="14"/>
  <c r="AS24" i="14" s="1"/>
  <c r="AM24" i="14"/>
  <c r="K24" i="14"/>
  <c r="T24" i="14" s="1"/>
  <c r="E23" i="20"/>
  <c r="M24" i="14"/>
  <c r="BE25" i="31"/>
  <c r="L25" i="31"/>
  <c r="AT24" i="14"/>
  <c r="T25" i="1"/>
  <c r="B23" i="20" s="1"/>
  <c r="BQ25" i="1"/>
  <c r="F24" i="14"/>
  <c r="G24" i="14"/>
  <c r="M25" i="31" l="1"/>
  <c r="AR24" i="14"/>
  <c r="Q25" i="1"/>
  <c r="G23" i="20"/>
  <c r="F23" i="20"/>
  <c r="H24" i="14"/>
  <c r="U25" i="1"/>
  <c r="R24" i="14"/>
  <c r="Q25" i="31"/>
  <c r="M25" i="1"/>
  <c r="BV25" i="1"/>
  <c r="U25" i="31"/>
  <c r="I25" i="1"/>
  <c r="P24" i="14"/>
  <c r="AR25" i="31"/>
  <c r="H23" i="20"/>
  <c r="I25" i="31"/>
  <c r="L24" i="14"/>
  <c r="AR25" i="1"/>
  <c r="AH24" i="14"/>
  <c r="AG24" i="14"/>
  <c r="Q24" i="14" l="1"/>
  <c r="W24" i="14" s="1"/>
  <c r="AI24" i="14"/>
  <c r="AV24" i="14" s="1"/>
  <c r="F44" i="19"/>
  <c r="L44" i="19"/>
  <c r="V24" i="14"/>
  <c r="U24" i="14"/>
  <c r="AW24" i="14" l="1"/>
  <c r="C23" i="14" l="1"/>
  <c r="D23" i="14"/>
  <c r="BA24" i="31"/>
  <c r="BB24" i="31" l="1"/>
  <c r="BA25" i="31"/>
  <c r="E23" i="14"/>
  <c r="BB25" i="31" l="1"/>
  <c r="AF24" i="31" l="1"/>
  <c r="AV24" i="31" l="1"/>
  <c r="AB23" i="14" s="1"/>
  <c r="X24" i="1"/>
  <c r="AV24" i="1"/>
  <c r="AF24" i="1"/>
  <c r="AB24" i="31"/>
  <c r="AB24" i="1"/>
  <c r="AJ24" i="1"/>
  <c r="AJ24" i="31"/>
  <c r="X23" i="14"/>
  <c r="AY25" i="1" l="1"/>
  <c r="AZ24" i="31"/>
  <c r="AY25" i="31"/>
  <c r="AY24" i="31"/>
  <c r="Y23" i="14"/>
  <c r="Z23" i="14" s="1"/>
  <c r="AG24" i="31"/>
  <c r="W43" i="19"/>
  <c r="M43" i="19"/>
  <c r="M44" i="19" s="1"/>
  <c r="AK24" i="31"/>
  <c r="AG24" i="1"/>
  <c r="AX24" i="1"/>
  <c r="AA23" i="14"/>
  <c r="AC23" i="14" s="1"/>
  <c r="AZ24" i="1"/>
  <c r="AY24" i="1"/>
  <c r="AC24" i="1"/>
  <c r="AC24" i="31"/>
  <c r="AW24" i="1"/>
  <c r="AX24" i="31"/>
  <c r="AK24" i="1"/>
  <c r="X24" i="31"/>
  <c r="AW24" i="31" s="1"/>
  <c r="Y24" i="31"/>
  <c r="Y24" i="1"/>
  <c r="M45" i="19" l="1"/>
  <c r="AE23" i="14"/>
  <c r="AF23" i="14"/>
  <c r="AD23" i="14"/>
  <c r="M46" i="19" l="1"/>
  <c r="M47" i="19" s="1"/>
  <c r="M48" i="19" s="1"/>
  <c r="T49" i="19" s="1"/>
  <c r="O50" i="19" s="1"/>
  <c r="O49" i="19" l="1"/>
  <c r="B24" i="31"/>
  <c r="B24" i="1"/>
  <c r="B23" i="14" l="1"/>
  <c r="Q43" i="19" l="1"/>
  <c r="X43" i="19" l="1"/>
  <c r="X44" i="19" s="1"/>
  <c r="N23" i="14" l="1"/>
  <c r="AK23" i="14"/>
  <c r="AO23" i="14"/>
  <c r="AP23" i="14"/>
  <c r="O23" i="14"/>
  <c r="AL23" i="14"/>
  <c r="AU23" i="14" l="1"/>
  <c r="BF29" i="14" s="1"/>
  <c r="BI24" i="31"/>
  <c r="AT23" i="14"/>
  <c r="BI29" i="14" s="1"/>
  <c r="BI24" i="1"/>
  <c r="J23" i="14"/>
  <c r="S23" i="14" s="1"/>
  <c r="BI34" i="14" s="1"/>
  <c r="D22" i="20"/>
  <c r="BE24" i="1"/>
  <c r="P24" i="1"/>
  <c r="AN23" i="14"/>
  <c r="AQ23" i="14"/>
  <c r="H24" i="31"/>
  <c r="BQ24" i="31"/>
  <c r="AJ23" i="14"/>
  <c r="BM24" i="31"/>
  <c r="L24" i="1"/>
  <c r="BM24" i="1"/>
  <c r="P24" i="31"/>
  <c r="T24" i="31"/>
  <c r="H24" i="1"/>
  <c r="I23" i="14"/>
  <c r="C22" i="20"/>
  <c r="K23" i="14"/>
  <c r="T23" i="14" s="1"/>
  <c r="BF34" i="14" s="1"/>
  <c r="E22" i="20"/>
  <c r="M23" i="14"/>
  <c r="BE24" i="31"/>
  <c r="L24" i="31"/>
  <c r="T24" i="1"/>
  <c r="B22" i="20" s="1"/>
  <c r="BQ24" i="1"/>
  <c r="F23" i="14"/>
  <c r="G23" i="14"/>
  <c r="AQ28" i="31" l="1"/>
  <c r="AQ29" i="31"/>
  <c r="AQ27" i="1"/>
  <c r="AQ28" i="1"/>
  <c r="AQ25" i="31"/>
  <c r="AQ27" i="31"/>
  <c r="AQ26" i="31"/>
  <c r="AQ26" i="1"/>
  <c r="AQ25" i="1"/>
  <c r="G22" i="20"/>
  <c r="AS23" i="14"/>
  <c r="BC29" i="14" s="1"/>
  <c r="F22" i="20"/>
  <c r="M24" i="1"/>
  <c r="U24" i="1"/>
  <c r="M24" i="31"/>
  <c r="P23" i="14"/>
  <c r="AR24" i="31"/>
  <c r="AQ24" i="31"/>
  <c r="AS24" i="31"/>
  <c r="H22" i="20"/>
  <c r="R23" i="14"/>
  <c r="BC34" i="14" s="1"/>
  <c r="U24" i="31"/>
  <c r="AM23" i="14"/>
  <c r="AR23" i="14" s="1"/>
  <c r="I24" i="1"/>
  <c r="BV24" i="1"/>
  <c r="H23" i="14"/>
  <c r="L23" i="14"/>
  <c r="AR24" i="1"/>
  <c r="AQ24" i="1"/>
  <c r="AS24" i="1"/>
  <c r="Q24" i="31"/>
  <c r="I24" i="31"/>
  <c r="Q24" i="1"/>
  <c r="AH23" i="14"/>
  <c r="AG23" i="14"/>
  <c r="Q23" i="14" l="1"/>
  <c r="W23" i="14" s="1"/>
  <c r="AZ34" i="14"/>
  <c r="AZ29" i="14"/>
  <c r="AT24" i="31"/>
  <c r="AS25" i="31"/>
  <c r="AS25" i="1"/>
  <c r="AT24" i="1"/>
  <c r="AI23" i="14"/>
  <c r="AV23" i="14" s="1"/>
  <c r="F43" i="19"/>
  <c r="F53" i="19" s="1"/>
  <c r="L43" i="19"/>
  <c r="B43" i="19"/>
  <c r="U23" i="14" l="1"/>
  <c r="V23" i="14"/>
  <c r="BC45" i="14" s="1"/>
  <c r="B44" i="19"/>
  <c r="B45" i="19" s="1"/>
  <c r="B46" i="19" s="1"/>
  <c r="B47" i="19" s="1"/>
  <c r="B48" i="19" s="1"/>
  <c r="I49" i="19" s="1"/>
  <c r="AT25" i="31"/>
  <c r="AS26" i="31"/>
  <c r="AS26" i="1"/>
  <c r="AT25" i="1"/>
  <c r="AW23" i="14"/>
  <c r="D49" i="19" l="1"/>
  <c r="AS27" i="1"/>
  <c r="AT26" i="1"/>
  <c r="AT26" i="31"/>
  <c r="AS27" i="31"/>
  <c r="AS28" i="1" l="1"/>
  <c r="AT27" i="1"/>
  <c r="AT27" i="31"/>
  <c r="AS28" i="31"/>
  <c r="AS29" i="1" l="1"/>
  <c r="AT29" i="1" s="1"/>
  <c r="AT28" i="1"/>
  <c r="AT28" i="31"/>
  <c r="AS29" i="31"/>
  <c r="AT29" i="31" s="1"/>
  <c r="J45" i="19" l="1"/>
  <c r="K45" i="19" s="1"/>
  <c r="L45" i="19" s="1"/>
  <c r="U45" i="19"/>
  <c r="V45" i="19" s="1"/>
  <c r="W45" i="19" s="1"/>
  <c r="D50" i="19" l="1"/>
  <c r="F52" i="19"/>
  <c r="F54" i="19" s="1"/>
  <c r="C25" i="14"/>
  <c r="AR26" i="1"/>
  <c r="D25" i="14"/>
  <c r="AR26" i="31"/>
  <c r="BA26" i="31"/>
  <c r="BA27" i="31" l="1"/>
  <c r="BB26" i="31"/>
  <c r="E25" i="14"/>
  <c r="W25" i="14" s="1"/>
  <c r="BA28" i="31" l="1"/>
  <c r="BB27" i="31"/>
  <c r="BA29" i="31" l="1"/>
  <c r="BB29" i="31" s="1"/>
  <c r="BB28" i="31"/>
  <c r="AV26" i="31" l="1"/>
  <c r="AB25" i="14" s="1"/>
  <c r="AB26" i="31"/>
  <c r="AB26" i="1"/>
  <c r="AJ26" i="1"/>
  <c r="AJ26" i="31"/>
  <c r="X26" i="1"/>
  <c r="AV26" i="1"/>
  <c r="AF26" i="1"/>
  <c r="X26" i="31"/>
  <c r="Y25" i="14"/>
  <c r="X25" i="14"/>
  <c r="AY28" i="31" l="1"/>
  <c r="AY29" i="31"/>
  <c r="AY26" i="31"/>
  <c r="AY27" i="1"/>
  <c r="AY28" i="1"/>
  <c r="AZ26" i="31"/>
  <c r="AK26" i="31"/>
  <c r="AW26" i="1"/>
  <c r="AF26" i="31"/>
  <c r="AW26" i="31" s="1"/>
  <c r="AG26" i="31"/>
  <c r="AC26" i="1"/>
  <c r="Z25" i="14"/>
  <c r="Y26" i="31"/>
  <c r="Y26" i="1"/>
  <c r="AK26" i="1"/>
  <c r="AC26" i="31"/>
  <c r="AG26" i="1"/>
  <c r="AX26" i="1"/>
  <c r="AA25" i="14"/>
  <c r="AC25" i="14" s="1"/>
  <c r="AZ26" i="1"/>
  <c r="AY26" i="1"/>
  <c r="AX26" i="31"/>
  <c r="AD25" i="14" l="1"/>
  <c r="AE25" i="14"/>
  <c r="AF25" i="14"/>
  <c r="B26" i="31" l="1"/>
  <c r="B26" i="1"/>
  <c r="B25" i="14" l="1"/>
  <c r="Q45" i="19" l="1"/>
  <c r="AC49" i="19" l="1"/>
  <c r="X45" i="19"/>
  <c r="X46" i="19" l="1"/>
  <c r="X47" i="19" s="1"/>
  <c r="X48" i="19" s="1"/>
  <c r="AE49" i="19" l="1"/>
  <c r="Z50" i="19" l="1"/>
  <c r="Z49" i="19"/>
  <c r="B28" i="31" l="1"/>
  <c r="B28" i="1"/>
  <c r="B27" i="14" l="1"/>
  <c r="B29" i="31" l="1"/>
  <c r="B29" i="1"/>
  <c r="B28" i="14" l="1"/>
  <c r="AL4" i="1" l="1"/>
  <c r="AR4" i="1" s="1"/>
  <c r="C3" i="14" l="1"/>
  <c r="E3" i="14" s="1"/>
  <c r="W3" i="14" l="1"/>
  <c r="BH45" i="14" s="1"/>
  <c r="Z4" i="1"/>
  <c r="W4" i="1"/>
  <c r="AV4" i="1" s="1"/>
  <c r="AY5" i="1" s="1"/>
  <c r="V4" i="1"/>
  <c r="AB4" i="1" l="1"/>
  <c r="AC4" i="1"/>
  <c r="AA3" i="14"/>
  <c r="AC3" i="14" s="1"/>
  <c r="AX4" i="1"/>
  <c r="BA4" i="1"/>
  <c r="AY4" i="1"/>
  <c r="AZ4" i="1"/>
  <c r="Y4" i="1"/>
  <c r="X4" i="1"/>
  <c r="AW4" i="1" s="1"/>
  <c r="AE3" i="14" l="1"/>
  <c r="AD3" i="14"/>
  <c r="AF3" i="14"/>
  <c r="BB4" i="1"/>
  <c r="BA5" i="1"/>
  <c r="BA6" i="1" l="1"/>
  <c r="BB5" i="1"/>
  <c r="BA7" i="1" l="1"/>
  <c r="BB6" i="1"/>
  <c r="BA8" i="1" l="1"/>
  <c r="BB7" i="1"/>
  <c r="BA9" i="1" l="1"/>
  <c r="BB8" i="1"/>
  <c r="BA10" i="1" l="1"/>
  <c r="BB9" i="1"/>
  <c r="BA11" i="1" l="1"/>
  <c r="BB10" i="1"/>
  <c r="BA12" i="1" l="1"/>
  <c r="BB11" i="1"/>
  <c r="BA13" i="1" l="1"/>
  <c r="BB12" i="1"/>
  <c r="BA14" i="1" l="1"/>
  <c r="BB13" i="1"/>
  <c r="BA15" i="1" l="1"/>
  <c r="BB14" i="1"/>
  <c r="BA16" i="1" l="1"/>
  <c r="BB15" i="1"/>
  <c r="BA17" i="1" l="1"/>
  <c r="BB16" i="1"/>
  <c r="BA18" i="1" l="1"/>
  <c r="BB17" i="1"/>
  <c r="BA19" i="1" l="1"/>
  <c r="BB18" i="1"/>
  <c r="BB19" i="1" l="1"/>
  <c r="BA20" i="1"/>
  <c r="BA21" i="1" l="1"/>
  <c r="BB20" i="1"/>
  <c r="BA22" i="1" l="1"/>
  <c r="BB21" i="1"/>
  <c r="BA23" i="1" l="1"/>
  <c r="BB22" i="1"/>
  <c r="BB23" i="1" l="1"/>
  <c r="BA24" i="1"/>
  <c r="BB24" i="1" l="1"/>
  <c r="BA25" i="1"/>
  <c r="BB25" i="1" l="1"/>
  <c r="BA26" i="1"/>
  <c r="BA27" i="1" l="1"/>
  <c r="BB26" i="1"/>
  <c r="BA28" i="1" l="1"/>
  <c r="BB27" i="1"/>
  <c r="BB28" i="1" l="1"/>
  <c r="BA29" i="1"/>
  <c r="BB29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tc={E9DBA1B3-4249-4F6B-9EFB-12029A8DEF51}</author>
    <author>tc={72B82CE9-370B-4802-9A71-E112623A6DB6}</author>
    <author>tc={BFA4975C-8DD4-415A-85D9-FDF244B1E025}</author>
    <author>tc={5324FB1A-D4BE-411C-AF22-54B35475246D}</author>
    <author>tc={230EE23C-427D-4332-8DD8-61AFA1EC8473}</author>
    <author>tc={AF2CFE31-D677-401F-9ADA-A6F4ECB24A54}</author>
    <author>tc={D51A8BAB-E044-4AC7-86E9-906F31FBB5CE}</author>
    <author>tc={62BF9D20-1D12-45A7-819E-B4D237B5D05A}</author>
    <author>tc={F04BDAD3-1B6B-404D-A7AA-9DE3A772BED5}</author>
    <author>tc={023B5121-6BAC-4626-B3F4-131C2B368B39}</author>
    <author>tc={24E33009-129E-4DA0-B6B2-186B13F8F424}</author>
    <author>tc={3BD0A822-E70C-45BE-B7EA-E4D4E5F12D29}</author>
  </authors>
  <commentList>
    <comment ref="J3" authorId="0" shapeId="0" xr:uid="{E9DBA1B3-4249-4F6B-9EFB-12029A8DEF5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Enabler, Technical Debt, Spike</t>
      </text>
    </comment>
    <comment ref="K3" authorId="1" shapeId="0" xr:uid="{72B82CE9-370B-4802-9A71-E112623A6DB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Enabler, Technical Debt, Spike</t>
      </text>
    </comment>
    <comment ref="L3" authorId="2" shapeId="0" xr:uid="{BFA4975C-8DD4-415A-85D9-FDF244B1E02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Enabler, Technical Debt, Spike</t>
      </text>
    </comment>
    <comment ref="M3" authorId="3" shapeId="0" xr:uid="{5324FB1A-D4BE-411C-AF22-54B35475246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Enabler, Technical Debt, Spike</t>
      </text>
    </comment>
    <comment ref="Z3" authorId="4" shapeId="0" xr:uid="{230EE23C-427D-4332-8DD8-61AFA1EC847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Enabler, Technical Debt, Spike</t>
      </text>
    </comment>
    <comment ref="AA3" authorId="5" shapeId="0" xr:uid="{AF2CFE31-D677-401F-9ADA-A6F4ECB24A5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Enabler, Technical Debt, Spike</t>
      </text>
    </comment>
    <comment ref="AB3" authorId="6" shapeId="0" xr:uid="{D51A8BAB-E044-4AC7-86E9-906F31FBB5C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Enabler, Technical Debt, Spike</t>
      </text>
    </comment>
    <comment ref="AC3" authorId="7" shapeId="0" xr:uid="{62BF9D20-1D12-45A7-819E-B4D237B5D05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Enabler, Technical Debt, Spike</t>
      </text>
    </comment>
    <comment ref="BG3" authorId="8" shapeId="0" xr:uid="{F04BDAD3-1B6B-404D-A7AA-9DE3A772BED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Enabler, Technical Debt, Spike</t>
      </text>
    </comment>
    <comment ref="BH3" authorId="9" shapeId="0" xr:uid="{023B5121-6BAC-4626-B3F4-131C2B368B3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Enabler, Technical Debt, Spike</t>
      </text>
    </comment>
    <comment ref="BI3" authorId="10" shapeId="0" xr:uid="{24E33009-129E-4DA0-B6B2-186B13F8F42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Enabler, Technical Debt, Spike</t>
      </text>
    </comment>
    <comment ref="BJ3" authorId="11" shapeId="0" xr:uid="{3BD0A822-E70C-45BE-B7EA-E4D4E5F12D2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Enabler, Technical Debt, Spike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tc={BDA43126-C364-47AF-BB50-235A7D906605}</author>
    <author>tc={DE8D65F1-267E-4D10-9D01-AE8120857727}</author>
    <author>tc={8AD80986-458B-45A8-BB03-8DD08EC9F577}</author>
    <author>tc={513ED132-9954-4634-A510-B7CFA8A900FA}</author>
    <author>tc={014B8119-A2EC-4E84-9206-CA2A24B84E12}</author>
    <author>tc={8F13745D-0E6A-4AEA-A81C-D6127C36B4C6}</author>
    <author>tc={725264DD-24BE-40EC-A6CA-7569A526054C}</author>
    <author>tc={180F20CF-A020-4DD6-83C2-51CB92206AC5}</author>
    <author>tc={289973D0-6ED3-40AC-BAC7-7F6F7CD97764}</author>
    <author>tc={4F17BBBF-B022-432A-A2DE-C22E38D968CC}</author>
    <author>tc={1168F279-3860-4554-B04A-50226629B015}</author>
    <author>tc={F4387BD9-5D20-437C-8204-3B2CB734A947}</author>
  </authors>
  <commentList>
    <comment ref="J3" authorId="0" shapeId="0" xr:uid="{BDA43126-C364-47AF-BB50-235A7D90660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Enabler, Technical Debt, Spike</t>
      </text>
    </comment>
    <comment ref="K3" authorId="1" shapeId="0" xr:uid="{DE8D65F1-267E-4D10-9D01-AE812085772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Enabler, Technical Debt, Spike</t>
      </text>
    </comment>
    <comment ref="L3" authorId="2" shapeId="0" xr:uid="{8AD80986-458B-45A8-BB03-8DD08EC9F57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Enabler, Technical Debt, Spike</t>
      </text>
    </comment>
    <comment ref="M3" authorId="3" shapeId="0" xr:uid="{513ED132-9954-4634-A510-B7CFA8A900F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Enabler, Technical Debt, Spike</t>
      </text>
    </comment>
    <comment ref="Z3" authorId="4" shapeId="0" xr:uid="{014B8119-A2EC-4E84-9206-CA2A24B84E1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Enabler, Technical Debt, Spike</t>
      </text>
    </comment>
    <comment ref="AA3" authorId="5" shapeId="0" xr:uid="{8F13745D-0E6A-4AEA-A81C-D6127C36B4C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Enabler, Technical Debt, Spike</t>
      </text>
    </comment>
    <comment ref="AB3" authorId="6" shapeId="0" xr:uid="{725264DD-24BE-40EC-A6CA-7569A526054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Enabler, Technical Debt, Spike</t>
      </text>
    </comment>
    <comment ref="AC3" authorId="7" shapeId="0" xr:uid="{180F20CF-A020-4DD6-83C2-51CB92206AC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Enabler, Technical Debt, Spike</t>
      </text>
    </comment>
    <comment ref="BG3" authorId="8" shapeId="0" xr:uid="{289973D0-6ED3-40AC-BAC7-7F6F7CD9776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Enabler, Technical Debt, Spike</t>
      </text>
    </comment>
    <comment ref="BH3" authorId="9" shapeId="0" xr:uid="{4F17BBBF-B022-432A-A2DE-C22E38D968C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Enabler, Technical Debt, Spike</t>
      </text>
    </comment>
    <comment ref="BI3" authorId="10" shapeId="0" xr:uid="{1168F279-3860-4554-B04A-50226629B01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Enabler, Technical Debt, Spike</t>
      </text>
    </comment>
    <comment ref="BJ3" authorId="11" shapeId="0" xr:uid="{F4387BD9-5D20-437C-8204-3B2CB734A94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Enabler, Technical Debt, Spike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tc={33F61FF3-EC6E-452E-863F-B0DD3BF54FA7}</author>
  </authors>
  <commentList>
    <comment ref="F1" authorId="0" shapeId="0" xr:uid="{33F61FF3-EC6E-452E-863F-B0DD3BF54FA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Corregir manualmente para que aparezca solo el Sprint en el que se cerró el PBI</t>
      </text>
    </comment>
  </commentList>
</comments>
</file>

<file path=xl/sharedStrings.xml><?xml version="1.0" encoding="utf-8"?>
<sst xmlns="http://schemas.openxmlformats.org/spreadsheetml/2006/main" count="25933" uniqueCount="4246">
  <si>
    <t>Num.</t>
  </si>
  <si>
    <t>Enabler</t>
  </si>
  <si>
    <t>Sprint</t>
  </si>
  <si>
    <t>Puntos hechos en base a capacidad</t>
  </si>
  <si>
    <t>US cerradas</t>
  </si>
  <si>
    <t>PBIs totales</t>
  </si>
  <si>
    <t>Bugs cerrados</t>
  </si>
  <si>
    <t>US sin cerrar</t>
  </si>
  <si>
    <t>Enabler sin cerrar</t>
  </si>
  <si>
    <t>Bugs sin cerrar</t>
  </si>
  <si>
    <t>Acumulado</t>
  </si>
  <si>
    <t>US</t>
  </si>
  <si>
    <t>Bugs</t>
  </si>
  <si>
    <t>Media puntos sprint</t>
  </si>
  <si>
    <t>Inicio</t>
  </si>
  <si>
    <t>Fin</t>
  </si>
  <si>
    <t>Release</t>
  </si>
  <si>
    <t>ADN360_Sprint 157</t>
  </si>
  <si>
    <t>DROP24</t>
  </si>
  <si>
    <t>ADN360_Sprint 158</t>
  </si>
  <si>
    <t>ADN360_Sprint 159</t>
  </si>
  <si>
    <t>DROP24+</t>
  </si>
  <si>
    <t>ADN360_Sprint 160</t>
  </si>
  <si>
    <t>ADN360_Sprint 161</t>
  </si>
  <si>
    <t>ADN360_Sprint 162</t>
  </si>
  <si>
    <t>ADN360_Sprint 163</t>
  </si>
  <si>
    <t>ADN360_Sprint 164</t>
  </si>
  <si>
    <t>DROP25</t>
  </si>
  <si>
    <t>ADN360_Sprint 165</t>
  </si>
  <si>
    <t>ADN360_Sprint 166</t>
  </si>
  <si>
    <t>DROP26</t>
  </si>
  <si>
    <t>DROP27</t>
  </si>
  <si>
    <t>PBIs</t>
  </si>
  <si>
    <t>PBIs cerrados</t>
  </si>
  <si>
    <t>PBIs sin cerrar</t>
  </si>
  <si>
    <t>%PBIs finalizados</t>
  </si>
  <si>
    <t>% Enabler (PBIs)</t>
  </si>
  <si>
    <t>% US (PBIs)</t>
  </si>
  <si>
    <t>%Bug (PBIs)</t>
  </si>
  <si>
    <t>Velocidad equipo</t>
  </si>
  <si>
    <t>Estado Sprint</t>
  </si>
  <si>
    <t>Cerrado</t>
  </si>
  <si>
    <t>En curso</t>
  </si>
  <si>
    <t>Pendiente</t>
  </si>
  <si>
    <t>&gt;=100%</t>
  </si>
  <si>
    <t>Enabler cerrados</t>
  </si>
  <si>
    <t>ADN360_Sprint 156</t>
  </si>
  <si>
    <t>ADN360_Sprint 155</t>
  </si>
  <si>
    <t>ADN360_Sprint 154</t>
  </si>
  <si>
    <t>ADN360_Sprint 153</t>
  </si>
  <si>
    <t>C360_Operacional_Sprint 167</t>
  </si>
  <si>
    <t>C360_Operacional_Sprint 168</t>
  </si>
  <si>
    <t>C360_Operacional_Sprint 169</t>
  </si>
  <si>
    <t>C360_Operacional_Sprint 170</t>
  </si>
  <si>
    <t>C360_Operacional_Sprint 171</t>
  </si>
  <si>
    <t>C360_Operacional_Sprint 172</t>
  </si>
  <si>
    <t>C360_Operacional_Sprint 173</t>
  </si>
  <si>
    <t>DROP28</t>
  </si>
  <si>
    <t>C360_Operacional_Sprint 174</t>
  </si>
  <si>
    <t>C360_Operacional_Sprint 175</t>
  </si>
  <si>
    <t>C360_Operacional_Sprint 176</t>
  </si>
  <si>
    <t>DROP29</t>
  </si>
  <si>
    <t>C360_Operacional_Sprint 177</t>
  </si>
  <si>
    <t>C360_Operacional_Sprint 178</t>
  </si>
  <si>
    <t>C360_Operacional_Sprint 179</t>
  </si>
  <si>
    <t>DROP30</t>
  </si>
  <si>
    <t>C360_Operacional_Sprint 180</t>
  </si>
  <si>
    <t>C360_Operacional_Sprint 181</t>
  </si>
  <si>
    <t>C360_Operacional_Sprint 182</t>
  </si>
  <si>
    <t>DROP31</t>
  </si>
  <si>
    <t>C360_Operacional_Sprint 183</t>
  </si>
  <si>
    <t>C360_Operacional_Sprint 184</t>
  </si>
  <si>
    <t>C360_Operacional_Sprint 185</t>
  </si>
  <si>
    <t>DROP32</t>
  </si>
  <si>
    <t>C360_Operacional_Sprint 186</t>
  </si>
  <si>
    <t>C360_Operacional_Sprint 187</t>
  </si>
  <si>
    <t>C360_Operacional_Sprint 188</t>
  </si>
  <si>
    <t>DROP33</t>
  </si>
  <si>
    <t>C360_Operacional_Sprint 189</t>
  </si>
  <si>
    <t>C360_Operacional_Sprint 190</t>
  </si>
  <si>
    <t>C360_Operacional_Sprint 191</t>
  </si>
  <si>
    <t>DROP34</t>
  </si>
  <si>
    <t>C360_Operacional_Sprint 192</t>
  </si>
  <si>
    <t>PBIs Cerrados</t>
  </si>
  <si>
    <t>Año</t>
  </si>
  <si>
    <t>PHs Cerrados</t>
  </si>
  <si>
    <t>Estado</t>
  </si>
  <si>
    <t>Filtrar en gráficos por los Sprints que tienen datos</t>
  </si>
  <si>
    <t>Comprometido</t>
  </si>
  <si>
    <t>Terminado</t>
  </si>
  <si>
    <t>% Quemado</t>
  </si>
  <si>
    <t>Nº personas prev</t>
  </si>
  <si>
    <t>dias labor</t>
  </si>
  <si>
    <t>dias NO labor</t>
  </si>
  <si>
    <t>Cap. Pers.</t>
  </si>
  <si>
    <t>Nº personas real</t>
  </si>
  <si>
    <t>Vel. Por persona</t>
  </si>
  <si>
    <t>PHs Final</t>
  </si>
  <si>
    <t>Nº Sprints</t>
  </si>
  <si>
    <t>Suma Vel</t>
  </si>
  <si>
    <t>Sprints</t>
  </si>
  <si>
    <t>Vel. Media por persona</t>
  </si>
  <si>
    <t>C360_Operacional_Team_1</t>
  </si>
  <si>
    <t>C360_Operacional_Team_2</t>
  </si>
  <si>
    <t>C360_Operacional_Team_Hero</t>
  </si>
  <si>
    <t>Velocidad media (PH/Sprint)</t>
  </si>
  <si>
    <t>Velocidad pers (PH/Sprint)</t>
  </si>
  <si>
    <t>PH cerrados en Sprint</t>
  </si>
  <si>
    <t>PH cerrados funcionales</t>
  </si>
  <si>
    <t>PH cerrados técnicos</t>
  </si>
  <si>
    <t>PH cerrados Bugs</t>
  </si>
  <si>
    <t>% Funcionales</t>
  </si>
  <si>
    <t>% técnicos</t>
  </si>
  <si>
    <t>% Bugs</t>
  </si>
  <si>
    <t>Clave</t>
  </si>
  <si>
    <t>Tipo de Incidencia</t>
  </si>
  <si>
    <t>Resumen</t>
  </si>
  <si>
    <t>Story Points</t>
  </si>
  <si>
    <t>Equipo</t>
  </si>
  <si>
    <t>Prioridad</t>
  </si>
  <si>
    <t>Epic Link</t>
  </si>
  <si>
    <t>ES-ID Workpackage</t>
  </si>
  <si>
    <t>Opción 1</t>
  </si>
  <si>
    <t>ESPC360-7230</t>
  </si>
  <si>
    <t>Error</t>
  </si>
  <si>
    <t>[PRE] Error Broken pipe en micro s-java-50059982-card-contracts</t>
  </si>
  <si>
    <t>Upstream Generic State 08</t>
  </si>
  <si>
    <t>8</t>
  </si>
  <si>
    <t>Medium</t>
  </si>
  <si>
    <t/>
  </si>
  <si>
    <t>ESDCENINFO-1085</t>
  </si>
  <si>
    <t>OPERACIONAL</t>
  </si>
  <si>
    <t>ESPC360-7227</t>
  </si>
  <si>
    <t>[BATCH] [Prestamos] - Corregir ataque colección prestamos_cuotas</t>
  </si>
  <si>
    <t>Ready to Develop</t>
  </si>
  <si>
    <t>3</t>
  </si>
  <si>
    <t>ESPC360-7213</t>
  </si>
  <si>
    <t>[PRO] [Seguros] INC041955926 - SUPLEMENTOS SALUD ALTA ASEGURADOS NO SUBEN EN ADN360</t>
  </si>
  <si>
    <t>ON HOLD</t>
  </si>
  <si>
    <t>C360_Team_Mtto</t>
  </si>
  <si>
    <t>ESPC360-7212</t>
  </si>
  <si>
    <t>[PRO] [Seguros] INC041953873 - ERROR IMPORTE POLIZA EN ADN 360 SALUD CLIENTE 71723346P</t>
  </si>
  <si>
    <t>ESPC360-7203</t>
  </si>
  <si>
    <t xml:space="preserve">[PRO] [Movimientos] INC041809554 - empresa que pide cert de saldo y se lo da a cero siempre . </t>
  </si>
  <si>
    <t>ESPC360-7202</t>
  </si>
  <si>
    <t>[PRO] [Tarjetas] INC041899296 - erros  en adn 360 en contrato con cuenta asociada</t>
  </si>
  <si>
    <t>BACKLOG</t>
  </si>
  <si>
    <t>ESPC360-7201</t>
  </si>
  <si>
    <t>CERRADO</t>
  </si>
  <si>
    <t>ESPC360-7200</t>
  </si>
  <si>
    <t>[PRO] [Cuentas] No se ven cuentas de 2o interviniente en canal INT</t>
  </si>
  <si>
    <t>ESPC360-7176</t>
  </si>
  <si>
    <t>[PRO] [Tarjetas] INC041896497 - No ve tarjeta de crédito en banca online</t>
  </si>
  <si>
    <t>ESPC360-6984</t>
  </si>
  <si>
    <t>[PRO] [Valores] INC041837655 - No aparecen datos de rentabilidad</t>
  </si>
  <si>
    <t>ESPC360-6975</t>
  </si>
  <si>
    <t>[PRO] [GPI] INC041819846 - No se actualiza durante el día la información del GPI del Tracker.</t>
  </si>
  <si>
    <t>ESPC360-6974</t>
  </si>
  <si>
    <t>[PRO] [Confirming] INC041815629 -  dispuesto en Posicion Global / 004967345200001217 / B74346263 / UCO TRADING SPAIN S.L</t>
  </si>
  <si>
    <t>ESPC360-6973</t>
  </si>
  <si>
    <t>[PRO] [BATCH] INC041800788 - Revisar parametrización de PADN133D (carga-planes-empleo)</t>
  </si>
  <si>
    <t>ESPC360-6951</t>
  </si>
  <si>
    <t>[PRE] [FRONT] El tooltip viaja al naegar al detalle del contrato</t>
  </si>
  <si>
    <t>Upstream Generic State 00</t>
  </si>
  <si>
    <t>ESPC360-6949</t>
  </si>
  <si>
    <t>[PRO] [Préstamos] INC041118534 - La deuda en tpx no coincide</t>
  </si>
  <si>
    <t>ESPC360-6934</t>
  </si>
  <si>
    <t>[Swagger] - Componentes que no han subido en sprint 173</t>
  </si>
  <si>
    <t>Blocked</t>
  </si>
  <si>
    <t>ESPC360-6926</t>
  </si>
  <si>
    <t>[PRO] [Depositos] Modificar el filtro de situacion ALL</t>
  </si>
  <si>
    <t>CANCELADO</t>
  </si>
  <si>
    <t>ESPC360-6921</t>
  </si>
  <si>
    <t>[PRO] [Credito Consumido] INC041708432 -Datos en tarjeta erroneso, ingreso figura como gasto #info</t>
  </si>
  <si>
    <t>ESPC360-6881</t>
  </si>
  <si>
    <t>[PRO] [Valores] INC041695373 -  No ve rentabilidad en las acciones</t>
  </si>
  <si>
    <t>ESPC360-6864</t>
  </si>
  <si>
    <t>[PRO] [PFE] INC041699448 - Incidencia Web. no aparece PFEs Fx Swap</t>
  </si>
  <si>
    <t>ESPC360-6854</t>
  </si>
  <si>
    <t>[PRO] [Fondos] INC041674007 - Se ha realizado cancelación cartera a fondo pivote y no aparece contrato fondo en adn 360</t>
  </si>
  <si>
    <t>ESPC360-6839</t>
  </si>
  <si>
    <t xml:space="preserve">[PRO] [Depósitos] INC041646545 - Depósito sin estado que se muestra sin balances en NHB. </t>
  </si>
  <si>
    <t>In Testing CERT / TEST</t>
  </si>
  <si>
    <t>ESPC360-6826</t>
  </si>
  <si>
    <t>Eliminar la obligatoriedad del parámetro Cookie, del swagger de las APIs 2/2</t>
  </si>
  <si>
    <t>ESPC360-6766</t>
  </si>
  <si>
    <t>Eliminar la obligatoriedad del parámetro Cookie, del swagger de las APIs</t>
  </si>
  <si>
    <t>Tested CERT / TEST</t>
  </si>
  <si>
    <t>ESPC360-6749</t>
  </si>
  <si>
    <t>[PRO] [Movimientos Cuenta] INC041553158 -  Cargo en cuenta como concepto "aplicación"</t>
  </si>
  <si>
    <t>ESPC360-6741</t>
  </si>
  <si>
    <t>[PRO] [PFES] INC041552186 - PEX_0025172631 - Ve PFE con saldo cero</t>
  </si>
  <si>
    <t>ESPC360-6740</t>
  </si>
  <si>
    <t>[PRO] [Fondos]  INC041551359 - La rentabilidad de fondos de inversión se muestra a 0 en ADN Cliente.</t>
  </si>
  <si>
    <t>ESPC360-6733</t>
  </si>
  <si>
    <t>[PRO] [Planes Pensiones] INC041532112 - no se muestra la misma información en Teleproceso y en ADN</t>
  </si>
  <si>
    <t>ESPC360-6726</t>
  </si>
  <si>
    <t xml:space="preserve">[PRO] [Planes Pensiones] INC041527479 - No se muestra la misma información en Teleproceso y en ADN </t>
  </si>
  <si>
    <t>ESPC360-6550</t>
  </si>
  <si>
    <t xml:space="preserve">[PRE] [s-java-50059982-global-search] Error de cache en el micro </t>
  </si>
  <si>
    <t>ESPC360-3649</t>
  </si>
  <si>
    <t>ESPC360-3646</t>
  </si>
  <si>
    <t>ESPC360-6548</t>
  </si>
  <si>
    <t>[PRO] [Valores] INC041473182 - aprovisionar acciones en cartera 10557690002</t>
  </si>
  <si>
    <t>ESPC360-6521</t>
  </si>
  <si>
    <t>Personalización App - Problema caché</t>
  </si>
  <si>
    <t>1</t>
  </si>
  <si>
    <t>ESPC360-6514</t>
  </si>
  <si>
    <t>[PRO] [Buscador global-search] INC041435399 - Error Buscador Posición global</t>
  </si>
  <si>
    <t>ESPC360-6489</t>
  </si>
  <si>
    <t>[PRO] [BATCH] Modificar el proceso carga-gsi-all e incluir los borrados de GSI_POSICION</t>
  </si>
  <si>
    <t>13</t>
  </si>
  <si>
    <t>Highest</t>
  </si>
  <si>
    <t>ESPC360-6471</t>
  </si>
  <si>
    <t>[PRO] [Cuentas] INC041433951 - autorizado eliminado de cuenta pero que en el canal sigue apareciendo en la cuenta</t>
  </si>
  <si>
    <t>ESPC360-6470</t>
  </si>
  <si>
    <t>[PRO] [Front] Error en icono + de valores</t>
  </si>
  <si>
    <t>ESPC360-6464</t>
  </si>
  <si>
    <t>[PRO] [Prestamos] INC041326021 - Expedientes normalizados siguen volcando en Ares</t>
  </si>
  <si>
    <t>ESPC360-6459</t>
  </si>
  <si>
    <t>[PRO] [Valores] INC041312962 - No ve rentabilidad acciones</t>
  </si>
  <si>
    <t>ESPC360-6458</t>
  </si>
  <si>
    <t>[PRO] [Pensiones] INC041312277 - Rentabilidad planes en ADN</t>
  </si>
  <si>
    <t>ESPC360-6455</t>
  </si>
  <si>
    <t>[PRO] [Tarjetas] INC041292688 - Tarjeta firmada no activa</t>
  </si>
  <si>
    <t>ESPC360-6454</t>
  </si>
  <si>
    <t>[PRE] [PG] INC041293001 - Timeout servicios ADN360</t>
  </si>
  <si>
    <t>ESPC360-6450</t>
  </si>
  <si>
    <t>[PRO] [Buscador global] INC041287660 - Buscador Global Web Empresas, funcionamiento incorrecto</t>
  </si>
  <si>
    <t>ESPC360-6448</t>
  </si>
  <si>
    <t>[PRO] [Cuentas] INC041284992 - Eliminar marca de morosidad en cliente de la MOT</t>
  </si>
  <si>
    <t>ESPC360-6447</t>
  </si>
  <si>
    <t>[PRO] [Valores] INC041223305 - Rentabilidad en proceso de cálculo</t>
  </si>
  <si>
    <t>ESPC360-6440</t>
  </si>
  <si>
    <t>[PRO][Renting] INC041282211 - Cliente TALLER DE COCHES SL  B12872719  J-3948565</t>
  </si>
  <si>
    <t>ESPC360-6439</t>
  </si>
  <si>
    <t>[PRO] [Prestamos] Versionado y recarga de la colección préstamos</t>
  </si>
  <si>
    <t>ESPC360-6438</t>
  </si>
  <si>
    <t>[PRO] [Prestamos] INC041234040 - Dias irregular no coincide con host</t>
  </si>
  <si>
    <t>ESPC360-6437</t>
  </si>
  <si>
    <t>[PRO] [BATCH] INC041251586 - PADN056D incremental-hismo-vista superando estadisticas</t>
  </si>
  <si>
    <t>ESPC360-6427</t>
  </si>
  <si>
    <t>[PRE] [Insurances] Timeouts aggregations pasivo con el micro insurances migrado a darwin 3</t>
  </si>
  <si>
    <t>ESPC360-6426</t>
  </si>
  <si>
    <t>[PRO] [Fondos] INC038631773 - error datos fondos - campo contractHolder</t>
  </si>
  <si>
    <t>ESPC360-6417</t>
  </si>
  <si>
    <t>[PRO] [Creditos] INC041016408 - No se muestran las cuentas solicitadas</t>
  </si>
  <si>
    <t>ESPC360-6416</t>
  </si>
  <si>
    <t>[PRO] [Tarjetas] INC041200392 - Problemas al llamar al servicio de ADN 360 para obtener el pan de la tarjeta</t>
  </si>
  <si>
    <t>ESPC360-6414</t>
  </si>
  <si>
    <t>[PRO] [Valores] INC041197892 -  Error rentabilidad valor extranjero</t>
  </si>
  <si>
    <t>ESPC360-6412</t>
  </si>
  <si>
    <t>[PRO] [Planeta Seguros] INC041178799 - No se muestra contrato</t>
  </si>
  <si>
    <t>ESPC360-6396</t>
  </si>
  <si>
    <t>[PRO] [Tarjetas] INC041151843 - Tarjeta utilizada físicamente aparece pendiente de activar</t>
  </si>
  <si>
    <t>ESPC360-6391</t>
  </si>
  <si>
    <t>[PRO] [Cuentas] INC041109017 - [PI] Error al acceder a SIGA</t>
  </si>
  <si>
    <t>ESPC360-6387</t>
  </si>
  <si>
    <t>[PRO] [Agenda Financiera] INC041150800 - APP / Asistente financiero duplica movimientos</t>
  </si>
  <si>
    <t>ESPC360-6384</t>
  </si>
  <si>
    <t>[PRO] [Confidencialidad] INC041140190 - error al acceder</t>
  </si>
  <si>
    <t>ESPC360-6383</t>
  </si>
  <si>
    <t>[PRO] [Fondos] INC041139192 - PEX_0024755574  saldo erróneo en tu dinero #info</t>
  </si>
  <si>
    <t>ESPC360-6382</t>
  </si>
  <si>
    <t>[PRO] [Tarjetas Crédito] INC040970306 -  error en la visualización de productos en la APP</t>
  </si>
  <si>
    <t>ESPC360-6380</t>
  </si>
  <si>
    <t xml:space="preserve"> [PRO] [Mov. Cuentas]  Error descripción movimientos</t>
  </si>
  <si>
    <t>EN DESARROLLO</t>
  </si>
  <si>
    <t>ESPC360-6374</t>
  </si>
  <si>
    <t>[PRO] [Mov. Cuentas] INC041118532 - Error descripción movimientos</t>
  </si>
  <si>
    <t>ESPC360-6370</t>
  </si>
  <si>
    <t>ESPC360-6354</t>
  </si>
  <si>
    <t>[PRO] - Movimientos duplicados durante la consolidación</t>
  </si>
  <si>
    <t>ESPC360-6349</t>
  </si>
  <si>
    <t>[PRO] [Cuentas]  INC041054919 - No aparece cuenta en autorizado</t>
  </si>
  <si>
    <t>ESPC360-6324</t>
  </si>
  <si>
    <t>[PRO] [Prestamos] INC041048003 - saldo pte amortizar 10MM, cuando la disposición esta anulada</t>
  </si>
  <si>
    <t>ESPC360-6321</t>
  </si>
  <si>
    <t xml:space="preserve"> [PRO] [Movimientos cuentas] INC041046062 - error al consultar movimientos </t>
  </si>
  <si>
    <t>ESPC360-6313</t>
  </si>
  <si>
    <t>[PRO] [Fondos] INC041030736 - errores en fondos de inversion</t>
  </si>
  <si>
    <t>ESPC360-6300</t>
  </si>
  <si>
    <t>[PRO] [Creditos] INC041025862 -LIMITE INCORRECTO  CREDITO ICO</t>
  </si>
  <si>
    <t>ESPC360-6276</t>
  </si>
  <si>
    <t>[PRO] [Fondos] INC040845520 - No se ven las rentabilidades actualizadas</t>
  </si>
  <si>
    <t>ESPC360-6274</t>
  </si>
  <si>
    <t>ESPC360-6272</t>
  </si>
  <si>
    <t>Revisar tópico SINK de Oracle en customer-activity</t>
  </si>
  <si>
    <t>2</t>
  </si>
  <si>
    <t>ESPC360-6271</t>
  </si>
  <si>
    <t>[PRO] [Cuentas] INC040986935 -  Error al enviar transferencia</t>
  </si>
  <si>
    <t>ESPC360-6258</t>
  </si>
  <si>
    <t>[PRO] [Seguros] INC040972775 - Decremento en póliza salud Aegon</t>
  </si>
  <si>
    <t>ESPC360-6256</t>
  </si>
  <si>
    <t>[PRO] [Cuentas] INC040960997 - Certificado cuenta con saldo 0</t>
  </si>
  <si>
    <t>ESPC360-6255</t>
  </si>
  <si>
    <t>[AVRO] Bizum - Desfase horario en las fechas de inicio y fin vigencia</t>
  </si>
  <si>
    <t>ESPC360-6260</t>
  </si>
  <si>
    <t>ESPC360-6254</t>
  </si>
  <si>
    <t>[AVRO] Movimientos tarjetas crédito - Desfase horario en la fecha operación de la comisión para cálculo de estado</t>
  </si>
  <si>
    <t>ESPC360-6253</t>
  </si>
  <si>
    <t>[AVRO] Tarjetas - Desfase horario en la fechas timestamps con afectación batch</t>
  </si>
  <si>
    <t>ESPC360-6252</t>
  </si>
  <si>
    <t>[AVRO] Cuentas - Desfase horario en la fecha timestamp con afectación batch</t>
  </si>
  <si>
    <t>ESPC360-6237</t>
  </si>
  <si>
    <t>ESPC360-6233</t>
  </si>
  <si>
    <t>[BATCH] Smartpricing - Incluir parámetro odate en Control-M para ejecución del job</t>
  </si>
  <si>
    <t>ESPC360-6232</t>
  </si>
  <si>
    <t>[AVRO] Cuadro amortización préstamos - Desfase horario en la fecha timestamp de la cuota de impagos</t>
  </si>
  <si>
    <t>ESPC360-6231</t>
  </si>
  <si>
    <t>[PRO] [Imposiciones Depositos] INC040926176 - No se visualizan PFEs de tipo PFE Fx Swap + Deposito</t>
  </si>
  <si>
    <t>ESPC360-6213</t>
  </si>
  <si>
    <t>[PRO] [PMP] INC040925085 - PMP 0049 1856 2024 00435 No coincide saldo dispuesto</t>
  </si>
  <si>
    <t>ESPC360-6194</t>
  </si>
  <si>
    <t>[AVRO] Seguros Rescates - Desfase horario en la fecha movimiento del pago</t>
  </si>
  <si>
    <t>ESPC360-6193</t>
  </si>
  <si>
    <t>[AVRO] Movimientos Seguros - Construcción errónea del IdMov</t>
  </si>
  <si>
    <t>ESPC360-6192</t>
  </si>
  <si>
    <t>[AVRO] Movimientos Cuentas - Construcción errónea del IdMov</t>
  </si>
  <si>
    <t>ESPC360-6189</t>
  </si>
  <si>
    <t>[PRO] [PFE] INC040851070 -  No ve PFE</t>
  </si>
  <si>
    <t>ESPC360-6183</t>
  </si>
  <si>
    <t>[PRO] [Renting] INC040828720 - Subtipo mal asignado</t>
  </si>
  <si>
    <t>ESPC360-6182</t>
  </si>
  <si>
    <t>[PRO] [PMP] INC040856653 - Discrepancias saldo PMP</t>
  </si>
  <si>
    <t>ESPC360-6181</t>
  </si>
  <si>
    <t>[PRO] [Seguros] INC040845120 - Seguro de cliente no activo</t>
  </si>
  <si>
    <t>ESPC360-6153</t>
  </si>
  <si>
    <t>[PRO] [Seguros] INC040814682 - Póliza aparece con saldo 0 en ADN</t>
  </si>
  <si>
    <t>ESPC360-6137</t>
  </si>
  <si>
    <t>Front - Corregir el icono de listar contratos en el detalle de la pmp</t>
  </si>
  <si>
    <t>ESPC360-6073</t>
  </si>
  <si>
    <t>[PRO] [Factoring &amp; Confirming] INC040786844 - Conceptos desconocidos</t>
  </si>
  <si>
    <t>ESPC360-6058</t>
  </si>
  <si>
    <t>[PRO] [Bolaseg] INC040769803 - Error general Dynatrace</t>
  </si>
  <si>
    <t>ESPC360-6057</t>
  </si>
  <si>
    <t>[PRO] [BATCH] INC040775522 - Falta de memoria en PADN151D</t>
  </si>
  <si>
    <t>ESPC360-6050</t>
  </si>
  <si>
    <t>[PRO] [Prestamos] Tratar DLET Préstamo disposición anulada</t>
  </si>
  <si>
    <t>ESPC360-6049</t>
  </si>
  <si>
    <t xml:space="preserve">[PRO] [Cuentas] INC040687477 - Error dynatrace provocado por TRX </t>
  </si>
  <si>
    <t>ESPC360-6043</t>
  </si>
  <si>
    <t>[PRO] [Movimientos] INC040706503 - Movimiento con carácter erróneo</t>
  </si>
  <si>
    <t>ESPC360-6039</t>
  </si>
  <si>
    <t>[PRO] [Persons] INC040702081 - Nombre y apellidos incorrectos</t>
  </si>
  <si>
    <t>ESPC360-6033</t>
  </si>
  <si>
    <t>[PRO][Finacial Agenda] INC040260525 - Se está devolviendo 403 Channel EMP not configured.</t>
  </si>
  <si>
    <t>ESPC360-6019</t>
  </si>
  <si>
    <t>[PRO] [Movimientos] INC040700910 - MOvimientos duplicados GENÉRICA</t>
  </si>
  <si>
    <t>ESPC360-6018</t>
  </si>
  <si>
    <t>[PRO] [Extractos] INC040678391 - Extracto no generado</t>
  </si>
  <si>
    <t>ESPC360-6016</t>
  </si>
  <si>
    <t>[PRO] [Prestamos] INC040673254 - Préstamo disposición anulada no actualizado</t>
  </si>
  <si>
    <t>ESPC360-6014</t>
  </si>
  <si>
    <t>[PRO] [Accounts] INC040702081 - Titular no reconocido por el cliente</t>
  </si>
  <si>
    <t>ESPC360-5966</t>
  </si>
  <si>
    <t>[PRE] [Kstream] Revisar el schema de DGO_CONTAB_2. Se ha atascado el dp accounts-movs-avro</t>
  </si>
  <si>
    <t>ESPC360-5954</t>
  </si>
  <si>
    <t>[PRO] [Seguros] INC040491864 - No aparece suplemento asegurado en póliza</t>
  </si>
  <si>
    <t>ESPC360-5952</t>
  </si>
  <si>
    <t>[PRO] [Cuentas] INC040655217 - No se devuelven las cuentas de un cliente por canal INT</t>
  </si>
  <si>
    <t>ESPC360-5951</t>
  </si>
  <si>
    <t>[PRO] [Valores] INC040625891 - Cliente no puede vender renta fija en posición.</t>
  </si>
  <si>
    <t>ESPC360-5943</t>
  </si>
  <si>
    <t>[PRO] [Valores] INC040589819 - Error consulta rentabilidad valores: inditex</t>
  </si>
  <si>
    <t>ESPC360-5937</t>
  </si>
  <si>
    <t>[PRE] [Aggregations] INC040612279 - Timeouts aggregations desde Smart Pricing en integración para recuperación de patrimonio</t>
  </si>
  <si>
    <t>ESPC360-5935</t>
  </si>
  <si>
    <t>Errores en el security.properties de la librería de seguridad</t>
  </si>
  <si>
    <t>ESPC360-5934</t>
  </si>
  <si>
    <t>[PRO] [PFE] INC040595900 - Se visualiza una operación cancelada</t>
  </si>
  <si>
    <t>ESPC360-5933</t>
  </si>
  <si>
    <t>[PRO] [PFE] INC040595590 - PFE contratado en € aparece en $</t>
  </si>
  <si>
    <t>ESPC360-5917</t>
  </si>
  <si>
    <t>[PRO] [PMP] INC040578780 - Disponible erróneo</t>
  </si>
  <si>
    <t>ESPC360-5915</t>
  </si>
  <si>
    <t>[PRO] [Movimientos] INC040491772 - Carácter ilegal en descripción</t>
  </si>
  <si>
    <t>ESPC360-5835</t>
  </si>
  <si>
    <t>ESPC360-87</t>
  </si>
  <si>
    <t>ESPC360-5814</t>
  </si>
  <si>
    <t>[PRO] [Tarjetas] INC040496651 - límite diferente a contrato</t>
  </si>
  <si>
    <t>ESPC360-5790</t>
  </si>
  <si>
    <t>Revisar s-java-50059982-aggregations reactivo para corregir error en PRE</t>
  </si>
  <si>
    <t>ESPC360-5769</t>
  </si>
  <si>
    <t>[PRO] [Cuentas] INC040456842 - Titular de cuenta fallecido</t>
  </si>
  <si>
    <t>ESPC360-5768</t>
  </si>
  <si>
    <t>[PRO] [Cajas alquiler] INC040403911 - Error alta contrato</t>
  </si>
  <si>
    <t>ESPC360-5767</t>
  </si>
  <si>
    <t>[PRO][Prestamos Hipotecas] INC040436908 Diferencias porcentaje condiciones inter debe</t>
  </si>
  <si>
    <t>ESPC360-5748</t>
  </si>
  <si>
    <t>[PRO] [BATCH] INC040444309 - Fallo del proceso PADN151D</t>
  </si>
  <si>
    <t>ESPC360-5742</t>
  </si>
  <si>
    <t>[PRO] [Cuentas] INC040400862 - Fallo en transferencia al exterior</t>
  </si>
  <si>
    <t>ESPC360-5701</t>
  </si>
  <si>
    <t>[PRE] [KStream] Error tests unitarios PC en accounts-movs-avro-gs</t>
  </si>
  <si>
    <t>ESPC360-5700</t>
  </si>
  <si>
    <t>[PRO] [KStream] Corregir configuración parallel consumer de cards-statements-avro</t>
  </si>
  <si>
    <t>ESPC360-5699</t>
  </si>
  <si>
    <t>[PRO][Creditos] INC040398534 - Detalle credito, diferencia en el porcentaje del tipo de interes TIN</t>
  </si>
  <si>
    <t>ESPC360-5696</t>
  </si>
  <si>
    <t>[PRO] [Loans] INC040396964 - Diferencia importe de deuda entre Préstamos y ADN</t>
  </si>
  <si>
    <t>ESPC360-5695</t>
  </si>
  <si>
    <t>[PRO] [Seguros] INC040397076 - Seguro Mapfre cancelado sigue apareciendo</t>
  </si>
  <si>
    <t>ESPC360-5670</t>
  </si>
  <si>
    <t>[PRO] [PMP] INC040320237 - Error límites riesgo avales</t>
  </si>
  <si>
    <t>ESPC360-5667</t>
  </si>
  <si>
    <t>[PRO] [Movimientos] INC040325907 - Duplicidad cargos</t>
  </si>
  <si>
    <t>ESPC360-5622</t>
  </si>
  <si>
    <t>[PRO] [Debit consumed] INC040308871 - datos erróneos gasto tarjeta</t>
  </si>
  <si>
    <t>ESPC360-5598</t>
  </si>
  <si>
    <t>[PRO][Fondos] INC040287075 - POSICIÓN FONDOS f5644522</t>
  </si>
  <si>
    <t>ESPC360-5591</t>
  </si>
  <si>
    <t>[PRO][Tarjetas] No se devuelven ciertas las tarjetas "corporates"</t>
  </si>
  <si>
    <t>ESPC360-5588</t>
  </si>
  <si>
    <t>[PRO][Accounts] Error 401 HttpClientErrorException$Unauthorized en cuentas</t>
  </si>
  <si>
    <t>ESPC360-5587</t>
  </si>
  <si>
    <t>5</t>
  </si>
  <si>
    <t>C360_Operacional_Sprint 170;C360_Operacional_Sprint 173;C360_Operacional_Sprint 172;C360_Operacional_Sprint 171</t>
  </si>
  <si>
    <t>ESPC360-5586</t>
  </si>
  <si>
    <t>[PRO][Accounts] Error Null Pointer en el detalle de cuentas</t>
  </si>
  <si>
    <t>C360_Operacional_Sprint 170;C360_Operacional_Sprint 171</t>
  </si>
  <si>
    <t>ESPC360-5584</t>
  </si>
  <si>
    <t>[PRO] [Planes pensiones] INC040261826 - contrato no aparece por PGP</t>
  </si>
  <si>
    <t>ESPC360-5579</t>
  </si>
  <si>
    <t>[PRO] [Loans] Error 500 detalle prestamos, java.lang.IndexOutOfBoundsException</t>
  </si>
  <si>
    <t>ESPC360-5536</t>
  </si>
  <si>
    <t>[PRO] [PFE] PFE Duplicados</t>
  </si>
  <si>
    <t>ESPC360-5535</t>
  </si>
  <si>
    <t>[PRO] [L&amp;R] INC040160083 - Descripción producto incorrecta en ADN 360</t>
  </si>
  <si>
    <t>ESPC360-5527</t>
  </si>
  <si>
    <t>[Migración Darwin 3.2.x + Reactivo] Inconsistencia del entorno de PRE</t>
  </si>
  <si>
    <t>ESPC360-5526</t>
  </si>
  <si>
    <t>[PRO] [PMP] INC040160592 - Datos de PMP no actualizados</t>
  </si>
  <si>
    <t>ESPC360-5216</t>
  </si>
  <si>
    <t>[PRO] [PFE] INC040148728 - Duplicidad en ADN360</t>
  </si>
  <si>
    <t>ESPC360-5194</t>
  </si>
  <si>
    <t>[PRO][Avales] INC040096686 - No ve 3 avales</t>
  </si>
  <si>
    <t>ESPC360-5186</t>
  </si>
  <si>
    <t>[PRO] [Fondos] INC040096454 - Fondo duplicado de SIGA</t>
  </si>
  <si>
    <t>ESPC360-5179</t>
  </si>
  <si>
    <t>Macondo Créditos y Cuentas: Devolver oldContractNumber y localContractNumber</t>
  </si>
  <si>
    <t>ESPC360-5174</t>
  </si>
  <si>
    <t>[PRO] [Tarjetas] INC039954537 - CardContracts, cardContractHolder erróneo</t>
  </si>
  <si>
    <t>ESPC360-5150</t>
  </si>
  <si>
    <t>[PRE] [KS] Fallo de  ks-java-50061915-dgos-avro-gs en PRE</t>
  </si>
  <si>
    <t>ESPC360-5123</t>
  </si>
  <si>
    <t>ESPC360-5119</t>
  </si>
  <si>
    <t>[PRO] [PMP] INC039951266 - Error en disponible</t>
  </si>
  <si>
    <t>ESPC360-5118</t>
  </si>
  <si>
    <t>[PRO] [Valores] INC039953622 - No visualiza el importe de sus bonos</t>
  </si>
  <si>
    <t>ESPC360-5117</t>
  </si>
  <si>
    <t>[PRO] [Valores] INC039950629 - No aparece valor de bonos de renta fija</t>
  </si>
  <si>
    <t>ESPC360-5107</t>
  </si>
  <si>
    <t>[PRO] [Valores] INC039946957 - No le suma valor ETC internacional en POSICIÓN Global</t>
  </si>
  <si>
    <t>ESPC360-5106</t>
  </si>
  <si>
    <t>[PRO] [BATCH] INC040115427 - PADN108D java heap space exception</t>
  </si>
  <si>
    <t>C360_Operacional_Sprint 170;C360_Operacional_Sprint 172</t>
  </si>
  <si>
    <t>ESPC360-5089</t>
  </si>
  <si>
    <t>[PRE] [KS] Reinicios de dp-pmp-avro</t>
  </si>
  <si>
    <t>ESPC360-5035</t>
  </si>
  <si>
    <t>[PRO] [Valores] INC039947533 No se actualiza la rentabilidad</t>
  </si>
  <si>
    <t>ESPC360-5020</t>
  </si>
  <si>
    <t>[DEV] [KS] Excepción con Optional en ks Accounts-movs-avro</t>
  </si>
  <si>
    <t>ESPC360-4965</t>
  </si>
  <si>
    <t>[PRO] [Crédito] INC039950293 - Crédito con límite a 0</t>
  </si>
  <si>
    <t>ESPC360-4964</t>
  </si>
  <si>
    <t>[PRO] [PMP] INC039951337 - Ve saldos de PMP renovada y no la nueva.</t>
  </si>
  <si>
    <t>ESPC360-4960</t>
  </si>
  <si>
    <t>[PRO] [PMP] INC039943846 - Fallo dispuesto multiproducto</t>
  </si>
  <si>
    <t>ESPC360-4955</t>
  </si>
  <si>
    <t>[PRO] [PMP] INC039921022 - PMP Renovada aparece duplicada</t>
  </si>
  <si>
    <t>ESPC360-4954</t>
  </si>
  <si>
    <t>[PRO] [Seguros] INC039894141 - Póliza RC no subida a contador de producción</t>
  </si>
  <si>
    <t>ESPC360-4928</t>
  </si>
  <si>
    <t>[PRO][PFEs] INC039887613 No se visualiza un deposito estructurado PFE</t>
  </si>
  <si>
    <t>ESPC360-4927</t>
  </si>
  <si>
    <t>[PRO] [Cuentas] INC039893238 - Saldo cuenta erróneo</t>
  </si>
  <si>
    <t>ESPC360-4926</t>
  </si>
  <si>
    <t>[PRO] [PMP] INC039876454 - Diferencia dispuesto PMP aparece WEB a lo que aparece en oficina.</t>
  </si>
  <si>
    <t>ESPC360-4916</t>
  </si>
  <si>
    <t xml:space="preserve">[PRO] [Valores] INC039875151 - reclamacion rentabilidad valores historicos </t>
  </si>
  <si>
    <t>ESPC360-4913</t>
  </si>
  <si>
    <t>[PRO] [PFE] INC039836926 - PFE importe doblado</t>
  </si>
  <si>
    <t>ESPC360-4911</t>
  </si>
  <si>
    <t>[PRO] [Prestamos] INC039842283 - Datos en Vinculación, no se muestra datos obtenidos de la simulación</t>
  </si>
  <si>
    <t>ESPC360-4903</t>
  </si>
  <si>
    <t>[PRO] [Cuentas] INC039810998 - Banner informativo de fin de carencia</t>
  </si>
  <si>
    <t>ESPC360-2476</t>
  </si>
  <si>
    <t>ESPC360-4901</t>
  </si>
  <si>
    <t>[PRO] [Seguridad] INC039785089 - no le aparece el dni en el certificado de titularidad</t>
  </si>
  <si>
    <t>ESPC360-4655</t>
  </si>
  <si>
    <t>[PRO] [Recibos] INC039805103 - API de ADN de bills no devuelve recibos de 2024</t>
  </si>
  <si>
    <t>ESPC360-4653</t>
  </si>
  <si>
    <t>[PRO] [BATCH] INC039800106 - PCDP360041D/B-SANES-P-HDP.CDP360-100047289 - Odate: 2024/01/24</t>
  </si>
  <si>
    <t>ESPC360-4617</t>
  </si>
  <si>
    <t>[PRE] [Kstream] Tópicos source sin mensajes</t>
  </si>
  <si>
    <t>ESPC360-4616</t>
  </si>
  <si>
    <t>[PRO] [L&amp;R] INC039787665 - Descripción producto incorrecta en ADN 360</t>
  </si>
  <si>
    <t>ESPC360-4612</t>
  </si>
  <si>
    <t>[PRO] [PMP] INC039784751 - No coincide disponible de la Pmp en web y posiciones</t>
  </si>
  <si>
    <t>ESPC360-4605</t>
  </si>
  <si>
    <t>Error comunicación Lago DEV con MongoDB Atlas</t>
  </si>
  <si>
    <t>C360_Team_Integration</t>
  </si>
  <si>
    <t>ESPC360-4603</t>
  </si>
  <si>
    <t>[PRO] [BATCH] INC039744820 - PCDP360041D/B-SANES-P-HDP.CDP360-100047289 - Odate: 2024/01/22</t>
  </si>
  <si>
    <t>ESPC360-4582</t>
  </si>
  <si>
    <t>Micro Banca electrónica no limpia caché con Darwin 3.2</t>
  </si>
  <si>
    <t>ESPC360-4579</t>
  </si>
  <si>
    <t>[PRO] [Valores] INC039749137 - No aparece rentabilidad en acciones Acerinox</t>
  </si>
  <si>
    <t>ESPC360-4509</t>
  </si>
  <si>
    <t>[PRE] [Tarjetas] INC039676058 - El servicio card-contracts/statements-status falla para empresas</t>
  </si>
  <si>
    <t>ESPC360-4477</t>
  </si>
  <si>
    <t>[PRO] [Tarjetas] INC039635298 - Deuda incorrecta refinanciacion tarjetas</t>
  </si>
  <si>
    <t>ESPC360-4442</t>
  </si>
  <si>
    <t>[PRE] Depositos - INC039614586 - Confirmar el motivo por el que no se recupera un contrato de depósito</t>
  </si>
  <si>
    <t>ESPC360-4441</t>
  </si>
  <si>
    <t>[PRO] Valores - INC039583935 -No se ven calculadas las rentabilidades</t>
  </si>
  <si>
    <t>ADN_Team_Mtto</t>
  </si>
  <si>
    <t>ESPC360-4376</t>
  </si>
  <si>
    <t>[PRO] [Créditos] INC039620432 - crédito 004926382314046678 renovado en 18-10-2023 que no tiene límite correcto en adn</t>
  </si>
  <si>
    <t>ESPC360-4362</t>
  </si>
  <si>
    <t>[PRO] [Valores] INC039610804 - HELPY no aparece rentabilidad letras del tesoro</t>
  </si>
  <si>
    <t>ESPC360-4343</t>
  </si>
  <si>
    <t>[PRO] [mov.cuentas] Descripciones genéricas mov.cuentas. Error plantillas</t>
  </si>
  <si>
    <t>ESPC360-4342</t>
  </si>
  <si>
    <t>[PRO] [mov. tarjetas] INC039581933 - No se ven ciertos mov. tarj. credito</t>
  </si>
  <si>
    <t>ESPC360-4337</t>
  </si>
  <si>
    <t>ESPC360-4333</t>
  </si>
  <si>
    <t>[PRO] [PMP] INC039550160 -  Error disponible PMP</t>
  </si>
  <si>
    <t>ESPC360-4017</t>
  </si>
  <si>
    <t>[PRO] [PFE] INC039479089 - [ES] Operación cliente F027714198 no se ve en ADN360</t>
  </si>
  <si>
    <t>ESPC360-4016</t>
  </si>
  <si>
    <t>[PRO] [Valores] INC039477161 - PEX_0023190920 - No ve la rentabilidad de sus valores por Web</t>
  </si>
  <si>
    <t>ESPC360-3995</t>
  </si>
  <si>
    <t>Movimientos de tarjetas de crédito - Duplicados</t>
  </si>
  <si>
    <t>Developed</t>
  </si>
  <si>
    <t>ESPC360-3994</t>
  </si>
  <si>
    <t>[PRO] [PMP] INC039446423 - PEX_0023156481 error datos extranjero</t>
  </si>
  <si>
    <t>ESPC360-3993</t>
  </si>
  <si>
    <t>[PRO] [Tarjetas] INC039445616 - PEX_0023155592 No visualizan la tarjeta</t>
  </si>
  <si>
    <t>ESPC360-3990</t>
  </si>
  <si>
    <t>[Macondo - Préstamos] No devuelve las hipotecas</t>
  </si>
  <si>
    <t>ESPC360-3989</t>
  </si>
  <si>
    <t>[PRO] [Accounts] INC039387009 no ve cuentas administradas que antes si veía</t>
  </si>
  <si>
    <t>ESPC360-3975</t>
  </si>
  <si>
    <t>[PRO] [Seguros] INC039418591 - PEX_0023122397 - 53440599F - contratacion vida vinculado</t>
  </si>
  <si>
    <t>ESPC360-4568</t>
  </si>
  <si>
    <t>[PRO] [Anclas 2º nivel] - El ancla al salir de los segundos niveles no funciona</t>
  </si>
  <si>
    <t>ESPC360-3440</t>
  </si>
  <si>
    <t>El microservicio s-java-50083617-customer-activity genera timeouts en las consultas a la tabla de ORACLE</t>
  </si>
  <si>
    <t>ESPC360-3106</t>
  </si>
  <si>
    <t>PORTALADN-38781</t>
  </si>
  <si>
    <t>ESPC360-3295</t>
  </si>
  <si>
    <t>[BIZUM] - Kstream de customer-activity erróneamente configurado para usar BLUE/GREEN</t>
  </si>
  <si>
    <t>ADN_Team_elab_2</t>
  </si>
  <si>
    <t>ESDCENINFO-1055</t>
  </si>
  <si>
    <t>ESPC360-3643</t>
  </si>
  <si>
    <t>[PRE] [PDF] INC036546518 - Impresión desde PG Portal ADN</t>
  </si>
  <si>
    <t>Opción 2</t>
  </si>
  <si>
    <t>Entorno Afectado</t>
  </si>
  <si>
    <t>ITSM ID Incidencia</t>
  </si>
  <si>
    <t>Creada</t>
  </si>
  <si>
    <t>Resuelta</t>
  </si>
  <si>
    <t>Start date</t>
  </si>
  <si>
    <t>End date</t>
  </si>
  <si>
    <t>Fecha Inicio Comprometida</t>
  </si>
  <si>
    <t>Fecha Fin Comprometida</t>
  </si>
  <si>
    <t>Fecha Inicio Real</t>
  </si>
  <si>
    <t>Fecha Fin Real</t>
  </si>
  <si>
    <t>SOPORTE</t>
  </si>
  <si>
    <t>PRO</t>
  </si>
  <si>
    <t>INC041955926</t>
  </si>
  <si>
    <t>INC041953873</t>
  </si>
  <si>
    <t>INC041809554</t>
  </si>
  <si>
    <t>INC041899296</t>
  </si>
  <si>
    <t>INC041896497</t>
  </si>
  <si>
    <t>INC041837655</t>
  </si>
  <si>
    <t>INC041819846</t>
  </si>
  <si>
    <t>INC041815629</t>
  </si>
  <si>
    <t>INC041800788</t>
  </si>
  <si>
    <t>PRE</t>
  </si>
  <si>
    <t>INC041708432</t>
  </si>
  <si>
    <t>INC041695373</t>
  </si>
  <si>
    <t>INC041699448</t>
  </si>
  <si>
    <t>INC041674007</t>
  </si>
  <si>
    <t>INC041646545</t>
  </si>
  <si>
    <t>INC041553158 INC041553532</t>
  </si>
  <si>
    <t xml:space="preserve">INC041552186 </t>
  </si>
  <si>
    <t>INC041551359</t>
  </si>
  <si>
    <t xml:space="preserve">INC041532112 </t>
  </si>
  <si>
    <t xml:space="preserve">INC041527479 </t>
  </si>
  <si>
    <t>INC041473182</t>
  </si>
  <si>
    <t>INC041435399</t>
  </si>
  <si>
    <t xml:space="preserve">INC041433951 </t>
  </si>
  <si>
    <t>INC041326021</t>
  </si>
  <si>
    <t>INC041312962</t>
  </si>
  <si>
    <t>INC041312277</t>
  </si>
  <si>
    <t>INC041292688</t>
  </si>
  <si>
    <t>INC041293001</t>
  </si>
  <si>
    <t>INC041287660</t>
  </si>
  <si>
    <t>INC041284992</t>
  </si>
  <si>
    <t>INC041223305</t>
  </si>
  <si>
    <t>INC041282211</t>
  </si>
  <si>
    <t>INC041234040</t>
  </si>
  <si>
    <t>INC041251586</t>
  </si>
  <si>
    <t>INC038631773</t>
  </si>
  <si>
    <t>INC041200392</t>
  </si>
  <si>
    <t>INC041197892</t>
  </si>
  <si>
    <t>INC041178799</t>
  </si>
  <si>
    <t xml:space="preserve">INC041151843 </t>
  </si>
  <si>
    <t xml:space="preserve">INC041109017 </t>
  </si>
  <si>
    <t xml:space="preserve">INC041150800 </t>
  </si>
  <si>
    <t xml:space="preserve">INC041140190 </t>
  </si>
  <si>
    <t xml:space="preserve">INC041139192 </t>
  </si>
  <si>
    <t xml:space="preserve">INC040970306 </t>
  </si>
  <si>
    <t xml:space="preserve">INC041118532 </t>
  </si>
  <si>
    <t xml:space="preserve">INC041118534 </t>
  </si>
  <si>
    <t xml:space="preserve">INC041054919 </t>
  </si>
  <si>
    <t>INC041048003</t>
  </si>
  <si>
    <t xml:space="preserve">INC041046062 </t>
  </si>
  <si>
    <t>INC041030736</t>
  </si>
  <si>
    <t xml:space="preserve">INC041025862 </t>
  </si>
  <si>
    <t>INC040845520</t>
  </si>
  <si>
    <t>INC041016408</t>
  </si>
  <si>
    <t>INC040986935</t>
  </si>
  <si>
    <t>INC040972775</t>
  </si>
  <si>
    <t>INC040960997</t>
  </si>
  <si>
    <t>INC040926176</t>
  </si>
  <si>
    <t>INC040925085</t>
  </si>
  <si>
    <t>INC040851070</t>
  </si>
  <si>
    <t>INC040828720</t>
  </si>
  <si>
    <t>INC040856653</t>
  </si>
  <si>
    <t>INC040845120</t>
  </si>
  <si>
    <t>INC040814682</t>
  </si>
  <si>
    <t>INC040786844</t>
  </si>
  <si>
    <t>INC040769803</t>
  </si>
  <si>
    <t>INC040775522</t>
  </si>
  <si>
    <t>INC040687477</t>
  </si>
  <si>
    <t>INC040706503</t>
  </si>
  <si>
    <t>INC040702081</t>
  </si>
  <si>
    <t>INC040260525</t>
  </si>
  <si>
    <t>INC040700910</t>
  </si>
  <si>
    <t>INC040678391</t>
  </si>
  <si>
    <t>INC040673254</t>
  </si>
  <si>
    <t>INC040491864</t>
  </si>
  <si>
    <t>INC040655217</t>
  </si>
  <si>
    <t>INC040625891</t>
  </si>
  <si>
    <t>INC040589819</t>
  </si>
  <si>
    <t>INC040612279</t>
  </si>
  <si>
    <t>INC040595900</t>
  </si>
  <si>
    <t>INC040595590</t>
  </si>
  <si>
    <t>INC040578780</t>
  </si>
  <si>
    <t>INC040491772</t>
  </si>
  <si>
    <t>INC040496651</t>
  </si>
  <si>
    <t>INC040456842</t>
  </si>
  <si>
    <t>INC040403911</t>
  </si>
  <si>
    <t>INC040436908</t>
  </si>
  <si>
    <t>INC040444309</t>
  </si>
  <si>
    <t>INC040400862</t>
  </si>
  <si>
    <t>INC040398534</t>
  </si>
  <si>
    <t>INC040396964</t>
  </si>
  <si>
    <t>INC040397076</t>
  </si>
  <si>
    <t>INC040320237</t>
  </si>
  <si>
    <t>INC040325907</t>
  </si>
  <si>
    <t>INC040308871</t>
  </si>
  <si>
    <t>INC040287075</t>
  </si>
  <si>
    <t>INC040283972</t>
  </si>
  <si>
    <t>INC040261826</t>
  </si>
  <si>
    <t>INC040160083</t>
  </si>
  <si>
    <t>INC040160592</t>
  </si>
  <si>
    <t>INC040148728</t>
  </si>
  <si>
    <t>INC040096686</t>
  </si>
  <si>
    <t>INC040096454</t>
  </si>
  <si>
    <t>INC039954537</t>
  </si>
  <si>
    <t>INC039951266</t>
  </si>
  <si>
    <t>INC039953622</t>
  </si>
  <si>
    <t>INC039950629</t>
  </si>
  <si>
    <t>INC039946957</t>
  </si>
  <si>
    <t>INC040115427</t>
  </si>
  <si>
    <t>INC039947533</t>
  </si>
  <si>
    <t>DEV</t>
  </si>
  <si>
    <t>INC039950293</t>
  </si>
  <si>
    <t>INC039951337</t>
  </si>
  <si>
    <t>INC039943846</t>
  </si>
  <si>
    <t>INC039921022</t>
  </si>
  <si>
    <t>INC039894141</t>
  </si>
  <si>
    <t>INC039887613</t>
  </si>
  <si>
    <t>INC039893238</t>
  </si>
  <si>
    <t>INC039876454</t>
  </si>
  <si>
    <t>INC039875151</t>
  </si>
  <si>
    <t>INC039836926</t>
  </si>
  <si>
    <t>INC039842283</t>
  </si>
  <si>
    <t>INC039810998</t>
  </si>
  <si>
    <t>INC039785089</t>
  </si>
  <si>
    <t>INC039805103</t>
  </si>
  <si>
    <t>INC039800106</t>
  </si>
  <si>
    <t>INC039787665</t>
  </si>
  <si>
    <t>INC039784751</t>
  </si>
  <si>
    <t>INC039744820</t>
  </si>
  <si>
    <t>INC039749137</t>
  </si>
  <si>
    <t>INC039676058</t>
  </si>
  <si>
    <t>INC039635298</t>
  </si>
  <si>
    <t>INC039614586</t>
  </si>
  <si>
    <t>INC039583935</t>
  </si>
  <si>
    <t>INC039620432</t>
  </si>
  <si>
    <t>INC039610804</t>
  </si>
  <si>
    <t>INC039581933</t>
  </si>
  <si>
    <t>INC039550160</t>
  </si>
  <si>
    <t>INC039479089</t>
  </si>
  <si>
    <t>INC039477161</t>
  </si>
  <si>
    <t>INC039446423</t>
  </si>
  <si>
    <t>INC039445616</t>
  </si>
  <si>
    <t>INC039387009</t>
  </si>
  <si>
    <t>INC039418591</t>
  </si>
  <si>
    <t>INC036546518</t>
  </si>
  <si>
    <t>Media quemado
Vs Capacidad</t>
  </si>
  <si>
    <t>Media quemado
Vs Planificado</t>
  </si>
  <si>
    <t>ESPC360-8822</t>
  </si>
  <si>
    <t>[C360 - customerrelationship_det] Orígenes intervinientes</t>
  </si>
  <si>
    <t>ESPC360-3468</t>
  </si>
  <si>
    <t>ANALÍTICO</t>
  </si>
  <si>
    <t>ESPC360-8797</t>
  </si>
  <si>
    <t>[PRE] [Confirming] INC043131814 - Error llamada confirming</t>
  </si>
  <si>
    <t>INC043131814</t>
  </si>
  <si>
    <t>ESPC360-8784</t>
  </si>
  <si>
    <t>[C360 - customerrelationship_det] - Origen grupos de riesgos y economicos</t>
  </si>
  <si>
    <t>Upstream Generic State 06</t>
  </si>
  <si>
    <t>ESPC360-8774</t>
  </si>
  <si>
    <t xml:space="preserve">[AGENDA FINANCIERA] [PRO] - INC043058804. Aparece el mensaje: "Lo sentimos. Aun no disponemos de predicciones" </t>
  </si>
  <si>
    <t>INC043058804</t>
  </si>
  <si>
    <t>ESPC360-8744</t>
  </si>
  <si>
    <t>[PRE] [Movimientos] INC043013126 - Movimientos duplicados</t>
  </si>
  <si>
    <t>INC043013126</t>
  </si>
  <si>
    <t>ESPC360-8740</t>
  </si>
  <si>
    <t>ESPC360-8706</t>
  </si>
  <si>
    <t xml:space="preserve">[Customer360] Gran decalaje en dato financiero </t>
  </si>
  <si>
    <t>High</t>
  </si>
  <si>
    <t>ESPC360-8705</t>
  </si>
  <si>
    <t>[PRO][PMP] INC043014885 - Se muestra un dispuesto &gt; 0 cuando no debería</t>
  </si>
  <si>
    <t>INC043014885</t>
  </si>
  <si>
    <t>ESPC360-8704</t>
  </si>
  <si>
    <t>[PRO] [Cuentas]  INC043025446 - No visualiza cuenta asociada al usuario como filial</t>
  </si>
  <si>
    <t>INC043025446</t>
  </si>
  <si>
    <t>ESPC360-8674</t>
  </si>
  <si>
    <t>[PRO][Tarjetas] INC043012030 - La cuenta asociada a la tarjeta no corresponde</t>
  </si>
  <si>
    <t>INC043012030</t>
  </si>
  <si>
    <t>ESPC360-8672</t>
  </si>
  <si>
    <t>[PRO] [Carteras] INC042963003 -  Error rentabilidad cartera</t>
  </si>
  <si>
    <t>INC042963003</t>
  </si>
  <si>
    <t>ESPC360-8670</t>
  </si>
  <si>
    <t>[PRO] Error al subir el micro s-java-50059982-global-search con los índices modificados en mongo Atlas</t>
  </si>
  <si>
    <t>ESPC360-8664</t>
  </si>
  <si>
    <t>[PRO] [Tarjetas] INC042985130 - No ve liquidaciones de la tarjeta 4273050031210583</t>
  </si>
  <si>
    <t>INC042985130</t>
  </si>
  <si>
    <t>ESPC360-8652</t>
  </si>
  <si>
    <t>Desplanificar procesos diarios en Control-M</t>
  </si>
  <si>
    <t>ESPC360-8651</t>
  </si>
  <si>
    <t>[PRO] [Tarjetas] INC042991942 - No visualiza tarjeta de empresa</t>
  </si>
  <si>
    <t>INC042991942</t>
  </si>
  <si>
    <t>ESPC360-8610</t>
  </si>
  <si>
    <t>[PRO][Seguros de cambio] INC042963227 - Se están filtrando contratos de seguros de cambio</t>
  </si>
  <si>
    <t>INC042963227</t>
  </si>
  <si>
    <t>ESPC360-8609</t>
  </si>
  <si>
    <t>[PRO] [Movimientos] INC042756199 - Descarga movimientos sin clip</t>
  </si>
  <si>
    <t>INC042756199</t>
  </si>
  <si>
    <t>ESPC360-8554</t>
  </si>
  <si>
    <t>[INC042874135] [PRO] - PCDP360031D error al guardar la tabla - particiones erroneas</t>
  </si>
  <si>
    <t>INC042874135</t>
  </si>
  <si>
    <t>ESPC360-8503</t>
  </si>
  <si>
    <t>[PRE] [Posicion Global] INC042885898 - Timeout posición global con cabecera user-agent</t>
  </si>
  <si>
    <t>INC042885898</t>
  </si>
  <si>
    <t>ESPC360-8493</t>
  </si>
  <si>
    <t>[PRO] [BATCH] INC042876476 - PADN151D/B-SANES-P-HDP.ADN360-800012122 - Odate: 2024/05/29</t>
  </si>
  <si>
    <t>INC042876476</t>
  </si>
  <si>
    <t>ESPC360-8259</t>
  </si>
  <si>
    <t>[PRE] INC042861783 - Errores de timeout en PRE</t>
  </si>
  <si>
    <t>INC042861783</t>
  </si>
  <si>
    <t>ESPC360-8133</t>
  </si>
  <si>
    <t>[PRO][Planeta seguros] INC042810945 - Ha desaparecido un contrato de la coleccion</t>
  </si>
  <si>
    <t>INC042810945</t>
  </si>
  <si>
    <t>ESPC360-8116</t>
  </si>
  <si>
    <t>[DEV] s-java-50059982-card-contracts - Problemas con caches datagrid versión 8 de la librería ls-java-50059982-products-commons que consume</t>
  </si>
  <si>
    <t>Upstream Generic State 09</t>
  </si>
  <si>
    <t>ESPC360-8115</t>
  </si>
  <si>
    <t>[PRO] [Cuentas] INC042830696 - Información saldo disponible incorrecta</t>
  </si>
  <si>
    <t>INC042830696</t>
  </si>
  <si>
    <t>ESPC360-8113</t>
  </si>
  <si>
    <t>[DEV] Null pointer exception en GPI-Avro</t>
  </si>
  <si>
    <t>DEV;PRE</t>
  </si>
  <si>
    <t>ESPC360-8105</t>
  </si>
  <si>
    <t>[PRO] [Cuentas] INC042815835 - No aparece cuenta asociada al usuario</t>
  </si>
  <si>
    <t>INC042815835</t>
  </si>
  <si>
    <t>ESPC360-8076</t>
  </si>
  <si>
    <t>[PRO] [Refinanciacion] INC042808535 - No se devuelve deuda de un contrato</t>
  </si>
  <si>
    <t>INC042808535</t>
  </si>
  <si>
    <t>ESPC360-8075</t>
  </si>
  <si>
    <t>[INC042740417] [PRO] - No actualiza datos de actividad en ADN</t>
  </si>
  <si>
    <t>INC042740417</t>
  </si>
  <si>
    <t>ESPC360-8026</t>
  </si>
  <si>
    <t>[C360 - mkt_campaign_det] Campaign_load_date a NULL en mkt_campaign_det</t>
  </si>
  <si>
    <t>ESPC360-8025</t>
  </si>
  <si>
    <t>[C360 - pos_prices_det] Registros a NULL en indicador 0/1 pos_prices_det</t>
  </si>
  <si>
    <t>ESPC360-8010</t>
  </si>
  <si>
    <t>[C360 - pos_prices_det] Duplicados por PK en pos_prices_det</t>
  </si>
  <si>
    <t>Upstream Generic State 07</t>
  </si>
  <si>
    <t>C360_Analitico_Sprint 29</t>
  </si>
  <si>
    <t>C360_Analitico_Team_1</t>
  </si>
  <si>
    <t>ESPC360-8009</t>
  </si>
  <si>
    <t>[PRO] [BATCH] Revisar parametrización de PADN133D</t>
  </si>
  <si>
    <t>ESPC360-8008</t>
  </si>
  <si>
    <t>[PRO] [Prestamos] INC042740908 - No ve las financiaciones</t>
  </si>
  <si>
    <t>INC042740908</t>
  </si>
  <si>
    <t>ESPC360-7974</t>
  </si>
  <si>
    <t>[PRO][Transferencias favoritas] INC042641412 - No puede borrar 2 destinatarios favoritos</t>
  </si>
  <si>
    <t>INC042641412</t>
  </si>
  <si>
    <t>ESPC360-7973</t>
  </si>
  <si>
    <t>[PRE] [Accounts] INC042709415 - No se muestra una cuenta del cliente F124464427</t>
  </si>
  <si>
    <t>INC042709415</t>
  </si>
  <si>
    <t>ESPC360-7972</t>
  </si>
  <si>
    <t>Datos Tarjetas Null en datagen_movimientos_q &amp;  datagen_movimientos_d</t>
  </si>
  <si>
    <t>ESPC360-7971</t>
  </si>
  <si>
    <t>[PRO] Error Consumidores GlobalKTable</t>
  </si>
  <si>
    <t>ESPC360-7970</t>
  </si>
  <si>
    <t xml:space="preserve">[PRO] Error ESPC360-6993 / ESPC360-7226 - Front </t>
  </si>
  <si>
    <t>ESPC360-7969</t>
  </si>
  <si>
    <t>[PRO] Error ESPC360-7626 / ESPC360-7211 - [RT] - Customer Activity: Incluir parámetro configurable de operaciones a filtrar</t>
  </si>
  <si>
    <t>ESPC360-7968</t>
  </si>
  <si>
    <t>[PRO] [Valores] INC042707831 - No cuadra el saldo agregado de securities-market para NHB</t>
  </si>
  <si>
    <t>INC042707831</t>
  </si>
  <si>
    <t>ESPC360-7962</t>
  </si>
  <si>
    <t>[PRO] [Fondos] INC042701885 - No aparece fondo de inversión en la web</t>
  </si>
  <si>
    <t>INC042701885</t>
  </si>
  <si>
    <t>ESPC360-7959</t>
  </si>
  <si>
    <t>[PRO] [Cuentas] INC042701664 - No aparece cuenta en posiciones del cliente</t>
  </si>
  <si>
    <t>INC042701664</t>
  </si>
  <si>
    <t>ESPC360-7949</t>
  </si>
  <si>
    <t>[PRO] [Depósitos] INC042671213 - Interés no actualizado</t>
  </si>
  <si>
    <t>INC042671213</t>
  </si>
  <si>
    <t>ESPC360-7934</t>
  </si>
  <si>
    <t>[PRO] [PFE] INC042652314 - No ve posiciones</t>
  </si>
  <si>
    <t>INC042652314</t>
  </si>
  <si>
    <t>ESPC360-7932</t>
  </si>
  <si>
    <t>[PRO] [Tarjetas] INC042499924 - visión errónea datos tarjeta</t>
  </si>
  <si>
    <t>INC042499924</t>
  </si>
  <si>
    <t>ESPC360-7920</t>
  </si>
  <si>
    <t>[PRO] [Valores] INC042638298 - No aparece rentabilidad acciones</t>
  </si>
  <si>
    <t>INC042638298</t>
  </si>
  <si>
    <t>ESPC360-7919</t>
  </si>
  <si>
    <t>[PRO] [Valores] INC042585764 - No ve rentabilidad acciones</t>
  </si>
  <si>
    <t>INC042585764</t>
  </si>
  <si>
    <t>ESPC360-7913</t>
  </si>
  <si>
    <t>[PRO] [Valores] Evitar llamadas duplicadas a la TRX</t>
  </si>
  <si>
    <t>ESPC360-7898</t>
  </si>
  <si>
    <t>[PRO] [exchange insurances] - No aparecen seguros cambio</t>
  </si>
  <si>
    <t>ESPC360-7866</t>
  </si>
  <si>
    <t>[PRE] [Tarjetas] INC042552088 - No encuentra tarjeta en PRE</t>
  </si>
  <si>
    <t>INC042552088</t>
  </si>
  <si>
    <t>ESPC360-7845</t>
  </si>
  <si>
    <t>[PRO] [Carteras] INC042552163 - Cartera aparece siempre en proceso de cálculo</t>
  </si>
  <si>
    <t>INC042552163</t>
  </si>
  <si>
    <t>ESPC360-7711</t>
  </si>
  <si>
    <t>[PRO] [PFE] INC042524818 - Ve posición duplicada</t>
  </si>
  <si>
    <t>INC042524818</t>
  </si>
  <si>
    <t>ESPC360-7710</t>
  </si>
  <si>
    <t>[PRO] [Cuentas] INC042473206 - Error al intentar abrir certificado de titularidad de cuenta</t>
  </si>
  <si>
    <t>INC042473206</t>
  </si>
  <si>
    <t>ESPC360-7707</t>
  </si>
  <si>
    <t>[PRO] [Seguros cambio] INC042499481- No aparecen seguros cambio</t>
  </si>
  <si>
    <t>INC042499481</t>
  </si>
  <si>
    <t>ESPC360-7686</t>
  </si>
  <si>
    <t>[PRO] [Cuentas] INC042466321 - No puede ver cuenta</t>
  </si>
  <si>
    <t>INC042466321</t>
  </si>
  <si>
    <t>ESPC360-7685</t>
  </si>
  <si>
    <t>[C360 - mkt_contacts_det] Falta de datos de cajeros</t>
  </si>
  <si>
    <t>C360_Analitico_Team_2</t>
  </si>
  <si>
    <t>ESPC360-7672</t>
  </si>
  <si>
    <t>PRO [Global-search] Error 500 con ciertos terminos de busqueda: UncategorizedMongoDbException</t>
  </si>
  <si>
    <t>ESPC360-7669</t>
  </si>
  <si>
    <t>[C360 - mov_debitcards_det] Faltan movimientos en las tablas</t>
  </si>
  <si>
    <t>ESPC360-7646</t>
  </si>
  <si>
    <t>[PRO] [Tarjetas] INC042348560 - consulta sobre origen de movimientos</t>
  </si>
  <si>
    <t>INC042348560</t>
  </si>
  <si>
    <t>ESPC360-7622</t>
  </si>
  <si>
    <t>[PRO] [Movimientos] INC042300342 - Ve doble retención en cuenta barrido</t>
  </si>
  <si>
    <t>INC042300342</t>
  </si>
  <si>
    <t>ESPC360-7614</t>
  </si>
  <si>
    <t>[PRO] [PFE] INC042290579 - no aparece PFEs Fx Swap cliente 71765518K</t>
  </si>
  <si>
    <t>INC042290579</t>
  </si>
  <si>
    <t>ESPC360-7612</t>
  </si>
  <si>
    <t>[C360 - mov_accounts_det] Variable auxiliar parametrias</t>
  </si>
  <si>
    <t>C360_Analitico_Sprint 26</t>
  </si>
  <si>
    <t>ESPC360-7610</t>
  </si>
  <si>
    <t>[PRO] [Créditos] INC042271232 - No le aparece en canal online contrato de crédito empleados</t>
  </si>
  <si>
    <t>INC042271232</t>
  </si>
  <si>
    <t>ESPC360-7605</t>
  </si>
  <si>
    <t>[C360 - mov_transfers_det] Cuentas no santander en el parte 1</t>
  </si>
  <si>
    <t>ESPC360-7604</t>
  </si>
  <si>
    <t>PRO [Tarjetas] INC042262124 - No se devuelve el beneficiaryName detalle de tarjetas</t>
  </si>
  <si>
    <t>ESPC360-7603</t>
  </si>
  <si>
    <t>[Customer_360] - Oficina mal informada</t>
  </si>
  <si>
    <t>ESPC360-7601</t>
  </si>
  <si>
    <t>PRO [agenda_financiera] INC042261043 -  no visualiza eventos ni app ni web</t>
  </si>
  <si>
    <t>INC042261043</t>
  </si>
  <si>
    <t>ESPC360-7599</t>
  </si>
  <si>
    <t>[PRO] [Valores] INC042264880 - No aparece rentabilidad en acciones Repsol</t>
  </si>
  <si>
    <t>INC042264880</t>
  </si>
  <si>
    <t>ESPC360-7598</t>
  </si>
  <si>
    <t>[PRO] [Créditos] INC042262203 - Aparece limite a 0 en ADN</t>
  </si>
  <si>
    <t>INC042262203</t>
  </si>
  <si>
    <t>ESPC360-7586</t>
  </si>
  <si>
    <t>PRO [Fondos] INC042236461 - Se muestran mas fondos de los que tiene contratados NHB</t>
  </si>
  <si>
    <t>INC042236461</t>
  </si>
  <si>
    <t>ESPC360-7582</t>
  </si>
  <si>
    <t>[PRO] INC042224070 - Error general alerta Dynatrace</t>
  </si>
  <si>
    <t>INC042224070</t>
  </si>
  <si>
    <t>ESPC360-7577</t>
  </si>
  <si>
    <t>[PRO] [Tarjetas] INC042212530 - no visualizacion tarjetas App/004972945200000697/B91240283/PESCADOS GORI SL</t>
  </si>
  <si>
    <t>INC042212530</t>
  </si>
  <si>
    <t>ESPC360-7570</t>
  </si>
  <si>
    <t>[PRO] [Tarjetas] INC042192546 -  Error alta en Santander key</t>
  </si>
  <si>
    <t>INC042192546</t>
  </si>
  <si>
    <t>ESPC360-7564</t>
  </si>
  <si>
    <t>[PRO] [Accounts] Error 500 en cuentas con contrato contencioso para INT/RML</t>
  </si>
  <si>
    <t>ESPC360-7418</t>
  </si>
  <si>
    <t>[PRO] [Cuentas] INC042066251 - Se devuelve deposito en cuentas</t>
  </si>
  <si>
    <t>INC042066251</t>
  </si>
  <si>
    <t>ESPC360-7316</t>
  </si>
  <si>
    <t>ESPC360-7315</t>
  </si>
  <si>
    <t>[C360 - mov_bills_det] Variables mal informadas</t>
  </si>
  <si>
    <t>ESPC360-7311</t>
  </si>
  <si>
    <t>[S2.1] PYANNOTE falla con un audio sin voces.</t>
  </si>
  <si>
    <t>ESPC360-6038</t>
  </si>
  <si>
    <t>ESPC360-3080</t>
  </si>
  <si>
    <t>ESPC360-7310</t>
  </si>
  <si>
    <t>[PRO] [Cuentas] INC042063362 - No aparece  cuenta</t>
  </si>
  <si>
    <t xml:space="preserve">INC042063362 </t>
  </si>
  <si>
    <t>ESPC360-7301</t>
  </si>
  <si>
    <t>[PRO] [Planes Pensiones] INC041982788 - plan nº 004900363120627864 RENTABILIDAD EN PROCESO DE CALCULO</t>
  </si>
  <si>
    <t>INC041982788</t>
  </si>
  <si>
    <t>ESPC360-7250</t>
  </si>
  <si>
    <t>[PRO] [Cuentas] INC042040789 - Cuenta desaparecida tras migración</t>
  </si>
  <si>
    <t>INC042040789</t>
  </si>
  <si>
    <t>ESPC360-7239</t>
  </si>
  <si>
    <t>[PRO] [Seguros Cambio] INC042016441 -  No ve posición de divisa de filial</t>
  </si>
  <si>
    <t>INC042016441</t>
  </si>
  <si>
    <t>C360_Operacional_Sprint 175;C360_Operacional_Sprint 176</t>
  </si>
  <si>
    <t>ESPC360-7215</t>
  </si>
  <si>
    <t>[C360 - mov_bills_det] full_name cuando document_number es igual a 000000000</t>
  </si>
  <si>
    <t>ESPC360-7214</t>
  </si>
  <si>
    <t>[mov_xxx_det] No se recupera cuenta partenon de IBAN traspasado</t>
  </si>
  <si>
    <t>20</t>
  </si>
  <si>
    <t>[PRO] [Cuentas] INC042035980 - no ve cuenta administrada</t>
  </si>
  <si>
    <t>INC042035980</t>
  </si>
  <si>
    <t>ESPC360-6932</t>
  </si>
  <si>
    <t>[C360 - channelactivity_digitalnavigation_det] Decalaje entre fecha de navegación y data_date_part</t>
  </si>
  <si>
    <t>ESPC360-6838</t>
  </si>
  <si>
    <t>[C360 - mov_accounts_det] Nulos variable concept</t>
  </si>
  <si>
    <t>ESPC360-6822</t>
  </si>
  <si>
    <t>[C360- mkt_contacts_det] Volumetrías  tipo de operación en contactos por cajero</t>
  </si>
  <si>
    <t>ESPC360-6821</t>
  </si>
  <si>
    <t>[C360- mkt_contacts_det] Volumetrías contactos por cajero</t>
  </si>
  <si>
    <t>ESPC360-6768</t>
  </si>
  <si>
    <t>[C360 - mov_debitcards_det] Faltan movimientos</t>
  </si>
  <si>
    <t>ESPC360-6745</t>
  </si>
  <si>
    <t>[C360 - mov_transfers_det] Duplicados</t>
  </si>
  <si>
    <t>C360_Operacional_Sprint 174;C360_Operacional_Sprint 175</t>
  </si>
  <si>
    <t>ESPC360-6457</t>
  </si>
  <si>
    <t>[C360 - movimientos] full_name_2 mal informado</t>
  </si>
  <si>
    <t>ESPC360-6442</t>
  </si>
  <si>
    <t>[BUG en modelo 1] INC041257667 - PCENTROINF29D</t>
  </si>
  <si>
    <t>ESPC360-26</t>
  </si>
  <si>
    <t>ESPC360-6379</t>
  </si>
  <si>
    <t>[PRO] - Fallo de procesos planificados en Control-M por exceso de cuota de ficheros</t>
  </si>
  <si>
    <t>ESPC360-6263</t>
  </si>
  <si>
    <t>[C360 - mkt_contacts_det] Duplicados en direccionador</t>
  </si>
  <si>
    <t>[PRO] [Renting] - Subproducto erroneo, contratos subrogados</t>
  </si>
  <si>
    <t>ESPC360-6214</t>
  </si>
  <si>
    <t>[PRO][agenda financiera] INC040925875 - Error alerta agenda financiera: Vencimiento carencia.</t>
  </si>
  <si>
    <t>INC040925875</t>
  </si>
  <si>
    <t>ESPC360-6089</t>
  </si>
  <si>
    <t>[PRO] [agenda financiera] INC040770381 - Error cuota hipotecaria en agenda financiera</t>
  </si>
  <si>
    <t>INC040770381</t>
  </si>
  <si>
    <t>ESPC360-5750</t>
  </si>
  <si>
    <t>[PRO] [contracts_det] INC040419194 - Permiso denegado de escritura en tabla</t>
  </si>
  <si>
    <t>INC040419194</t>
  </si>
  <si>
    <t>ESPC360-5745</t>
  </si>
  <si>
    <t>[PRO] [Agenda financiera] INC040429588 - Aparece seguro Pelayo no contratado</t>
  </si>
  <si>
    <t>INC040429588</t>
  </si>
  <si>
    <t>ESPC360-5634</t>
  </si>
  <si>
    <t>[PRO] [agenda_financiera] INC040286889 - MUESTRA PRODUCTOS DEL PRIMER TITULAR DE LA CUENTA</t>
  </si>
  <si>
    <t>INC040286889</t>
  </si>
  <si>
    <t>ESPC360-5633</t>
  </si>
  <si>
    <t>[PRO] [agenda_financiera] INC040260525 - "lo sentimos, aun no disponemos de prediciones."</t>
  </si>
  <si>
    <t>ESPC360-5585</t>
  </si>
  <si>
    <t>[C360 - mov_accounts_det] Variable data_timestamp a nulo</t>
  </si>
  <si>
    <t>ESPC360-3882</t>
  </si>
  <si>
    <t>ESPC360-5573</t>
  </si>
  <si>
    <t>[BUG -mkt_campaign_det] Nombre de la campaña y descripción del producto Nulos</t>
  </si>
  <si>
    <t>C360_Analitico_Sprint 22</t>
  </si>
  <si>
    <t>ESPC360-5534</t>
  </si>
  <si>
    <t>[C360 - services_det] - product_description, product_description, product_description, product_description, status, related_legal_entity_document_number</t>
  </si>
  <si>
    <t>C360_Analitico_Sprint 20</t>
  </si>
  <si>
    <t>ESPC360-5210</t>
  </si>
  <si>
    <t>[PRO] [agenda_financiera] INC040120217 - no ve correctamente la agenda financiera ni el APP ni en la web</t>
  </si>
  <si>
    <t>INC040120217</t>
  </si>
  <si>
    <t>ESPC360-5193</t>
  </si>
  <si>
    <t>[C360 - mov_transfers_det / mov_bills_det] Parametrias que funcionan cuando quieren</t>
  </si>
  <si>
    <t>ESPC360-5191</t>
  </si>
  <si>
    <t>[PRO] [agenda_financiera] INC040089842 -  transferencia desde la app no realizada</t>
  </si>
  <si>
    <t>INC040089842</t>
  </si>
  <si>
    <t>ESPC360-5188</t>
  </si>
  <si>
    <t>[BUG en modelo 1] Decalaje de información mensual de 1 mes</t>
  </si>
  <si>
    <t>ESPC360-5152</t>
  </si>
  <si>
    <t>[C360 - mov_creditcards_det] Categorización</t>
  </si>
  <si>
    <t>ESPC360-5236</t>
  </si>
  <si>
    <t>ESPC360-5145</t>
  </si>
  <si>
    <t>[C360 - mkt_success_det] Parametrías se aplica antes de cruzar con la contracts_det</t>
  </si>
  <si>
    <t>ESPC360-5083</t>
  </si>
  <si>
    <t>[C360 - contracts_det] Contratos asociados a productos que no están catalogados en ADN</t>
  </si>
  <si>
    <t>ESPC360-4996</t>
  </si>
  <si>
    <t>[PRO] [agenda_financiera] INC039927718 - mensaje "lo sentimos aun no disponemos de predicciones"</t>
  </si>
  <si>
    <t>INC039927718</t>
  </si>
  <si>
    <t>ESPC360-4995</t>
  </si>
  <si>
    <t>[C360 - mov_accounts_det] Variables day_movement_order, iban, operation_movement_order</t>
  </si>
  <si>
    <t>ESPC360-4953</t>
  </si>
  <si>
    <t>[PRO] [BATCH] INC039941689 - Procesos incremental-hismo-gs de categorización</t>
  </si>
  <si>
    <t>ESPC360-4519</t>
  </si>
  <si>
    <t>INC039941689</t>
  </si>
  <si>
    <t>ESPC360-4933</t>
  </si>
  <si>
    <t>[BUG en modelo 1] Error en silverizado de nombres customer_360</t>
  </si>
  <si>
    <t>ESPC360-4907</t>
  </si>
  <si>
    <t>[C360 - digitalchannelactivity_datagen] - Error calculo conexiones</t>
  </si>
  <si>
    <t>ESDCENINFO-1036</t>
  </si>
  <si>
    <t>ESPC360-4906</t>
  </si>
  <si>
    <t>[C360 risk_datagen] - Error cálculo historical_amount_deliquency_contracts</t>
  </si>
  <si>
    <t>ESPC360-4604</t>
  </si>
  <si>
    <t>[mov_transfers_det] - BUG_Error variable iban_1</t>
  </si>
  <si>
    <t>ESPC360-4462</t>
  </si>
  <si>
    <t>[BUG en modelo 1] variable num_contr_depositosplazo_1tit genera problemas para ciertas particiones</t>
  </si>
  <si>
    <t>ESPC360-2795</t>
  </si>
  <si>
    <t>ESPC360-4326</t>
  </si>
  <si>
    <t>[C360 - mkt_success_det] Duplicados en producciones y no se informa success_date</t>
  </si>
  <si>
    <t>C360_Analitico_Sprint 19;C360_Analitico_Sprint 20</t>
  </si>
  <si>
    <t>ESPC360-3997</t>
  </si>
  <si>
    <t>[BUG] - Movimientos que aparecen en la mpdt012 pero no en la mov_creditcards_det ni mkt_success_det</t>
  </si>
  <si>
    <t>C360_Analitico_Sprint 18</t>
  </si>
  <si>
    <t>ESPC360-3979</t>
  </si>
  <si>
    <t>[BUG en modelo 1] Datos márgenes e intereses sin informar en el proceso customer_360 modelo 1</t>
  </si>
  <si>
    <t>ESPC360-3890</t>
  </si>
  <si>
    <t>[BUG en modelo 1] No se ejecuta el proceso customer_360 modelo 1</t>
  </si>
  <si>
    <t>ESPC360-4569</t>
  </si>
  <si>
    <t>[PRE] [KSTREAM] Errores de serialización y creación de key en dp-pmp-avro</t>
  </si>
  <si>
    <t>ESPC360-3650</t>
  </si>
  <si>
    <t xml:space="preserve">[BUG] Customer_360  Partición '2023-11-01' vacía </t>
  </si>
  <si>
    <t>ESPC360-3493</t>
  </si>
  <si>
    <t>[BUG] Customer360 Modelo 1 Jerarquía centros sin informar</t>
  </si>
  <si>
    <t>ESPC360-34</t>
  </si>
  <si>
    <t>ESPC360-3485</t>
  </si>
  <si>
    <t>[Evidencias FIOC] - Publicación evidencias detalle - Transfencias (monointervinientes)</t>
  </si>
  <si>
    <t>C360_Analitico_Sprint 19</t>
  </si>
  <si>
    <t>ESPC360-61</t>
  </si>
  <si>
    <t>ESPC360-3484</t>
  </si>
  <si>
    <t>[fioc_evidencias_ingresos] - Publicación evidencias detalle - Transferencias (multititular)</t>
  </si>
  <si>
    <t>ESPC360-4570</t>
  </si>
  <si>
    <t>[PRO] [Extractos] - Se muestra extracto erróneo</t>
  </si>
  <si>
    <t>ESPC360-3452</t>
  </si>
  <si>
    <t>[BUG] - Clasificación con datos externos</t>
  </si>
  <si>
    <t>C360_Sprint 17</t>
  </si>
  <si>
    <t>C360_Analitico_Team_3</t>
  </si>
  <si>
    <t>ESPC360-36</t>
  </si>
  <si>
    <t>ESPC360-3449</t>
  </si>
  <si>
    <t>[BUG] Cuotas con signo negativo en pos_prices_det</t>
  </si>
  <si>
    <t>ESPC360-3439</t>
  </si>
  <si>
    <t>[fioc_evidencias_ingresos] - Publicación evidencias detalle - Transferencias (multititular) - Fallo clasificacion transacciones</t>
  </si>
  <si>
    <t>ESPC360-3321</t>
  </si>
  <si>
    <t>[BUG] mkt_contacts_det - No se están generando bien los registros de origen Next</t>
  </si>
  <si>
    <t>C360_Sprint 16</t>
  </si>
  <si>
    <t>C360_Team_2</t>
  </si>
  <si>
    <t>ESPC360-91</t>
  </si>
  <si>
    <t>ESPC360-3311</t>
  </si>
  <si>
    <t>[BUG] - Errores asociación tipopers/codpers con document_number</t>
  </si>
  <si>
    <t>ESPC360-3299</t>
  </si>
  <si>
    <t>[BUG] - Error cálculo de recurrencia en tablas de movimientos (mov_xxx_det)</t>
  </si>
  <si>
    <t>ESPC360-3291</t>
  </si>
  <si>
    <t>[BUG] Faltan particiones en datos ADN mkt_contacts_det y ejecución fines de semana</t>
  </si>
  <si>
    <t>ESPC360-3274</t>
  </si>
  <si>
    <t>[BUG] - Perímetro mov_bills_det</t>
  </si>
  <si>
    <t>C360_Sprint 15</t>
  </si>
  <si>
    <t>C360_Team_1</t>
  </si>
  <si>
    <t>ESPC360-3138</t>
  </si>
  <si>
    <t>[BUG] - Contrato partenon mov_transfers_det</t>
  </si>
  <si>
    <t>ESPC360-3134</t>
  </si>
  <si>
    <t>[BUG]  - Variables santander_transfer_indicator y competence_transfer_indicator</t>
  </si>
  <si>
    <t>ESPC360-3129</t>
  </si>
  <si>
    <t>[BUG] Problema en origen de customerexperience_det</t>
  </si>
  <si>
    <t>ESPC360-196</t>
  </si>
  <si>
    <t>ESPC360-3127</t>
  </si>
  <si>
    <t>Cuando un cliente no tiene 9 dígitos en su identificador de cliente no se puede consultar</t>
  </si>
  <si>
    <t>ADN_Team_eLab_2</t>
  </si>
  <si>
    <t>ESPC360-56</t>
  </si>
  <si>
    <t>ESPC360-38</t>
  </si>
  <si>
    <t>ESPC360-3124</t>
  </si>
  <si>
    <t>[C360 - mov_transfers_det] - Variables beneficiario real (tipopers_1_real, codpers_1_real, etc.</t>
  </si>
  <si>
    <t>C360_Sprint 15;C360_Sprint 16</t>
  </si>
  <si>
    <t>C360_Team_3</t>
  </si>
  <si>
    <t>ESPC360-3120</t>
  </si>
  <si>
    <t>[C360 - productions_det] Duplicados por pk</t>
  </si>
  <si>
    <t>C360_Sprint 16;C360_Sprint 17</t>
  </si>
  <si>
    <t>ESPC360-282</t>
  </si>
  <si>
    <t>ESPC360-3101</t>
  </si>
  <si>
    <t>[C360 - mov_creditcards_det] INC038359806 fallo ejecución del proceso</t>
  </si>
  <si>
    <t>ESPC360-3100</t>
  </si>
  <si>
    <t xml:space="preserve">[BUG] services_det --&gt; descriptivos a NULL </t>
  </si>
  <si>
    <t>ESPC360-3099</t>
  </si>
  <si>
    <t>[BUG] Faltan particiones acceso apps/web en mkt_contacts_det</t>
  </si>
  <si>
    <t>ESPC360-3077</t>
  </si>
  <si>
    <t>[BUG] No hay datos con contact_channel "PUSH" en contacts_det</t>
  </si>
  <si>
    <t>ESPC360-3076</t>
  </si>
  <si>
    <t>[BUG] Particiones mal generadas mkt_contacts_det datos marketing directo</t>
  </si>
  <si>
    <t>ESPC360-3075</t>
  </si>
  <si>
    <t>[BUG] Formato de data_date_part en contacts_det</t>
  </si>
  <si>
    <t>ESPC360-3060</t>
  </si>
  <si>
    <t>Cambio en orígenes pos_prices_det</t>
  </si>
  <si>
    <t>ESPC360-3043</t>
  </si>
  <si>
    <t>[BUG en modelo 1] Reprocesos puntuales en modelo 1 c360</t>
  </si>
  <si>
    <t>ESPC360-2858</t>
  </si>
  <si>
    <t>[C360 - mov_creditcards_det] Variables codopbas, codopban, opban_opbas_description</t>
  </si>
  <si>
    <t>C360_Sprint 14</t>
  </si>
  <si>
    <t>ESPC360-2856</t>
  </si>
  <si>
    <t>[C360 - mov_bills_det] - Variables base_currency, base_amount, countervalue_amount, countervalue_commission</t>
  </si>
  <si>
    <t>ESPC360-2792</t>
  </si>
  <si>
    <t>[C360 - app_attr_customer] - No se ejecuta el proceso</t>
  </si>
  <si>
    <t>ESPC360-2790</t>
  </si>
  <si>
    <t>[BUG] Origen mal definido para la tabla extdata_financials_det</t>
  </si>
  <si>
    <t>ESPC360-717</t>
  </si>
  <si>
    <t>ESPC360-2789</t>
  </si>
  <si>
    <t>[BUG] Origen mal definido para la tabla extdata_insurers_det</t>
  </si>
  <si>
    <t>ESPC360-2738</t>
  </si>
  <si>
    <t>[BUG] - Contratos faltantes en tabla precios</t>
  </si>
  <si>
    <t>ESPC360-2560</t>
  </si>
  <si>
    <t>[BUG] Problema en dato tipo interés última cuota - pos_prices_det</t>
  </si>
  <si>
    <t>ESPC360-2548</t>
  </si>
  <si>
    <t>[C360 - gndt_datos_generales_clientes] ind_email_comunicacion informado distinto al origen</t>
  </si>
  <si>
    <t>ESPC360-2543</t>
  </si>
  <si>
    <t>[C360 - mkt-campaignlimit-det] - No se ejecuta el proceso</t>
  </si>
  <si>
    <t>RITM010669562</t>
  </si>
  <si>
    <t>ESPC360-2512</t>
  </si>
  <si>
    <t>[C360 - pos_prices_det] - No se ejecuta el proceso</t>
  </si>
  <si>
    <t>INC037514535</t>
  </si>
  <si>
    <t>ESPC360-2508</t>
  </si>
  <si>
    <t>[C360 - mov_bills_det] Error analisis funcional campos idempr_2, idcent_2, idprod_2, idcontrn_2, iban_2</t>
  </si>
  <si>
    <t>C360_Sprint 12</t>
  </si>
  <si>
    <t>ESPC360-2495</t>
  </si>
  <si>
    <t>[Bug en modelo 1] Error propiedades spark-default en procesos CDL</t>
  </si>
  <si>
    <t>ESPC360-2489</t>
  </si>
  <si>
    <t>[C360 - mov_debitcards_det] Variable base_commission</t>
  </si>
  <si>
    <t>ESPC360-2479</t>
  </si>
  <si>
    <t>[C360 - mov_debitcards_det] Variable sia_identification_code</t>
  </si>
  <si>
    <t>ESPC360-2478</t>
  </si>
  <si>
    <t xml:space="preserve">[C360 - mov_debitcards_det] Variables codopbas, codopban, opban_opbas_description </t>
  </si>
  <si>
    <t>ESPC360-2466</t>
  </si>
  <si>
    <t>[C360 - mov_creditcards_det] Variable base_commission</t>
  </si>
  <si>
    <t>C360_Sprint 13</t>
  </si>
  <si>
    <t>ESPC360-2465</t>
  </si>
  <si>
    <t>[C360 - mov_creditcards_det] Variable sia_identification_code</t>
  </si>
  <si>
    <t>ESPC360-2231</t>
  </si>
  <si>
    <t>[C360 - mkt_contacts_det] Duplicados por pk</t>
  </si>
  <si>
    <t>ESPC360-2201</t>
  </si>
  <si>
    <t xml:space="preserve">[Bug en modelo 1] Grupos de empresas. </t>
  </si>
  <si>
    <t>C360_Sprint 13;C360_Sprint 14</t>
  </si>
  <si>
    <t>ESPC360-2177</t>
  </si>
  <si>
    <t>[C360 - risk_indicators_cli] data_date_part Nulo para todos los registros</t>
  </si>
  <si>
    <t>ESPC360-85</t>
  </si>
  <si>
    <t>ESPC360-2172</t>
  </si>
  <si>
    <t>[C360 - mov_bills_det] - Bug Resumen</t>
  </si>
  <si>
    <t>ESPC360-2171</t>
  </si>
  <si>
    <t>[C360 - mov_transfers_det] - Variables analíticas</t>
  </si>
  <si>
    <t>ESPC360-2170</t>
  </si>
  <si>
    <t>[C360 - mov_transfers_det] Categorización desempleo</t>
  </si>
  <si>
    <t>ESPC360-2167</t>
  </si>
  <si>
    <t>[C360 - mkt_campaign_det] Tipopers y codpers mal informados</t>
  </si>
  <si>
    <t>ESPC360-2139</t>
  </si>
  <si>
    <t>[C360 - mkt_campaignlimit_det] Duplicados en la tabla mkt_campaignlimit_det</t>
  </si>
  <si>
    <t>TL</t>
  </si>
  <si>
    <t>ESPC360-2136</t>
  </si>
  <si>
    <t>[C360 - mov_transfers_det] Campos comisiones</t>
  </si>
  <si>
    <t>ESPC360-2497</t>
  </si>
  <si>
    <t>ESPC360-1921</t>
  </si>
  <si>
    <t>[C360 - mov_transfers_det] - Campos parte 2</t>
  </si>
  <si>
    <t>ESPC360-1905</t>
  </si>
  <si>
    <t>[C360 - mov_bills_det/mov_transfers_det] - Reproceso historicos</t>
  </si>
  <si>
    <t>ESPC360-1899</t>
  </si>
  <si>
    <t>[C360 - mov_transfers_det] - Campos parte 1</t>
  </si>
  <si>
    <t>ESPC360-1887</t>
  </si>
  <si>
    <t>BUG CARTERAS-GESTORES. MODELOS 1 Y ACTUAL</t>
  </si>
  <si>
    <t>ESPC360-35</t>
  </si>
  <si>
    <t>ESPC360-1756</t>
  </si>
  <si>
    <t>[C360 - customer_360] Campo des_cnae con descriptivos acortados</t>
  </si>
  <si>
    <t>ESPC360-1734</t>
  </si>
  <si>
    <t>[C360 - contracts_det] Duplicados porque no se informa subcontracto</t>
  </si>
  <si>
    <t>C360_Sprint 10</t>
  </si>
  <si>
    <t>ESPC360-1728</t>
  </si>
  <si>
    <t xml:space="preserve">INC036905511 PCDP360015D Odate: 2023/09/10 </t>
  </si>
  <si>
    <t>ESPC360-1727</t>
  </si>
  <si>
    <t>INC036883566 PCDP360004D Odate: 2023/09/08</t>
  </si>
  <si>
    <t>ESPC360-1683</t>
  </si>
  <si>
    <t>INC036862752 PCDP360003D Odate: 2023/09/07</t>
  </si>
  <si>
    <t>ESPC360-1668</t>
  </si>
  <si>
    <t>INC036841955  PCDP360003D Odate: 2023/09/06</t>
  </si>
  <si>
    <t>ESPC360-1667</t>
  </si>
  <si>
    <t>INC036842766 PCDP360004D Odate: 2023/09/06</t>
  </si>
  <si>
    <t>C360_Sprint 9</t>
  </si>
  <si>
    <t>ESPC360-1661</t>
  </si>
  <si>
    <t xml:space="preserve"> INC036819059 PCDP360003D Odate: 2023/09/05</t>
  </si>
  <si>
    <t>ESPC360-1656</t>
  </si>
  <si>
    <t>[C360 - mov_creditcards_det] - Campos mal informados</t>
  </si>
  <si>
    <t>ESPC360-1655</t>
  </si>
  <si>
    <t>[C360 - mov_debitcards_det] - Campos mal informados</t>
  </si>
  <si>
    <t>ESPC360-1653</t>
  </si>
  <si>
    <t>Incidencias INC036744162 y INC036744276 por el proceso PCENTROINF29D</t>
  </si>
  <si>
    <t>ESPC360-3289</t>
  </si>
  <si>
    <t>[CDL - Controles] - Controles de la hora de publicación</t>
  </si>
  <si>
    <t>ESPC360-1507</t>
  </si>
  <si>
    <t>[C360 - mov_transfers_det] -  Variables a nulo</t>
  </si>
  <si>
    <t>ESPC360-1504</t>
  </si>
  <si>
    <t xml:space="preserve">[C360 - mov_transfers_det] -  Variable clasification_rule vacía </t>
  </si>
  <si>
    <t>ESPC360-1154</t>
  </si>
  <si>
    <t>[C360 - mkt_campaign_det] El campo nombre de la campaña esta mal cargado para algunos canales</t>
  </si>
  <si>
    <t>ESPC360-1153</t>
  </si>
  <si>
    <t>[BUG] intprofile_cli - Datos de carteras</t>
  </si>
  <si>
    <t>C360_Sprint 7</t>
  </si>
  <si>
    <t>ESPC360-1152</t>
  </si>
  <si>
    <t>[BUG] Modelo 1 - Customer360 - Datos de carteras</t>
  </si>
  <si>
    <t>ESPC360-1150</t>
  </si>
  <si>
    <t>[BUG] - Eliminar clientes NULL y agrupar botes origen Smartpricing</t>
  </si>
  <si>
    <t>C360_Sprint 7;C360_Sprint 8</t>
  </si>
  <si>
    <t>ESPC360-1118</t>
  </si>
  <si>
    <t>[C360 - mov_transfer_det] -  Duplicados</t>
  </si>
  <si>
    <t>ESPC360-1114</t>
  </si>
  <si>
    <t>[C360 - identdata_cli] Bug en la Construcción Indicador 'adult_Indicator'</t>
  </si>
  <si>
    <t>ESPC360-1112</t>
  </si>
  <si>
    <t>[C360 - pos_prices_det] Alimentación campos tipopers codpers</t>
  </si>
  <si>
    <t>ESPC360-1111</t>
  </si>
  <si>
    <t>Alimentación del campo empresa en identdata_cli y customer_360 (gndt_datos_generales)</t>
  </si>
  <si>
    <t>C360_Sprint 9;C360_Sprint 8</t>
  </si>
  <si>
    <t>ESPC360-978</t>
  </si>
  <si>
    <t>Duplicados identdata_cli intprofile_cli</t>
  </si>
  <si>
    <t>ESPC360-975</t>
  </si>
  <si>
    <t>[C360 - mov_bills_det] Historificación diaria acumulada por data_date_part</t>
  </si>
  <si>
    <t>C360_Sprint 8</t>
  </si>
  <si>
    <t>ESPC360-974</t>
  </si>
  <si>
    <t>[C360 - mov_transfers_det] Historificación diaria acumulada por data_date_part</t>
  </si>
  <si>
    <t>ESPC360-922</t>
  </si>
  <si>
    <t>[Bug] Problema con creation_date en 297</t>
  </si>
  <si>
    <t>ESPC360-746</t>
  </si>
  <si>
    <t>[BUG] Descriptivos de colectivos a NULL</t>
  </si>
  <si>
    <t>C360_Sprint 4</t>
  </si>
  <si>
    <t>ESPC360-720</t>
  </si>
  <si>
    <t>[BUG] Incidencia con centros en Customer_360 modelo 1</t>
  </si>
  <si>
    <t>ESPC360-560</t>
  </si>
  <si>
    <t>[Bug] Problema con los descriptivos en customer360 modelo 1</t>
  </si>
  <si>
    <t>ESPC360-515</t>
  </si>
  <si>
    <t xml:space="preserve">[ESPC360 - BUG] Problema con el valor de data_date_part en carga de ARCCO. </t>
  </si>
  <si>
    <t>C360_Sprint 4;C360_Sprint 5</t>
  </si>
  <si>
    <t>ESPC360-342</t>
  </si>
  <si>
    <t>[BUG] - Perdida de permisos acan_transaccionalidad (comlay)</t>
  </si>
  <si>
    <t>ESPC360-341</t>
  </si>
  <si>
    <t>[BUG] - Países residencia y nacionalidad</t>
  </si>
  <si>
    <t>ESPC360-202</t>
  </si>
  <si>
    <t>[BUG] - Controles integridad tenencia arcco</t>
  </si>
  <si>
    <t>C360_Sprint 2</t>
  </si>
  <si>
    <t>ESPC360-186</t>
  </si>
  <si>
    <t>[BUG] - Pago movil tarjetas</t>
  </si>
  <si>
    <t>Bugs OPERACIONAL</t>
  </si>
  <si>
    <t>Cancelados</t>
  </si>
  <si>
    <t>Estado Bugs</t>
  </si>
  <si>
    <t>Upstream Generic State 01</t>
  </si>
  <si>
    <t>Upstream Generic State 02</t>
  </si>
  <si>
    <t>Upstream Generic State 03</t>
  </si>
  <si>
    <t>Upstream Generic State 04</t>
  </si>
  <si>
    <t>Upstream Generic State 05</t>
  </si>
  <si>
    <t>Traducción</t>
  </si>
  <si>
    <t>To Do</t>
  </si>
  <si>
    <t>En analisis</t>
  </si>
  <si>
    <t>Ready for Grooming</t>
  </si>
  <si>
    <t>Developing</t>
  </si>
  <si>
    <t>In Testing</t>
  </si>
  <si>
    <t>Tested</t>
  </si>
  <si>
    <t>Done</t>
  </si>
  <si>
    <t>Cancelled</t>
  </si>
  <si>
    <t>En validación</t>
  </si>
  <si>
    <t>Preparado Anal Func</t>
  </si>
  <si>
    <t>Preparado Anal Tecn</t>
  </si>
  <si>
    <t>En Anal Funcional</t>
  </si>
  <si>
    <t>En Anal Tecnico</t>
  </si>
  <si>
    <t>Prep para Refinar</t>
  </si>
  <si>
    <t>Bugs ANALITICO</t>
  </si>
  <si>
    <t>Total Bugs C360</t>
  </si>
  <si>
    <t>Total Bugs OPERACIONAL</t>
  </si>
  <si>
    <t>Total Bugs ANALITICO</t>
  </si>
  <si>
    <t>Cerrados</t>
  </si>
  <si>
    <t>Bloqueados</t>
  </si>
  <si>
    <t>MES</t>
  </si>
  <si>
    <t>Abiertas</t>
  </si>
  <si>
    <t>Cerradas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</si>
  <si>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</si>
  <si>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</si>
  <si>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</si>
  <si>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</si>
  <si>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</si>
  <si>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</si>
  <si>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</si>
  <si>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</si>
  <si>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</si>
  <si>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</si>
  <si>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</si>
  <si>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</si>
  <si>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MES creación</t>
  </si>
  <si>
    <t>AÑO creación</t>
  </si>
  <si>
    <t>MES resolución</t>
  </si>
  <si>
    <t>AÑO resolución</t>
  </si>
  <si>
    <t>Totales</t>
  </si>
  <si>
    <t>Total Bugs ANALÍTICO</t>
  </si>
  <si>
    <t>Bugs OPERACIONAL 2023</t>
  </si>
  <si>
    <t>Bugs OPERACIONAL 2024</t>
  </si>
  <si>
    <t>Bugs ANALÍTICO 2023</t>
  </si>
  <si>
    <t>Bugs ANALÍTICO 2024</t>
  </si>
  <si>
    <t>C360</t>
  </si>
  <si>
    <t>Bugs C360 2023</t>
  </si>
  <si>
    <t>Bugs C360 2024</t>
  </si>
  <si>
    <t>Revisar limites eje Y de graficos para que esten a la misma escala</t>
  </si>
  <si>
    <t>https://sanes.atlassian.net/issues/?filter=22746</t>
  </si>
  <si>
    <t>Consulta Jira "JMB_Bugs_C360_Todo"</t>
  </si>
  <si>
    <t>ESPC360-9056</t>
  </si>
  <si>
    <t>[C360 - documents_det] Document_number nulos mal informados</t>
  </si>
  <si>
    <t>[C360 - customerrelationship_det] Faltan redes</t>
  </si>
  <si>
    <t>ESPC360-9051</t>
  </si>
  <si>
    <t>[PRO] [Relcontratos] Carteras aparecen por duplicado</t>
  </si>
  <si>
    <t>C360_Analitico_Sprint 27;C360_Analitico_Sprint 28;C360_Analitico_Sprint 29</t>
  </si>
  <si>
    <t>ESPC360-9085</t>
  </si>
  <si>
    <t>[PRO] [Transferencias favoritas] INC043358499 - No le permite hacer transferencias desde la app</t>
  </si>
  <si>
    <t>INC043358499</t>
  </si>
  <si>
    <t>ESPC360-9078</t>
  </si>
  <si>
    <t>[Planeta seguros] No se muestra el campo name a nivel de interviniente para EMP</t>
  </si>
  <si>
    <t>[C360 - mkt_campaignlimit_det] Columnas completas a NULL en campaignlimit_det</t>
  </si>
  <si>
    <t>Bugs por Entorno</t>
  </si>
  <si>
    <t>Consulta Jira "JMB_PBIs_C360_Todo"</t>
  </si>
  <si>
    <t>ESPC360-9084</t>
  </si>
  <si>
    <t>Enabler Story</t>
  </si>
  <si>
    <t>Migración Lago - Inventario tablas cloud / componente (1/2)</t>
  </si>
  <si>
    <t>ESPC360-5823</t>
  </si>
  <si>
    <t>ESDCENINFO-1110</t>
  </si>
  <si>
    <t>ESPC360-9077</t>
  </si>
  <si>
    <t>Migración Lago - Core-batch - Optimizar el parámetro test-script de NO persistir info</t>
  </si>
  <si>
    <t>ESPC360-5822</t>
  </si>
  <si>
    <t>ESPC360-9059</t>
  </si>
  <si>
    <t>[Global PG] - Actualizar salida API para campos no informados en cestas ya desarrolladas</t>
  </si>
  <si>
    <t>ESPC360-5757</t>
  </si>
  <si>
    <t>ESDCENINFO-1070</t>
  </si>
  <si>
    <t>ESPC360-8863</t>
  </si>
  <si>
    <t>[BATCH] [SP2TXT - C360] Actualizar software para usar Delphi</t>
  </si>
  <si>
    <t>ESPC360-8624</t>
  </si>
  <si>
    <t>ESPC360-8847</t>
  </si>
  <si>
    <t>[C360 - channelactivity_digitalnavigation_det] Adaptación a Google Analytics 4 Primera fase (empresas)</t>
  </si>
  <si>
    <t>C360_Analitico_Sprint 30</t>
  </si>
  <si>
    <t>ESPC360-6746</t>
  </si>
  <si>
    <t>ESPC360-6734</t>
  </si>
  <si>
    <t>ESPC360-8846</t>
  </si>
  <si>
    <t>[C360 - mkt_contacts_det] Adaptación a Google Analytics 4 (empresas)</t>
  </si>
  <si>
    <t>ESPC360-8821</t>
  </si>
  <si>
    <t>[BACK] Táctico - Incorporar un renombrado de operación bizumSendMoney por afectación a terceros</t>
  </si>
  <si>
    <t>ESPC360-7208</t>
  </si>
  <si>
    <t>ESDCENINFO-1089</t>
  </si>
  <si>
    <t>User Story</t>
  </si>
  <si>
    <t>ESPC360-8813</t>
  </si>
  <si>
    <t>[Certo] - Incluir nuevos parámetros para enlaces Santander GO</t>
  </si>
  <si>
    <t>ESPC360-6994</t>
  </si>
  <si>
    <t>ESDCENINFO-1127</t>
  </si>
  <si>
    <t>ESPC360-8811</t>
  </si>
  <si>
    <t>Nuevo enlace consulta tarifas CCV</t>
  </si>
  <si>
    <t>ESPC360-8812</t>
  </si>
  <si>
    <t>ESDCENINFO-1140</t>
  </si>
  <si>
    <t>ESPC360-8805</t>
  </si>
  <si>
    <t>[C360 - redes - transactional_customerrelationship_det] Orígenes papel comercial - caso especial</t>
  </si>
  <si>
    <t>ESPC360-5712</t>
  </si>
  <si>
    <t>ESPC360-8802</t>
  </si>
  <si>
    <t>[customer_360] - Modificación procesos tablas vinc_cli_mes y arcco (tablon_final)</t>
  </si>
  <si>
    <t>ESPC360-8779</t>
  </si>
  <si>
    <t>ESPC360-8781</t>
  </si>
  <si>
    <t>[C360] - Modificación procesos tablas vinc_cli_mes y arcco (Customer360)</t>
  </si>
  <si>
    <t>ESPC360-8773</t>
  </si>
  <si>
    <t>[Hechos relevantes ] - Clientes Vencimiento Test Idoneidad</t>
  </si>
  <si>
    <t>ESPC360-6855</t>
  </si>
  <si>
    <t>ESDCENINFO-1105</t>
  </si>
  <si>
    <t>ESPC360-8772</t>
  </si>
  <si>
    <t>[Hechos relevantes ] - Vivienda Reforma</t>
  </si>
  <si>
    <t>ESPC360-8771</t>
  </si>
  <si>
    <t xml:space="preserve">[Hechos relevantes ] - Consumo Préstamo Competencia </t>
  </si>
  <si>
    <t>ESPC360-8770</t>
  </si>
  <si>
    <t>[Hechos relevantes ] -  Transaccionalidad aumento emision recibos en competencia 3m</t>
  </si>
  <si>
    <t>ESPC360-8769</t>
  </si>
  <si>
    <t>[Hechos relevantes ] - Transaccionalidad Primera emision recibo en competencia 5m</t>
  </si>
  <si>
    <t>ESPC360-8768</t>
  </si>
  <si>
    <t>[Hechos relevantes ] - Consumo Prolimit</t>
  </si>
  <si>
    <t>ESPC360-8767</t>
  </si>
  <si>
    <t>[Hechos relevantes ] - Consumo Vencimiento</t>
  </si>
  <si>
    <t>ESPC360-8766</t>
  </si>
  <si>
    <t>[Hechos relevantes ] - PMP Vencimiento</t>
  </si>
  <si>
    <t>ESPC360-8765</t>
  </si>
  <si>
    <t>[Hechos relevantes ] - Factoring vencimiento</t>
  </si>
  <si>
    <t>ESPC360-8764</t>
  </si>
  <si>
    <t>[Hechos relevantes ] - Credito vencimiento</t>
  </si>
  <si>
    <t>ESPC360-8763</t>
  </si>
  <si>
    <t>[Hechos relevantes ] - Confirming_vencimiento</t>
  </si>
  <si>
    <t>ESPC360-8762</t>
  </si>
  <si>
    <t>[Hechos relevantes ] - Confirming nueva cesion proveedor inactivo</t>
  </si>
  <si>
    <t>ESPC360-8761</t>
  </si>
  <si>
    <t>[Hechos relevantes ] - Tpvs primer cobro con un medio de pago alternativo</t>
  </si>
  <si>
    <t>ESPC360-8760</t>
  </si>
  <si>
    <t xml:space="preserve">[Hechos relevantes ] - Internacional vencimiento creditos documentarios importacion
</t>
  </si>
  <si>
    <t>ESPC360-8759</t>
  </si>
  <si>
    <t>[Hechos relevantes ] - Internacional primer pago a latam 365d</t>
  </si>
  <si>
    <t>ESPC360-8758</t>
  </si>
  <si>
    <t>[Hechos relevantes ] - Internacional primer cobro proveniente de asia 365d</t>
  </si>
  <si>
    <t>ESPC360-8757</t>
  </si>
  <si>
    <t>[Hechos relevantes ] - Internacional primer pago a asia 365d</t>
  </si>
  <si>
    <t>ESPC360-8756</t>
  </si>
  <si>
    <t>[Hechos relevantes ] - Internacional cedente inactivo</t>
  </si>
  <si>
    <t>ESPC360-8755</t>
  </si>
  <si>
    <t>[Hechos relevantes ] - Internacional cedente activo</t>
  </si>
  <si>
    <t>ESPC360-8754</t>
  </si>
  <si>
    <t>[Hechos relevantes ] - Pymes vencimiento mates</t>
  </si>
  <si>
    <t>ESPC360-8753</t>
  </si>
  <si>
    <t>[Hechos relevantes ] - Pymes subida rorwa</t>
  </si>
  <si>
    <t>ESPC360-8752</t>
  </si>
  <si>
    <t>[Hechos relevantes ] - Pymes Subida CIRBE en otras entidades</t>
  </si>
  <si>
    <t>ESPC360-8751</t>
  </si>
  <si>
    <t>[Hechos relevantes ] - Pymes Propuestas Digitales Abandonadas</t>
  </si>
  <si>
    <t>ESPC360-8750</t>
  </si>
  <si>
    <t>[Hechos relevantes ] - Pymes Primera preconcesion lp</t>
  </si>
  <si>
    <t>ESPC360-8749</t>
  </si>
  <si>
    <t>[Hechos relevantes ] - Pymes Primera preconcesion cp</t>
  </si>
  <si>
    <t>ESPC360-8732</t>
  </si>
  <si>
    <t>[C360 - mkt_contacts_det] Adaptación a Google Analytics 4 (particulares)</t>
  </si>
  <si>
    <t>ESPC360-8675</t>
  </si>
  <si>
    <t>Technical Debt</t>
  </si>
  <si>
    <t>Correcciones en la información del portal APIs - semana 05/06/2024</t>
  </si>
  <si>
    <t>ESPC360-3632</t>
  </si>
  <si>
    <t>ESDCENINFO-1087</t>
  </si>
  <si>
    <t>ESPC360-8671</t>
  </si>
  <si>
    <t>Migración Lago - Batch adn360-batch-job-commons</t>
  </si>
  <si>
    <t>ESPC360-8669</t>
  </si>
  <si>
    <t>[BATCH] [SP2TXT C360] Cambio en ruta de audios. Eliminación de búsqueda por timestamp</t>
  </si>
  <si>
    <t>ESPC360-8668</t>
  </si>
  <si>
    <t xml:space="preserve">Redesplegar micro f-ng-50059987-front </t>
  </si>
  <si>
    <t>ESPC360-8636</t>
  </si>
  <si>
    <t>Migración Lago - Template - Actualización del proyecto template con configuraciones Databricks</t>
  </si>
  <si>
    <t>ESPC360-8623</t>
  </si>
  <si>
    <t>Migración lago - Batch adn360-batch-loans - Databricks</t>
  </si>
  <si>
    <t>ESPC360-7297</t>
  </si>
  <si>
    <t>ESDCENINFO-1125</t>
  </si>
  <si>
    <t>ESPC360-8574</t>
  </si>
  <si>
    <t>[C360 - channelactivity_digitalnavigation_det] Alter table "event_name" para GA4</t>
  </si>
  <si>
    <t>C360_Analitico_Sprint 28</t>
  </si>
  <si>
    <t>RITM012808196</t>
  </si>
  <si>
    <t>ESPC360-8572</t>
  </si>
  <si>
    <t>[C360 - channelactivity_digitalnavigation_det] Adaptación a Google Analytics 4 Primera fase</t>
  </si>
  <si>
    <t>ESPC360-8571</t>
  </si>
  <si>
    <t>[Global PG] - Obtener la precisión decimal según el tipo de moneda</t>
  </si>
  <si>
    <t>ESPC360-8570</t>
  </si>
  <si>
    <t>[Global PG] - Incluir el resto de tipologías en el filtro de contratos carterizados</t>
  </si>
  <si>
    <t>ESPC360-8110</t>
  </si>
  <si>
    <t>[C360 - spike] Migrar proceso a Cloud</t>
  </si>
  <si>
    <t>Spike</t>
  </si>
  <si>
    <t>ESPC360-8045</t>
  </si>
  <si>
    <t>[Hechos relevantes ] - Pymes primer anticipo factura competencia 120 días</t>
  </si>
  <si>
    <t>ESPC360-8044</t>
  </si>
  <si>
    <t>[Hechos relevantes ] - Pymes vencimiento leasing renting</t>
  </si>
  <si>
    <t>ESPC360-8043</t>
  </si>
  <si>
    <t>[Hechos relevantes ] - Internacional movimiento fintech con divisa</t>
  </si>
  <si>
    <t>ESPC360-8042</t>
  </si>
  <si>
    <t>[Hechos relevantes ] - Internacional primer pago a Estados Unidos 365d</t>
  </si>
  <si>
    <t>ESPC360-8041</t>
  </si>
  <si>
    <t>[Hechos relevantes ] - Internacional primer cobro proveniente de Norteamérica</t>
  </si>
  <si>
    <t>ESPC360-8040</t>
  </si>
  <si>
    <t>[Hechos relevantes ] - Internacional primer pago a Norteamérica 365d</t>
  </si>
  <si>
    <t>ESPC360-8039</t>
  </si>
  <si>
    <t>[Hechos relevantes ] - Internacional primer cobro proveniente de latam 365d</t>
  </si>
  <si>
    <t>ESPC360-8038</t>
  </si>
  <si>
    <t>ESPC360-8037</t>
  </si>
  <si>
    <t>[Hechos relevantes ] - Internacional primer cobro proveniente Brasil 365d</t>
  </si>
  <si>
    <t>ESPC360-8036</t>
  </si>
  <si>
    <t>[Hechos relevantes ] -Internacional primer pago a Brasil 365d</t>
  </si>
  <si>
    <t>ESPC360-8035</t>
  </si>
  <si>
    <t>[Hechos relevantes ] - Internacional primer cobro proveniente México 365d</t>
  </si>
  <si>
    <t>ESPC360-8034</t>
  </si>
  <si>
    <t>[Hechos relevantes ] - Internacional primer pago a México 365d</t>
  </si>
  <si>
    <t>ESPC360-8033</t>
  </si>
  <si>
    <t>[Hechos relevantes ] - Internacional primer pago a Asia</t>
  </si>
  <si>
    <t>ESPC360-8032</t>
  </si>
  <si>
    <t>[Hechos relevantes ] - Internacional primer cobro proveniente de Asia 365d</t>
  </si>
  <si>
    <t>ESPC360-7961</t>
  </si>
  <si>
    <t>[BATCH] [SP2TXT - C360] Actualizar modelos y mejora de transcripciones</t>
  </si>
  <si>
    <t>ESPC360-7956</t>
  </si>
  <si>
    <t>Migración Lago - Dispatcher-core - Permitir seleccionar infraestructura de ejecución por parámetro</t>
  </si>
  <si>
    <t>ESPC360-7955</t>
  </si>
  <si>
    <t>Migración Lago - Core-batch - Parametrización esquema tablas cloudera/databricks</t>
  </si>
  <si>
    <t>ESPC360-7954</t>
  </si>
  <si>
    <t>Migración Lago - Core-batch - Incluir tarea inicial para obtener la configuración de git en el Filestore</t>
  </si>
  <si>
    <t>ESPC360-7952</t>
  </si>
  <si>
    <t>Migración Lago - Core-batch - Incluir parámetro para determinar infraestructura de ejecución</t>
  </si>
  <si>
    <t>ESPC360-7947</t>
  </si>
  <si>
    <t>[KSTREAM - GRAVITY] - Avales - Cambio en tópicos origen y validación de la información</t>
  </si>
  <si>
    <t>RESUELTO</t>
  </si>
  <si>
    <t>ESPC360-4580</t>
  </si>
  <si>
    <t>ESPC360-7936</t>
  </si>
  <si>
    <t>[CACHE] - Optimizar cachés micro s-java-50059982-accounts para que sean datagrid</t>
  </si>
  <si>
    <t>ESPC360-5201</t>
  </si>
  <si>
    <t>ESPC360-7933</t>
  </si>
  <si>
    <t>[Onboarding][C360 - intprofile_cli] Alter table - Nueva alimentación campo canalcap</t>
  </si>
  <si>
    <t>ESPC360-7966</t>
  </si>
  <si>
    <t>ESPC360-7874</t>
  </si>
  <si>
    <t>Incluir información SIGA en API Depósitos Estructurados</t>
  </si>
  <si>
    <t>ESPC360-7870</t>
  </si>
  <si>
    <t>ESDCENINFO-1102</t>
  </si>
  <si>
    <t>ESPC360-7871</t>
  </si>
  <si>
    <t>Incluir información SIGA en API Derivados</t>
  </si>
  <si>
    <t>ESPC360-7869</t>
  </si>
  <si>
    <t>Consumo servicio API Agregados Planeta Seguros</t>
  </si>
  <si>
    <t>ESPC360-7867</t>
  </si>
  <si>
    <t>ESDCENINFO-1134</t>
  </si>
  <si>
    <t>ESPC360-7868</t>
  </si>
  <si>
    <t>Consumo servicio API Planeta Seguros</t>
  </si>
  <si>
    <t>ESPC360-7719</t>
  </si>
  <si>
    <t>[C360 - redes - transactional_customerrelationship_det] Origenes factoring</t>
  </si>
  <si>
    <t>ESPC360-5208</t>
  </si>
  <si>
    <t>ESPC360-7705</t>
  </si>
  <si>
    <t>[spike] - datagen cambio de spark2 a spark3</t>
  </si>
  <si>
    <t>C360_Analitico_Sprint 27</t>
  </si>
  <si>
    <t>ESPC360-6472</t>
  </si>
  <si>
    <t>ESPC360-5796</t>
  </si>
  <si>
    <t>ESPC360-7650</t>
  </si>
  <si>
    <t>[Onboarding][C360 - customer_360] Nueva alimentacion campo canalcap</t>
  </si>
  <si>
    <t>ESPC360-7626</t>
  </si>
  <si>
    <t>[RT] - Customer Activity: Incluir parámetro configurable de operaciones a filtrar</t>
  </si>
  <si>
    <t>ESPC360-7624</t>
  </si>
  <si>
    <t>[Darwin Gateway 3.0 - PRE] Migración y exploratoria web</t>
  </si>
  <si>
    <t>ESPC360-7623</t>
  </si>
  <si>
    <t>[Darwin Gateway 3.0 - PRE] Migración y exploratoria de microservicios</t>
  </si>
  <si>
    <t>ESPC360-7613</t>
  </si>
  <si>
    <t>[C360 -mkt_success_det] Añadir variables de cálculo a mkt_success_det ampliación</t>
  </si>
  <si>
    <t>ESPC360-7606</t>
  </si>
  <si>
    <t>Migración lago - bb-scla-50061916-loans - Databricks</t>
  </si>
  <si>
    <t>ESPC360-7602</t>
  </si>
  <si>
    <t>[Hechos Relevantes] Optimización proceso</t>
  </si>
  <si>
    <t>ESPC360-7600</t>
  </si>
  <si>
    <t>[Global PG] - Pensions plans SPB</t>
  </si>
  <si>
    <t>ESPC360-7596</t>
  </si>
  <si>
    <t>[CACHE] - Optimizar cachés micro s-java-50059982-pension-plans</t>
  </si>
  <si>
    <t>ESPC360-7595</t>
  </si>
  <si>
    <t>Migración Lago - Testing - Resolver zip de componente batch desde nexus en proyecto de test</t>
  </si>
  <si>
    <t>ESPC360-7594</t>
  </si>
  <si>
    <t>[Confluent] - Actualizar librería commons (3/3)</t>
  </si>
  <si>
    <t>ESPC360-3903</t>
  </si>
  <si>
    <t>ESPC360-7581</t>
  </si>
  <si>
    <t>[BATCH] Crear un proceso planificado que haga housekeeping en el directorio de audios</t>
  </si>
  <si>
    <t>ESPC360-7580</t>
  </si>
  <si>
    <t>[Global PG] - Incluir filtro de contratos carterizados en Cuentas</t>
  </si>
  <si>
    <t>ESPC360-7579</t>
  </si>
  <si>
    <t>[Global PG] - Incluir filtro de contratos carterizados en Seguros</t>
  </si>
  <si>
    <t>ESPC360-7578</t>
  </si>
  <si>
    <t>[Global PG] - Incluir filtro de contratos carterizados en Derivados Financieros</t>
  </si>
  <si>
    <t>ESPC360-7413</t>
  </si>
  <si>
    <t>Migración a java 17 - Micro s-java-50059982-amortization</t>
  </si>
  <si>
    <t>ESPC360-7406</t>
  </si>
  <si>
    <t>ESPC360-7412</t>
  </si>
  <si>
    <t>Migración a java 17 - Micro s-java-50059982-managed-portfolio</t>
  </si>
  <si>
    <t>ESPC360-7411</t>
  </si>
  <si>
    <t>Migración a java 17 - Micro s-java-50059982-confidentiality</t>
  </si>
  <si>
    <t>ESPC360-7410</t>
  </si>
  <si>
    <t>Migración a java 17 - Micro s-java-50059982-customer-experience</t>
  </si>
  <si>
    <t>ESPC360-7409</t>
  </si>
  <si>
    <t>Migración a java 17 - Micro s-java-50059982-price-engine</t>
  </si>
  <si>
    <t>ESPC360-7408</t>
  </si>
  <si>
    <t>Migración a java 17 - Micro s-java-50059982-multi-product-policies</t>
  </si>
  <si>
    <t>ESPC360-7407</t>
  </si>
  <si>
    <t>Migración a java 17 - Micro s-java-50059982-tracking</t>
  </si>
  <si>
    <t>ESPC360-7399</t>
  </si>
  <si>
    <t>ESPC360-7402</t>
  </si>
  <si>
    <t xml:space="preserve">Movimientos Atlas - Optimización filtro de importe </t>
  </si>
  <si>
    <t>ESPC360-7401</t>
  </si>
  <si>
    <t>Movimientos Atlas - Optimización paralelización de consultas a colecciones y eliminar block()</t>
  </si>
  <si>
    <t>ESPC360-7400</t>
  </si>
  <si>
    <t>Movimientos Atlas - Cambio índice idMov y cambio del sort</t>
  </si>
  <si>
    <t>ESPC360-7398</t>
  </si>
  <si>
    <t>[S2.1] Evolución del software productivo aplicando una recogida de parámetros con clave/valor.</t>
  </si>
  <si>
    <t>ESPC360-7383</t>
  </si>
  <si>
    <t>[Hechos Relevantes] Creación Modelo Datos para Monitorización Eventos</t>
  </si>
  <si>
    <t>RITM012546144</t>
  </si>
  <si>
    <t>ESPC360-7246</t>
  </si>
  <si>
    <t>[C360 - mov_creditcards_det] - Variables digital_indicator y mobile_indicator</t>
  </si>
  <si>
    <t>ESPC360-7245</t>
  </si>
  <si>
    <t>ESPC360-7244</t>
  </si>
  <si>
    <t>[C360 - mov_debitcards_det] - Variables digital_indicator y mobile_indicator</t>
  </si>
  <si>
    <t>ESPC360-7232</t>
  </si>
  <si>
    <t>[C360 - mkt_contacts_det] Adaptación a Google Analytics 4</t>
  </si>
  <si>
    <t>ESPC360-7231</t>
  </si>
  <si>
    <t>[C360 - channelactivity_digitalnavigation_det] Adaptación a Google Analytics 4 (Antes de cancelar acabar todo channelactivity_digitalnavigation_det por si falta algo)</t>
  </si>
  <si>
    <t>0</t>
  </si>
  <si>
    <t>ESPC360-7229</t>
  </si>
  <si>
    <t>[Confluent] - Actualizar librería commons (2/3)</t>
  </si>
  <si>
    <t>ESPC360-7228</t>
  </si>
  <si>
    <t>[Confluent] - Actualizar librería commons (1/3)</t>
  </si>
  <si>
    <t>ESPC360-7226</t>
  </si>
  <si>
    <t>Deshabilitar el microservicio s-java-50059982-content-catalog</t>
  </si>
  <si>
    <t>ESPC360-7211</t>
  </si>
  <si>
    <t>[MICRO] Evolucionar microservicio customer-activity con nuevo modelo en Oracle</t>
  </si>
  <si>
    <t>ESPC360-7210</t>
  </si>
  <si>
    <t>[RT] Evolucionar kstream customer-activity para incluir más operaciones</t>
  </si>
  <si>
    <t>ESPC360-7209</t>
  </si>
  <si>
    <t>[BATCH] - Generar nuevo componente batch customer-activity</t>
  </si>
  <si>
    <t>ESPC360-7205</t>
  </si>
  <si>
    <t>[C360 -intprofile_cli] Alter table y alimentación campo cnae_calculated</t>
  </si>
  <si>
    <t>ESPC360-6755</t>
  </si>
  <si>
    <t>ESPC360-7199</t>
  </si>
  <si>
    <t>[Conexión SCIB] - Conexión con SCIB</t>
  </si>
  <si>
    <t>ESPC360-7207</t>
  </si>
  <si>
    <t>ESDCENINFO-1124</t>
  </si>
  <si>
    <t>ESPC360-7190</t>
  </si>
  <si>
    <t>[Kstream] Amortización PCAS - Actualizar libreria commons y revisar topología</t>
  </si>
  <si>
    <t>ESPC360-7000</t>
  </si>
  <si>
    <t>ESPC360-7167</t>
  </si>
  <si>
    <t>[ Datagen Empresas EEFF] -Datos Básicos</t>
  </si>
  <si>
    <t>RITM012941993</t>
  </si>
  <si>
    <t>ESPC360-7166</t>
  </si>
  <si>
    <t>[ Datagen Empresas CIRBE mensual] -Datos Básicos</t>
  </si>
  <si>
    <t>ESPC360-7165</t>
  </si>
  <si>
    <t>[ Datagen Empresas CIRBE mensual] - Aprovisionamiento de campos</t>
  </si>
  <si>
    <t>ESPC360-3740</t>
  </si>
  <si>
    <t>ESPC360-3737</t>
  </si>
  <si>
    <t>ESPC360-6993</t>
  </si>
  <si>
    <t>[Certo] - Radio button para imposiciones de PFEs</t>
  </si>
  <si>
    <t>ESPC360-6979</t>
  </si>
  <si>
    <t>[SP2TXT - C360] - Selección de Perímetro de llamadas RGI</t>
  </si>
  <si>
    <t>ESPC360-6935</t>
  </si>
  <si>
    <t>[GRAVITY] - Incluir el switchSocket LINK_TCP_TRXOP08 en s-java-50059982-confidentiality</t>
  </si>
  <si>
    <t>ESPC360-4945</t>
  </si>
  <si>
    <t>ESPC360-5749</t>
  </si>
  <si>
    <t>ESPC360-8638</t>
  </si>
  <si>
    <t>ESPC360-6878</t>
  </si>
  <si>
    <t>[S2.1] Evolución del software productivo aplicando una versión 2.0 y usando los modelos desde UC.</t>
  </si>
  <si>
    <t>C360_Analitico_Sprint 25</t>
  </si>
  <si>
    <t>ESPC360-6862</t>
  </si>
  <si>
    <t>[Hechos relevantes ] - Internacional primer cobro plataforma divisa</t>
  </si>
  <si>
    <t>ESPC360-6859</t>
  </si>
  <si>
    <t>[Hechos relevantes ] - Internacional primer pago plataforma divisa</t>
  </si>
  <si>
    <t>ESPC360-6858</t>
  </si>
  <si>
    <t>[Hechos relevantes ] - Internacional primer pago puerto comercial China</t>
  </si>
  <si>
    <t>ESPC360-6857</t>
  </si>
  <si>
    <t>[Hechos relevantes ] - Depósitos vencimiento competencia</t>
  </si>
  <si>
    <t>ESPC360-6856</t>
  </si>
  <si>
    <t>[Hechos relevantes ] - Depósitos vencimiento competencia con AA</t>
  </si>
  <si>
    <t>C360_Analitico_Sprint 24</t>
  </si>
  <si>
    <t>ESPC360-5549</t>
  </si>
  <si>
    <t>ESPC360-6841</t>
  </si>
  <si>
    <t>Migración Lago - Core-batch - Unificación librerías core</t>
  </si>
  <si>
    <t>ESPC360-6840</t>
  </si>
  <si>
    <t>[Migrar Darwin 3.2.x] s-java-50059982-multi-product-policies para que tras la kerberización genere trazas de kibana con estructura nueva</t>
  </si>
  <si>
    <t>ESPC360-6824</t>
  </si>
  <si>
    <t>[C360 - redes - customerrelationship_det] Cambio orígenes grupos riesgos y grupos económicos</t>
  </si>
  <si>
    <t>ESPC360-4989</t>
  </si>
  <si>
    <t>ESPC360-6780</t>
  </si>
  <si>
    <t>[Evidencias FIOC] - Generación de tabla de evidencias a nivel cliente 2.0</t>
  </si>
  <si>
    <t>ESPC360-6431</t>
  </si>
  <si>
    <t>RITM012777561</t>
  </si>
  <si>
    <t>ESPC360-6767</t>
  </si>
  <si>
    <t>[GRAVITY] Corregir problema de fallback en el timeout de s-java-50059983-managed-portfolio</t>
  </si>
  <si>
    <t>ESPC360-6757</t>
  </si>
  <si>
    <t>[C360 - customer_360] Alter table y alimentación canal captación para Modelo 1</t>
  </si>
  <si>
    <t>RITM012353809</t>
  </si>
  <si>
    <t>ESPC360-6756</t>
  </si>
  <si>
    <t>[C360 - intprofile_cli] Alter table y alimentación canal captación</t>
  </si>
  <si>
    <t>ESPC360-6751</t>
  </si>
  <si>
    <t>[C360 - customer_experience_det] Cambio origenes y filtros incidencias</t>
  </si>
  <si>
    <t>C360_Analitico_Sprint 31</t>
  </si>
  <si>
    <t>ESPC360-6747</t>
  </si>
  <si>
    <t>ESPC360-6737</t>
  </si>
  <si>
    <t>ESPC360-6748</t>
  </si>
  <si>
    <t>[S1] Cambio ruta recogida audios</t>
  </si>
  <si>
    <t>ESPC360-5558</t>
  </si>
  <si>
    <t>ESPC360-6743</t>
  </si>
  <si>
    <t>[datagen irregularidades] -Aprovisionamiento de campos</t>
  </si>
  <si>
    <t>ESPC360-6744</t>
  </si>
  <si>
    <t>ESPC360-6742</t>
  </si>
  <si>
    <t>[datagen irregularidades] - Datos básicos</t>
  </si>
  <si>
    <t>RITM012610058</t>
  </si>
  <si>
    <t>ESPC360-6468</t>
  </si>
  <si>
    <t>[C360 - mkt_contacts_det] Datos de app y web Pers. Jurídicas</t>
  </si>
  <si>
    <t>ESPC360-6467</t>
  </si>
  <si>
    <t>ESPC360-6436</t>
  </si>
  <si>
    <t>Correcciones en la información del portal APIs - semana 20/03/2024</t>
  </si>
  <si>
    <t>ESPC360-6425</t>
  </si>
  <si>
    <t>[Evidencias FIOC] - Generación de tabla de evidencias a nivel movimiento. Create Table</t>
  </si>
  <si>
    <t>ESPC360-6401</t>
  </si>
  <si>
    <t>[GRAVITY] Revisar timeout en el micro de securities-market para hacerlo dinámico</t>
  </si>
  <si>
    <t>ESPC360-6400</t>
  </si>
  <si>
    <t>Incluir lógica fichero CIB a todos los depósitos</t>
  </si>
  <si>
    <t>ESPC360-6399</t>
  </si>
  <si>
    <t>ESDCENINFO-1115</t>
  </si>
  <si>
    <t>C360_Operacional_Sprint 172 - Depósitos estructurados con lógica del fichero CIB</t>
  </si>
  <si>
    <t>ESPC360-6393</t>
  </si>
  <si>
    <t>[C360 - redes - transactional_customerrelationship_det] Origenes confirming</t>
  </si>
  <si>
    <t>ESPC360-6390</t>
  </si>
  <si>
    <t>[KSTREAM] - Dgos - Añadir parametrización por threads</t>
  </si>
  <si>
    <t>ESPC360-6385</t>
  </si>
  <si>
    <t>[fioc_evidencias_ingresos] - Evidencias detalle 2.0</t>
  </si>
  <si>
    <t>ESPC360-6377</t>
  </si>
  <si>
    <t>[C360 - redes - transactional_customerrelationship_det] Orígenes movimientos transferencias</t>
  </si>
  <si>
    <t>ESPC360-6376</t>
  </si>
  <si>
    <t>[C360 - redes - transactional_customerrelationship_det] Datos básicos tabla</t>
  </si>
  <si>
    <t>RITM012261362</t>
  </si>
  <si>
    <t>ESPC360-6355</t>
  </si>
  <si>
    <t>[C360 - services_det] Estado CMC 520 y datos de firma electrónica empresas</t>
  </si>
  <si>
    <t>ESPC360-6792</t>
  </si>
  <si>
    <t>ESPC360-6348</t>
  </si>
  <si>
    <t>[Global PG] - Credit accounts</t>
  </si>
  <si>
    <t>ESPC360-6342</t>
  </si>
  <si>
    <t>[Global PG] - Protection Insurances</t>
  </si>
  <si>
    <t>ESPC360-6340</t>
  </si>
  <si>
    <t>[Global PG] - Stocks, securities</t>
  </si>
  <si>
    <t>ESPC360-6339</t>
  </si>
  <si>
    <t>[Global PG] - Loans</t>
  </si>
  <si>
    <t>ESPC360-6338</t>
  </si>
  <si>
    <t>[Global PG] - Asset portfolios</t>
  </si>
  <si>
    <t>ESPC360-6337</t>
  </si>
  <si>
    <t>[Global PG] - Investment Funds</t>
  </si>
  <si>
    <t>ESPC360-6336</t>
  </si>
  <si>
    <t>[Global PG] - Pension Plans</t>
  </si>
  <si>
    <t>ESPC360-6335</t>
  </si>
  <si>
    <t>[Global PG] - Saving Insurances</t>
  </si>
  <si>
    <t>ESPC360-6332</t>
  </si>
  <si>
    <t>[Global PG] - Prepaid cards</t>
  </si>
  <si>
    <t>ESPC360-6331</t>
  </si>
  <si>
    <t>[Global PG] - Credit cards</t>
  </si>
  <si>
    <t>ESPC360-6330</t>
  </si>
  <si>
    <t>[Global PG] - Debit cards</t>
  </si>
  <si>
    <t>ESPC360-6327</t>
  </si>
  <si>
    <t>[Global PG] - Accounts</t>
  </si>
  <si>
    <t>ESPC360-6322</t>
  </si>
  <si>
    <t>Datagen sociodemo - Create Table</t>
  </si>
  <si>
    <t>ESPC360-6229</t>
  </si>
  <si>
    <t>RITM012200331</t>
  </si>
  <si>
    <t>ESPC360-6284</t>
  </si>
  <si>
    <t>[Implementación reactiva completa] ls-java-50059982-products-commons FINAL</t>
  </si>
  <si>
    <t>ESPC360-4276</t>
  </si>
  <si>
    <t>ESPC360-6277</t>
  </si>
  <si>
    <t>[S1] Cambio de runtime y ejecución de Unit Tests</t>
  </si>
  <si>
    <t>ESPC360-6275</t>
  </si>
  <si>
    <t>Migración Lago - Generar proyecto template</t>
  </si>
  <si>
    <t>ESPC360-6262</t>
  </si>
  <si>
    <t>[C360 - pos_prices_det] Alter y alimentación campos generales Comercio Exterior (perímetro comex)</t>
  </si>
  <si>
    <t>RITM012792270</t>
  </si>
  <si>
    <t>ESPC360-6250</t>
  </si>
  <si>
    <t>[C360 - redes - transactional_customerrelationship_det] Orígenes movimientos recibos</t>
  </si>
  <si>
    <t>ESPC360-6230</t>
  </si>
  <si>
    <t>Datagen sociodemo - Aprovisionamiento campos</t>
  </si>
  <si>
    <t>ESPC360-6151</t>
  </si>
  <si>
    <t>[C360 - redes - customerrelationship_det] Alimentación tipopers y codpers a partir del nombre del cliente</t>
  </si>
  <si>
    <t>ESPC360-6149</t>
  </si>
  <si>
    <t>Cambio de llamada a Google Analytics</t>
  </si>
  <si>
    <t>ESPC360-2510</t>
  </si>
  <si>
    <t>PORTALADN-38316</t>
  </si>
  <si>
    <t>ESPC360-6102</t>
  </si>
  <si>
    <t>[Hechos relevantes] - Primer pago no euro</t>
  </si>
  <si>
    <t>C360_Analitico_Sprint 23</t>
  </si>
  <si>
    <t>ESPC360-6101</t>
  </si>
  <si>
    <t>ESPC360-6071</t>
  </si>
  <si>
    <t>[C360 - services_det] Santander Key Dispositivo Seguro</t>
  </si>
  <si>
    <t>ESPC360-4984</t>
  </si>
  <si>
    <t>ESPC360-6045</t>
  </si>
  <si>
    <t>[C360 - compliance_cli] Alter table eliminación campos</t>
  </si>
  <si>
    <t>ESPC360-6238</t>
  </si>
  <si>
    <t>RITM012662907 - ITSM DROP // RITM012662936 - ITSM CREATE</t>
  </si>
  <si>
    <t>ESPC360-6027</t>
  </si>
  <si>
    <t>[Datagen contactos menusal]  Alimentación campos</t>
  </si>
  <si>
    <t>ESPC360-5727</t>
  </si>
  <si>
    <t>ESPC360-5987</t>
  </si>
  <si>
    <t>[Datagen contactos menusal]  Creación tabla</t>
  </si>
  <si>
    <t>RITM011964412</t>
  </si>
  <si>
    <t>ESPC360-5926</t>
  </si>
  <si>
    <t>[C360 - competence_accounts_det] - Orígenes tabla</t>
  </si>
  <si>
    <t>ESPC360-5716</t>
  </si>
  <si>
    <t>ESPC360-5921</t>
  </si>
  <si>
    <t>[Datagen gastos recibos y transferencias cuentas mensual] Alimentación campos</t>
  </si>
  <si>
    <t>ESPC360-5708</t>
  </si>
  <si>
    <t>ESPC360-5920</t>
  </si>
  <si>
    <t>[Datagen gastos recibos y transferencias mensual] Creación tabla</t>
  </si>
  <si>
    <t xml:space="preserve">RITM012026491 </t>
  </si>
  <si>
    <t>ESPC360-5919</t>
  </si>
  <si>
    <t>[Datagen gastos recibos y transferencias diario] Alimentación tabla</t>
  </si>
  <si>
    <t>ESPC360-5918</t>
  </si>
  <si>
    <t>[Datagen gastos recibos y transferencias diario] Creación tabla</t>
  </si>
  <si>
    <t>RITM012026491</t>
  </si>
  <si>
    <t>ESPC360-5911</t>
  </si>
  <si>
    <t>Migración lago - Batch batch-pmp</t>
  </si>
  <si>
    <t>ESPC360-5908</t>
  </si>
  <si>
    <t>Migración lago - Batch batch-contencioso</t>
  </si>
  <si>
    <t>ESPC360-5906</t>
  </si>
  <si>
    <t>Migración lago - Batch adn360-batch-tracking</t>
  </si>
  <si>
    <t>ESPC360-5905</t>
  </si>
  <si>
    <t>Migración lago - Batch adn360-batch-timeline</t>
  </si>
  <si>
    <t>ESPC360-5904</t>
  </si>
  <si>
    <t>Migración lago - Batch adn360-batch-structural</t>
  </si>
  <si>
    <t>ESPC360-5903</t>
  </si>
  <si>
    <t>Migración lago - Batch adn360-batch-security-markets</t>
  </si>
  <si>
    <t>ESPC360-5902</t>
  </si>
  <si>
    <t>Migración lago - Batch adn360-batch-safe-deposit-boxes</t>
  </si>
  <si>
    <t>ESPC360-5901</t>
  </si>
  <si>
    <t>Migración lago - Batch adn360-batch-portfolio</t>
  </si>
  <si>
    <t>ESPC360-5900</t>
  </si>
  <si>
    <t>Migración lago - Batch adn360-batch-person</t>
  </si>
  <si>
    <t>ESPC360-5898</t>
  </si>
  <si>
    <t>Migración lago - Batch adn360-batch-one-plans</t>
  </si>
  <si>
    <t>ESPC360-5897</t>
  </si>
  <si>
    <t>Migración lago - Batch adn360-batch-movements-cards-pcas</t>
  </si>
  <si>
    <t>ESPC360-5895</t>
  </si>
  <si>
    <t>Migración lago - Batch adn360-batch-movements-account</t>
  </si>
  <si>
    <t>ESPC360-5894</t>
  </si>
  <si>
    <t>Migración lago - Batch adn360-batch-loans</t>
  </si>
  <si>
    <t>ESPC360-5893</t>
  </si>
  <si>
    <t>Migración lago - Batch adn360-batch-leasing-renting</t>
  </si>
  <si>
    <t>ESPC360-5891</t>
  </si>
  <si>
    <t>Migración lago - Batch adn360-batch-international-payments</t>
  </si>
  <si>
    <t>ESPC360-5889</t>
  </si>
  <si>
    <t>Migración lago - Batch adn360-batch-insurance-planet</t>
  </si>
  <si>
    <t>ESPC360-5888</t>
  </si>
  <si>
    <t>Migración lago - Batch adn360-batch-guarantees</t>
  </si>
  <si>
    <t>ESPC360-5887</t>
  </si>
  <si>
    <t>Migración lago - Batch adn360-batch-funds-pension-plans</t>
  </si>
  <si>
    <t>ESPC360-5886</t>
  </si>
  <si>
    <t>Migración lago - Batch adn360-batch-financial-derivates</t>
  </si>
  <si>
    <t>ESPC360-5885</t>
  </si>
  <si>
    <t>Migración lago - Batch adn360-batch-favorite-transfers</t>
  </si>
  <si>
    <t>ESPC360-5884</t>
  </si>
  <si>
    <t>Migración lago - Batch adn360-batch-factoring-confirming</t>
  </si>
  <si>
    <t>ESPC360-5883</t>
  </si>
  <si>
    <t>Migración lago - Batch adn360-batch-exchanges-insurances</t>
  </si>
  <si>
    <t>ESPC360-5882</t>
  </si>
  <si>
    <t>Migración lago - Batch adn360-batch-electronic-banking</t>
  </si>
  <si>
    <t>ESPC360-5881</t>
  </si>
  <si>
    <t>Migración lago - Batch adn360-batch-discounts</t>
  </si>
  <si>
    <t>ESPC360-5880</t>
  </si>
  <si>
    <t>Migración lago - Batch adn360-batch-deposits</t>
  </si>
  <si>
    <t>ESPC360-5879</t>
  </si>
  <si>
    <t>Migración lago - Batch adn360-batch-counter-movements-loans</t>
  </si>
  <si>
    <t>ESPC360-5878</t>
  </si>
  <si>
    <t>Migración lago - Batch adn360-batch-counter-movements-cards</t>
  </si>
  <si>
    <t>ESPC360-5877</t>
  </si>
  <si>
    <t>Migración lago - Batch adn360-batch-counter-movements-account</t>
  </si>
  <si>
    <t>ESPC360-5876</t>
  </si>
  <si>
    <t>Migración lago - Batch adn360-batch-consolidations</t>
  </si>
  <si>
    <t>ESPC360-5875</t>
  </si>
  <si>
    <t>Migración lago - Batch adn360-batch-comex</t>
  </si>
  <si>
    <t>ESPC360-5874</t>
  </si>
  <si>
    <t>Migración lago - Batch adn360-batch-cmc</t>
  </si>
  <si>
    <t>ESPC360-5873</t>
  </si>
  <si>
    <t>Migración lago - Batch adn360-batch-cards-easypay</t>
  </si>
  <si>
    <t>ESPC360-5872</t>
  </si>
  <si>
    <t>Migración lago - Batch adn360-batch-cards</t>
  </si>
  <si>
    <t>ESPC360-5871</t>
  </si>
  <si>
    <t>Migración lago - Batch adn360-batch-business-pension-plans</t>
  </si>
  <si>
    <t>ESPC360-5870</t>
  </si>
  <si>
    <t>Migración lago - Batch adn360-batch-bizum</t>
  </si>
  <si>
    <t>ESPC360-5833</t>
  </si>
  <si>
    <t>[C360 - redes - customerrelationship_det] Orígenes informa cargos</t>
  </si>
  <si>
    <t>ESPC360-5832</t>
  </si>
  <si>
    <t>[C360 - redes - customerrelationship_det] Orígenes informa participadas</t>
  </si>
  <si>
    <t>ESPC360-5831</t>
  </si>
  <si>
    <t>Migración lago - Batch adn360-batch-bills</t>
  </si>
  <si>
    <t>ESPC360-5830</t>
  </si>
  <si>
    <t>Migración lago - Batch adn360-batch-balance-history</t>
  </si>
  <si>
    <t>ESPC360-5829</t>
  </si>
  <si>
    <t>Migración lago - Batch adn360-batch-amortisation-table</t>
  </si>
  <si>
    <t>ESPC360-5828</t>
  </si>
  <si>
    <t>Migración lago - Batch adn360-batch-alias</t>
  </si>
  <si>
    <t>ESPC360-5827</t>
  </si>
  <si>
    <t>Migración lago - Batch adn360-batch-accounts</t>
  </si>
  <si>
    <t>ESPC360-5826</t>
  </si>
  <si>
    <t>Migración Lago - Core-batch - Despliegue blue/green</t>
  </si>
  <si>
    <t>ESPC360-5825</t>
  </si>
  <si>
    <t>Migración Lago - Core-batch - Proceso de despliegue</t>
  </si>
  <si>
    <t>ESPC360-5824</t>
  </si>
  <si>
    <t>Migración Lago - Core-batch - Adaptación de librerías auxiliares</t>
  </si>
  <si>
    <t>ESPC360-5819</t>
  </si>
  <si>
    <t>[Datagen gastos tarjetas mensual]  Alimentación campos</t>
  </si>
  <si>
    <t>ESPC360-5095</t>
  </si>
  <si>
    <t>ESPC360-5818</t>
  </si>
  <si>
    <t>[Datagen gastos tarjetas mensual]  Creación de tabla</t>
  </si>
  <si>
    <t>ESPC360-5804</t>
  </si>
  <si>
    <t>[C360 - redes - customerrelationship_det] Orígenes grupos economicos</t>
  </si>
  <si>
    <t>ESPC360-5800</t>
  </si>
  <si>
    <t>[Spike] Despliegue proceso transcripción</t>
  </si>
  <si>
    <t>ESPC360-5798</t>
  </si>
  <si>
    <t>[CORE] Incluir nueva configuración parametrizable para conector MongoDB</t>
  </si>
  <si>
    <t>ESPC360-5781</t>
  </si>
  <si>
    <t xml:space="preserve">[C360 - pos_prices_det] Campos generales Avales </t>
  </si>
  <si>
    <t>ESPC360-5771</t>
  </si>
  <si>
    <t>[C360 - geo_cp] Modificación proceso para generar históricos</t>
  </si>
  <si>
    <t>ESPC360-4553</t>
  </si>
  <si>
    <t>ESPC360-5770</t>
  </si>
  <si>
    <t>[C360 - mkt_campaign_det ] Modificación proceso para generar históricos</t>
  </si>
  <si>
    <t>ESPC360-5766</t>
  </si>
  <si>
    <t>[Ingesta] - Ingesta de datos de eventos Bizum</t>
  </si>
  <si>
    <t>ESPC360-5764</t>
  </si>
  <si>
    <t>ESPC360-5761</t>
  </si>
  <si>
    <t>[Global PG] - Custody Wallets, unmanaged Portfolios</t>
  </si>
  <si>
    <t>ESPC360-5758</t>
  </si>
  <si>
    <t>[C360 - compliance_cli] Alimentación de campos resto de evidencias 2</t>
  </si>
  <si>
    <t>ESPC360-4990</t>
  </si>
  <si>
    <t>ESPC360-5756</t>
  </si>
  <si>
    <t>Kerberización de microservicios Parte (5/5)</t>
  </si>
  <si>
    <t>ESPC360-5755</t>
  </si>
  <si>
    <t>Kerberización de microservicios Parte (4/5)</t>
  </si>
  <si>
    <t>ESPC360-5754</t>
  </si>
  <si>
    <t>Kerberización de microservicios Parte (3/5)</t>
  </si>
  <si>
    <t>ESPC360-5753</t>
  </si>
  <si>
    <t>Kerberización de microservicios Parte (2/5)</t>
  </si>
  <si>
    <t>ESPC360-3644</t>
  </si>
  <si>
    <t>ESPC360-5751</t>
  </si>
  <si>
    <t>[Confluent] Usar conectores SINK en lugar de Parallel Consumer en los componentes de PMP</t>
  </si>
  <si>
    <t>ESPC360-5746</t>
  </si>
  <si>
    <t>Kerberización de microservicios Parte (1/5)</t>
  </si>
  <si>
    <t>ESPC360-5729</t>
  </si>
  <si>
    <t>[Datagen contactos diario] Creación tabla</t>
  </si>
  <si>
    <t>ESPC360-5728</t>
  </si>
  <si>
    <t>[Datagen contactos diario]  Alimentación campos</t>
  </si>
  <si>
    <t>ESPC360-5726</t>
  </si>
  <si>
    <t>Revisar s-java-50059982-bolaseg tras implementación reactiva</t>
  </si>
  <si>
    <t>ESPC360-5717</t>
  </si>
  <si>
    <t xml:space="preserve">[C360 - competence_accounts_det] - Datos básicos tabla </t>
  </si>
  <si>
    <t>ESPC360-5714</t>
  </si>
  <si>
    <t>[C360 - redes - transactional_customerrelationship_det] Orígenes papel comercial</t>
  </si>
  <si>
    <t>ESPC360-5711</t>
  </si>
  <si>
    <t>[C360 - redes - customerrelationship_det] Orígenes informa accionistas</t>
  </si>
  <si>
    <t>ESPC360-5710</t>
  </si>
  <si>
    <t>[Datagen gastos tarjetas diario]  Alimentación campos</t>
  </si>
  <si>
    <t>ESPC360-5709</t>
  </si>
  <si>
    <t>[Datagen gastos tarjetas diario]  Creación de tabla</t>
  </si>
  <si>
    <t>ESPC360-5698</t>
  </si>
  <si>
    <t>Redesplegar bills y balance-history para que coja las nuevas versiones de las librerías</t>
  </si>
  <si>
    <t>ESPC360-5685</t>
  </si>
  <si>
    <t>[Hechos relevantes] Create tables eventos</t>
  </si>
  <si>
    <t>RITM011834654</t>
  </si>
  <si>
    <t>ESPC360-5599</t>
  </si>
  <si>
    <t>[Customer Activity] Eliminar configuración B/G para el tópico de geolocalización</t>
  </si>
  <si>
    <t>ESPC360-5597</t>
  </si>
  <si>
    <t>Correcciones en la información del portal APIs - 28/02/2024</t>
  </si>
  <si>
    <t>ESPC360-5589</t>
  </si>
  <si>
    <t>[MongoDB] HouseKeeping colecciones BBDD - PRE/DEV</t>
  </si>
  <si>
    <t>ESPC360-5583</t>
  </si>
  <si>
    <t xml:space="preserve">[C360 - pos_datagen_pond_tit_q ] Aprovisionamiento de datos </t>
  </si>
  <si>
    <t>C360_Analitico_Sprint 21</t>
  </si>
  <si>
    <t>ESPC360-5103</t>
  </si>
  <si>
    <t>ESPC360-5582</t>
  </si>
  <si>
    <t xml:space="preserve">[C360 - pos_datagen_pond_tit_d ] Aprovisionamiento de datos </t>
  </si>
  <si>
    <t>ESPC360-5578</t>
  </si>
  <si>
    <t>[C360 - pos_datagen_pond_tit_d ] Datos básicos</t>
  </si>
  <si>
    <t>ESPC360-5577</t>
  </si>
  <si>
    <t>Incluir PMPs asociadas a una PRECLA</t>
  </si>
  <si>
    <t>ESPC360-5580</t>
  </si>
  <si>
    <t>ESDCENINFO-1108</t>
  </si>
  <si>
    <t>ESPC360-5572</t>
  </si>
  <si>
    <t>[Tablón Customer360] Refactorizar gndt_datos_generales_clientes</t>
  </si>
  <si>
    <t>ESPC360-5548</t>
  </si>
  <si>
    <t>ESPC360-5569</t>
  </si>
  <si>
    <t>[C360 - intprofile_cli] Cambio origen aml_segment_code</t>
  </si>
  <si>
    <t>ESPC360-5570</t>
  </si>
  <si>
    <t>ESPC360-5567</t>
  </si>
  <si>
    <t>[Migrar Darwin 4.x] adn360-mongodb-starter</t>
  </si>
  <si>
    <t>ESPC360-4496</t>
  </si>
  <si>
    <t>ESPC360-4493</t>
  </si>
  <si>
    <t>ESPC360-5566</t>
  </si>
  <si>
    <t>[Migrar Darwin 4.x] ls-java-50059982-test</t>
  </si>
  <si>
    <t>ESPC360-5562</t>
  </si>
  <si>
    <t>[C360 - mov_xxx_det] Obtención información variable DGO por OBB's</t>
  </si>
  <si>
    <t>ESPC360-5557</t>
  </si>
  <si>
    <t>ESPC360-5552</t>
  </si>
  <si>
    <t>[C360 - compliance_cli] Alimentación campos residencia, ddc y cbf</t>
  </si>
  <si>
    <t>ESPC360-5551</t>
  </si>
  <si>
    <t>[Hechos relevantes] - Productivizar primer evento</t>
  </si>
  <si>
    <t>ESPC360-5537</t>
  </si>
  <si>
    <t>Sustituir parallelStream por Stream en s-java-50059982-factoring-confirming y s-java-50059982-card-contracts para evitar problemas con hilos factoring</t>
  </si>
  <si>
    <t>ESPC360-4530</t>
  </si>
  <si>
    <t>ESPC360-5528</t>
  </si>
  <si>
    <t>Sustituir parallelStream por Stream para evitar problemas con hilos</t>
  </si>
  <si>
    <t>ESPC360-5525</t>
  </si>
  <si>
    <t>[Implementación reactiva completa] ls-java-50059982-security</t>
  </si>
  <si>
    <t>ESPC360-5524</t>
  </si>
  <si>
    <t>[Implementación reactiva completa] ls-java-50059982-products-commons</t>
  </si>
  <si>
    <t>ESPC360-5523</t>
  </si>
  <si>
    <t>[Implementación reactiva completa] ls-java-50059982-core</t>
  </si>
  <si>
    <t>ESPC360-5211</t>
  </si>
  <si>
    <t>[C360 - mov_debitcards_det] Modificación proceso para generar históricos</t>
  </si>
  <si>
    <t>ESPC360-5235</t>
  </si>
  <si>
    <t>ESPC360-5205</t>
  </si>
  <si>
    <t>[CACHE] - Optimizar caché microservicio card-contracts</t>
  </si>
  <si>
    <t>ESPC360-5204</t>
  </si>
  <si>
    <t>[CACHE] - Optimizar caché microservicio accounts</t>
  </si>
  <si>
    <t>ESPC360-5203</t>
  </si>
  <si>
    <t>[CACHE] - Optimizar caché librería product-commons</t>
  </si>
  <si>
    <t>ESPC360-5195</t>
  </si>
  <si>
    <t>[API Refinanciación tarjetas] - Inclusión de tarjetas sanas</t>
  </si>
  <si>
    <t>ESPC360-5196</t>
  </si>
  <si>
    <t>ESDCENINFO-1103</t>
  </si>
  <si>
    <t>ESPC360-5192</t>
  </si>
  <si>
    <t>[BATCH] Eliminar procesos del modelo antiguo de PMP</t>
  </si>
  <si>
    <t>ESPC360-5088</t>
  </si>
  <si>
    <t>[C360 -mkt_success_det] Datos propuestas cambio de estado</t>
  </si>
  <si>
    <t>ESPC360-5082</t>
  </si>
  <si>
    <t>[C360 -mkt_success_det] Datos seguros</t>
  </si>
  <si>
    <t>ESPC360-5047</t>
  </si>
  <si>
    <t>[Gravity] Añadir el micro s-java-50059982-securities-market al perfil de gravity</t>
  </si>
  <si>
    <t>ESPC360-5021</t>
  </si>
  <si>
    <t>[C360 - channelactivity_digitalnavigation_det] Alimentación nuevos campos parte 2</t>
  </si>
  <si>
    <t>ESPC360-4985</t>
  </si>
  <si>
    <t>ESPC360-5004</t>
  </si>
  <si>
    <t>[Migrar Darwin 3.2.x] s-java-50059982-confidentiality</t>
  </si>
  <si>
    <t>ESPC360-5003</t>
  </si>
  <si>
    <t>[Migrar Darwin 3.2.x] s-java-50059982-card-contracts</t>
  </si>
  <si>
    <t>ESPC360-5002</t>
  </si>
  <si>
    <t>[Migrar Darwin 3.2.x] s-java-50059982-managed-portfolio</t>
  </si>
  <si>
    <t>ESPC360-5001</t>
  </si>
  <si>
    <t>[Migrar Darwin 3.2.x] s-java-50059982-amortization y configurar el multitópico y configManager</t>
  </si>
  <si>
    <t>ESPC360-4994</t>
  </si>
  <si>
    <t>Crear nuevo índice en la colección de contratos de leasing renting</t>
  </si>
  <si>
    <t>ESPC360-4974</t>
  </si>
  <si>
    <t>Crear función de Recurrencia en librería común</t>
  </si>
  <si>
    <t>ESPC360-4969</t>
  </si>
  <si>
    <t>ESPC360-4608</t>
  </si>
  <si>
    <t>ESPC360-4973</t>
  </si>
  <si>
    <t>Crear función de Parametrías en librería común</t>
  </si>
  <si>
    <t>ESPC360-4972</t>
  </si>
  <si>
    <t>Crear función de Catálogo de ADN360 en librería común</t>
  </si>
  <si>
    <t>ESPC360-4963</t>
  </si>
  <si>
    <t>Homes - Tratamiento del acto de fé</t>
  </si>
  <si>
    <t>PORTALADN-36482</t>
  </si>
  <si>
    <t>ESDCENINFO-1044</t>
  </si>
  <si>
    <t>ESPC360-4962</t>
  </si>
  <si>
    <t>Homes - Inclusión de comentario cuándo el préstamos es de tipo fijo y no tenemos índice de referencia</t>
  </si>
  <si>
    <t>ESPC360-4952</t>
  </si>
  <si>
    <t>[C360-  intprofile_cli] Alimentación campos colectivos precios</t>
  </si>
  <si>
    <t>ESPC360-4980</t>
  </si>
  <si>
    <t>ESPC360-4944</t>
  </si>
  <si>
    <t>[C360 - channelactivity_digitalnavigation_det] Alimentación nuevos campos</t>
  </si>
  <si>
    <t>ESPC360-4943</t>
  </si>
  <si>
    <t xml:space="preserve">[C360 - channelactivity_digitalnavigation_det] Alter table </t>
  </si>
  <si>
    <t>RITM011839629</t>
  </si>
  <si>
    <t>ESPC360-4940</t>
  </si>
  <si>
    <t>[MICRO] Card Contracts - Actualizar el servicio de eBanking a la v2</t>
  </si>
  <si>
    <t>ESPC360-4306</t>
  </si>
  <si>
    <t>ESPC360-4939</t>
  </si>
  <si>
    <t>[C360 -mkt_success_det] Alter table y nuevo campo rrhh</t>
  </si>
  <si>
    <t>ESPC360-4518</t>
  </si>
  <si>
    <t>RITM011920603</t>
  </si>
  <si>
    <t>ESPC360-4932</t>
  </si>
  <si>
    <t>[C360-  intprofile_cli] Alter table colectivos precios</t>
  </si>
  <si>
    <t>ESPC360-4929</t>
  </si>
  <si>
    <t>Implementar funcionalidad TTL (Time To Live) en las ingestas de ORACLE</t>
  </si>
  <si>
    <t>ESPC360-3135</t>
  </si>
  <si>
    <t>ESPC360-4914</t>
  </si>
  <si>
    <t>Spike evaluación Github Copilot</t>
  </si>
  <si>
    <t>ESPC360-4915</t>
  </si>
  <si>
    <t>ESPC360-4904</t>
  </si>
  <si>
    <t>[C360 -mkt_success_det] Producciones - Habilitar la posibilidad de hacer parametrías en tabla origen o después de agrupar</t>
  </si>
  <si>
    <t>ESPC360-4636</t>
  </si>
  <si>
    <t>[C360 - mov_datagen] Filtrado de operativas tarjetas crédito y débito</t>
  </si>
  <si>
    <t>ESPC360-65</t>
  </si>
  <si>
    <t>ESPC360-4624</t>
  </si>
  <si>
    <t>[C360 - intprofile_cli] Modificación proceso para generar históricos</t>
  </si>
  <si>
    <t>ESPC360-4552</t>
  </si>
  <si>
    <t>ESPC360-4621</t>
  </si>
  <si>
    <t>[C360 - mov_bills_det] Variable data_timestamp</t>
  </si>
  <si>
    <t>ESPC360-5233</t>
  </si>
  <si>
    <t>ESPC360-4607</t>
  </si>
  <si>
    <t>Disponibilidad de las llamadas de recuperaciones transcritas en el lago</t>
  </si>
  <si>
    <t>ESPC360-4587</t>
  </si>
  <si>
    <t>[Datagrid 8] s-java-50059982-global-search</t>
  </si>
  <si>
    <t>ESPC360-4583</t>
  </si>
  <si>
    <t>ESPC360-4586</t>
  </si>
  <si>
    <t>[Datagrid 8] s-java-50059982-electronic-banking</t>
  </si>
  <si>
    <t>ESPC360-4585</t>
  </si>
  <si>
    <t>[Datagrid 8] s-java-50059982-bolaseg</t>
  </si>
  <si>
    <t>ESPC360-4584</t>
  </si>
  <si>
    <t xml:space="preserve">[Datagrid 8] s-java-50059982-confidentiality </t>
  </si>
  <si>
    <t>ESPC360-4581</t>
  </si>
  <si>
    <t>[Confluent] Habilitar métricas Parallel Consumer ks-java-50061915-portfolio-avro</t>
  </si>
  <si>
    <t>ESPC360-4551</t>
  </si>
  <si>
    <t>[C360 - smartpricing_attributes_customer] Modificación proceso para generar históricos</t>
  </si>
  <si>
    <t>ESPC360-4550</t>
  </si>
  <si>
    <t>[C360 - risk_indicators_cli] Modificación proceso para generar históricos</t>
  </si>
  <si>
    <t>ESPC360-4549</t>
  </si>
  <si>
    <t>[C360 - proposals_det] Modificación proceso para generar históricos</t>
  </si>
  <si>
    <t>ESPC360-4548</t>
  </si>
  <si>
    <t>[C360 - productions_det] Modificación proceso para generar históricos</t>
  </si>
  <si>
    <t>ESPC360-4547</t>
  </si>
  <si>
    <t>[C360 - mov_accounts_det] Modificación proceso para generar históricos</t>
  </si>
  <si>
    <t>ESPC360-5234</t>
  </si>
  <si>
    <t>ESPC360-4546</t>
  </si>
  <si>
    <t>[C360 - mkt_contacts_det] Modificación proceso para generar históricos</t>
  </si>
  <si>
    <t>ESPC360-4544</t>
  </si>
  <si>
    <t>[C360 - intprofile_grouphierarchy_det] Modificación proceso para generar históricos</t>
  </si>
  <si>
    <t>ESPC360-4543</t>
  </si>
  <si>
    <t>[C360 - intprofile_collectives_det] Modificación proceso para generar históricos</t>
  </si>
  <si>
    <t>ESPC360-4541</t>
  </si>
  <si>
    <t>[C360 - financialinfo_det] Modificación proceso para generar históricos</t>
  </si>
  <si>
    <t>ESPC360-4540</t>
  </si>
  <si>
    <t>[C360 - financialinfo_cli] Modificación proceso para generar históricos</t>
  </si>
  <si>
    <t>ESPC360-4539</t>
  </si>
  <si>
    <t>[C360 - customerrelationship_det] Modificación proceso para generar históricos</t>
  </si>
  <si>
    <t>ESPC360-4538</t>
  </si>
  <si>
    <t>[C360 - customer_experience_det ] Modificación proceso para generar históricos</t>
  </si>
  <si>
    <t>ESPC360-4537</t>
  </si>
  <si>
    <t>[C360 - compliance_cli] Modificación proceso para generar históricos</t>
  </si>
  <si>
    <t>ESPC360-4536</t>
  </si>
  <si>
    <t>[C360 - channelactivity_cli] Modificación proceso para generar históricos</t>
  </si>
  <si>
    <t>ESPC360-4535</t>
  </si>
  <si>
    <t>[C360 - app_attributes_customer] Modificación proceso para generar históricos</t>
  </si>
  <si>
    <t>ESPC360-4533</t>
  </si>
  <si>
    <t>[C360 - fioc_evidencias_ingresos] Modificación proceso para generar históricos</t>
  </si>
  <si>
    <t>ESPC360-4532</t>
  </si>
  <si>
    <t>[C360 - fioc_evidencias_cliente] Modificación proceso para generar históricos</t>
  </si>
  <si>
    <t>ESPC360-4506</t>
  </si>
  <si>
    <t>[core-dispatcher] Externalizar los parámetros de la ventana online para su uso por el guardian-job</t>
  </si>
  <si>
    <t>ESPC360-4504</t>
  </si>
  <si>
    <t>ESPC360-4505</t>
  </si>
  <si>
    <t>[core-dispatcher] Enviar notificación buzón soporte de jobs no ejecutados</t>
  </si>
  <si>
    <t>ESPC360-4503</t>
  </si>
  <si>
    <t>[Darwin Gateway 3.0] Migración y exploratoria web</t>
  </si>
  <si>
    <t>ESPC360-4501</t>
  </si>
  <si>
    <t>ESPC360-4502</t>
  </si>
  <si>
    <t>[Darwin Gateway 3.0] Migración y exploratoria de microservicios</t>
  </si>
  <si>
    <t>ESPC360-4500</t>
  </si>
  <si>
    <t>[Migrar Darwin 4.x] s-java-50059982-accounts</t>
  </si>
  <si>
    <t>ESPC360-4499</t>
  </si>
  <si>
    <t>[Migrar Darwin 4.x] ls-java-50059982-security</t>
  </si>
  <si>
    <t>ESPC360-4498</t>
  </si>
  <si>
    <t>[Migrar Darwin 4.x] ls-java-50059982-core</t>
  </si>
  <si>
    <t>ESPC360-4365</t>
  </si>
  <si>
    <t>[C360 -mkt_success_det] Datos contrataciones planes</t>
  </si>
  <si>
    <t>ESPC360-4364</t>
  </si>
  <si>
    <t>[AVRO] Corregir nombre componente en eventos output (3/3)</t>
  </si>
  <si>
    <t>ESPC360-4363</t>
  </si>
  <si>
    <t>[AVRO] Corregir nombre componente en eventos output (2/3)</t>
  </si>
  <si>
    <t>ESPC360-4348</t>
  </si>
  <si>
    <t xml:space="preserve">  [C360 - mov_creditcards_det] - Alimentación de variables</t>
  </si>
  <si>
    <t>ESPC360-4446</t>
  </si>
  <si>
    <t>ESPC360-4347</t>
  </si>
  <si>
    <t xml:space="preserve">  [C360 - mov_debitcards_det] - Alimentación de variables</t>
  </si>
  <si>
    <t>ESPC360-4346</t>
  </si>
  <si>
    <t>[C360 - mov_accounts_det] - Generación variable auxiliar parametrías</t>
  </si>
  <si>
    <t>ESPC360-4345</t>
  </si>
  <si>
    <t>[C360 -mkt_success_det] Datos PMP</t>
  </si>
  <si>
    <t>ESPC360-4341</t>
  </si>
  <si>
    <t>CONFIRMING - Añadir campos al API</t>
  </si>
  <si>
    <t>ESPC360-4340</t>
  </si>
  <si>
    <t>ESDCENINFO-1079</t>
  </si>
  <si>
    <t>ESPC360-4338</t>
  </si>
  <si>
    <t>Prueba rendimiento migración Atlas - customers</t>
  </si>
  <si>
    <t>ESPC360-4339</t>
  </si>
  <si>
    <t>ESPC360-4336</t>
  </si>
  <si>
    <t>[AVRO] Corregir nombre componente en eventos output (1/3)</t>
  </si>
  <si>
    <t>ESPC360-4335</t>
  </si>
  <si>
    <t>[Implementación reactiva] s-java-50059982-global-position</t>
  </si>
  <si>
    <t>ESPC360-4334</t>
  </si>
  <si>
    <t>[Implementación reactiva] s-java-50059982-bolaseg</t>
  </si>
  <si>
    <t>ESPC360-4327</t>
  </si>
  <si>
    <t>[C360 -mkt_success_det] Datos Cambio perfil interno</t>
  </si>
  <si>
    <t>ESPC360-4325</t>
  </si>
  <si>
    <t>[C360 -mkt_success_det] Datos nivel vinculación</t>
  </si>
  <si>
    <t>ESPC360-4324</t>
  </si>
  <si>
    <t>[C360 -mkt_success_det] Datos Bizum</t>
  </si>
  <si>
    <t>ESPC360-4315</t>
  </si>
  <si>
    <t>[C360 -mkt_success_det] Datos digital</t>
  </si>
  <si>
    <t>ESPC360-4305</t>
  </si>
  <si>
    <t>[MICRO] Card Statements - Actualizar el servicio de eBanking a la v2</t>
  </si>
  <si>
    <t>ESPC360-4030</t>
  </si>
  <si>
    <t>[C360 -mkt_success_det] Datos recibos</t>
  </si>
  <si>
    <t>ESPC360-4028</t>
  </si>
  <si>
    <t>[C360 -mkt_success_det] Datos tenencia ingresos</t>
  </si>
  <si>
    <t>ESPC360-4001</t>
  </si>
  <si>
    <t>Exponer API CMC como API BaaS</t>
  </si>
  <si>
    <t>ESPC360-4003</t>
  </si>
  <si>
    <t>ESDCENINFO-1095</t>
  </si>
  <si>
    <t>ESPC360-3885</t>
  </si>
  <si>
    <t>[C360 - extdata_national_cai_code_det] Modificación proceso para generar históricos</t>
  </si>
  <si>
    <t>ESPC360-3842</t>
  </si>
  <si>
    <t>Modificación carga de datos desde dlgu a Oracle (API)</t>
  </si>
  <si>
    <t>ESPC360-3736</t>
  </si>
  <si>
    <t>Integrar migraciones Darwin 3.2 (3/3)</t>
  </si>
  <si>
    <t>ESPC360-3703</t>
  </si>
  <si>
    <t>[C360 - identdata_document_number] Modificación proceso para generar históricos</t>
  </si>
  <si>
    <t>ESPC360-3701</t>
  </si>
  <si>
    <t>[C360 - risk_contracts_det] Modificación proceso para generar históricos</t>
  </si>
  <si>
    <t>ESPC360-3700</t>
  </si>
  <si>
    <t>[C360 - mkt_campaignlimit_det] Modificación proceso para generar históricos</t>
  </si>
  <si>
    <t>ESPC360-3699</t>
  </si>
  <si>
    <t>[C360 - pos_positions_det] Modificación proceso para generar históricos</t>
  </si>
  <si>
    <t>ESPC360-3698</t>
  </si>
  <si>
    <t>[C360 - channelactivity_dignav_det] Modificación proceso para generar históricos</t>
  </si>
  <si>
    <t>ESPC360-3697</t>
  </si>
  <si>
    <t>[C360 - pos_prices_det] Modificación proceso para generar históricos</t>
  </si>
  <si>
    <t>ESPC360-3696</t>
  </si>
  <si>
    <t>[C360 - mov_creditcards_det] Modificación proceso para generar históricos</t>
  </si>
  <si>
    <t>ESPC360-3694</t>
  </si>
  <si>
    <t>[C360 - mov_bills_det] Modificación proceso para generar históricos</t>
  </si>
  <si>
    <t>ESPC360-3693</t>
  </si>
  <si>
    <t>[C360 - mov_transfers_det] Modificación proceso para generar históricos</t>
  </si>
  <si>
    <t>ESPC360-3692</t>
  </si>
  <si>
    <t>[C360 - extdata_insurers_det] Modificación proceso para generar históricos</t>
  </si>
  <si>
    <t>ESPC360-3691</t>
  </si>
  <si>
    <t>[C360 - extdata_financials_det] Modificación proceso para generar históricos</t>
  </si>
  <si>
    <t>ESPC360-3690</t>
  </si>
  <si>
    <t>[C360 - identdata_cli] Modificación proceso para generar históricos</t>
  </si>
  <si>
    <t>ESPC360-3689</t>
  </si>
  <si>
    <t>[C360 - services_det] Modificación proceso para generar históricos</t>
  </si>
  <si>
    <t>ESPC360-3688</t>
  </si>
  <si>
    <t>[C360 - contracts_det] Modificación proceso para generar históricos</t>
  </si>
  <si>
    <t>ESPC360-3658</t>
  </si>
  <si>
    <t>[C360 - mov_creditcards_det] Variables informativas</t>
  </si>
  <si>
    <t>ESPC360-3657</t>
  </si>
  <si>
    <t>[C360 - mov_debitcards_det] Variables informativas</t>
  </si>
  <si>
    <t>ESPC360-3656</t>
  </si>
  <si>
    <t>[C360 - mov_accounts_det] Variable data_timestamp</t>
  </si>
  <si>
    <t>ESPC360-3655</t>
  </si>
  <si>
    <t>[C360 - mov_creditcards_det] Variable data_timestamp</t>
  </si>
  <si>
    <t>ESPC360-3654</t>
  </si>
  <si>
    <t>[C360 - mov_debitcards_det] Variable data_timestamp</t>
  </si>
  <si>
    <t>ESPC360-3652</t>
  </si>
  <si>
    <t>[C360 - mov_transfers_det] Variable data_timestamp</t>
  </si>
  <si>
    <t>ESPC360-3494</t>
  </si>
  <si>
    <t>[KSTREAM] customer-activity - Resolver vulnerabilidades fortify</t>
  </si>
  <si>
    <t>ESPC360-63</t>
  </si>
  <si>
    <t>ESPC360-1</t>
  </si>
  <si>
    <t>ESPC360-3486</t>
  </si>
  <si>
    <t>Estandarización en la Generación Evidencias - contracts_det</t>
  </si>
  <si>
    <t>ESPC360-4970</t>
  </si>
  <si>
    <t>ESPC360-3483</t>
  </si>
  <si>
    <t>Optimización ETLs</t>
  </si>
  <si>
    <t>ESPC360-4968</t>
  </si>
  <si>
    <t>ESPC360-3456</t>
  </si>
  <si>
    <t>Filtrar a los clientes sin el consentimiento 480 para los eventos de cálculo futuro</t>
  </si>
  <si>
    <t>ESPC360-2143</t>
  </si>
  <si>
    <t>ESPC360-3455</t>
  </si>
  <si>
    <t>[C360 - movs] Correspondencia entre tablas para la variable dgo_id</t>
  </si>
  <si>
    <t>ESPC360-3454</t>
  </si>
  <si>
    <t>[C360 -mkt_success_det] Control sobre parametrías c360_success_det_attributes_u</t>
  </si>
  <si>
    <t>ESPC360-3450</t>
  </si>
  <si>
    <t>[C360 - mov_debitcards_det] Preautorizaciones</t>
  </si>
  <si>
    <t>ESPC360-3447</t>
  </si>
  <si>
    <t>[C360 -mkt_contacts_det] Reproceso datos ADN - mc_def_ac_s</t>
  </si>
  <si>
    <t>ESPC360-3444</t>
  </si>
  <si>
    <t>[C360 - documents_det] Alimentación datos documentos</t>
  </si>
  <si>
    <t>ESPC360-5202</t>
  </si>
  <si>
    <t>ESPC360-3442</t>
  </si>
  <si>
    <t>[C360 - contracts_det] CCC asociado a Contrato</t>
  </si>
  <si>
    <t>ESPC360-5206</t>
  </si>
  <si>
    <t>ESPC360-3441</t>
  </si>
  <si>
    <t>[C360 - contracts_det] Alter table. CCC asociado a Contrato</t>
  </si>
  <si>
    <t>ESPC360-3438</t>
  </si>
  <si>
    <t>[fioc_evidencias_ingresos] - Publicación actividad cliente - Recibos - Cambio en Reglas autónomos</t>
  </si>
  <si>
    <t>ESPC360-22</t>
  </si>
  <si>
    <t>ESPC360-3723</t>
  </si>
  <si>
    <t>[AVRO] - Debito Consumido - Adaptación para lectura de formato AVRO</t>
  </si>
  <si>
    <t>ESPC360-3341</t>
  </si>
  <si>
    <t>[CERTO] Selección de contratos con radio button en vez de los tres puntitos</t>
  </si>
  <si>
    <t>ESPC360-3342</t>
  </si>
  <si>
    <t>ESDCENINFO-1073</t>
  </si>
  <si>
    <t>ESPC360-3340</t>
  </si>
  <si>
    <t>[CERTO] Acceso a la PG desde el portal CERTO</t>
  </si>
  <si>
    <t>ESPC360-3626</t>
  </si>
  <si>
    <t>PMP Front 2º: Contrato de Derivados</t>
  </si>
  <si>
    <t>ESPC360-3625</t>
  </si>
  <si>
    <t>ESPC360-3622</t>
  </si>
  <si>
    <t>ESPC360-3298</t>
  </si>
  <si>
    <t>[C360 - Controles] Controles sobre productions_det</t>
  </si>
  <si>
    <t>ESPC360-5000</t>
  </si>
  <si>
    <t>ESPC360-3297</t>
  </si>
  <si>
    <t>[C360 - Controles] Controles sobre customerexp_det</t>
  </si>
  <si>
    <t>ESPC360-3296</t>
  </si>
  <si>
    <t>[C360 - Controles] Controles sobre services_det</t>
  </si>
  <si>
    <t>ESPC360-950</t>
  </si>
  <si>
    <t>ESPC360-3686</t>
  </si>
  <si>
    <t>[KSTREAM] - Cambio en el schema usado para el kstream AVRO de gpi</t>
  </si>
  <si>
    <t>ESPC360-3687</t>
  </si>
  <si>
    <t>ESPC360-3618</t>
  </si>
  <si>
    <t>Integrar migraciones Darwin 3.2 (2/3)</t>
  </si>
  <si>
    <t>ESPC360-3743</t>
  </si>
  <si>
    <t>Integrar migraciones Darwin 3.2 (1/3)</t>
  </si>
  <si>
    <t>ESPC360-3714</t>
  </si>
  <si>
    <t>[AVRO] Retoques menores para mantenimiento de KStreams</t>
  </si>
  <si>
    <t>ESPC360-3294</t>
  </si>
  <si>
    <t>[C360 -mkt_contacts_det] Reproceso datos actualizados automático</t>
  </si>
  <si>
    <t>ESPC360-3290</t>
  </si>
  <si>
    <t>[C360 -mkt_success_det] Datos financiación tarjetas - PagoLuego</t>
  </si>
  <si>
    <t>ESPC360-3275</t>
  </si>
  <si>
    <t>[C360 - pos_datagen_pond_tit_q ] Datos básicos</t>
  </si>
  <si>
    <t>ESPC360-3742</t>
  </si>
  <si>
    <t>TEST - CREAR casos de pruebas test status DEV</t>
  </si>
  <si>
    <t>ESPC360-3136</t>
  </si>
  <si>
    <t>[C360 -mkt_campaign_det] Datos que faltan Digital Sales</t>
  </si>
  <si>
    <t>ESPC360-5238</t>
  </si>
  <si>
    <t>ESPC360-3126</t>
  </si>
  <si>
    <t>[C360 - mov_transfers_det] Reprocesos beneficiario real SEPA</t>
  </si>
  <si>
    <t>ESPC360-3741</t>
  </si>
  <si>
    <t>TEST - Actualizar casos de pruebas test status PRE</t>
  </si>
  <si>
    <t>ESPC360-3123</t>
  </si>
  <si>
    <t>Cambio en pasos en ingesta masiva en ORACLE</t>
  </si>
  <si>
    <t>ADN_Team_eLab</t>
  </si>
  <si>
    <t>ESPC360-3119</t>
  </si>
  <si>
    <t>Poder configurar parametros en el conector de ORACLE</t>
  </si>
  <si>
    <t>ESPC360-3110</t>
  </si>
  <si>
    <t>Desarrollo de ingestas incrementales en ORACLE</t>
  </si>
  <si>
    <t>ESPC360-3108</t>
  </si>
  <si>
    <t>Cambiar conector de ORACLE a JDBC para le microservicio s-java-50083617-app-customization</t>
  </si>
  <si>
    <t>ESPC360-3107</t>
  </si>
  <si>
    <t>Cambiar conector de ORACLE a JDBC para le microservicio s-java-50083617-customer-activity</t>
  </si>
  <si>
    <t>ESPC360-3105</t>
  </si>
  <si>
    <t>Cambiar conector de ORACLE a JDBC para le microservicio s-java-50083617-price-engine</t>
  </si>
  <si>
    <t>ESPC360-3645</t>
  </si>
  <si>
    <t>Quitar del batch-person la tabla ce_crit_fil_jur</t>
  </si>
  <si>
    <t>ESPC360-3074</t>
  </si>
  <si>
    <t>[C360 -mkt_contacts_det] Datos Next - quitar datos origen sf_event</t>
  </si>
  <si>
    <t>ESPC360-552</t>
  </si>
  <si>
    <t>ESPC360-3061</t>
  </si>
  <si>
    <t>[C360 - redes - customerrelationship_det] Orígenes grupos riesgos</t>
  </si>
  <si>
    <t>ESPC360-3046</t>
  </si>
  <si>
    <t>[C360 -mkt_contacts_det] Cambio filtros marketing directo</t>
  </si>
  <si>
    <t>ESPC360-2869</t>
  </si>
  <si>
    <t>[C360 - mov_debitcards_det] Limpieza campos textuales</t>
  </si>
  <si>
    <t>ESPC360-2868</t>
  </si>
  <si>
    <t>[C360 - mov_creditcards_det] Limpieza campos textuales</t>
  </si>
  <si>
    <t>ESPC360-2860</t>
  </si>
  <si>
    <t>[C360 - mov_creditcards_det] Creación y alimentación de campos adicionales para la clave primaria</t>
  </si>
  <si>
    <t>C360_Team_1;C360_Team_2</t>
  </si>
  <si>
    <t>ESPC360-2859</t>
  </si>
  <si>
    <t>[C360 - mov_debitcards_det] Creación y alimentación de campos adicionales para la clave primaria</t>
  </si>
  <si>
    <t>ESPC360-2857</t>
  </si>
  <si>
    <t>[C360 - mov_accounts_det] SPIKE variable concept</t>
  </si>
  <si>
    <t>ESPC360-2855</t>
  </si>
  <si>
    <t>[C360 - compliance_cli] Alimentación de campos identidad y actividad</t>
  </si>
  <si>
    <t>ESPC360-5239</t>
  </si>
  <si>
    <t>ESPC360-2853</t>
  </si>
  <si>
    <t>[C360 -mkt_contacts_det] Campos (efectivo y resultado) Digital Sales &amp; Contact Center RCReport</t>
  </si>
  <si>
    <t>ESPC360-2852</t>
  </si>
  <si>
    <t>[C360 - controles] Cambiar custom por controles predefinidos</t>
  </si>
  <si>
    <t>ESPC360-2836</t>
  </si>
  <si>
    <t>[C360 - contracts_det] Alimentacíon campo cliente que recibe correspondencia</t>
  </si>
  <si>
    <t>ESPC360-2835</t>
  </si>
  <si>
    <t>[C360 - contracts_det] Alter table. Cliente que recibe correspondencia</t>
  </si>
  <si>
    <t>ESPC360-3633</t>
  </si>
  <si>
    <t>Correcciones en la información del portal APIs</t>
  </si>
  <si>
    <t>ESPC360-2833</t>
  </si>
  <si>
    <t>[C360 - mov_transfers_det] - Optimizar proceso</t>
  </si>
  <si>
    <t>ESPC360-2832</t>
  </si>
  <si>
    <t>[C360 - services_det] Datos de Cajas de Alquiler</t>
  </si>
  <si>
    <t>ESPC360-2830</t>
  </si>
  <si>
    <t>[Smart data] - Geo_cp - Aprovisionamiento campo  country</t>
  </si>
  <si>
    <t>ESPC360-2796</t>
  </si>
  <si>
    <t>[Smart data] - Geo_cp - Alter Table campo  country_name</t>
  </si>
  <si>
    <t>ESPC360-2565</t>
  </si>
  <si>
    <t>[C360 - redes - customerrelationship_det] Orígenes contratos</t>
  </si>
  <si>
    <t>ESPC360-2564</t>
  </si>
  <si>
    <t xml:space="preserve">[C360 - customerrelationship_det] Aprovisionamiento campos bastanteos parte 1 </t>
  </si>
  <si>
    <t>ESPC360-2568</t>
  </si>
  <si>
    <t>ESPC360-2563</t>
  </si>
  <si>
    <t>[C360 - customerrelationship_det] Datos básicos tabla</t>
  </si>
  <si>
    <t>ESPC360-2562</t>
  </si>
  <si>
    <t>[C360 - documents_det] Datos básicos tabla</t>
  </si>
  <si>
    <t xml:space="preserve">  RITM012546144</t>
  </si>
  <si>
    <t>ESPC360-2559</t>
  </si>
  <si>
    <t>[C360 - contracts_det] Refactorización construcción tabla</t>
  </si>
  <si>
    <t>ESPC360-2547</t>
  </si>
  <si>
    <t>[C360 -mkt_contacts_det] Alimentación campos gestor contactos ADN</t>
  </si>
  <si>
    <t>ESPC360-2546</t>
  </si>
  <si>
    <t>[C360 - Controles] Controles sobre risk_contracts_det</t>
  </si>
  <si>
    <t>ESPC360-2532</t>
  </si>
  <si>
    <t>[SPIKE] - Resolver el código del país en base a geolocalización</t>
  </si>
  <si>
    <t>ESPC360-64</t>
  </si>
  <si>
    <t>ESPC360-2506</t>
  </si>
  <si>
    <t>[C360 - customer_360] Aprovisionamiento nombre y apellidos por separado</t>
  </si>
  <si>
    <t>ESPC360-2505</t>
  </si>
  <si>
    <t xml:space="preserve">[C360 - customer_360] Alter table modelo 1. Nombre y apellidos por separado. </t>
  </si>
  <si>
    <t>ESPC360-2503</t>
  </si>
  <si>
    <t>Enriquecimiento batch de datos de transferencias C360 en ADN360</t>
  </si>
  <si>
    <t>ESPC360-2504</t>
  </si>
  <si>
    <t>ESPC360-2500</t>
  </si>
  <si>
    <t>ESPC360-2496</t>
  </si>
  <si>
    <t>[C360 - compliance_cli] Alimentación de campos estructurales cliente</t>
  </si>
  <si>
    <t>ESPC360-2507</t>
  </si>
  <si>
    <t>ESPC360-2492</t>
  </si>
  <si>
    <t>API de detalle de navegación BIZUM</t>
  </si>
  <si>
    <t>ESPC360-1308</t>
  </si>
  <si>
    <t>ESPC360-2488</t>
  </si>
  <si>
    <t>[C360 - mov_creditcards_det] Modificaciones campos importe</t>
  </si>
  <si>
    <t>ESPC360-2480</t>
  </si>
  <si>
    <t>[C360 - mov_debitcards_det] Modificaciones campos importe</t>
  </si>
  <si>
    <t>ESPC360-2475</t>
  </si>
  <si>
    <t>[C360 - mov_accounts_det] Variables de categorización</t>
  </si>
  <si>
    <t>ESPC360-2474</t>
  </si>
  <si>
    <t>[C360 - mov_creditcards_det] Variables de categorización</t>
  </si>
  <si>
    <t>ESPC360-2473</t>
  </si>
  <si>
    <t>[C360 - mov_debitcards_det] Variables de categorización</t>
  </si>
  <si>
    <t>ESPC360-2472</t>
  </si>
  <si>
    <t>[C360 - mov_accounts_det] Modificación variable concept</t>
  </si>
  <si>
    <t>ESPC360-2486</t>
  </si>
  <si>
    <t>[GA] - Envío de scoring de propensión a domiciliar nómina a Google Analytics</t>
  </si>
  <si>
    <t>ESPC360-2470</t>
  </si>
  <si>
    <t>[C360 - compliance_cli] Datos básicos tabla</t>
  </si>
  <si>
    <t>ESPC360-2469</t>
  </si>
  <si>
    <t>[C360 - mov_accounts_det] Variable orden del movimiento dentro de la operación DGO</t>
  </si>
  <si>
    <t>ESPC360-2468</t>
  </si>
  <si>
    <t>[C360 - mov_creditcards_det] Categorización de recurrencia</t>
  </si>
  <si>
    <t>ESPC360-2467</t>
  </si>
  <si>
    <t>[C360 - mov_debitcards_det] Categorización de recurrencia</t>
  </si>
  <si>
    <t>ESPC360-2464</t>
  </si>
  <si>
    <t>[C360 - mov_creditcards_det] Variable transaction_hour</t>
  </si>
  <si>
    <t>ESPC360-2463</t>
  </si>
  <si>
    <t>[C360 - mov_debitcards_det] Variable transaction_hour</t>
  </si>
  <si>
    <t>ESPC360-2232</t>
  </si>
  <si>
    <t>Personalización Opciones App | Cambio de tabla de ingesta a dlgu</t>
  </si>
  <si>
    <t>ESPC360-13</t>
  </si>
  <si>
    <t>ESPC360-2204</t>
  </si>
  <si>
    <t>Smartpricing: Resolver vulnerabilidades fortify</t>
  </si>
  <si>
    <t>ESPC360-2203</t>
  </si>
  <si>
    <t>[MICRO ] app-customization - Resolver vulnerabilidades fortify</t>
  </si>
  <si>
    <t>ESPC360-2198</t>
  </si>
  <si>
    <t>[C360 - pos_prices_det] Consideración sobre productos de depósitos</t>
  </si>
  <si>
    <t>ESPC360-2191</t>
  </si>
  <si>
    <t>Smart Pricing - cambio microservicio a config-server</t>
  </si>
  <si>
    <t>ESPC360-2174</t>
  </si>
  <si>
    <t>[C360 - intprofile_cli] Aprovisionamiento consentimientos 420 y 440</t>
  </si>
  <si>
    <t>ESPC360-2173</t>
  </si>
  <si>
    <t>[C360 - intprofile_cli] Alter table consentimientos 420 y 440</t>
  </si>
  <si>
    <t>ESPC360-2169</t>
  </si>
  <si>
    <t>[C360 - mkt_campaign_det] Actualización controles sobre mkt_campaign_det</t>
  </si>
  <si>
    <t>ESPC360-2168</t>
  </si>
  <si>
    <t>[C360 - financialinfo_det] Actualización controles sobre financialinfo_det</t>
  </si>
  <si>
    <t>ESPC360-2165</t>
  </si>
  <si>
    <t>[C360 - mov_bills_det] Modificaciones campos</t>
  </si>
  <si>
    <t>ESPC360-2156</t>
  </si>
  <si>
    <t>ESPC360-2155</t>
  </si>
  <si>
    <t>[C360 - mov_datagen]  Cambio origen importe mov_datagen_q</t>
  </si>
  <si>
    <t>ESPC360-50</t>
  </si>
  <si>
    <t>ESPC360-2154</t>
  </si>
  <si>
    <t>[C360 - mov_datagen_d]  Cambio origen importe mov_datagen_d</t>
  </si>
  <si>
    <t>ESPC360-2147</t>
  </si>
  <si>
    <t xml:space="preserve">[C360 - pos_datagen_d] - Aprovisionamiento campos - Error definición </t>
  </si>
  <si>
    <t>ESPC360-2146</t>
  </si>
  <si>
    <t>[C360 - pos_datagen_q] - Aprovisionamiento campos - Error definición</t>
  </si>
  <si>
    <t>ESPC360-2141</t>
  </si>
  <si>
    <t>[C360 - mov_bills_det] Categorización con datos externos</t>
  </si>
  <si>
    <t>ESPC360-2140</t>
  </si>
  <si>
    <t>[C360 - mov_bills_det] - Generación variable auxiliar parametrías</t>
  </si>
  <si>
    <t>ESPC360-2138</t>
  </si>
  <si>
    <t>[C360 - mov_transfers_det] Categorización con datos externos</t>
  </si>
  <si>
    <t>ESPC360-2135</t>
  </si>
  <si>
    <t>[C360 - mov_transfers_det] - Modificaciones campos</t>
  </si>
  <si>
    <t>ESPC360-1919</t>
  </si>
  <si>
    <t>API eventos de cliente - Mock</t>
  </si>
  <si>
    <t>ESPC360-1918</t>
  </si>
  <si>
    <t xml:space="preserve">  [C360 - mov_debitcards_det] - Alter table</t>
  </si>
  <si>
    <t>ESPC360-1917</t>
  </si>
  <si>
    <t>[C360 - mov_creditcards_det]  - Alter table</t>
  </si>
  <si>
    <t>ESPC360-1916</t>
  </si>
  <si>
    <t>Táctico - Enganche a tabla dlgu publicada por M&amp;D</t>
  </si>
  <si>
    <t>ESPC360-55</t>
  </si>
  <si>
    <t>ESPC360-5127</t>
  </si>
  <si>
    <t>Migración Lago - Core-batch - Hismo - Adaptación versiones y parent del arquetipo</t>
  </si>
  <si>
    <t>ESPC360-5126</t>
  </si>
  <si>
    <t>Migración Lago - Core-batch - Adaptación versiones y parent del arquetipo</t>
  </si>
  <si>
    <t>ESPC360-3705</t>
  </si>
  <si>
    <t>Corregir vulnerabilidad log4j BATCH (2/2)</t>
  </si>
  <si>
    <t>ESPC360-3704</t>
  </si>
  <si>
    <t>ESPC360-4225</t>
  </si>
  <si>
    <t>Movimientos tarjetas | [Spike] Funcionamiento de SOURCES en mongodb ATLAS</t>
  </si>
  <si>
    <t>ESPC360-5747</t>
  </si>
  <si>
    <t>ESPC360-4211</t>
  </si>
  <si>
    <t>ESPC360-1902</t>
  </si>
  <si>
    <t>[C360 - risk_datagen_d] Aprovisionamiento de campos Preconcedidos a 0 días</t>
  </si>
  <si>
    <t>C360_Sprint 11</t>
  </si>
  <si>
    <t>ESPC360-533</t>
  </si>
  <si>
    <t>ESPC360-1901</t>
  </si>
  <si>
    <t>[C360 - risk_datagen] Alter table de campos Preconcedidos a 0 días</t>
  </si>
  <si>
    <t>ESPC360-1900</t>
  </si>
  <si>
    <t>[C360 - digitalchannelactivity_datagen_d] - Aprovisionamiento de campos (Diario)</t>
  </si>
  <si>
    <t>ESPC360-537</t>
  </si>
  <si>
    <t>ESPC360-1898</t>
  </si>
  <si>
    <t>[C360 - mov_creditcards_det] Eliminar duplicados mpdt012</t>
  </si>
  <si>
    <t>ESPC360-1897</t>
  </si>
  <si>
    <t xml:space="preserve">[C360 - risk_datagen] Aprovisionamiento de campos origen risk_contracts_det </t>
  </si>
  <si>
    <t>ESPC360-1889</t>
  </si>
  <si>
    <t>[Smart data] - Agregados a nivel códigos postal (datos internos)</t>
  </si>
  <si>
    <t>ESPC360-3893</t>
  </si>
  <si>
    <t>FRONT - Mejora implementación iconos desplegables contrato.</t>
  </si>
  <si>
    <t>ESPC360-4942</t>
  </si>
  <si>
    <t>ESPC360-1885</t>
  </si>
  <si>
    <t>[C360 - Controles] Controles sobre movimientos</t>
  </si>
  <si>
    <t>ESPC360-1884</t>
  </si>
  <si>
    <t>ESPC360-3638</t>
  </si>
  <si>
    <t>[TEST TOPICS] Producir con Header</t>
  </si>
  <si>
    <t>ESPC360-3637</t>
  </si>
  <si>
    <t>ESPC360-3634</t>
  </si>
  <si>
    <t>ESPC360-1876</t>
  </si>
  <si>
    <t>[C360 - mov_debitcards_det] Campo direction</t>
  </si>
  <si>
    <t>ESPC360-1875</t>
  </si>
  <si>
    <t>[C360 - mov_creditcards_det] Campo direction</t>
  </si>
  <si>
    <t>ESPC360-1874</t>
  </si>
  <si>
    <t>[C360 - mov_debitcards_det] Alter table</t>
  </si>
  <si>
    <t>ESPC360-1873</t>
  </si>
  <si>
    <t>[C360 - mov_creditcards_det] Alter table</t>
  </si>
  <si>
    <t>ESPC360-1763</t>
  </si>
  <si>
    <t>Cachear con datagrid la llamada al api de adn360-customer para obtener el F/J a partir del UID</t>
  </si>
  <si>
    <t>ESPC360-1762</t>
  </si>
  <si>
    <t>[C360 - catalogo_adn] - Generación función catalogo_adn</t>
  </si>
  <si>
    <t>ESPC360-1757</t>
  </si>
  <si>
    <t>[C360 - mov_tranfers_det] - Parametrias</t>
  </si>
  <si>
    <t>ESPC360-1755</t>
  </si>
  <si>
    <t>[C360 - Controles] Controles sobre mkt_contacts_det</t>
  </si>
  <si>
    <t>ESPC360-1754</t>
  </si>
  <si>
    <t>[C360 - mov_creditcards_det] - Anulaciones</t>
  </si>
  <si>
    <t>ESPC360-1752</t>
  </si>
  <si>
    <t>Personalización App - API - Completado de botones</t>
  </si>
  <si>
    <t>ESPC360-1745</t>
  </si>
  <si>
    <t>[C360 - risk_datagen] Feature Store risk_datagen_q</t>
  </si>
  <si>
    <t>ESPC360-1744</t>
  </si>
  <si>
    <t>[C360 - risk_datagen] Feature Store risk_datagen_d</t>
  </si>
  <si>
    <t>ESPC360-1743</t>
  </si>
  <si>
    <t>[C360 - digitalchannelactivity_datagen] - Feature Store digitalchannelactivity_datagen_q</t>
  </si>
  <si>
    <t>ESPC360-1742</t>
  </si>
  <si>
    <t>[C360 - digitalchannelactivity_datagen] - Feature Store digitalchannelactivity_datagen_d</t>
  </si>
  <si>
    <t>ESPC360-1741</t>
  </si>
  <si>
    <t>[C360 - mov_datagen] Feature Store mov_datagen_q</t>
  </si>
  <si>
    <t>ESPC360-1740</t>
  </si>
  <si>
    <t>[C360 - mov_datagen] Feature Store mov_datagen_d</t>
  </si>
  <si>
    <t>ESPC360-1739</t>
  </si>
  <si>
    <t>[C360 - pos_datagen] Feature Store pos_datagen_q</t>
  </si>
  <si>
    <t>ESPC360-1738</t>
  </si>
  <si>
    <t xml:space="preserve">[C360 - pos_datagen] Feature Store pos_datagen_d </t>
  </si>
  <si>
    <t>ESPC360-1730</t>
  </si>
  <si>
    <t>SPIKE - num_ficheros f_guardar_particion/f_guardar_df</t>
  </si>
  <si>
    <t>ESPC360-1669</t>
  </si>
  <si>
    <t>[C360 - pos_prices_det] Alter table- Campo subcontrato</t>
  </si>
  <si>
    <t>ESPC360-4497</t>
  </si>
  <si>
    <t>[Migrar Darwin 4.x] ls-java-50059982-products-commons</t>
  </si>
  <si>
    <t>ESPC360-1657</t>
  </si>
  <si>
    <t xml:space="preserve">[C360 - mov_bills_det] - Alimentación campos adicionales </t>
  </si>
  <si>
    <t>ESPC360-1654</t>
  </si>
  <si>
    <t>[C360 - mov_transfers_det] - Generación variable auxiliar parametrías</t>
  </si>
  <si>
    <t>ESPC360-1652</t>
  </si>
  <si>
    <t>[C360 - extdata_national_cai_code_det] Origen</t>
  </si>
  <si>
    <t>ESPC360-1651</t>
  </si>
  <si>
    <t>[Evidencias FIOC] - Publicación evidencias detalle - Transferencias (multititular) - Modificación servicios</t>
  </si>
  <si>
    <t>ESPC360-1508</t>
  </si>
  <si>
    <t>Modificaciones - Eliminar customerid nulos de la mkt_contacts_det</t>
  </si>
  <si>
    <t>ESPC360-1506</t>
  </si>
  <si>
    <t>Modificaciones - Formato y cambio de cálculo campo session_time en channelactivity_digitalnavegation_det</t>
  </si>
  <si>
    <t>[C360 - risk_datagen] Aprovisionamiento de campos</t>
  </si>
  <si>
    <t>ESPC360-1498</t>
  </si>
  <si>
    <t>[C360 - contracts_det] Eliminar contratos de servicios de la tabla contracts_det</t>
  </si>
  <si>
    <t>ESPC360-1497</t>
  </si>
  <si>
    <t>[C360 - services_det] Contratos de remesas - Seguridad social</t>
  </si>
  <si>
    <t>ESPC360-1496</t>
  </si>
  <si>
    <t>[C360 - digitalchannelactivity_datagen_q] - Aprovisionamiento de campos (Trimestral)</t>
  </si>
  <si>
    <t>ESPC360-1495</t>
  </si>
  <si>
    <t>[C360 -mkt_success_det] Datos financiación tarjetas</t>
  </si>
  <si>
    <t>ESPC360-1492</t>
  </si>
  <si>
    <t>Resolver el código del país en base a geolocalización</t>
  </si>
  <si>
    <t>ESPC360-1491</t>
  </si>
  <si>
    <t>Personalización App - Mock API</t>
  </si>
  <si>
    <t>ESPC360-1490</t>
  </si>
  <si>
    <t>[C360 - Controles] Controles sobre channelactivity_digitalnavigation_det</t>
  </si>
  <si>
    <t>ESPC360-1489</t>
  </si>
  <si>
    <t>[C360 - Controles] Controles sobre financialinfo_det</t>
  </si>
  <si>
    <t>ESPC360-1488</t>
  </si>
  <si>
    <t>[C360 - Controles] Controles sobre financialinfo_cli</t>
  </si>
  <si>
    <t>ESPC360-1487</t>
  </si>
  <si>
    <t>[C360 - Controles] Controles sobre contracts_det</t>
  </si>
  <si>
    <t>ESPC360-1486</t>
  </si>
  <si>
    <t>Smartpricing - Revisar primary key</t>
  </si>
  <si>
    <t>ESPC360-1314</t>
  </si>
  <si>
    <t>Resolver dispositivo seguro</t>
  </si>
  <si>
    <t>ESPC360-1311</t>
  </si>
  <si>
    <t>[C360 - digitalchannelactivity_datagen] Aprovisionamiento de campos trimestrales</t>
  </si>
  <si>
    <t>ESPC360-1310</t>
  </si>
  <si>
    <t>[C360 - digitalchannelactivity_datagen] Aprovisionamiento de campos diarios</t>
  </si>
  <si>
    <t>ESPC360-1287</t>
  </si>
  <si>
    <t>Segmentación en colectivo revolvente sobre triad</t>
  </si>
  <si>
    <t>ESPC360-1285</t>
  </si>
  <si>
    <t xml:space="preserve">[C360 - pos_positions_det] Criterio saldos distintos de 0. </t>
  </si>
  <si>
    <t>ESPC360-1284</t>
  </si>
  <si>
    <t xml:space="preserve">  [C360 - risk_datagen] Aprovisionamiento de campos trimestrales</t>
  </si>
  <si>
    <t>ESPC360-1283</t>
  </si>
  <si>
    <t>[C360 - risk_datagen] Aprovisionamiento de campos diarios</t>
  </si>
  <si>
    <t>ESPC360-1281</t>
  </si>
  <si>
    <t>[C360 - mov_datagen] Aprovisionamiento de campos diarios</t>
  </si>
  <si>
    <t>ESPC360-1280</t>
  </si>
  <si>
    <t>[C360 - mov_datagen] Aprovisionamiento de campos trimestrales</t>
  </si>
  <si>
    <t>ESPC360-1279</t>
  </si>
  <si>
    <t>[C360 - pos_datagen] Aprovisionamiento de campos trimestrales</t>
  </si>
  <si>
    <t>ESPC360-1278</t>
  </si>
  <si>
    <t>[C360 - pos_datagen] Aprovisionamiento de campos diarios</t>
  </si>
  <si>
    <t>ESPC360-1277</t>
  </si>
  <si>
    <t>[C360 - intprofile_cli] Aprovisionamiento segmento UE</t>
  </si>
  <si>
    <t>ESPC360-1155</t>
  </si>
  <si>
    <t>[C360 - services_det] Estado CMC y datos de firma electrónica Particulares</t>
  </si>
  <si>
    <t>ESPC360-1149</t>
  </si>
  <si>
    <t>[C360 - Controles] Controles sobre proposals_det</t>
  </si>
  <si>
    <t>ESPC360-1148</t>
  </si>
  <si>
    <t>[C360 - Controles] Controles sobre mkt_campaign_det</t>
  </si>
  <si>
    <t>ESPC360-1147</t>
  </si>
  <si>
    <t>[C360 - Controles] Controles sobre channelactivity_cli</t>
  </si>
  <si>
    <t>ESPC360-1146</t>
  </si>
  <si>
    <t>[C360 - Controles] Controles sobre mkt_campaignlimit_det</t>
  </si>
  <si>
    <t>ESPC360-1145</t>
  </si>
  <si>
    <t>[C360 - Controles] Controles sobre pos_prices_det</t>
  </si>
  <si>
    <t>ESPC360-1144</t>
  </si>
  <si>
    <t>[C360- Controles] Controles sobre pos_positions_det</t>
  </si>
  <si>
    <t>ESPC360-1143</t>
  </si>
  <si>
    <t>[C360 - Controles] Controles sobre intprofile_collectives_det</t>
  </si>
  <si>
    <t>ESPC360-1142</t>
  </si>
  <si>
    <t>[C360 - Controles] Controles sobre intprofile_grouphierarchy_det</t>
  </si>
  <si>
    <t>ESPC360-1141</t>
  </si>
  <si>
    <t>[C360 - Controles] Controles sobre intprofile_cli</t>
  </si>
  <si>
    <t>ESPC360-1134</t>
  </si>
  <si>
    <t>[C360 - pos_prices_det] Campos generales Cuentas</t>
  </si>
  <si>
    <t>ESPC360-1133</t>
  </si>
  <si>
    <t>[C360 - pos_prices_det] Condiciones de liquidación Depósitos</t>
  </si>
  <si>
    <t>ESPC360-1132</t>
  </si>
  <si>
    <t>[C360 - pos_prices_det] Campos generales Depósitos</t>
  </si>
  <si>
    <t>ESPC360-1124</t>
  </si>
  <si>
    <t>[C360 - mov_bills_det] Asociacion cif-customer_id</t>
  </si>
  <si>
    <t>ESPC360-1123</t>
  </si>
  <si>
    <t>[C360 - mov_creditcards_det] Asociacion cif-customer_id</t>
  </si>
  <si>
    <t>ESPC360-1122</t>
  </si>
  <si>
    <t>[C360 - mov_debitcards_det] Asociacion cif-customer_id</t>
  </si>
  <si>
    <t>ESPC360-1121</t>
  </si>
  <si>
    <t>[C360 - modificaciones] - Asociacion cif-customer_id</t>
  </si>
  <si>
    <t>ESPC360-1120</t>
  </si>
  <si>
    <t>[C360 - mov_bills_det] Resto de campos</t>
  </si>
  <si>
    <t>ESPC360-1119</t>
  </si>
  <si>
    <t>ESPC360-1117</t>
  </si>
  <si>
    <t>Personalización App - Exposición via API</t>
  </si>
  <si>
    <t>ESPC360-1116</t>
  </si>
  <si>
    <t>Personalización App - Ingesta en mongo/oracle</t>
  </si>
  <si>
    <t>ESPC360-1115</t>
  </si>
  <si>
    <t>Evolución API ADN360 Customers. Resolver UID/ IdCliente</t>
  </si>
  <si>
    <t>ESPC360-1113</t>
  </si>
  <si>
    <t>[C360 - pos_prices_det] Campos generales 2. Perímetro CRÉDITOS</t>
  </si>
  <si>
    <t>ESPC360-1108</t>
  </si>
  <si>
    <t>[C360 - Controles] Controles sobre mov_creditcards_det</t>
  </si>
  <si>
    <t>ESPC360-1107</t>
  </si>
  <si>
    <t>[C360 - Controles] Controles sobre mov_debitcards_det</t>
  </si>
  <si>
    <t>ESPC360-1106</t>
  </si>
  <si>
    <t>[C360 - Controles] Controles sobre mov_bills_det</t>
  </si>
  <si>
    <t>ESPC360-1105</t>
  </si>
  <si>
    <t>[C360 - Controles] Controles sobre mov_transfers_det</t>
  </si>
  <si>
    <t>ESPC360-967</t>
  </si>
  <si>
    <t>[C360 - productions_det] Alimentación de campos con arcco_tablon_prods</t>
  </si>
  <si>
    <t>ESPC360-966</t>
  </si>
  <si>
    <t>[C360 - identdata_cli] Aprovisionamiento nombre y apellidos</t>
  </si>
  <si>
    <t>C360_Team_1;C360_Team_3</t>
  </si>
  <si>
    <t>ESPC360-965</t>
  </si>
  <si>
    <t>[C360 - identdata_cli] Alter table - Separación nombre y apellidos</t>
  </si>
  <si>
    <t>ESPC360-960</t>
  </si>
  <si>
    <t>[C360 -mkt_success_det] Datos producciones</t>
  </si>
  <si>
    <t>ESPC360-959</t>
  </si>
  <si>
    <t>[C360 -mkt_success_det] Datos básicos tabla</t>
  </si>
  <si>
    <t>ESPC360-958</t>
  </si>
  <si>
    <t>[C360 - mov_transfers_det] Categorización ingresos FIOC Beneficiario SEPA</t>
  </si>
  <si>
    <t>ESPC360-957</t>
  </si>
  <si>
    <t>[SPIKE] CDP360- Adaptar procesos para generacion de historicos</t>
  </si>
  <si>
    <t>C360_Sprint 6</t>
  </si>
  <si>
    <t>ESPC360-956</t>
  </si>
  <si>
    <t>[SPIKE] [C360 - Controles] Controles sobre identdata_cli</t>
  </si>
  <si>
    <t>ESPC360-955</t>
  </si>
  <si>
    <t>[C360 - extdata_national_cai_code_det] Datos básicos tabla</t>
  </si>
  <si>
    <t>ESPC360-3894</t>
  </si>
  <si>
    <t>[TESTING ] Micro produccer - producir N mensajes en la misma petición</t>
  </si>
  <si>
    <t>ESPC360-935</t>
  </si>
  <si>
    <t>[C360 - mov_creditcards_det] Resto de campos</t>
  </si>
  <si>
    <t>ESPC360-934</t>
  </si>
  <si>
    <t>[C360 - mov_debitcards_det] Resto de campos</t>
  </si>
  <si>
    <t>ESPC360-931</t>
  </si>
  <si>
    <t>[Evidencias FIOC] - Generación de tabla de evidencias a nivel movimiento enganche EdB. Alter Table</t>
  </si>
  <si>
    <t>ESPC360-930</t>
  </si>
  <si>
    <t>[C360 - productions_det] Información del canal de venta</t>
  </si>
  <si>
    <t>ESPC360-929</t>
  </si>
  <si>
    <t>[C360 - productions_det] Información del empleado que realiza la venta</t>
  </si>
  <si>
    <t>ESPC360-924</t>
  </si>
  <si>
    <t>Personalización App - Generación proceso HL. Publicación tablón</t>
  </si>
  <si>
    <t>ESPC360-749</t>
  </si>
  <si>
    <t>[C360 - intprofile_cli] Aprovisionamiento Consentimiento 480 y segmento bdr</t>
  </si>
  <si>
    <t>ESPC360-748</t>
  </si>
  <si>
    <t>[C360 - intprofile_cli] Alter table</t>
  </si>
  <si>
    <t>ESPC360-745</t>
  </si>
  <si>
    <t>[C360 -mkt_contacts_det] Datos Accesos App/Web</t>
  </si>
  <si>
    <t>ESPC360-741</t>
  </si>
  <si>
    <t>[C360 -mkt_contacts_det] Datos Direccionador</t>
  </si>
  <si>
    <t>ESPC360-740</t>
  </si>
  <si>
    <t>[C360 -mkt_contacts_det] Datos Caja</t>
  </si>
  <si>
    <t>ESPC360-723</t>
  </si>
  <si>
    <t>[C360 - contracts_det] Alimentación de campos para seguros BS</t>
  </si>
  <si>
    <t>ESPC360-719</t>
  </si>
  <si>
    <t>[C360 - extdata_financials_det] Origen</t>
  </si>
  <si>
    <t>ESPC360-715</t>
  </si>
  <si>
    <t>[C360 - risk_datagen] Alter Table Datos básicos</t>
  </si>
  <si>
    <t>ESPC360-706</t>
  </si>
  <si>
    <t>[C360 - extdata_insurers_det] Origen</t>
  </si>
  <si>
    <t>ESPC360-704</t>
  </si>
  <si>
    <t>[C360 - extdata_financials_det] Datos básicos tabla</t>
  </si>
  <si>
    <t>ESPC360-703</t>
  </si>
  <si>
    <t>[C360 - extdata_insurers_det] Datos básicos tabla</t>
  </si>
  <si>
    <t>ESPC360-702</t>
  </si>
  <si>
    <t>[Spike] Realizar conexion del microservicio de smart-pricing con ORACLE</t>
  </si>
  <si>
    <t>ESPC360-567</t>
  </si>
  <si>
    <t>[SPIKE] CDP360- Optimización proceso SmartPricing</t>
  </si>
  <si>
    <t>ESPC360-566</t>
  </si>
  <si>
    <t>C360_Sprint 5</t>
  </si>
  <si>
    <t>ESPC360-565</t>
  </si>
  <si>
    <t>ESPC360-559</t>
  </si>
  <si>
    <t>Smartpricing - colectivo depósitos</t>
  </si>
  <si>
    <t>ESPC360-558</t>
  </si>
  <si>
    <t>Smartpricing - colectivo campaña revolvente</t>
  </si>
  <si>
    <t>ESPC360-554</t>
  </si>
  <si>
    <t>[C360 -mkt_campaign_det] Datos Digital Sales</t>
  </si>
  <si>
    <t>ESPC360-553</t>
  </si>
  <si>
    <t>[Smart data] - geo_cp Datos básicos tabla</t>
  </si>
  <si>
    <t>ESPC360-551</t>
  </si>
  <si>
    <t>[C360 - mov_bills_det] Alter table</t>
  </si>
  <si>
    <t>ESPC360-549</t>
  </si>
  <si>
    <t>[C360 - mov_bills_det] Limpieza campos textuales</t>
  </si>
  <si>
    <t>ESPC360-548</t>
  </si>
  <si>
    <t>[C360 - mov_transfers_det] Limpieza campos textuales</t>
  </si>
  <si>
    <t>ESPC360-519</t>
  </si>
  <si>
    <t>[C360 - mov_bills_det] Campos con origen analíticos</t>
  </si>
  <si>
    <t>ESPC360-518</t>
  </si>
  <si>
    <t>[C360 - mov_transfers_det] Campos con origen analíticos</t>
  </si>
  <si>
    <t>ESPC360-517</t>
  </si>
  <si>
    <t>[C360 - mov_bills_det] Categorización de recurrencia</t>
  </si>
  <si>
    <t>ESPC360-514</t>
  </si>
  <si>
    <t>Resolver F/J del cliente en base al UID</t>
  </si>
  <si>
    <t>ESPC360-3631</t>
  </si>
  <si>
    <t>PMP [RT] - Calculo de Marca en real-time</t>
  </si>
  <si>
    <t>ESPC360-3630</t>
  </si>
  <si>
    <t>ESPC360-3627</t>
  </si>
  <si>
    <t>ESPC360-497</t>
  </si>
  <si>
    <t>[Spike] Realizar un proceso Spark python que escriba a ORACLE</t>
  </si>
  <si>
    <t>ESPC360-496</t>
  </si>
  <si>
    <t>[C360 - financialinfo_det] Alimentación de campos con ARCCO</t>
  </si>
  <si>
    <t>ESPC360-495</t>
  </si>
  <si>
    <t>[C360 - financialinfo_det] Datos básicos tabla</t>
  </si>
  <si>
    <t>ESPC360-494</t>
  </si>
  <si>
    <t>[C360 - financialinfo_cli] Alimentación de campos con ARCCO</t>
  </si>
  <si>
    <t>ESPC360-493</t>
  </si>
  <si>
    <t>[C360 - financialinfo_cli] Creación de la tabla</t>
  </si>
  <si>
    <t>ESPC360-489</t>
  </si>
  <si>
    <t>[C360 - services_det] PSD2</t>
  </si>
  <si>
    <t>ESPC360-485</t>
  </si>
  <si>
    <t>[C360 - services_det] Datos de planes one, Bizum y CMC</t>
  </si>
  <si>
    <t>ESPC360-483</t>
  </si>
  <si>
    <t>[C360 - services_det] Datos básicos tabla</t>
  </si>
  <si>
    <t>ESPC360-482</t>
  </si>
  <si>
    <t>[C360 - productions_det] Alimentación de campos con información de arcco_tablon_producciones_d</t>
  </si>
  <si>
    <t>ESPC360-481</t>
  </si>
  <si>
    <t>[C360 - productions_det] Datos básicos tabla</t>
  </si>
  <si>
    <t>ESPC360-480</t>
  </si>
  <si>
    <t>[C360 - mov_transfers_det] Alter table</t>
  </si>
  <si>
    <t>ESPC360-473</t>
  </si>
  <si>
    <t>Disponibilizar evento de login de usuario en App con la geolocalización</t>
  </si>
  <si>
    <t>ESPC360-340</t>
  </si>
  <si>
    <t>ESPC360-339</t>
  </si>
  <si>
    <t>[C360 - contracts_det] Alimentación de campos (otras titularidades - tipinter 52 y 53)</t>
  </si>
  <si>
    <t>ESPC360-338</t>
  </si>
  <si>
    <t>[C360 - contracts_det] Alimentación de campos (titularidades pers_contrato)</t>
  </si>
  <si>
    <t>ESPC360-337</t>
  </si>
  <si>
    <t>[C360 - contracts_det] Datos básicos tabla</t>
  </si>
  <si>
    <t>ESPC360-336</t>
  </si>
  <si>
    <t>[C360 -mkt_campaignlimit_det] Campos gestor de límites</t>
  </si>
  <si>
    <t>ESPC360-335</t>
  </si>
  <si>
    <t>[C360 -mkt_campaignlimit_det] Datos básicos tabla</t>
  </si>
  <si>
    <t>ESPC360-333</t>
  </si>
  <si>
    <t>[Evidencias FIOC] - Generación de tabla de evidencias  a nivel movimiento enganche EdB. Datos Básicos Tabla.</t>
  </si>
  <si>
    <t>ESPC360-332</t>
  </si>
  <si>
    <t>Smartpricing - Control Modelos HL</t>
  </si>
  <si>
    <t>ESPC360-330</t>
  </si>
  <si>
    <t>Smartpricing - Incluir en tablón colectivo depósitos</t>
  </si>
  <si>
    <t>ESPC360-329</t>
  </si>
  <si>
    <t>ESPC360-320</t>
  </si>
  <si>
    <t>[C360 -channelactivity_digitalnavigation_det] Datos de la navegación por la Web Empresas</t>
  </si>
  <si>
    <t>ESPC360-319</t>
  </si>
  <si>
    <t>[C360 - channelactivity_digitalnavigation_det] Datos de la navegación por la Web Particulares</t>
  </si>
  <si>
    <t>ESPC360-318</t>
  </si>
  <si>
    <t>[C360 - channelactivity_digitalnavigation_det] Datos de la navegación por la APP Empresas</t>
  </si>
  <si>
    <t>ESPC360-317</t>
  </si>
  <si>
    <t>[C360 - channelactivity_digitalnavegation_det] Datos de la navegación por la APP Particulares</t>
  </si>
  <si>
    <t>ESPC360-316</t>
  </si>
  <si>
    <t>[C360 - channelactivity_digitalnavegation_det] Datos básicos tabla</t>
  </si>
  <si>
    <t>ESPC360-315</t>
  </si>
  <si>
    <t>[C360 -risk_indicators_cli] Origen ries_clientes</t>
  </si>
  <si>
    <t>ESPC360-314</t>
  </si>
  <si>
    <t>[C360 - mov_creditcards_det] Categorización con datos externos</t>
  </si>
  <si>
    <t>ESPC360-313</t>
  </si>
  <si>
    <t>[C360 - mov_debitcards_det] Categorización con datos externos</t>
  </si>
  <si>
    <t>ESPC360-312</t>
  </si>
  <si>
    <t>[C360 - customer_experience_det] Alimentación de la tabla</t>
  </si>
  <si>
    <t>ESPC360-311</t>
  </si>
  <si>
    <t>[C360 - customer_experience_det] Datos básicos tabla</t>
  </si>
  <si>
    <t>ESPC360-310</t>
  </si>
  <si>
    <t>[Evidencias FIOC] - Generación de tabla de evidencias  a nivel cliente enganche EdB. Datos Básicos Tabla.</t>
  </si>
  <si>
    <t>ESPC360-309</t>
  </si>
  <si>
    <t>[C360 -mkt_contacts_det] Datos Correo Postal</t>
  </si>
  <si>
    <t>ESPC360-308</t>
  </si>
  <si>
    <t>[C360 -mkt_contacts_det] Datos Cajeros</t>
  </si>
  <si>
    <t>ESPC360-306</t>
  </si>
  <si>
    <t>[C360 -mkt_contacts_det] Datos Digital Sales y Contact Center</t>
  </si>
  <si>
    <t>ESPC360-305</t>
  </si>
  <si>
    <t>[C360 -mkt_contacts_det] Datos ADN</t>
  </si>
  <si>
    <t>ESPC360-304</t>
  </si>
  <si>
    <t>[C360 -mkt_contacts_det] Datos marketig digital (banners)</t>
  </si>
  <si>
    <t>ESPC360-303</t>
  </si>
  <si>
    <t>[C360 -mkt_contacts_det] Datos marketig directo</t>
  </si>
  <si>
    <t>ESPC360-301</t>
  </si>
  <si>
    <t>[C360 -mkt_contacts_det] Datos básicos tabla</t>
  </si>
  <si>
    <t>ESPC360-300</t>
  </si>
  <si>
    <t>[C360 -mkt_campaign_det] Datos ADN</t>
  </si>
  <si>
    <t>ESPC360-299</t>
  </si>
  <si>
    <t>[C360 -mkt_campaign_det] Datos marketing digital (banners App y Web)</t>
  </si>
  <si>
    <t>ESPC360-298</t>
  </si>
  <si>
    <t>[C360 -mkt_campaign_det] Datos marketing directo</t>
  </si>
  <si>
    <t>ESPC360-297</t>
  </si>
  <si>
    <t>[C360 -mkt_campaign_det] Datos next</t>
  </si>
  <si>
    <t>ESPC360-296</t>
  </si>
  <si>
    <t>[C360 -mkt_campaign_det] Datos básicos tabla</t>
  </si>
  <si>
    <t>ESPC360-288</t>
  </si>
  <si>
    <t>[C360 - risk_contracts_det] Datos de common layer de riesgos</t>
  </si>
  <si>
    <t>ESPC360-287</t>
  </si>
  <si>
    <t>[C360 - risk_contracts_det] Datos básicos tabla</t>
  </si>
  <si>
    <t>ESPC360-286</t>
  </si>
  <si>
    <t>[C360 - mov_accounts_det] Alimentación de los campos</t>
  </si>
  <si>
    <t>ESPC360-285</t>
  </si>
  <si>
    <t>[C360 - mov_accounts_det] Datos básicos tabla</t>
  </si>
  <si>
    <t>ESPC360-283</t>
  </si>
  <si>
    <t>[C360 - proposals_det] Aprovisionamiento datos generales de la propuesta</t>
  </si>
  <si>
    <t>ESPC360-281</t>
  </si>
  <si>
    <t>[C360 - proposals_det] Datos básicos tabla</t>
  </si>
  <si>
    <t>ESPC360-279</t>
  </si>
  <si>
    <t xml:space="preserve"> [C360 - pos_prices_det] Campos generales Comercio Exterior (perímetro comex)</t>
  </si>
  <si>
    <t>ESPC360-230</t>
  </si>
  <si>
    <t>[C360 - mov_bills_det] Campos con otros orígenes</t>
  </si>
  <si>
    <t>ESPC360-229</t>
  </si>
  <si>
    <t>[C360 - mov_transfers_det] Campos con otros origenes</t>
  </si>
  <si>
    <t>ESPC360-200</t>
  </si>
  <si>
    <t>[Evidencias FIOC] - Publicación actividad cliente - Recibos</t>
  </si>
  <si>
    <t>ESPC360-199</t>
  </si>
  <si>
    <t>[Evidencias FIOC] - Publicación evidencias detalle - Transfencias (multititular)</t>
  </si>
  <si>
    <t>ESPC360-198</t>
  </si>
  <si>
    <t>[C360 - channelactivity_cli] Datos de métricas digitales</t>
  </si>
  <si>
    <t>ESPC360-197</t>
  </si>
  <si>
    <t>[C360 - channelactivity_cli] Datos básicos tabla</t>
  </si>
  <si>
    <t>ESPC360-194</t>
  </si>
  <si>
    <t>[C360 - mov_transfers_det] Categorización de recurrencia</t>
  </si>
  <si>
    <t>ESPC360-193</t>
  </si>
  <si>
    <t>[C360 - mov_transfers_det] Categorización ingresos FIOC Beneficiario</t>
  </si>
  <si>
    <t>ESPC360-192</t>
  </si>
  <si>
    <t>[C360 - pos_positions_det] Datos básicos tabla</t>
  </si>
  <si>
    <t>C360_Sprint 3</t>
  </si>
  <si>
    <t>ESPC360-191</t>
  </si>
  <si>
    <t>[C360 - pos_prices_det] Informacion tipo amortizacion (perímetro préstamos)</t>
  </si>
  <si>
    <t>ESPC360-190</t>
  </si>
  <si>
    <t>[C360 - pos_prices_det] Información de carencias (perímetro préstamos)</t>
  </si>
  <si>
    <t>ESPC360-189</t>
  </si>
  <si>
    <t>ESPC360-188</t>
  </si>
  <si>
    <t>[C360 - pos_prices_det] Condiciones de liquidación (perímetro créditos)</t>
  </si>
  <si>
    <t>ESPC360-187</t>
  </si>
  <si>
    <t>[C360 - pos_prices_det] Campos generales (perímetro créditos)</t>
  </si>
  <si>
    <t>ESPC360-182</t>
  </si>
  <si>
    <t>[C360 - identdata_cli] Aprovisionamiento legal_person_document_number</t>
  </si>
  <si>
    <t>ESPC360-178</t>
  </si>
  <si>
    <t>[C360 - mov_creditcards_det] Origen campos</t>
  </si>
  <si>
    <t>ESPC360-177</t>
  </si>
  <si>
    <t>[C360 - mov_debitcards_det] Origen campos</t>
  </si>
  <si>
    <t>ESPC360-176</t>
  </si>
  <si>
    <t>[C360 - mov_creditcards_det] Datos básicos tabla</t>
  </si>
  <si>
    <t>ESPC360-175</t>
  </si>
  <si>
    <t>[C360 - mov_debitcards_det] Datos básicos tabla</t>
  </si>
  <si>
    <t>ESPC360-174</t>
  </si>
  <si>
    <t>[C360 - mov_bills_det] Categorizacion Ingresos</t>
  </si>
  <si>
    <t>ESPC360-173</t>
  </si>
  <si>
    <t>[C360 - mov_bills_det] Campos con origen i9_recibos</t>
  </si>
  <si>
    <t>ESPC360-172</t>
  </si>
  <si>
    <t>[C360 - mov_bills_det] Datos básicos tabla</t>
  </si>
  <si>
    <t>ESPC360-171</t>
  </si>
  <si>
    <t>Smart Princing - Generación de tablón</t>
  </si>
  <si>
    <t>ESPC360-141</t>
  </si>
  <si>
    <t>Generación automática de plantilla</t>
  </si>
  <si>
    <t>ESPC360-4967</t>
  </si>
  <si>
    <t>ESPC360-128</t>
  </si>
  <si>
    <t>[C360 - mov_datagen] Datos básicos</t>
  </si>
  <si>
    <t>ESPC360-126</t>
  </si>
  <si>
    <t>[C360 - digitalchannelactivity_datagen]- Datos básicos</t>
  </si>
  <si>
    <t>ESPC360-125</t>
  </si>
  <si>
    <t>[C360 - pos_datagen] Datos básicos</t>
  </si>
  <si>
    <t>ESPC360-124</t>
  </si>
  <si>
    <t>[C360 - risk_datagen] Datos básicos</t>
  </si>
  <si>
    <t>ESPC360-123</t>
  </si>
  <si>
    <t>[C360 - digitalchannelactivity_datagen] - Aprovisionamiento de campos</t>
  </si>
  <si>
    <t>ESPC360-122</t>
  </si>
  <si>
    <t>ESPC360-119</t>
  </si>
  <si>
    <t>Smartpricing - Incluir en tablón colectivo campaña revolvente</t>
  </si>
  <si>
    <t>ESPC360-118</t>
  </si>
  <si>
    <t>[C360 - mov_datagen] Aprovisionamiento de campos</t>
  </si>
  <si>
    <t>ESPC360-117</t>
  </si>
  <si>
    <t>[C360 - identdata_cli] Campos con origen Maestro CRM</t>
  </si>
  <si>
    <t>ESPC360-116</t>
  </si>
  <si>
    <t>Smartpricing - Incluir en tablón subcolectivos No estructurales</t>
  </si>
  <si>
    <t>ESPC360-115</t>
  </si>
  <si>
    <t>Smartpricing - Incluir en tablón Subcolectivos Estructurales</t>
  </si>
  <si>
    <t>ESPC360-114</t>
  </si>
  <si>
    <t>[C360 - pos_prices_det] Condiciones de liquidación (perímetro préstamos)</t>
  </si>
  <si>
    <t>ESPC360-113</t>
  </si>
  <si>
    <t>[C360 - pos_datagen] Aprovisionamiento de campos</t>
  </si>
  <si>
    <t>ESPC360-112</t>
  </si>
  <si>
    <t>[C360 - mov_transfers_det] Categorizacion Ingresos</t>
  </si>
  <si>
    <t>ESPC360-111</t>
  </si>
  <si>
    <t>Smartpricing - generación y publicación colectivos (en base a Triad)</t>
  </si>
  <si>
    <t>ESPC360-110</t>
  </si>
  <si>
    <t>[C360 - mov_transfers_det] Campos con origen i9_transfer</t>
  </si>
  <si>
    <t>ESPC360-109</t>
  </si>
  <si>
    <t>[C360 - intprofile_grouphierarchy_det] Datos básicos tabla</t>
  </si>
  <si>
    <t>ESPC360-108</t>
  </si>
  <si>
    <t>[C360 - pos_prices_det] Campos generales (perímetro préstamos)</t>
  </si>
  <si>
    <t>ESPC360-107</t>
  </si>
  <si>
    <t>[C360 - intprofile_cli] Resto de campos</t>
  </si>
  <si>
    <t>ESPC360-105</t>
  </si>
  <si>
    <t>[C360 - identdata_cli] Campos con impacto en SmartPricing</t>
  </si>
  <si>
    <t>C360_Sprint 1</t>
  </si>
  <si>
    <t>ESPC360-104</t>
  </si>
  <si>
    <t>ESPC360-103</t>
  </si>
  <si>
    <t>[C360 - pos_prices_det] Datos básicos tabla</t>
  </si>
  <si>
    <t>ESPC360-102</t>
  </si>
  <si>
    <t>[C360 - intprofile_collectives_det] Datos básicos tabla</t>
  </si>
  <si>
    <t>ESPC360-101</t>
  </si>
  <si>
    <t>[C360 - intprofile_cli] Datos básicos tabla</t>
  </si>
  <si>
    <t>ESPC360-100</t>
  </si>
  <si>
    <t>[C360 - identdata_cli] Datos básicos tabla</t>
  </si>
  <si>
    <t>ESPC360-93</t>
  </si>
  <si>
    <t>Smart Princing - Swagger</t>
  </si>
  <si>
    <t>ADN360_Sprint 152</t>
  </si>
  <si>
    <t>ESPC360-92</t>
  </si>
  <si>
    <t>[C360 -mkt_campaignlimit_det] Campañas preconcesión de límites</t>
  </si>
  <si>
    <t>ESPC360-86</t>
  </si>
  <si>
    <t>[C360 -risk_indicators_cli] Datos básicos tabla</t>
  </si>
  <si>
    <t>ESPC360-73</t>
  </si>
  <si>
    <t>Personalización App - Generación y publicación segmentos personalización App por edad</t>
  </si>
  <si>
    <t>ESPC360-70</t>
  </si>
  <si>
    <t>[Evidencias FIOC] - Publicación actividad a nivel cliente - Transfencias (monointervinientes)</t>
  </si>
  <si>
    <t>ESPC360-48</t>
  </si>
  <si>
    <t>[C360 - mov_transfers_det] Datos básicos tabla</t>
  </si>
  <si>
    <t>ESPC360-47</t>
  </si>
  <si>
    <t>[C360 - pos_prices_det] Campos con impacto en SmartPricing (perímetro préstamos)</t>
  </si>
  <si>
    <t>ESPC360-46</t>
  </si>
  <si>
    <t>[C360 - pos_positions_det] Campos con origen ARCCO</t>
  </si>
  <si>
    <t>ESPC360-44</t>
  </si>
  <si>
    <t>[C360 - intprofile_collectives_det] Detalle de colectivos</t>
  </si>
  <si>
    <t>ESPC360-43</t>
  </si>
  <si>
    <t>[C360 - intprofile_grouphierarchy_det] Campos estructurales grupos</t>
  </si>
  <si>
    <t>ESPC360-42</t>
  </si>
  <si>
    <t>[C360 - intprofile_cli] Campos con impacto en SmartPricing</t>
  </si>
  <si>
    <t>ESPC360-41</t>
  </si>
  <si>
    <t>[C360 - identdata_cli] Campos con origen estructural</t>
  </si>
  <si>
    <t>ESPC360-3724</t>
  </si>
  <si>
    <t>[Actualización] RelContratos - Revisión de test unitarios del componente kstream</t>
  </si>
  <si>
    <t>ESPC360-4285</t>
  </si>
  <si>
    <t>[Implementación reactiva] s-java-50059982-aggregations</t>
  </si>
  <si>
    <t>ESPC360-4284</t>
  </si>
  <si>
    <t>[Implementación reactiva parcial] ls-java-50059982-security</t>
  </si>
  <si>
    <t>ESPC360-4277</t>
  </si>
  <si>
    <t>[Implementación reactiva parcial] ls-java-50059982-products-commons</t>
  </si>
  <si>
    <t>ESPC360-4280</t>
  </si>
  <si>
    <t>[Implementación reactiva parcial] ls-java-50059982-core</t>
  </si>
  <si>
    <t>Total PBIs C360</t>
  </si>
  <si>
    <t>Total PBIs OPERACIONAL</t>
  </si>
  <si>
    <t>Total PBIs ANALITICO</t>
  </si>
  <si>
    <t>Sprints Operacional</t>
  </si>
  <si>
    <t>Sprints Analítico</t>
  </si>
  <si>
    <t>ADN360_Sprint 146</t>
  </si>
  <si>
    <t>ADN360_Sprint 147</t>
  </si>
  <si>
    <t>ADN360_Sprint 148</t>
  </si>
  <si>
    <t>ADN360_Sprint 149</t>
  </si>
  <si>
    <t>ADN360_Sprint 150</t>
  </si>
  <si>
    <t>ADN360_Sprint 151</t>
  </si>
  <si>
    <t>C360_Analitico_Sprint 1</t>
  </si>
  <si>
    <t>C360_Analitico_Sprint 2</t>
  </si>
  <si>
    <t>C360_Analitico_Sprint 3</t>
  </si>
  <si>
    <t>C360_Analitico_Sprint 4</t>
  </si>
  <si>
    <t>C360_Analitico_Sprint 5</t>
  </si>
  <si>
    <t>C360_Analitico_Sprint 6</t>
  </si>
  <si>
    <t>C360_Analitico_Sprint 7</t>
  </si>
  <si>
    <t>C360_Analitico_Sprint 8</t>
  </si>
  <si>
    <t>C360_Analitico_Sprint 9</t>
  </si>
  <si>
    <t>C360_Analitico_Sprint 10</t>
  </si>
  <si>
    <t>C360_Analitico_Sprint 11</t>
  </si>
  <si>
    <t>C360_Analitico_Sprint 12</t>
  </si>
  <si>
    <t>C360_Analitico_Sprint 13</t>
  </si>
  <si>
    <t>C360_Analitico_Sprint 14</t>
  </si>
  <si>
    <t>C360_Analitico_Sprint 15</t>
  </si>
  <si>
    <t>C360_Analitico_Sprint 16</t>
  </si>
  <si>
    <t>C360_Analitico_Sprint 17</t>
  </si>
  <si>
    <t>C360_Analitico_Sprint 32</t>
  </si>
  <si>
    <t>C360_Analitico_Sprint 33</t>
  </si>
  <si>
    <t>C360_Analitico_Sprint 34</t>
  </si>
  <si>
    <t>C360_Analitico_Sprint 35</t>
  </si>
  <si>
    <t>C360_Analitico_Sprint 36</t>
  </si>
  <si>
    <t>C360_Analitico_Sprint 37</t>
  </si>
  <si>
    <t>C360_Analitico_Sprint 38</t>
  </si>
  <si>
    <t>C360_Analitico_Sprint 39</t>
  </si>
  <si>
    <t>C360_Analitico_Sprint 40</t>
  </si>
  <si>
    <t>C360_Analitico_Sprint 41</t>
  </si>
  <si>
    <t>C360_Analitico_Sprint 42</t>
  </si>
  <si>
    <t>C360_Analitico_Sprint 43</t>
  </si>
  <si>
    <t>C360_Analitico_Sprint 44</t>
  </si>
  <si>
    <t>C360_Analitico_Sprint 45</t>
  </si>
  <si>
    <t>C360_Analitico_Sprint 46</t>
  </si>
  <si>
    <t>C360_Analitico_Sprint 47</t>
  </si>
  <si>
    <t>Fin Sprint</t>
  </si>
  <si>
    <t>Sprint cierre</t>
  </si>
  <si>
    <t>PBIs Funcionales</t>
  </si>
  <si>
    <t>PBIs Técnicos</t>
  </si>
  <si>
    <t>PBIs cerrados OPERACIONAL</t>
  </si>
  <si>
    <t>PBIs cerrados ANALITICO</t>
  </si>
  <si>
    <t>Funcionales</t>
  </si>
  <si>
    <t>Técnicas</t>
  </si>
  <si>
    <t>Cambiar a Areas apiladas</t>
  </si>
  <si>
    <t>https://sanes.atlassian.net/issues/?filter=22818</t>
  </si>
  <si>
    <t>PH US</t>
  </si>
  <si>
    <t>PH US cerrados</t>
  </si>
  <si>
    <t>PH US sin cerrar</t>
  </si>
  <si>
    <t>PH Enabler (TECNICAS)</t>
  </si>
  <si>
    <t>PH Enabler (TECNICAS) cerrados</t>
  </si>
  <si>
    <t>PH Enabler (TECNICAS) sin cerrar</t>
  </si>
  <si>
    <t>PH Bug</t>
  </si>
  <si>
    <t>PH Bug cerrados</t>
  </si>
  <si>
    <t>PH Bug sin cerrar</t>
  </si>
  <si>
    <t>PH Mejoras</t>
  </si>
  <si>
    <t>PH Mejoras cerrados</t>
  </si>
  <si>
    <t>PH Mejoras sin cerrar</t>
  </si>
  <si>
    <t>% US (PHs)</t>
  </si>
  <si>
    <t>% TECNICAS (PHs)</t>
  </si>
  <si>
    <t>%Bug (PHs)</t>
  </si>
  <si>
    <t>%Mejoras (PHs)</t>
  </si>
  <si>
    <t>Puntos Sprint</t>
  </si>
  <si>
    <t>%puntos Sprint finalizados</t>
  </si>
  <si>
    <t>Puntos Historia en Jira</t>
  </si>
  <si>
    <t>CAPACIDAD</t>
  </si>
  <si>
    <t>Estadisticas PHs Jira</t>
  </si>
  <si>
    <t>Estadisticas PHs Planning</t>
  </si>
  <si>
    <t>Puntos Historia en Planning</t>
  </si>
  <si>
    <t>Mejoras</t>
  </si>
  <si>
    <t>Mejoras cerrados</t>
  </si>
  <si>
    <t>Mejoras sin cerrar</t>
  </si>
  <si>
    <t>%Mejoras (PBIs)</t>
  </si>
  <si>
    <t>Puntos Planning</t>
  </si>
  <si>
    <t>Puntos Planning cerrados</t>
  </si>
  <si>
    <t>Puntos Planning sin cerrar</t>
  </si>
  <si>
    <t>%puntos Planning finalizados</t>
  </si>
  <si>
    <t>Media puntos Planning</t>
  </si>
  <si>
    <t>Datos Sprint</t>
  </si>
  <si>
    <t>Datos Planning</t>
  </si>
  <si>
    <t>PHs Sprint cerrados ELAB1</t>
  </si>
  <si>
    <t>PHs Sprint cerrados ELAB2</t>
  </si>
  <si>
    <t xml:space="preserve">PHs Sprint cerrados </t>
  </si>
  <si>
    <t>PHs Sprint</t>
  </si>
  <si>
    <t>PBIs Sprint</t>
  </si>
  <si>
    <t>%PHs Sprint finalizados</t>
  </si>
  <si>
    <t>PHs Sprint sin cerrar</t>
  </si>
  <si>
    <t>PHs Sprint ELAB1</t>
  </si>
  <si>
    <t>PHs Sprint ELAB2</t>
  </si>
  <si>
    <t xml:space="preserve">PHs Sprint </t>
  </si>
  <si>
    <t>PBIs ELAB1</t>
  </si>
  <si>
    <t>PBIs ELAB2</t>
  </si>
  <si>
    <t>PBIs cerrados ELAB1</t>
  </si>
  <si>
    <t>PBIs cerrados ELAB2</t>
  </si>
  <si>
    <t>PHs capacidad ELAB1</t>
  </si>
  <si>
    <t>PHs capacidad ELAB2</t>
  </si>
  <si>
    <t>PHs capacidad</t>
  </si>
  <si>
    <t>PHs Planning ELAB1</t>
  </si>
  <si>
    <t>PHs Planning</t>
  </si>
  <si>
    <t>%PHs Sprint finalizados vs capacidad</t>
  </si>
  <si>
    <t>PHs Planning ELAB2</t>
  </si>
  <si>
    <t xml:space="preserve">PHs Planning </t>
  </si>
  <si>
    <t>PHs Planning cerrados ELAB1</t>
  </si>
  <si>
    <t>PHs Planning cerrados ELAB2</t>
  </si>
  <si>
    <t xml:space="preserve">PHs Planning cerrados </t>
  </si>
  <si>
    <t>PHs Planning sin cerrar</t>
  </si>
  <si>
    <t>%PHs Planning finalizados</t>
  </si>
  <si>
    <t>%PHs Planning finalizados vs capacidad</t>
  </si>
  <si>
    <t>US cerrados ELAB1</t>
  </si>
  <si>
    <t>US cerrados ELAB2</t>
  </si>
  <si>
    <t>Enabler cerrados ELAB1</t>
  </si>
  <si>
    <t>Enabler cerrados ELAB2</t>
  </si>
  <si>
    <t>Bugs cerrados ELAB1</t>
  </si>
  <si>
    <t>Bugs cerrados ELAB2</t>
  </si>
  <si>
    <t>US cerrados</t>
  </si>
  <si>
    <t>US PHs Sprint cerrados ELAB1</t>
  </si>
  <si>
    <t>Enabler PHs Sprint cerrados ELAB1</t>
  </si>
  <si>
    <t>Bugs PHs Sprint cerrados ELAB1</t>
  </si>
  <si>
    <t>US PHs Sprint cerrados ELAB2</t>
  </si>
  <si>
    <t>Enabler PHs Sprint cerrados ELAB2</t>
  </si>
  <si>
    <t>Bugs PHs Sprint cerrados ELAB2</t>
  </si>
  <si>
    <t xml:space="preserve">US PHs Sprint cerrados </t>
  </si>
  <si>
    <t xml:space="preserve">Enabler PHs Sprint cerrados </t>
  </si>
  <si>
    <t xml:space="preserve">Bugs PHs Sprint cerrados </t>
  </si>
  <si>
    <t>ESPC360-11255</t>
  </si>
  <si>
    <t>[PRO] [Préstamos] INC045995668 - La oficina indica que le aparece disponible 0.01</t>
  </si>
  <si>
    <t>INC045995668</t>
  </si>
  <si>
    <t>ESPC360-11227</t>
  </si>
  <si>
    <t xml:space="preserve">[PRO] [Cuentas] INC045960707 - No ve contratos </t>
  </si>
  <si>
    <t xml:space="preserve">INC045960707 </t>
  </si>
  <si>
    <t>ESPC360-11226</t>
  </si>
  <si>
    <t xml:space="preserve">[PRO] [PFES] INC045916091 - pfe digital contratado inactivo </t>
  </si>
  <si>
    <t xml:space="preserve">INC045916091 </t>
  </si>
  <si>
    <t>ESPC360-11224</t>
  </si>
  <si>
    <t>[Cuentas] [PRO] INC045955037 - NHB no visualiza una de sus cuentas</t>
  </si>
  <si>
    <t xml:space="preserve">INC045955037 </t>
  </si>
  <si>
    <t>ESPC360-11222</t>
  </si>
  <si>
    <t>Error en el proceso proceso_12_Ejecucion_Controles</t>
  </si>
  <si>
    <t>ESPC360-9479</t>
  </si>
  <si>
    <t>ESPC360-11221</t>
  </si>
  <si>
    <t>[PRO] [Fondos] INC045958166 - No aparece fondo creado el dia 30</t>
  </si>
  <si>
    <t xml:space="preserve">INC045958166 </t>
  </si>
  <si>
    <t>ESPC360-11210</t>
  </si>
  <si>
    <t xml:space="preserve">[PRO] [Mov. Cuentas] INC045951910 - INCIDENCIA MOVIMIENTOS SEPTIEMBRE ADN </t>
  </si>
  <si>
    <t xml:space="preserve">INC045951910 </t>
  </si>
  <si>
    <t>ESPC360-11190</t>
  </si>
  <si>
    <t>[PRO] [Cuentas] INC045923067 - desde empresas no se ve la cuenta de tipo crédito 004939491000000201</t>
  </si>
  <si>
    <t xml:space="preserve">INC045923067 </t>
  </si>
  <si>
    <t>ESPC360-11186</t>
  </si>
  <si>
    <t>[PRO] [PFES] INC045919676 - cliente F-15801955 contrata ipf y no aparece en adn</t>
  </si>
  <si>
    <t xml:space="preserve">INC045919676 </t>
  </si>
  <si>
    <t>ESPC360-11184</t>
  </si>
  <si>
    <t>[PRO] [Personas] INC045919556 - No se encuentra persona en mongoDB</t>
  </si>
  <si>
    <t xml:space="preserve">INC045919556 </t>
  </si>
  <si>
    <t>ESPC360-11161</t>
  </si>
  <si>
    <t>[PRO] [Cuentas] INC045863107 - No se activa/muestra cuenta firmada hoy</t>
  </si>
  <si>
    <t>INC045863107</t>
  </si>
  <si>
    <t>ESPC360-11160</t>
  </si>
  <si>
    <t>[PRO] [Cuentas] INC045863880 - Saldos incorrectos</t>
  </si>
  <si>
    <t xml:space="preserve">INC045863880 </t>
  </si>
  <si>
    <t>ESPC360-11149</t>
  </si>
  <si>
    <t>Acreedores - se están mostrando contratos de la sucursal 1892</t>
  </si>
  <si>
    <t>ESPC360-11148</t>
  </si>
  <si>
    <t>[PRO] [Valores] INC045858151 - Indicador Error rentabilidad v2</t>
  </si>
  <si>
    <t xml:space="preserve">INC045858151 </t>
  </si>
  <si>
    <t>ESPC360-11129</t>
  </si>
  <si>
    <t>[PRO] [Cuentas] INC045831667 - No aparece la cuenta</t>
  </si>
  <si>
    <t>INC045831667</t>
  </si>
  <si>
    <t>ESPC360-11079</t>
  </si>
  <si>
    <t>[C360 - customerrelationship_det] - Direction en las relaciones</t>
  </si>
  <si>
    <t>ESPC360-11074</t>
  </si>
  <si>
    <t>[C360 - mkt_success_det] proceso sin ejecutarse desde el día 12/08/2024</t>
  </si>
  <si>
    <t>PLANIFICACIÓN</t>
  </si>
  <si>
    <t>ESPC360-11066</t>
  </si>
  <si>
    <t>[C360 - mov_creditcards_det]  - dgo's incompletos</t>
  </si>
  <si>
    <t>ESPC360-11065</t>
  </si>
  <si>
    <t>[PRE] [Tarjetas] No se controlan los nulos en el servicio de Alias</t>
  </si>
  <si>
    <t>ESPC360-11063</t>
  </si>
  <si>
    <t>[C360 - mov_debitcards_det]  - Centro del dgo sin informar</t>
  </si>
  <si>
    <t>ESPC360-11062</t>
  </si>
  <si>
    <t>[PRE] [PMP] INC045729287 - No se están devolviendo las propuestas correctamente</t>
  </si>
  <si>
    <t xml:space="preserve">INC045729287 </t>
  </si>
  <si>
    <t>ESPC360-11061</t>
  </si>
  <si>
    <t>[C360 - mov_debitcards_det]  - Campo dgo_id a ceros</t>
  </si>
  <si>
    <t>ESPC360-11060</t>
  </si>
  <si>
    <t>[C360 - mov_transfers_det]  - Cuenta sin informar</t>
  </si>
  <si>
    <t>ESPC360-11054</t>
  </si>
  <si>
    <t>[PRE] [PMP] INC045657521 - El estado de la propuesta devuelto no corresponde con el real</t>
  </si>
  <si>
    <t>INC045657521</t>
  </si>
  <si>
    <t>ESPC360-11053</t>
  </si>
  <si>
    <t xml:space="preserve">[PRO] [Cuentas] INC045655553 -  error al abrir una cartera no administrada. </t>
  </si>
  <si>
    <t>INC045655553</t>
  </si>
  <si>
    <t>ESPC360-11034</t>
  </si>
  <si>
    <t>[C360 - intprofile_cli] cnae_calculated menos de 3 digitos, con espacios y muchos como "sion"</t>
  </si>
  <si>
    <t>ORIGEN</t>
  </si>
  <si>
    <t>ESPC360-11029</t>
  </si>
  <si>
    <t>[PRO] [PFES] INC045653702 - No coincide saldos con BDP</t>
  </si>
  <si>
    <t xml:space="preserve">INC045653702 </t>
  </si>
  <si>
    <t>ESPC360-11021</t>
  </si>
  <si>
    <t>[C360 - contracts_det] No hay información de TPVS desde abril</t>
  </si>
  <si>
    <t>DEFINICIÓN</t>
  </si>
  <si>
    <t>ESPC360-11020</t>
  </si>
  <si>
    <t>[Batch] [Tarjetas] Solucionar actualización del nombre de beneficiario al actualizar solo la pers_fisica y juridica</t>
  </si>
  <si>
    <t>ESPC360-10845</t>
  </si>
  <si>
    <t>Acreedores - Fallo en micro de agregaciones</t>
  </si>
  <si>
    <t>ESPC360-10844</t>
  </si>
  <si>
    <t>[PRO] [Préstamos] INC045588457 - Refinanciación incorrecta</t>
  </si>
  <si>
    <t>SOpORTE</t>
  </si>
  <si>
    <t xml:space="preserve">INC045588457 </t>
  </si>
  <si>
    <t>ESPC360-10827</t>
  </si>
  <si>
    <t>[PRO] [Tarjetas] INC045554176 -  Datos erróneos visualización tarjeta nombre</t>
  </si>
  <si>
    <t xml:space="preserve">INC045554176 </t>
  </si>
  <si>
    <t>ESPC360-10826</t>
  </si>
  <si>
    <t>[PRO] [Aggregations] INC045788602 - Problema con el Content-Type text/plain y Reactivo</t>
  </si>
  <si>
    <t>INC045788602</t>
  </si>
  <si>
    <t>ESPC360-10823</t>
  </si>
  <si>
    <t>[PRO] [Seguros] INC045433305 - Error al insertar el codigo de producto</t>
  </si>
  <si>
    <t>INC045433305</t>
  </si>
  <si>
    <t>ESPC360-10808</t>
  </si>
  <si>
    <t>PRO] [Valores] INC045510440 - No ve rentabilidades actualizadas</t>
  </si>
  <si>
    <t>INC045510440</t>
  </si>
  <si>
    <t>ESPC360-10787</t>
  </si>
  <si>
    <t>[PRO] [Seguros] INC045433305 - ADN Operativo - Descripcion producto incorrecta para mismo subtipo</t>
  </si>
  <si>
    <t xml:space="preserve">INC045433305 </t>
  </si>
  <si>
    <t>ESPC360-10760</t>
  </si>
  <si>
    <t>[PRO] [Movimientos cuentas] INC044750642 - A78374725 REPSOL S.A. Error al descargar justificante</t>
  </si>
  <si>
    <t>INC044750642</t>
  </si>
  <si>
    <t>ESPC360-10759</t>
  </si>
  <si>
    <t>[C360 - transactional_customerrelationship_det] Nombres mal informados</t>
  </si>
  <si>
    <t>ESPC360-10750</t>
  </si>
  <si>
    <t>[C360 - customer_experience_det] Número de registros menor que en tabla origen</t>
  </si>
  <si>
    <t>ESPC360-10742</t>
  </si>
  <si>
    <t>[PRO] [Cuentas] INC045141328 - Cuenta en estado CA con fechaSituacionOperativa posterior a la que esta en NR</t>
  </si>
  <si>
    <t>INC045141328</t>
  </si>
  <si>
    <t>ESPC360-10724</t>
  </si>
  <si>
    <t>[PRO] [Tarjetas] INC045171782 Error al consultar el PIN de la tarjeta</t>
  </si>
  <si>
    <t>INC045171782</t>
  </si>
  <si>
    <t>ESPC360-10720</t>
  </si>
  <si>
    <t>[PRE] [Planes pensiones] INC045174806 - No se muestran planes recien creados</t>
  </si>
  <si>
    <t>INC045174806</t>
  </si>
  <si>
    <t>ESPC360-10642</t>
  </si>
  <si>
    <t xml:space="preserve">[PRO] [Portal ADN Cliente] INC045095959 - ERROR CONTRATACION CCV </t>
  </si>
  <si>
    <t>INC045095959</t>
  </si>
  <si>
    <t>ESPC360-10615</t>
  </si>
  <si>
    <t>[PRO] INC044986142 - El usuario x640609 – CRISTÓBAL ROMERO LORENTE cuando accede en ADN-Cliente a la opción “Adhesión a Campañas” le aparece error</t>
  </si>
  <si>
    <t>INC044986142</t>
  </si>
  <si>
    <t>ESPC360-10612</t>
  </si>
  <si>
    <t>[PRO] INC044983859 - Usuario partenon bloqueado y cuando desbloquea la intranet el escritorio si le carga pero el adn cliente, posiciones ... etc a traves de next no le carga</t>
  </si>
  <si>
    <t>INC044983859</t>
  </si>
  <si>
    <t>ESPC360-10604</t>
  </si>
  <si>
    <t>[PRO] INC044940335 - Muestra en ADN cliente dos financiaciones en estado impagadas, cuando ya se han liquidado.</t>
  </si>
  <si>
    <t>INC044940335</t>
  </si>
  <si>
    <t>ESPC360-10600</t>
  </si>
  <si>
    <t>[PRE] INC044953455 - Movimiento triplicado en cuenta</t>
  </si>
  <si>
    <t>INC044953455</t>
  </si>
  <si>
    <t>ESPC360-10589</t>
  </si>
  <si>
    <t>[PRO] [Créditos] - INC044947694 - No ve poliza de credito desde la web</t>
  </si>
  <si>
    <t>INC044947694</t>
  </si>
  <si>
    <t>ESPC360-10588</t>
  </si>
  <si>
    <t xml:space="preserve">[PRO] [Creditos] - INC044940973 -Póliza con nivel de confidencialidad </t>
  </si>
  <si>
    <t>INC044940973</t>
  </si>
  <si>
    <t>ESPC360-10587</t>
  </si>
  <si>
    <t xml:space="preserve">[PRO] [Créditos] INC044942810 - Problemas confidencialidad en póliza de créditos. Varios usuarios. </t>
  </si>
  <si>
    <t>INC044942810</t>
  </si>
  <si>
    <t>ESPC360-10560</t>
  </si>
  <si>
    <t>[PRO] INC044943816 ERROR EN ACCESO ADN</t>
  </si>
  <si>
    <t>INC044943816</t>
  </si>
  <si>
    <t>ESPC360-10554</t>
  </si>
  <si>
    <t>[PRO] INC044941063 - Response 401 UNAUTHORIZED al llamar a los servicios de ADN360</t>
  </si>
  <si>
    <t>INC044941063</t>
  </si>
  <si>
    <t>ESPC360-10553</t>
  </si>
  <si>
    <t xml:space="preserve">[PRO] [Carteras gestionadas] INC044915970 Descuadre adn relacional </t>
  </si>
  <si>
    <t>INC044915970</t>
  </si>
  <si>
    <t>ESPC360-10552</t>
  </si>
  <si>
    <t>[BATCH][SP2TXT - C360] - Error en postprocesado durante corrección por diccionario.</t>
  </si>
  <si>
    <t>ESPC360-9968</t>
  </si>
  <si>
    <t>ESPC360-10474</t>
  </si>
  <si>
    <t xml:space="preserve">[PRE] Errores de timeouts en el micro customer-position </t>
  </si>
  <si>
    <t>ESPC360-10473</t>
  </si>
  <si>
    <t>[PRO] [Prestamos] INC044905823 - Contrato aparece sin deuda</t>
  </si>
  <si>
    <t xml:space="preserve">INC044905823 </t>
  </si>
  <si>
    <t>ESPC360-10471</t>
  </si>
  <si>
    <t>[BUG] -Error cálculo variable recibos mov_datagen_d y _q</t>
  </si>
  <si>
    <t>ESPC360-10442</t>
  </si>
  <si>
    <t>Reparticionamiento erróneo en las tareas de Diarización y Transcripción</t>
  </si>
  <si>
    <t>Team_IA</t>
  </si>
  <si>
    <t>ESPC360-8616</t>
  </si>
  <si>
    <t>IA</t>
  </si>
  <si>
    <t>ESPC360-10440</t>
  </si>
  <si>
    <t>[PRO] [Cuentas] INC044825750 - cuenta no aparece como activa si no como cancelada</t>
  </si>
  <si>
    <t>INC044825750</t>
  </si>
  <si>
    <t>ESPC360-10404</t>
  </si>
  <si>
    <t>[BUG] Rating INT en intprofile_cli</t>
  </si>
  <si>
    <t>DESARROLLO</t>
  </si>
  <si>
    <t>ESPC360-10402</t>
  </si>
  <si>
    <t>[PRO] [Fondos] INC044750738 - Rentabilidad incorrecta sale a 0</t>
  </si>
  <si>
    <t xml:space="preserve">INC044750738 </t>
  </si>
  <si>
    <t>ESPC360-10343</t>
  </si>
  <si>
    <t>[PRO] [Valores] INC044744454 - cotización sale a 0 en contrato hijo</t>
  </si>
  <si>
    <t xml:space="preserve">INC044744454 </t>
  </si>
  <si>
    <t>ESPC360-10340</t>
  </si>
  <si>
    <t>[PRO] [Cuentas] INC044743774 - Error detalle de cuentas con cuentas migradas</t>
  </si>
  <si>
    <t xml:space="preserve">INC044743774 </t>
  </si>
  <si>
    <t>ESPC360-10243</t>
  </si>
  <si>
    <t>BUG evento pymes subida CIRBE en otras entidades</t>
  </si>
  <si>
    <t>ESPC360-10242</t>
  </si>
  <si>
    <t>BUG evento consumo vencimiento</t>
  </si>
  <si>
    <t>ESPC360-10241</t>
  </si>
  <si>
    <t>BUG evento pymes primera preconcesión lp</t>
  </si>
  <si>
    <t>ESPC360-10240</t>
  </si>
  <si>
    <t>BUG evento transaccionalidad Primera emision recibo en competencia 5m</t>
  </si>
  <si>
    <t>ESPC360-10239</t>
  </si>
  <si>
    <t>BUG evento TPVs primer cobro con medio de pago alternativo</t>
  </si>
  <si>
    <t>ESPC360-10238</t>
  </si>
  <si>
    <t xml:space="preserve">BUG evento pymes propuestas digitales abandonadas </t>
  </si>
  <si>
    <t>ESPC360-10234</t>
  </si>
  <si>
    <t>BUG evento pymes primera preconcesión cp</t>
  </si>
  <si>
    <t>ESPC360-10233</t>
  </si>
  <si>
    <t>BUG evento internacional cedente inactivo</t>
  </si>
  <si>
    <t>ESPC360-10232</t>
  </si>
  <si>
    <t>BUG evento internacional cedente activo</t>
  </si>
  <si>
    <t>ESPC360-10231</t>
  </si>
  <si>
    <t>BUG evento Vencimiento competencia con AA</t>
  </si>
  <si>
    <t>ESPC360-10219</t>
  </si>
  <si>
    <t>[BATCH][SP2TXT - C360] - Salida sin formato JSON válido</t>
  </si>
  <si>
    <t>ESPC360-10218</t>
  </si>
  <si>
    <t>[BUG] - FeatureStore - Metadato datagenes Gold</t>
  </si>
  <si>
    <t>ESPC360-10215</t>
  </si>
  <si>
    <t>[Confidencialidad]  INC044627409- Error de confidencialidad al consultar una cuenta</t>
  </si>
  <si>
    <t>INC044627409</t>
  </si>
  <si>
    <t>ESPC360-10214</t>
  </si>
  <si>
    <t>[PRO] [Valores]  Error al obtener rentabilidades de securities con carteras dadas de baja</t>
  </si>
  <si>
    <t>ESPC360-10212</t>
  </si>
  <si>
    <t>[PRO] [Cuentas] Error de confidencialidad para cuentas con estado CA migradas</t>
  </si>
  <si>
    <t>C360_Operacional_Sprint 182;C360_Operacional_Sprint 181</t>
  </si>
  <si>
    <t>ESPC360-10203</t>
  </si>
  <si>
    <t>BUG evento consumo prolimit</t>
  </si>
  <si>
    <t>ESPC360-10202</t>
  </si>
  <si>
    <t>BUG Metadato tablones silver Datagen</t>
  </si>
  <si>
    <t>ESPC360-10201</t>
  </si>
  <si>
    <t>[PRO] [Valores] INC044441504 - importe en sus dos acciones extranjeras que no coinciden con los de ADN,</t>
  </si>
  <si>
    <t xml:space="preserve">INC044441504 </t>
  </si>
  <si>
    <t>ESPC360-10200</t>
  </si>
  <si>
    <t>[PRO] [Valores] INC044488815 - no se ven 2 contratos</t>
  </si>
  <si>
    <t>INC044488815</t>
  </si>
  <si>
    <t>ESPC360-10195</t>
  </si>
  <si>
    <t>[PRO] [Cuentas] INC044472359 - no aparece cuenta administrada</t>
  </si>
  <si>
    <t>INC044472359</t>
  </si>
  <si>
    <t>ESPC360-10193</t>
  </si>
  <si>
    <t>[PRO] [Movimientos Cuentas] INC044489424 - Solicitud borrado movimiento hismo ahorro</t>
  </si>
  <si>
    <t xml:space="preserve">INC044489424 </t>
  </si>
  <si>
    <t>ESPC360-10183</t>
  </si>
  <si>
    <t>[PRO] [Cuentas] -  Error en cuentas locales/partenon con estado CA y migradas</t>
  </si>
  <si>
    <t>ESPC360-10014</t>
  </si>
  <si>
    <t>[PRO] [Valores] INC044391156 - Rentabilidad de los bonos desactualizada</t>
  </si>
  <si>
    <t xml:space="preserve">INC044391156 </t>
  </si>
  <si>
    <t>ESPC360-9990</t>
  </si>
  <si>
    <t>[PRO] [KS Mov tarjetas credito y debito] - La propiedad GROUP_ID_CONFIG está siendo sobreescrita inadecuadamente</t>
  </si>
  <si>
    <t>C360_Operacional_Sprint 182;C360_Operacional_Sprint 183</t>
  </si>
  <si>
    <t>ESPC360-9977</t>
  </si>
  <si>
    <t>[C360 - identdata_cli] Anonimizado incorrecto</t>
  </si>
  <si>
    <t>ESPC360-9965</t>
  </si>
  <si>
    <t>[PRO] [Valores] INC043819944 - Contrato de valores error en proceso de cálculo</t>
  </si>
  <si>
    <t xml:space="preserve">INC043819944 </t>
  </si>
  <si>
    <t>ESPC360-9946</t>
  </si>
  <si>
    <t>[PRO] [Movimientos Cuentas] INC044311477 -  Error descripción movimientos cuentas</t>
  </si>
  <si>
    <t xml:space="preserve">INC044311477 </t>
  </si>
  <si>
    <t>ESPC360-9941</t>
  </si>
  <si>
    <t>[PRO] [Cuentas] INC044216681 -  Error de confidencialidad para cuentas con estado CA migradas</t>
  </si>
  <si>
    <t xml:space="preserve">INC044216681 </t>
  </si>
  <si>
    <t>ESPC360-9940</t>
  </si>
  <si>
    <t>[PRO] [Tarjetas] INC044101843 - Error al consultar el PIN</t>
  </si>
  <si>
    <t>INC044101843</t>
  </si>
  <si>
    <t>ESPC360-9939</t>
  </si>
  <si>
    <t xml:space="preserve">Datagen Sociodemo - Error Metadato </t>
  </si>
  <si>
    <t>ESPC360-9935</t>
  </si>
  <si>
    <t>[PRO] [Seguros] INC044222668 - No se muestra seguro</t>
  </si>
  <si>
    <t xml:space="preserve">INC044222668 </t>
  </si>
  <si>
    <t>ESPC360-9922</t>
  </si>
  <si>
    <t>[INC044159683] [PRO] - Problemas con la tabla datagen_delinquency</t>
  </si>
  <si>
    <t>INC044159683</t>
  </si>
  <si>
    <t>ESPC360-9837</t>
  </si>
  <si>
    <t>[PRO] [Préstamos] INC044142599 - No se muestra informacion modulo de bonificacion prestamos al consumo</t>
  </si>
  <si>
    <t xml:space="preserve">INC044142599 </t>
  </si>
  <si>
    <t>ESPC360-9739</t>
  </si>
  <si>
    <t>[PRO] [Movimientos] INC044176096 - Descripción incompleta</t>
  </si>
  <si>
    <t>INC044176096</t>
  </si>
  <si>
    <t>ESPC360-9738</t>
  </si>
  <si>
    <t xml:space="preserve">[Confidencialidad]  INC044098607 - Error de confidencialidad al consultar una cuenta </t>
  </si>
  <si>
    <t xml:space="preserve">INC044098607 </t>
  </si>
  <si>
    <t>ESPC360-9672</t>
  </si>
  <si>
    <t>[BUG] - mov_datagen_q sin valores de tarjetas de debito</t>
  </si>
  <si>
    <t>ESPC360-9671</t>
  </si>
  <si>
    <t xml:space="preserve">[PRO] [Movimientos Cuentas]  INC043982636 - Incidencia en el detalle del concepto de las transferencias </t>
  </si>
  <si>
    <t xml:space="preserve">INC043982636 </t>
  </si>
  <si>
    <t>ESPC360-9668</t>
  </si>
  <si>
    <t>[PRO] Optimización de las claves de cache para la libreria commons</t>
  </si>
  <si>
    <t>ESPC360-9644</t>
  </si>
  <si>
    <t>[C360 - mkt_success_det] Duplicados en la mkt_success_det</t>
  </si>
  <si>
    <t>ESPC360-9643</t>
  </si>
  <si>
    <t>[C360 - mkt_success_det] Registros con 'success_date' incidentada</t>
  </si>
  <si>
    <t>ESPC360-9642</t>
  </si>
  <si>
    <t>[C360 - mkt_success_det] Mismo registro para dos particiones distintas</t>
  </si>
  <si>
    <t>FUNCIONAL</t>
  </si>
  <si>
    <t>ESPC360-9624</t>
  </si>
  <si>
    <t>[C360 - mkt_campaign_det] BUG tipopers informados distintos de 'F'/'J'</t>
  </si>
  <si>
    <t>ESPC360-9535</t>
  </si>
  <si>
    <t>INC043819944</t>
  </si>
  <si>
    <t>ESPC360-9534</t>
  </si>
  <si>
    <t>Evitar ficheros de audio erróneos o de codificaciones no soportadas.</t>
  </si>
  <si>
    <t>ESPC360-9533</t>
  </si>
  <si>
    <t>ESPC360-9531</t>
  </si>
  <si>
    <t>[PRO][Fondos] INC043863971 No se visualizan todos los fondos para un interviniente</t>
  </si>
  <si>
    <t>INC043863971</t>
  </si>
  <si>
    <t>ESPC360-9524</t>
  </si>
  <si>
    <t>[PRO] [Tarjetas] INC043832926 - ve tarjetas particulares por el 520</t>
  </si>
  <si>
    <t>INC043832926</t>
  </si>
  <si>
    <t>ESPC360-9523</t>
  </si>
  <si>
    <t>[PRO][Prestamos refinanciacion] INC043859310 No coincide la deuda devuelta por el API con HOST</t>
  </si>
  <si>
    <t>INC043859310</t>
  </si>
  <si>
    <t>ESPC360-9522</t>
  </si>
  <si>
    <t>[C360 - mov_accounts_det] Nulos en variables</t>
  </si>
  <si>
    <t>ESPC360-9510</t>
  </si>
  <si>
    <t>[PRO] [Renting] INC043824993 - No ve renting para su visualizacion</t>
  </si>
  <si>
    <t>INC043824993</t>
  </si>
  <si>
    <t>ESPC360-9477</t>
  </si>
  <si>
    <t>[PRO] [Valores] INC043743777 - no visualiza rentabilidad acciones</t>
  </si>
  <si>
    <t>INC043743777</t>
  </si>
  <si>
    <t>ESPC360-9469</t>
  </si>
  <si>
    <t>[PRO][Cuentas] INC043709233 - No se visualiza cuenta canal INT/PSD2</t>
  </si>
  <si>
    <t>INC043709233</t>
  </si>
  <si>
    <t>ESPC360-9465</t>
  </si>
  <si>
    <t>[PRO][Valores] INC043703297 - No se devuelve la rentabilidad de un contrato carterizado</t>
  </si>
  <si>
    <t>INC043703297</t>
  </si>
  <si>
    <t>ESPC360-9348</t>
  </si>
  <si>
    <t xml:space="preserve">[PRO][Cuentas] INC043672038 - No se muestran cuentas administradas PGP/INT </t>
  </si>
  <si>
    <t>INC043672038</t>
  </si>
  <si>
    <t>ESPC360-9345</t>
  </si>
  <si>
    <t>[PRO] [Cuentas] INC043670134 - cliente no puede acceder a Complete experience</t>
  </si>
  <si>
    <t>INC043670134</t>
  </si>
  <si>
    <t>ESPC360-9344</t>
  </si>
  <si>
    <t xml:space="preserve">[BUG] pos_datagen_gastos_transrec_d y _q - Gastos de transferencias y recibos sin importes </t>
  </si>
  <si>
    <t>ESPC360-9343</t>
  </si>
  <si>
    <t>[C360 - identdata_cli] cnaes con longitud &gt;4 caracteres</t>
  </si>
  <si>
    <t>ESPC360-9342</t>
  </si>
  <si>
    <t xml:space="preserve">[BUG -  intprofile_cli] campos triad y renting seimpre a nulos </t>
  </si>
  <si>
    <t>ESPC360-9341</t>
  </si>
  <si>
    <t>[BUG] - pos_datagen_gastos_transrec_d y _q - Campos Nomina/Pensión/Desempleo mal infomrados</t>
  </si>
  <si>
    <t>ESPC360-9340</t>
  </si>
  <si>
    <t>[posiciones_d y q ] - Todas las variable a 1d sin datos</t>
  </si>
  <si>
    <t>ESPC360-9339</t>
  </si>
  <si>
    <t>[PRO] [Fondos] INC043663246 - aparecen fondos a nombre particular que son de la sociedad</t>
  </si>
  <si>
    <t>INC043663246</t>
  </si>
  <si>
    <t>ESPC360-9330</t>
  </si>
  <si>
    <t>[C360 - transactional_customerrelationships_det] Duplicados</t>
  </si>
  <si>
    <t>ESPC360-9325</t>
  </si>
  <si>
    <t>[PRO] [Seguros cambio] INC043627450 - no aparece seguros de cambio para ser utilizados</t>
  </si>
  <si>
    <t>INC043627450</t>
  </si>
  <si>
    <t>ESPC360-9324</t>
  </si>
  <si>
    <t>[PRE] [Cuentas] INC043628023 - Error en API https://adn360-api.pru.bsch/accounts</t>
  </si>
  <si>
    <t>INC043628023</t>
  </si>
  <si>
    <t>ESPC360-9323</t>
  </si>
  <si>
    <t>[PRO] [Prestamos] INC043484909 - Fallo Paygold por error en importe</t>
  </si>
  <si>
    <t>INC043484909</t>
  </si>
  <si>
    <t>ESPC360-9320</t>
  </si>
  <si>
    <t>[PRO] [BATCH] Replanificar PADN074D</t>
  </si>
  <si>
    <t>ESPC360-9305</t>
  </si>
  <si>
    <t>[C360 - mov_bills_det] countervalue_amount a  nulo</t>
  </si>
  <si>
    <t>ESPC360-9288</t>
  </si>
  <si>
    <t xml:space="preserve">[PRE] [Cuentas] INC043510570 https://servestructural.santander.pre.corp/api/v1/accounts No funciona </t>
  </si>
  <si>
    <t>INC043510570</t>
  </si>
  <si>
    <t>ESPC360-9286</t>
  </si>
  <si>
    <t xml:space="preserve">[PRO][Refinanciacion prestamos] INC043480056 - Diferencias entre la deuda de HOST y del API </t>
  </si>
  <si>
    <t>INC043480056</t>
  </si>
  <si>
    <t>ESPC360-9279</t>
  </si>
  <si>
    <t>[PRO] [Confidencialidad] - No devolver http 500 cuando deberían ser 403</t>
  </si>
  <si>
    <t>ESPC360-9278</t>
  </si>
  <si>
    <t>[PRO] [Seguros] INC043512253 - Cliente con poliza activa le aparece cancelada</t>
  </si>
  <si>
    <t>INC043512253</t>
  </si>
  <si>
    <t>ESPC360-9194</t>
  </si>
  <si>
    <t>[C360 - fioc_evidencias_ingresos] Operaciones Incorrectamente Clasificadas</t>
  </si>
  <si>
    <t>ESPC360-6428</t>
  </si>
  <si>
    <t>ESPC360-9111</t>
  </si>
  <si>
    <t>[PRO] [Prestamos] INC043429122 - Incoherencia en la información de ADN 360 y Tpx. Prestamo 004929851030000234</t>
  </si>
  <si>
    <t>INC043429122</t>
  </si>
  <si>
    <t>ESPC360-9092</t>
  </si>
  <si>
    <t>[PRO][Fondos] INC043363428 - No se actualiza la rentabilidad</t>
  </si>
  <si>
    <t>INC043363428</t>
  </si>
  <si>
    <t>ESPC360-3465</t>
  </si>
  <si>
    <t>C360_Operacional_Sprint 178;C360_Operacional_Sprint 179</t>
  </si>
  <si>
    <t>Total Bugs IA</t>
  </si>
  <si>
    <t>Bugs IA</t>
  </si>
  <si>
    <t>Sin comenzar</t>
  </si>
  <si>
    <t>Bugs IA 2023</t>
  </si>
  <si>
    <t>Bugs IA 2024</t>
  </si>
  <si>
    <t>Tiempo Total Resolución (dias)</t>
  </si>
  <si>
    <t>Resolución (dias)</t>
  </si>
  <si>
    <t>Etiquetas de fila</t>
  </si>
  <si>
    <t>Total general</t>
  </si>
  <si>
    <t>Promedio de Tiempo Total Resolución (dias)</t>
  </si>
  <si>
    <t>ESPC360-14110</t>
  </si>
  <si>
    <t>[PRO] [Seguros] INC049602001 - No aparece nueva póliza en ADN360</t>
  </si>
  <si>
    <t>INC049602001</t>
  </si>
  <si>
    <t>ESPC360-14107</t>
  </si>
  <si>
    <t>[PRO][Planes pension] INC049567729 Se visualizan incorrectamente planes dados de baja</t>
  </si>
  <si>
    <t>INC049567729</t>
  </si>
  <si>
    <t>ESPC360-14106</t>
  </si>
  <si>
    <t>Santander GO. Funcionalidad Pago móvil y Pago ecommerce errónea</t>
  </si>
  <si>
    <t>Selecciona (ORIGEN/PLANIFICACIÓN/DEFINICIÓN/FUNCIONAL/TÉCNICO/DESARROLLO/PENDIENTE REPROCESO)</t>
  </si>
  <si>
    <t>ESPC360-14103</t>
  </si>
  <si>
    <t>[C360 - mov_creditcards_det] Registros con customer_id a NULL</t>
  </si>
  <si>
    <t>PENDIENTE REPROCESO</t>
  </si>
  <si>
    <t>ESPC360-14102</t>
  </si>
  <si>
    <t>[PRO] [Planes Pensiones] INC049562301 - Error en planes de pensiones</t>
  </si>
  <si>
    <t>INC049562301</t>
  </si>
  <si>
    <t>ESPC360-14097</t>
  </si>
  <si>
    <t>Santander GO Funcionalidad Bizum errónea</t>
  </si>
  <si>
    <t>ESPC360-14089</t>
  </si>
  <si>
    <t xml:space="preserve">[C360 - mov_accounts_det] Variable concept vacía </t>
  </si>
  <si>
    <t>ESPC360-14088</t>
  </si>
  <si>
    <t>[PRO] [Seguros] INC049380536 - Prima diferente en ADN360 y póliza del cliente.</t>
  </si>
  <si>
    <t>INC049380536</t>
  </si>
  <si>
    <t>ESPC360-14084</t>
  </si>
  <si>
    <t>[PRO] [Préstamos] INC049399834 - Contratos con impagos no se muestran</t>
  </si>
  <si>
    <t>INC049399834</t>
  </si>
  <si>
    <t>ESPC360-14082</t>
  </si>
  <si>
    <t>[BUG Eventos] Volumetrías dispares PRE vs PRO</t>
  </si>
  <si>
    <t>ESPC360-13965</t>
  </si>
  <si>
    <t>errores en fichero de feature_changes generado en el proceso_12_Ejecución_Controles</t>
  </si>
  <si>
    <t>ESPC360-13948</t>
  </si>
  <si>
    <t>[PRO] [INC048768166] Agenda Financiera - Se muestran transferencias que no se han realizado como recibidas</t>
  </si>
  <si>
    <t>INC048768166</t>
  </si>
  <si>
    <t>ESPC360-13921</t>
  </si>
  <si>
    <t xml:space="preserve">[PRO] [Seguros] INC049268893 -Prima anual se muestra a 0 </t>
  </si>
  <si>
    <t xml:space="preserve">INC049268893 </t>
  </si>
  <si>
    <t>ESPC360-13890</t>
  </si>
  <si>
    <t>[Santander GO - Users CMC] Búsqueda y Filtros en la obtención de los usuarios de un CMC</t>
  </si>
  <si>
    <t>ESDCENINFO-1136</t>
  </si>
  <si>
    <t>Selecciona (SOPORTE/DEFINICIÓN/FUNCIONAL/TÉCNICO/DESARROLLO)</t>
  </si>
  <si>
    <t>ESPC360-13887</t>
  </si>
  <si>
    <t>[PRO] [Fondos] INC049115856 No visualizan un fondo</t>
  </si>
  <si>
    <t>INC049115856</t>
  </si>
  <si>
    <t>ESPC360-13853</t>
  </si>
  <si>
    <t>[PRO] [Renting] Contratos alfanumericos no actualzian el GSI</t>
  </si>
  <si>
    <t>ESPC360-13849</t>
  </si>
  <si>
    <t>[Categorización Cuentas] [BACHT] - Quitar un día al ODATE para los incrementales</t>
  </si>
  <si>
    <t>ESPC360-10632</t>
  </si>
  <si>
    <t>ESDCENINFO-1151</t>
  </si>
  <si>
    <t>ESPC360-13848</t>
  </si>
  <si>
    <t>[Categorización Tarjetas][BATCH] No está filtrando la vista de la tabla MPDT0xx correctamente</t>
  </si>
  <si>
    <t>ESPC360-10633</t>
  </si>
  <si>
    <t>ESPC360-13836</t>
  </si>
  <si>
    <t>[mkt_success_det] Ausencia de éxitos de producciones</t>
  </si>
  <si>
    <t>Selecciona (ORIGEN/PLANIFICACIÓN/DEFINICIÓN/FUNCIONAL/TÉCNICO/DESARROLLO)</t>
  </si>
  <si>
    <t>ESPC360-13835</t>
  </si>
  <si>
    <t>[productions_det] Ausencia de producciones</t>
  </si>
  <si>
    <t>ESPC360-13831</t>
  </si>
  <si>
    <t xml:space="preserve"> [C360 - mov_bills_det] Variable iban_1 vacío al igual que iban_2</t>
  </si>
  <si>
    <t>ESPC360-13827</t>
  </si>
  <si>
    <t>[PRE] Error 400 en las llamadas a renting</t>
  </si>
  <si>
    <t>INC049070132</t>
  </si>
  <si>
    <t>ESPC360-13825</t>
  </si>
  <si>
    <t>[C360 - mov_transfers_det] Concepto vacío</t>
  </si>
  <si>
    <t>ESPC360-13824</t>
  </si>
  <si>
    <t>[Santander GO - CDP360] Corregir la carga de usuarios-cmc para que no vaya a fuego "dpge" sino parametrizado</t>
  </si>
  <si>
    <t>ESPC360-13820</t>
  </si>
  <si>
    <t>[PRO] [Seguros] INC049033745 - No se muestra poliza de Incapacidad</t>
  </si>
  <si>
    <t>INC049033745</t>
  </si>
  <si>
    <t>ESPC360-13814</t>
  </si>
  <si>
    <t xml:space="preserve">[PRO] [Fondos Terceros] INC048997574 - error rentabilidlad </t>
  </si>
  <si>
    <t xml:space="preserve">INC048997574 </t>
  </si>
  <si>
    <t>ESPC360-13805</t>
  </si>
  <si>
    <t>[BUG] - Faltan particiones en Datagen</t>
  </si>
  <si>
    <t>ESPC360-13804</t>
  </si>
  <si>
    <t>[BUG] - Error generación Datagen mes de noviembre</t>
  </si>
  <si>
    <t>ESPC360-13803</t>
  </si>
  <si>
    <t>[BUG] - Réplicas Datagen en Databricks</t>
  </si>
  <si>
    <t>ESPC360-13801</t>
  </si>
  <si>
    <t>[PRO] [Seguros] INC048990546 - Un seguro deberia estar cancelado</t>
  </si>
  <si>
    <t>INC048990546</t>
  </si>
  <si>
    <t>ESPC360-13800</t>
  </si>
  <si>
    <t>[Customer Search Engine] Error al pasar por cabecera Cookie muy larga</t>
  </si>
  <si>
    <t>ESPC360-9887</t>
  </si>
  <si>
    <t>ESPC360-13795</t>
  </si>
  <si>
    <t>[Santander GO] Correcciones a problemas detectados en Santander GO</t>
  </si>
  <si>
    <t>ESPC360-8814</t>
  </si>
  <si>
    <t>ESPC360-13792</t>
  </si>
  <si>
    <t>[PRO] [Seguros] - INC048983863 - Solicitan dar un seguro de baja</t>
  </si>
  <si>
    <t>INC048983863</t>
  </si>
  <si>
    <t>ESPC360-13787</t>
  </si>
  <si>
    <t>[PRO] [Mov. Cuentas] INC048917883 - No funcionan filtros de movimientos en cuentas</t>
  </si>
  <si>
    <t>INC048917883</t>
  </si>
  <si>
    <t>ESPC360-13786</t>
  </si>
  <si>
    <t>[PRO] [Valores] INC048890467 - No se muestran rentabilidades  en un contrato de valores</t>
  </si>
  <si>
    <t>INC048890467</t>
  </si>
  <si>
    <t>ESPC360-13771</t>
  </si>
  <si>
    <t>[PRO] [Confidencialidad] INC048889854 - Cliente potencial le salta nivel de confidencialidad al consultar PG</t>
  </si>
  <si>
    <t>INC048889854</t>
  </si>
  <si>
    <t>ESPC360-13564</t>
  </si>
  <si>
    <t>[PRO] [PMP] Consumo confirming</t>
  </si>
  <si>
    <t>INC048845623</t>
  </si>
  <si>
    <t>ESPC360-13559</t>
  </si>
  <si>
    <t>[PRO] [Depositos PFE] INC048840749 - En EMP no visualiza una PFE</t>
  </si>
  <si>
    <t>INC048840749</t>
  </si>
  <si>
    <t>ESPC360-13558</t>
  </si>
  <si>
    <t>[PRO] [PMP] INC048843528 - Marca PMP no se muestra D+1 desde contratación</t>
  </si>
  <si>
    <t>INC048843528</t>
  </si>
  <si>
    <t>ESPC360-13557</t>
  </si>
  <si>
    <t>[C360 - customer_360] fec_captacion entero a nulos.</t>
  </si>
  <si>
    <t>ESPC360-13540</t>
  </si>
  <si>
    <t xml:space="preserve">[ BUG ] - Error de calculo en digitalchannelactivity_datagen_d  indicadores </t>
  </si>
  <si>
    <t>ESPC360-13535</t>
  </si>
  <si>
    <t>[C360 - mkt_success_det] Pérdida irregular de éxitos</t>
  </si>
  <si>
    <t>ESPC360-13534</t>
  </si>
  <si>
    <t>[C360 - mkt_success_det] Éxitos no registrados</t>
  </si>
  <si>
    <t>ESPC360-13532</t>
  </si>
  <si>
    <t>[INC048673954] PRO - Fallo procesos PCDP3600140D, PCDP3600150D y PCDP3600152D</t>
  </si>
  <si>
    <t>INC048673954</t>
  </si>
  <si>
    <t>ESPC360-13531</t>
  </si>
  <si>
    <t>[PRO] [Mov. Cuentas] INC048649441 - Error 500 movimientos cuentas</t>
  </si>
  <si>
    <t>INC048649441</t>
  </si>
  <si>
    <t>ESPC360-13503</t>
  </si>
  <si>
    <t>[PRO] [Mongo Atlas] - Precisión incorrecta en el Importe de texto movimientos cuentas online ATLAS</t>
  </si>
  <si>
    <t>ESPC360-13488</t>
  </si>
  <si>
    <t>[C360 - mov_debitcards_det] Duplicados en la tabla</t>
  </si>
  <si>
    <t>ESPC360-13487</t>
  </si>
  <si>
    <t xml:space="preserve">[PRO] [Cuentas] INC048644651 - No se visualiza cuenta </t>
  </si>
  <si>
    <t xml:space="preserve">INC048644651 </t>
  </si>
  <si>
    <t>ESPC360-13482</t>
  </si>
  <si>
    <t>[C360 - dlge_ssii_ccee_comlay_h.transactional_customerrelationship_det] Mismo full_name</t>
  </si>
  <si>
    <t>ESPC360-13411</t>
  </si>
  <si>
    <t>[C360 - mov_transfers_det] Inconsistencia volumenes</t>
  </si>
  <si>
    <t>ESPC360-13410</t>
  </si>
  <si>
    <t xml:space="preserve">[PRO] [Cuentas] INC048614941 Diferencia entre el saldo real y el saldo consolidado </t>
  </si>
  <si>
    <t>INC048614941</t>
  </si>
  <si>
    <t>ESPC360-13406</t>
  </si>
  <si>
    <t>[PRO] [Cuentas] INC048615362 - El cliente no puede ver sus posiciones</t>
  </si>
  <si>
    <t>INC048615362</t>
  </si>
  <si>
    <t>ESPC360-13395</t>
  </si>
  <si>
    <t>[PRO] [PGP] INC048567945 - PG devuelve diferentes formatos en campo alias de tarjeta</t>
  </si>
  <si>
    <t>INC048567945</t>
  </si>
  <si>
    <t>ESPC360-13392</t>
  </si>
  <si>
    <t>[ACCOUNTS - PRE] Errores detectados en el swagger de accounts con la actualización a Darwin 4.3.3</t>
  </si>
  <si>
    <t>ESPC360-13388</t>
  </si>
  <si>
    <t>Correcciones ConfigMap de custmovssearch de PRO</t>
  </si>
  <si>
    <t>ESPC360-13379</t>
  </si>
  <si>
    <t>[C360 - mkt_success_det] Diferencias entre customer_id y tipopers+codpers</t>
  </si>
  <si>
    <t>ESPC360-13378</t>
  </si>
  <si>
    <t>Categorización Movimientos - No categoriza mov debito en festivos</t>
  </si>
  <si>
    <t>ESPC360-13377</t>
  </si>
  <si>
    <t>[C360 - mkt_contacts_det] Faltan canales</t>
  </si>
  <si>
    <t>ESPC360-13376</t>
  </si>
  <si>
    <t>[C360 - mkt_contacts_det] CONTACT CENTER y DIGITAL SALES</t>
  </si>
  <si>
    <t>ESPC360-13375</t>
  </si>
  <si>
    <t>[C360 - Oracle] Tablas Santander GO</t>
  </si>
  <si>
    <t>ESPC360-13372</t>
  </si>
  <si>
    <t>[C360 - mkt_contacts_det] Correspondencia</t>
  </si>
  <si>
    <t>ESPC360-13366</t>
  </si>
  <si>
    <t>[PRO] [Valores] - INC048562196 - No se muestra en ADN el contrato de valores firmado.</t>
  </si>
  <si>
    <t>INC048562196</t>
  </si>
  <si>
    <t>ESPC360-13363</t>
  </si>
  <si>
    <t>[C360 - intprofile_cli] cnae_calculated mal informado</t>
  </si>
  <si>
    <t>ESPC360-13309</t>
  </si>
  <si>
    <t>[C360 - mov_bills_det] Concepto vacio</t>
  </si>
  <si>
    <t>ESPC360-13297</t>
  </si>
  <si>
    <t>[PRO] [Avales] - INC048452737 - Notaria aparece como interviniente</t>
  </si>
  <si>
    <t>INC048452737</t>
  </si>
  <si>
    <t>ESPC360-13296</t>
  </si>
  <si>
    <t>[PRO] [Movimientos Cuentas] - INC048426276 - Solicitan modificar fecha valor errónea</t>
  </si>
  <si>
    <t>INC048426276</t>
  </si>
  <si>
    <t>ESPC360-13291</t>
  </si>
  <si>
    <t>[C360- mv_xxxcards_det] Variable national_cai_code</t>
  </si>
  <si>
    <t>ESPC360-13288</t>
  </si>
  <si>
    <t>[C360 - mov_transfers_det] Falta movimientos para un cliente</t>
  </si>
  <si>
    <t>ESPC360-13286</t>
  </si>
  <si>
    <t>[C360 - mkt_success_det] Éxitos en fines de semana y festivos</t>
  </si>
  <si>
    <t>ESPC360-13167</t>
  </si>
  <si>
    <t>[PRE] [Loans] INC048148793 - Error de refinanciación.</t>
  </si>
  <si>
    <t>INC048148793</t>
  </si>
  <si>
    <t>ESPC360-13164</t>
  </si>
  <si>
    <t xml:space="preserve">[C360 - mkt_campaignlimit_det] Caída en número de registros </t>
  </si>
  <si>
    <t>ESPC360-13144</t>
  </si>
  <si>
    <t>[PRO] [Descuentos] INC048384001 - No se muestra un contrato descuento en la posición global</t>
  </si>
  <si>
    <t>INC048384001</t>
  </si>
  <si>
    <t>ESPC360-13131</t>
  </si>
  <si>
    <t>[C360 - pos_datagen_pond_tit_d] BUG campo imp_xxx_1d</t>
  </si>
  <si>
    <t>ESPC360-13126</t>
  </si>
  <si>
    <t>[Gravity] Eliminar propiedad replicate-error en el yml interno del micro s-java-50059982-amortization</t>
  </si>
  <si>
    <t>ESPC360-13121</t>
  </si>
  <si>
    <t>[PRO] [AppCustomization] - INC048327608 - Se devuelven Shorcuts duplicados</t>
  </si>
  <si>
    <t>INC048327608</t>
  </si>
  <si>
    <t>ESPC360-13119</t>
  </si>
  <si>
    <t xml:space="preserve">[PRO] [Renting] INC048323789 - CONTRATOS QUE APARECEN EN ADN I60 SIN TENER QUE APARECER </t>
  </si>
  <si>
    <t xml:space="preserve">INC048323789 </t>
  </si>
  <si>
    <t>ESPC360-13114</t>
  </si>
  <si>
    <t>[C360 - mov_debitcards_det] Caída en las volumetrías (faltan movimientos)</t>
  </si>
  <si>
    <t>ESPC360-13113</t>
  </si>
  <si>
    <t>ESPC360-13108</t>
  </si>
  <si>
    <t>mdc provisiones no se están viendo los datos de ejecuciones posteriores al 30/10</t>
  </si>
  <si>
    <t>ESPC360-13106</t>
  </si>
  <si>
    <t>[PRO] [Seguros] INC048294143 -  Salud actualización prima anual</t>
  </si>
  <si>
    <t xml:space="preserve">INC048294143 </t>
  </si>
  <si>
    <t>ESPC360-13105</t>
  </si>
  <si>
    <t xml:space="preserve">[PRO] [PGP][Tarjetas] INC048227023 - No ve tarjeta por la web </t>
  </si>
  <si>
    <t xml:space="preserve">INC048227023 </t>
  </si>
  <si>
    <t>ESPC360-13044</t>
  </si>
  <si>
    <t>[PRO] [Tarjetas] No se muestra contrato para una filial</t>
  </si>
  <si>
    <t>INC048182800</t>
  </si>
  <si>
    <t>ESPC360-13023</t>
  </si>
  <si>
    <t>[PRO] [Valores] INC048180094 - No se muestra rentaiblidad de contrato de valores en el front</t>
  </si>
  <si>
    <t xml:space="preserve">INC048180094 </t>
  </si>
  <si>
    <t>ESPC360-13019</t>
  </si>
  <si>
    <t>[cdp360 - Santander GO - Canales] Filtrar para devolver los canales que tengan fecha último acceso en los últimos 30 días</t>
  </si>
  <si>
    <t>ESPC360-13018</t>
  </si>
  <si>
    <t>[PRE] Cuentas- INC048160460 - Problemas con las llamadas al microservicio de cuentas</t>
  </si>
  <si>
    <t>INC048160460</t>
  </si>
  <si>
    <t>ESPC360-13017</t>
  </si>
  <si>
    <t>[PRO] [Seguros] INC047959396 - Datos de poliza salen como si fueran de un seguro de hogar</t>
  </si>
  <si>
    <t xml:space="preserve">INC047959396 </t>
  </si>
  <si>
    <t>ESPC360-13015</t>
  </si>
  <si>
    <t>[Categorización Cuentas] [BATCH] - Corregir carga de categorización cuentas y tarjetas para colecciones subparticionadas</t>
  </si>
  <si>
    <t>ESPC360-13013</t>
  </si>
  <si>
    <t>[ACCOUNTS - PRE] Errores detectados con la actualización a Darwin 4.3.3</t>
  </si>
  <si>
    <t>ESPC360-13009</t>
  </si>
  <si>
    <t>[PRO] Tarjetas - INC048110996 - Solo aparece 1 tarjetas de 3 que tiene el cliente</t>
  </si>
  <si>
    <t>INC048110996</t>
  </si>
  <si>
    <t>ESPC360-12998</t>
  </si>
  <si>
    <t>[PRO] [Seguros] INC048116774 - Importe incorrecto de prima</t>
  </si>
  <si>
    <t xml:space="preserve">INC048116774 </t>
  </si>
  <si>
    <t>ESPC360-12994</t>
  </si>
  <si>
    <t>[PRO] [Seguros] INC048075350 - Póliza anulada se sigue mostrando en ADN360</t>
  </si>
  <si>
    <t>INC048075350</t>
  </si>
  <si>
    <t>ESPC360-12991</t>
  </si>
  <si>
    <t>[PRE] [Tarjetas] INC048059175 - consulta de tarjetas - tarjetas bloqueadas - información incorrecta</t>
  </si>
  <si>
    <t>INC048059175</t>
  </si>
  <si>
    <t>ESPC360-12989</t>
  </si>
  <si>
    <t>[PRO]  [Mov. Tarjetas]  INC047722907 - No se muestran los movimienos de 2 tarjetas del ida 27/08</t>
  </si>
  <si>
    <t>INC047722907</t>
  </si>
  <si>
    <t>ESPC360-12988</t>
  </si>
  <si>
    <t>[PRO] [Tarjetas] INC047961687 - Nombre de la tarjeta erroneo</t>
  </si>
  <si>
    <t>INC047961687</t>
  </si>
  <si>
    <t>ESPC360-12899</t>
  </si>
  <si>
    <t>[PRO] [Valores] INC047714957 - Error rentabilidad</t>
  </si>
  <si>
    <t>INC047714957</t>
  </si>
  <si>
    <t>ESPC360-12774</t>
  </si>
  <si>
    <t>[C360 - mov_creditcards_det] Variable idcent</t>
  </si>
  <si>
    <t>TÉCNICO</t>
  </si>
  <si>
    <t>ESPC360-12769</t>
  </si>
  <si>
    <t>[PRO] [Valores] INC047850174 - Error en motor rentabilidad</t>
  </si>
  <si>
    <t xml:space="preserve">INC047850174 </t>
  </si>
  <si>
    <t>ESPC360-12763</t>
  </si>
  <si>
    <t>[C360 - mkt_success_det] Anomalía en número de registros</t>
  </si>
  <si>
    <t>ESPC360-12762</t>
  </si>
  <si>
    <t>[C360 - mkt_success_det] Éxitos duplicados</t>
  </si>
  <si>
    <t>ESPC360-12759</t>
  </si>
  <si>
    <t>[PRO] [Tarjetas] INC047146163 - Extractos de tarjetas la fecha de cargo no es correcta</t>
  </si>
  <si>
    <t>INC047146163</t>
  </si>
  <si>
    <t>ESPC360-12746</t>
  </si>
  <si>
    <t>[PRO] [Leasing] INC047855031 - No se visualiza un contrato en la PG del cliente</t>
  </si>
  <si>
    <t>INC047855031</t>
  </si>
  <si>
    <t>ESPC360-12745</t>
  </si>
  <si>
    <t>[PRO] [Tarjetas] INC047836871 - Aparece saldo disponible en pan y no en contrato</t>
  </si>
  <si>
    <t>INC047836871</t>
  </si>
  <si>
    <t>ESPC360-12733</t>
  </si>
  <si>
    <t>[PRO] [Seguros] INC047841810 - La poliza ha renovado el pasado 17/10 y no ha volcado en adn .360, todavía consta vencimiento 2024</t>
  </si>
  <si>
    <t xml:space="preserve">INC047841810 </t>
  </si>
  <si>
    <t>ESPC360-12732</t>
  </si>
  <si>
    <t>[C360 - geo_cp] Comparativa de fechas fec_form_prop no se realiza correctamente</t>
  </si>
  <si>
    <t>ESPC360-12731</t>
  </si>
  <si>
    <t>[Agenda Financiera] INC047511090 fallo en proceso agende financiera</t>
  </si>
  <si>
    <t>INC047511090</t>
  </si>
  <si>
    <t>ESPC360-12719</t>
  </si>
  <si>
    <t>[PRE] [Front] Se debe modificar la llamada al detalle de cuentas</t>
  </si>
  <si>
    <t>ESPC360-12700</t>
  </si>
  <si>
    <t>[C360 - mov_xxxxcards_det] Variable digital indicator y fallo de cruces para recuperar el contrato asociado al PAN</t>
  </si>
  <si>
    <t>ESPC360-12690</t>
  </si>
  <si>
    <t>[PRO] [Renting] INC047683391 - cuando se consulta un contrato formalizado en el mismo día de la consulta, aparece una fecha errónea</t>
  </si>
  <si>
    <t xml:space="preserve">INC047683391 </t>
  </si>
  <si>
    <t>ESPC360-12689</t>
  </si>
  <si>
    <t>[Accounts] Error con la versión 3.187.0 de accounts con la inclusión de darwin 4</t>
  </si>
  <si>
    <t>ESPC360-12646</t>
  </si>
  <si>
    <t>[C360 - mov_debitcards_det] Faltan movimientos otra vez</t>
  </si>
  <si>
    <t>ESPC360-12645</t>
  </si>
  <si>
    <t>[PRO] [Fondos] INC047678178 - Error en rentabilidad</t>
  </si>
  <si>
    <t>INC047678178</t>
  </si>
  <si>
    <t>ESPC360-12644</t>
  </si>
  <si>
    <t>Corrección importe en Movs. Preautorizados en ATLAS</t>
  </si>
  <si>
    <t>ESPC360-12637</t>
  </si>
  <si>
    <t>[Confirming] Filtros confirming por queryParam</t>
  </si>
  <si>
    <t>ESPC360-12636</t>
  </si>
  <si>
    <t>Límites duplicados en modelo 1 customer 360</t>
  </si>
  <si>
    <t>ESPC360-12632</t>
  </si>
  <si>
    <t>[C360 - mkt_contacts_det] Posibles Duplicados</t>
  </si>
  <si>
    <t>ESPC360-12627</t>
  </si>
  <si>
    <t xml:space="preserve">[PRO] [PMP] INC047465046 - Cobro agil no aparece </t>
  </si>
  <si>
    <t xml:space="preserve">INC047465046 </t>
  </si>
  <si>
    <t>ESPC360-12615</t>
  </si>
  <si>
    <t>[PRO] [Seguros] INC047598168 - No se muestra un seguro</t>
  </si>
  <si>
    <t>INC047598168</t>
  </si>
  <si>
    <t>ESPC360-12607</t>
  </si>
  <si>
    <t xml:space="preserve">[PRO] [Cuentas] INC047471961 - No se muestra cuenta </t>
  </si>
  <si>
    <t>INC047471961</t>
  </si>
  <si>
    <t>ESPC360-12397</t>
  </si>
  <si>
    <t>[PRO] [Customer-Activity] Errores en SINK customer-activity</t>
  </si>
  <si>
    <t>ESPC360-12380</t>
  </si>
  <si>
    <t>[PRO] [Tarjetas] La carga batch de tarjetas debe cargar una cuenta asociada</t>
  </si>
  <si>
    <t>ESPC360-12379</t>
  </si>
  <si>
    <t>[BUG Evento] - Tarjetas Vencimiento tarjeta credito</t>
  </si>
  <si>
    <t>ESPC360-12372</t>
  </si>
  <si>
    <t>[C360 - contracts_det] No hay información de Anticipo Confirming desde abril</t>
  </si>
  <si>
    <t>ESPC360-12366</t>
  </si>
  <si>
    <t>[PRO] [Seguros] INC047394997 - No nos aparece en posición global.</t>
  </si>
  <si>
    <t xml:space="preserve">INC047394997 </t>
  </si>
  <si>
    <t>ESPC360-12363</t>
  </si>
  <si>
    <t>[C360 - apl_cdp360.mov_bills_det_ctrl y mov_transfers_det_ctrl] Error en la columna aux_text</t>
  </si>
  <si>
    <t>ESPC360-12357</t>
  </si>
  <si>
    <t>[PRO] [Fondos] INC047384845 No se visualizan fondos internacionales</t>
  </si>
  <si>
    <t>INC047384845</t>
  </si>
  <si>
    <t>ESPC360-12356</t>
  </si>
  <si>
    <t xml:space="preserve">[PRO] [Fondos] INC047385965 - discrepancia saldo en adn 360 con posición en relaciona . parece que faltan los fondos internacionales. </t>
  </si>
  <si>
    <t xml:space="preserve">INC047385965 </t>
  </si>
  <si>
    <t>ESPC360-12355</t>
  </si>
  <si>
    <t>[C360 - transactional_customerrelationship_det] Fechas mal cogidas para hacer el acumulado del mes</t>
  </si>
  <si>
    <t>ESPC360-12337</t>
  </si>
  <si>
    <t xml:space="preserve">[Securities-market]  Solucionar la exception del poolMonitor cuando se hace la llamada a la TRX </t>
  </si>
  <si>
    <t>ESPC360-12336</t>
  </si>
  <si>
    <t>BUG EN [Onboarding][C360 - customer_360] Nueva alimentacion campo canalcap</t>
  </si>
  <si>
    <t>ESPC360-12334</t>
  </si>
  <si>
    <t>[PRO] [Tarjetas] INC047263199 - CUENTA VINCULADA A TARJETA NO LE SALE EN CAJERO CUANDO QUIERE DISPONER</t>
  </si>
  <si>
    <t xml:space="preserve">INC047263199 </t>
  </si>
  <si>
    <t>ESPC360-12333</t>
  </si>
  <si>
    <t>[PRO] [Préstamos] INC047267899 - Desde adn360 se muestra deuda y en host no</t>
  </si>
  <si>
    <t xml:space="preserve">INC047267899 </t>
  </si>
  <si>
    <t>ESPC360-12332</t>
  </si>
  <si>
    <t>[PRO] [Préstamos] INC047267443 - No coincide la deuda de TPX con la consulta online F012390010</t>
  </si>
  <si>
    <t xml:space="preserve">INC047267443 </t>
  </si>
  <si>
    <t>ESPC360-12315</t>
  </si>
  <si>
    <t>[PRO] [Valores] INC047227508 - No visualiza rentabilidad acciones banco santander</t>
  </si>
  <si>
    <t>INC047227508</t>
  </si>
  <si>
    <t>ESPC360-12194</t>
  </si>
  <si>
    <t>[PRE] [Movimientos Cuentas] - Diferencias al comparar versiones Cloudera con nueva librería hismo</t>
  </si>
  <si>
    <t>ESPC360-12186</t>
  </si>
  <si>
    <t xml:space="preserve">[PRO] [Cuentas] INC047198529 - cambio de liras turcas a euros y aun no se ve reflejado en sus posiciones </t>
  </si>
  <si>
    <t xml:space="preserve">INC047198529 </t>
  </si>
  <si>
    <t>ESPC360-12185</t>
  </si>
  <si>
    <t>[Seguros] Eliminar indice no usado coleccion seguros_documentos_v98_0</t>
  </si>
  <si>
    <t>ESPC360-12184</t>
  </si>
  <si>
    <t>[PMP] Llama al servicio de exchanges sin la divisa origen</t>
  </si>
  <si>
    <t>ESPC360-12183</t>
  </si>
  <si>
    <t xml:space="preserve">[PRO] [Valores] INC047118502 - Error en la respuesta de rentabilidad v2 </t>
  </si>
  <si>
    <t>INC047118502</t>
  </si>
  <si>
    <t>ESPC360-12177</t>
  </si>
  <si>
    <t>[PRO] [PFE] INC047186642 - Imposición dada de baja se muestra</t>
  </si>
  <si>
    <t>INC047186642</t>
  </si>
  <si>
    <t>ESPC360-12166</t>
  </si>
  <si>
    <t xml:space="preserve">[PRO] [Valores] INC047149112 - Error en rentabilidades </t>
  </si>
  <si>
    <t>INC047149112</t>
  </si>
  <si>
    <t>ESPC360-12148</t>
  </si>
  <si>
    <t>[PRO] [Tarjetas] INC047118502 - La deuda de tpx no coincide la deuda con ADN</t>
  </si>
  <si>
    <t>ESPC360-12144</t>
  </si>
  <si>
    <t>[PRO] [Transferencias Internacionales] INC046994251 - No esperan el codigoactuante correcto</t>
  </si>
  <si>
    <t xml:space="preserve">INC046994251 </t>
  </si>
  <si>
    <t>ESPC360-12143</t>
  </si>
  <si>
    <t>[C360 -  apl_cdp360_ci.mov_bills_det_ctrl] Faltan variables de categorización en la tabla de control de movimientos</t>
  </si>
  <si>
    <t>Selecciona (ORIGEN/DEFINICIÓN/FUNCIONAL/TÉCNICO/DESARROLLO)</t>
  </si>
  <si>
    <t>ESPC360-12108</t>
  </si>
  <si>
    <t>Máxima diarización superior a duración de la llamada</t>
  </si>
  <si>
    <t>ESPC360-11724</t>
  </si>
  <si>
    <t>ESDCENINFO-1162</t>
  </si>
  <si>
    <t>ESPC360-12096</t>
  </si>
  <si>
    <t>Corrección cestas seguros en Customer Position</t>
  </si>
  <si>
    <t>ESPC360-12090</t>
  </si>
  <si>
    <t>[Customer_360] PRO - INC046873473 fecha de constitución mal informada</t>
  </si>
  <si>
    <t>-----</t>
  </si>
  <si>
    <t>INC046873473</t>
  </si>
  <si>
    <t>ESPC360-12088</t>
  </si>
  <si>
    <t>[PRO] [Tarjetas] INC046990496 - No aparece un movimiento indicado en tarjeta</t>
  </si>
  <si>
    <t>INC046990496</t>
  </si>
  <si>
    <t>ESPC360-12087</t>
  </si>
  <si>
    <t>Corrección idMov Atlas de los Movimientos de Tarjetas Preautorizados en Batch</t>
  </si>
  <si>
    <t>ESPC360-12073</t>
  </si>
  <si>
    <t>Alucinaciones de Whisper con caracteres especiales en las transcripciones</t>
  </si>
  <si>
    <t>C360_IA_Sprint_1</t>
  </si>
  <si>
    <t>ESDCENINFO-1173</t>
  </si>
  <si>
    <t>ESPC360-11941</t>
  </si>
  <si>
    <t>[PRO] [Confirming] INC046958584 - No se ve contratos de confirming</t>
  </si>
  <si>
    <t>INC046958584</t>
  </si>
  <si>
    <t>ESPC360-11925</t>
  </si>
  <si>
    <t>[PRO] [Cuentas] - INC046923880 - Saldos de cuenta diferentes en web y oficina</t>
  </si>
  <si>
    <t>INC046923880</t>
  </si>
  <si>
    <t>ESPC360-11924</t>
  </si>
  <si>
    <t>[PRE] [PMP] INC046912565 - PMP dada de alta no aparece en adn360</t>
  </si>
  <si>
    <t xml:space="preserve">INC046912565 </t>
  </si>
  <si>
    <t>ESPC360-11902</t>
  </si>
  <si>
    <t>[PRO] INC046901306 - Oficina solicita dar de baja apoderado en adn</t>
  </si>
  <si>
    <t>INC046901306</t>
  </si>
  <si>
    <t>ESPC360-11901</t>
  </si>
  <si>
    <t>[PRO] INC046873473 - Desde oficina solicitan modificar fecha "cliente desde"</t>
  </si>
  <si>
    <t>ESPC360-11900</t>
  </si>
  <si>
    <t>[PRO] [Mov. Cuentas] INC046868418 - Certificados de saldo en cuenta a una fecha concreta no coinciden</t>
  </si>
  <si>
    <t xml:space="preserve">INC046868418 </t>
  </si>
  <si>
    <t>ESPC360-11892</t>
  </si>
  <si>
    <t>[PRO] [SP2TXT]  INC046837577 - Problema con los nuevos modelos implementados en producción el día 26/09/2024</t>
  </si>
  <si>
    <t>INC046837577</t>
  </si>
  <si>
    <t>ESPC360-11886</t>
  </si>
  <si>
    <t>[PRO] [Confirming] INC046875543 - Contrato cancelado se ve en adn360</t>
  </si>
  <si>
    <t xml:space="preserve">INC046875543 </t>
  </si>
  <si>
    <t>ESPC360-11884</t>
  </si>
  <si>
    <t>[PRO] [smart-pricing] - INC046873645 - Datos erróneos guardados en base de datos oracle para smart-pricing</t>
  </si>
  <si>
    <t>INC046873645</t>
  </si>
  <si>
    <t>ESPC360-11883</t>
  </si>
  <si>
    <t>[PRO] [Tarjetas] No funciona el update-tarjetas-pcas si existe el documento</t>
  </si>
  <si>
    <t>ESPC360-11882</t>
  </si>
  <si>
    <t xml:space="preserve">[PRO] [Confidencialidad]  INC046529446 - erorr al desbloquear CMC </t>
  </si>
  <si>
    <t xml:space="preserve">INC046529446 </t>
  </si>
  <si>
    <t>ESPC360-11855</t>
  </si>
  <si>
    <t>[AGENDA FINANCIERA] Aparece 0,00 en eventos sin importe asociado</t>
  </si>
  <si>
    <t>ESPC360-11853</t>
  </si>
  <si>
    <t>[C360 - eventos] clientes_vencimiento_cumpleanios_relevante</t>
  </si>
  <si>
    <t>C360_Analitico_Sprint 37;C360_Analitico_Sprint 39</t>
  </si>
  <si>
    <t>ESPC360-11832</t>
  </si>
  <si>
    <t>[PRO] [Fondos] INC046770445 - Denuncian dos fondos del cliente con descripción errónea.</t>
  </si>
  <si>
    <t>INC046770445</t>
  </si>
  <si>
    <t>ESPC360-11827</t>
  </si>
  <si>
    <t>Transcripción erronea al sustituir la palabra   "MAPFRE"</t>
  </si>
  <si>
    <t>ESPC360-11826</t>
  </si>
  <si>
    <t>Alucinaciones de Whisper en frases concretas en las transcripciones</t>
  </si>
  <si>
    <t>ESPC360-11825</t>
  </si>
  <si>
    <t>Transcripciones erróneas sobre termino de "Banco Santander"</t>
  </si>
  <si>
    <t>ESPC360-11822</t>
  </si>
  <si>
    <t>[PRO] [Seguros] - INC046733026 - Solicitan baja de póliza 700472455003268 en ADN anulado en compañia</t>
  </si>
  <si>
    <t>INC046733026</t>
  </si>
  <si>
    <t>ESPC360-11820</t>
  </si>
  <si>
    <t>[PRO] [Tarjetas] INC046685734 - Límite tarjeta no actualizado en ADN360</t>
  </si>
  <si>
    <t>INC046685734</t>
  </si>
  <si>
    <t>ESPC360-11814</t>
  </si>
  <si>
    <t>[Santander GO] Error en información sobre el último acceso del canal en cdp360_santander_go_canales</t>
  </si>
  <si>
    <t>ESPC360-11803</t>
  </si>
  <si>
    <t>[Santander GO] Error en descripción del canal en cdp360_santander_go_canales</t>
  </si>
  <si>
    <t>ESPC360-11802</t>
  </si>
  <si>
    <t>[PRO] [PMP] INC046538898 - disponible incorrecto</t>
  </si>
  <si>
    <t xml:space="preserve">INC046538898 </t>
  </si>
  <si>
    <t>ESPC360-11801</t>
  </si>
  <si>
    <t>[PRE] [Confidencialidad] INC046223403 - Error alllamar al api de cuentas por confidencialidad</t>
  </si>
  <si>
    <t xml:space="preserve">INC046223403 </t>
  </si>
  <si>
    <t>ESPC360-11800</t>
  </si>
  <si>
    <t>[Datagen Empresas] - Volumen balances</t>
  </si>
  <si>
    <t>ESPC360-11788</t>
  </si>
  <si>
    <t>[PRO] [Tarjetas Credito] INC046654372 - No ve las tarjetas de crédito de la sociedad</t>
  </si>
  <si>
    <t>INC046654372</t>
  </si>
  <si>
    <t>ESPC360-11786</t>
  </si>
  <si>
    <t>[PRE] [PMP] INC046656771 - No se devuelven contratos agrupación de préstamos</t>
  </si>
  <si>
    <t>INC046656771</t>
  </si>
  <si>
    <t>ESPC360-11780</t>
  </si>
  <si>
    <t>[C360 - mkt_contacts_det] APP y WEB</t>
  </si>
  <si>
    <t>ESPC360-11757</t>
  </si>
  <si>
    <t>[PRO] [Préstamos] INC046653085 - Solo aparece un titular del prestamo cuando son 2 en ADn 0049 6215 1030000740</t>
  </si>
  <si>
    <t xml:space="preserve">INC046653085 </t>
  </si>
  <si>
    <t>ESPC360-11736</t>
  </si>
  <si>
    <t>ESPC360-11735</t>
  </si>
  <si>
    <t>[PRO] [Seguros] - INC046531897 - Póliza anulada que mostramos en ADN como póliza en vigor</t>
  </si>
  <si>
    <t>INC046531897</t>
  </si>
  <si>
    <t>ESPC360-11718</t>
  </si>
  <si>
    <t>[C360 - mkt_contacts_det] Direccionador</t>
  </si>
  <si>
    <t>ESPC360-11717</t>
  </si>
  <si>
    <t>[C360 - mkt_contacts_det] idservicio sin cargar en canal direccionador</t>
  </si>
  <si>
    <t>ESPC360-11691</t>
  </si>
  <si>
    <t>[C360 - mov_creditcards_det] Variables sin informar digital_indicator	y mobile_indicator</t>
  </si>
  <si>
    <t>ESPC360-11688</t>
  </si>
  <si>
    <t>[PRO] [Tarjetas] INC046493218 - Tarjeta con fecha de baja en vigor</t>
  </si>
  <si>
    <t xml:space="preserve">INC046493218 </t>
  </si>
  <si>
    <t>ESPC360-11687</t>
  </si>
  <si>
    <t>La función batch DATE_TO_LONG realiza conversión a UTC</t>
  </si>
  <si>
    <t>ESPC360-11540</t>
  </si>
  <si>
    <t>ESPC360-11538</t>
  </si>
  <si>
    <t>[PRO] [Fondos] INC046445770 - Error rentabilidad adn</t>
  </si>
  <si>
    <t xml:space="preserve">INC046445770 </t>
  </si>
  <si>
    <t>ESPC360-11536</t>
  </si>
  <si>
    <t>[PRO] [Fondos] INC046315579 - nif 01479983W rentabilidad histórica fondo LU2134693980</t>
  </si>
  <si>
    <t xml:space="preserve">INC046315579 </t>
  </si>
  <si>
    <t>ESPC360-11527</t>
  </si>
  <si>
    <t>[PRE] [Accounts Movements] [KStream] - Error en la generación del idMov con microsegundos a 0</t>
  </si>
  <si>
    <t>ESPC360-11523</t>
  </si>
  <si>
    <t>[C360 - channelactivity_cli] Modificar cruce bote_final y tmp_metricas_digitales</t>
  </si>
  <si>
    <t>ESPC360-11519</t>
  </si>
  <si>
    <t xml:space="preserve">[PRO] [Seguros] INC046455901- Solicitan eliminar de ADN el seguro con póliza 2002355019449 </t>
  </si>
  <si>
    <t>INC046455901</t>
  </si>
  <si>
    <t>ESPC360-11510</t>
  </si>
  <si>
    <t>[PRO] [Mov. tarjetas Crédito] INC046443352 - No se ven movimientos del día 28/08</t>
  </si>
  <si>
    <t xml:space="preserve">INC046443352 </t>
  </si>
  <si>
    <t>ESPC360-11504</t>
  </si>
  <si>
    <t>[C360 - mkt_contacts_det] carga de canales</t>
  </si>
  <si>
    <t>ESPC360-11499</t>
  </si>
  <si>
    <t>[C360 - channelactivity_digitalnavigation_det] Page_description nulo en app</t>
  </si>
  <si>
    <t>ESPC360-11494</t>
  </si>
  <si>
    <t xml:space="preserve">[PRO] [Cuentas] INC046411521 - CONSULTA SOBRE CUENTAS </t>
  </si>
  <si>
    <t>INC046411521</t>
  </si>
  <si>
    <t>ESPC360-11492</t>
  </si>
  <si>
    <t>[PRO][Movimientos tarjetas] INC046183472 No se muestran movimientos de un día</t>
  </si>
  <si>
    <t>INC046183472</t>
  </si>
  <si>
    <t>ESPC360-11487</t>
  </si>
  <si>
    <t>[SP2TXT] Error en la ejecución con audios corruptos.</t>
  </si>
  <si>
    <t>ESPC360-11235</t>
  </si>
  <si>
    <t>ESPC360-11485</t>
  </si>
  <si>
    <t>[PRO] [PMP] INC046316310 - Saldos de PMP no actualizados</t>
  </si>
  <si>
    <t>INC046316310</t>
  </si>
  <si>
    <t>ESPC360-11484</t>
  </si>
  <si>
    <t>[PRE] [PMP] INC046308527 No se muestran los contratos formalizados bajo un propuesta</t>
  </si>
  <si>
    <t>INC046308527</t>
  </si>
  <si>
    <t>ESPC360-11473</t>
  </si>
  <si>
    <t>[PRO] [Fondos] INC046234033 - Se muestran fondos carterizados en PGP</t>
  </si>
  <si>
    <t>INC046234033</t>
  </si>
  <si>
    <t>ESPC360-11469</t>
  </si>
  <si>
    <t>[c360-mkt_campaignlimits_det] Revision de volumenes de datos</t>
  </si>
  <si>
    <t>ESPC360-11444</t>
  </si>
  <si>
    <t>[PRO] [Alias] INC046183061 - Alias de cuentas eliminados, no aparecen</t>
  </si>
  <si>
    <t>INC046183061</t>
  </si>
  <si>
    <t>ESPC360-11424</t>
  </si>
  <si>
    <t>[PRO] [Creditos] INC046223513 - No aparece el lmite del credito</t>
  </si>
  <si>
    <t>INC046223513</t>
  </si>
  <si>
    <t>ESPC360-11422</t>
  </si>
  <si>
    <t>[PRO] [Movimientos tarjetas] INC046068398 - Se muestran financiaciones/easypay incorrecto</t>
  </si>
  <si>
    <t>INC046068398</t>
  </si>
  <si>
    <t>ESPC360-11421</t>
  </si>
  <si>
    <t>[PRE] [Movimientos de cuentas] INC046259375 - No se muestran movimientos usando el filtro</t>
  </si>
  <si>
    <t>INC046259375</t>
  </si>
  <si>
    <t>ESPC360-11404</t>
  </si>
  <si>
    <t>[C360 - mov_accounts_det] - Reglas parametricas que no clasifican</t>
  </si>
  <si>
    <t>ESPC360-11397</t>
  </si>
  <si>
    <t>[PRO] [PFES] INC046181008 - Imposición dada de baja aparece en adn360</t>
  </si>
  <si>
    <t>ESPC360-11394</t>
  </si>
  <si>
    <t>[PRO] [Seguros] INC046145390 - La póliza muestra importe incorrecto</t>
  </si>
  <si>
    <t xml:space="preserve">INC046145390 </t>
  </si>
  <si>
    <t>ESPC360-11391</t>
  </si>
  <si>
    <t>[BATCH][SP2TXT - C360] - Error en postprocesado durante realizacion de borrado en houseKeeping</t>
  </si>
  <si>
    <t>ESPC360-11387</t>
  </si>
  <si>
    <t>[PRO] [Seguros] INC046060947 - No se ve seguro</t>
  </si>
  <si>
    <t xml:space="preserve">INC046060947 </t>
  </si>
  <si>
    <t>ESPC360-11374</t>
  </si>
  <si>
    <t>Error al visualizar el Swagger de aggregations</t>
  </si>
  <si>
    <t>ESPC360-11371</t>
  </si>
  <si>
    <t>[PRO] [CMC] INC046060033 - No aparece contrato CMC</t>
  </si>
  <si>
    <t xml:space="preserve">INC046060033 </t>
  </si>
  <si>
    <t>PRE;PRO</t>
  </si>
  <si>
    <t>C360_Operacional_Sprint 193</t>
  </si>
  <si>
    <t>C360_Operacional_Sprint 194</t>
  </si>
  <si>
    <t>C360_Operacional_Sprint 195</t>
  </si>
  <si>
    <t>C360_Operacional_Sprint 196</t>
  </si>
  <si>
    <t>C360_Operacional_Sprint 197</t>
  </si>
  <si>
    <t>C360_Operacional_Sprint 198</t>
  </si>
  <si>
    <t>C360_Operacional_Sprint 199</t>
  </si>
  <si>
    <t>C360_Operacional_Sprint 200</t>
  </si>
  <si>
    <t>C360_Operacional_Sprint 201</t>
  </si>
  <si>
    <t>C360_Operacional_Sprint 202</t>
  </si>
  <si>
    <t>C360_Operacional_Sprint 203</t>
  </si>
  <si>
    <t>C360_Operacional_Sprint 204</t>
  </si>
  <si>
    <t>C360_Operacional_Sprint 205</t>
  </si>
  <si>
    <t>C360_Operacional_Sprint 206</t>
  </si>
  <si>
    <t>C360_Operacional_Sprint 207</t>
  </si>
  <si>
    <t>C360_Operacional_Sprint 208</t>
  </si>
  <si>
    <t>C360_Operacional_Sprint 209</t>
  </si>
  <si>
    <t>C360_Operacional_Sprint 210</t>
  </si>
  <si>
    <t>C360_Operacional_Sprint 211</t>
  </si>
  <si>
    <t>C360_Operacional_Sprint 212</t>
  </si>
  <si>
    <t>C360_Operacional_Sprint 213</t>
  </si>
  <si>
    <t>C360_Operacional_Sprint 214</t>
  </si>
  <si>
    <t>C360_Operacional_Sprint 215</t>
  </si>
  <si>
    <t>C360_Operacional_Sprint 216</t>
  </si>
  <si>
    <t>C360_Operacional_Sprint 217</t>
  </si>
  <si>
    <t>C360_Operacional_Sprint 218</t>
  </si>
  <si>
    <t>C360_Operacional_Sprint 219</t>
  </si>
  <si>
    <t>$E$122</t>
  </si>
  <si>
    <t>$F$122</t>
  </si>
  <si>
    <t>$E$123</t>
  </si>
  <si>
    <t>$F$123</t>
  </si>
  <si>
    <t>$E$124</t>
  </si>
  <si>
    <t>$F$124</t>
  </si>
  <si>
    <t>$E$125</t>
  </si>
  <si>
    <t>$F$125</t>
  </si>
  <si>
    <t>$E$137</t>
  </si>
  <si>
    <t>$F$137</t>
  </si>
  <si>
    <t>$E$138</t>
  </si>
  <si>
    <t>$F$138</t>
  </si>
  <si>
    <t>$E$139</t>
  </si>
  <si>
    <t>$F$139</t>
  </si>
  <si>
    <t>$E$140</t>
  </si>
  <si>
    <t>$F$140</t>
  </si>
  <si>
    <t>Puntos capacidad desarrollos</t>
  </si>
  <si>
    <t>$H$16</t>
  </si>
  <si>
    <t>$H$95</t>
  </si>
  <si>
    <t>Puntos Sprint cerrados (Jira)</t>
  </si>
  <si>
    <t>Puntos Sprint sin cerrar (Jira)</t>
  </si>
  <si>
    <t>$E$127</t>
  </si>
  <si>
    <t>$F$127</t>
  </si>
  <si>
    <t>$E$128</t>
  </si>
  <si>
    <t>$F$128</t>
  </si>
  <si>
    <t>$E$129</t>
  </si>
  <si>
    <t>$F$129</t>
  </si>
  <si>
    <t>$E$130</t>
  </si>
  <si>
    <t>$F$130</t>
  </si>
  <si>
    <t>$E$126</t>
  </si>
  <si>
    <t>$F$126</t>
  </si>
  <si>
    <t>$N$122</t>
  </si>
  <si>
    <t>$O$122</t>
  </si>
  <si>
    <t>$N$123</t>
  </si>
  <si>
    <t>$O$123</t>
  </si>
  <si>
    <t>$N$124</t>
  </si>
  <si>
    <t>$O$124</t>
  </si>
  <si>
    <t>$N$125</t>
  </si>
  <si>
    <t>$O$125</t>
  </si>
  <si>
    <t>$N$137</t>
  </si>
  <si>
    <t>$O$137</t>
  </si>
  <si>
    <t>$N$138</t>
  </si>
  <si>
    <t>$O$138</t>
  </si>
  <si>
    <t>$N$139</t>
  </si>
  <si>
    <t>$O$139</t>
  </si>
  <si>
    <t>$N$140</t>
  </si>
  <si>
    <t>$O$140</t>
  </si>
  <si>
    <t>$N$16</t>
  </si>
  <si>
    <t>$Q$95</t>
  </si>
  <si>
    <t>$N$127</t>
  </si>
  <si>
    <t>$O$127</t>
  </si>
  <si>
    <t>$N$128</t>
  </si>
  <si>
    <t>$O$128</t>
  </si>
  <si>
    <t>$N$129</t>
  </si>
  <si>
    <t>$O$129</t>
  </si>
  <si>
    <t>$N$130</t>
  </si>
  <si>
    <t>$O$130</t>
  </si>
  <si>
    <t>$N$126</t>
  </si>
  <si>
    <t>$O$126</t>
  </si>
  <si>
    <t>$E$48</t>
  </si>
  <si>
    <t>ESPC360-14434</t>
  </si>
  <si>
    <t xml:space="preserve">[PRO] [Cuentas] INC050189525 - no se ven los recibos b2b en el canal  y en el sico de la oficina si </t>
  </si>
  <si>
    <t>ESDCENINFO-1184</t>
  </si>
  <si>
    <t>INC050189525</t>
  </si>
  <si>
    <t>ESPC360-14415</t>
  </si>
  <si>
    <t>[PRO]  [Dock Station] INC050200140 - Problemas con la dockstation</t>
  </si>
  <si>
    <t xml:space="preserve">INC050200140 </t>
  </si>
  <si>
    <t>ESPC360-14346</t>
  </si>
  <si>
    <t>[PRO] [Cuentas]  INCXXXX - ejemplo descripcion</t>
  </si>
  <si>
    <t>INC050189831</t>
  </si>
  <si>
    <t>ESPC360-14328</t>
  </si>
  <si>
    <t>[PRO] [Planes Pensiones] Error en planes de pensiones al no existir rentabilidades</t>
  </si>
  <si>
    <t>ESPC360-14172</t>
  </si>
  <si>
    <t>[C360 - mkt_success_det] Volumetría irregular éxito aportación planes</t>
  </si>
  <si>
    <t>ESPC360-14171</t>
  </si>
  <si>
    <t>[PRO] [FRONT] INC049918076 - Al imprimir PG del cliente no se exportan en PDF todos los contratos</t>
  </si>
  <si>
    <t>INC049918076</t>
  </si>
  <si>
    <t>ESPC360-14170</t>
  </si>
  <si>
    <t>[PRO] [Seguros] INC049893945 - No aparece la prima en ADN360</t>
  </si>
  <si>
    <t>INC049893945</t>
  </si>
  <si>
    <t>ESPC360-14164</t>
  </si>
  <si>
    <t>[PRO] [Premia] INC049785630 - Cliente no accede a Premia</t>
  </si>
  <si>
    <t>INC049785630</t>
  </si>
  <si>
    <t>ESPC360-14160</t>
  </si>
  <si>
    <t>[C360 - mkt_success_det] No se registran éxitos de Financiación Total</t>
  </si>
  <si>
    <t>ESPC360-14158</t>
  </si>
  <si>
    <t>[C360 - mkt_success_det] No se registran éxitos de producciones de créditos</t>
  </si>
  <si>
    <t>ESPC360-14147</t>
  </si>
  <si>
    <t>[PRO] [Confidencialidad] INC049392464 - Se ven contratos de depósitos que no se filtran por confidencialidad</t>
  </si>
  <si>
    <t>INC049392464</t>
  </si>
  <si>
    <t>ESPC360-14146</t>
  </si>
  <si>
    <t>[PRO] [Créditos] INC049613391 - Error contrato de debito con gsi i30 deberia estar a estado NR</t>
  </si>
  <si>
    <t>INC049613391</t>
  </si>
  <si>
    <t>ESPC360-14124</t>
  </si>
  <si>
    <t xml:space="preserve">[C360 mov_debitcards_det] Faltan movimientos pagos móvil </t>
  </si>
  <si>
    <t>Bugs OPERACIONAL 2025</t>
  </si>
  <si>
    <t>ESPC360-15055</t>
  </si>
  <si>
    <t>[PRO] [Cuentas] INC050762442</t>
  </si>
  <si>
    <t>INC050762442</t>
  </si>
  <si>
    <t>ESPC360-15046</t>
  </si>
  <si>
    <t>[BUG Eventos] No se registran eventos de tarjetas</t>
  </si>
  <si>
    <t>ESPC360-15019</t>
  </si>
  <si>
    <t>[PRO] [Seguros] INC050749339- No aparece el seguro en la posición global</t>
  </si>
  <si>
    <t xml:space="preserve">INC050749339	</t>
  </si>
  <si>
    <t>ESPC360-14886</t>
  </si>
  <si>
    <t>[FRONT] El front al levantar en local falla tirando de los servicios de dev</t>
  </si>
  <si>
    <t>ESPC360-14885</t>
  </si>
  <si>
    <t>[PRO]  Se debe modificar la configuración de los logs para poder ver los logs funcionales en kibana</t>
  </si>
  <si>
    <t>ESPC360-14884</t>
  </si>
  <si>
    <t>[PRO] INC050636479 - Retraso en las tablas</t>
  </si>
  <si>
    <t>ESPC360-14314</t>
  </si>
  <si>
    <t>INC050636479</t>
  </si>
  <si>
    <t>ESPC360-14883</t>
  </si>
  <si>
    <t>[PRO] INC050636354 - La tabla channelactivity_digitalnavigaion_det no se actualiza desde noviembre en databricks</t>
  </si>
  <si>
    <t>INC050636354</t>
  </si>
  <si>
    <t>ESPC360-14880</t>
  </si>
  <si>
    <t>[PRO] [Fondos] INC050599939 - El cliente no ve el detalle de fondos en NWE</t>
  </si>
  <si>
    <t>INC050599939</t>
  </si>
  <si>
    <t>ESPC360-14874</t>
  </si>
  <si>
    <t>[PRE] [Carteras Gestionadas] INC050567501 - Error al obtener carteras gestionadas cuando gravity esta activado</t>
  </si>
  <si>
    <t>INC050567501</t>
  </si>
  <si>
    <t>ESPC360-14873</t>
  </si>
  <si>
    <t>[Databricks] Corregir fallo en los procesos TTL con test-script</t>
  </si>
  <si>
    <t>ESPC360-14864</t>
  </si>
  <si>
    <t>[PRE] [PMP] INC050609464 - No aparece póliza pmp</t>
  </si>
  <si>
    <t>INC050609464</t>
  </si>
  <si>
    <t>ESPC360-14863</t>
  </si>
  <si>
    <t>[PRO] INC050611283 - Tabla 'customerrelationship_enterprise_datagen' en databricks no se puede acceder</t>
  </si>
  <si>
    <t>INC050611283</t>
  </si>
  <si>
    <t>ESPC360-14862</t>
  </si>
  <si>
    <t>[INC050600310] - Agenda Financiera, aparece "null" en el encabezado del movimiento</t>
  </si>
  <si>
    <t>INC050600310</t>
  </si>
  <si>
    <t>ESPC360-14817</t>
  </si>
  <si>
    <t>[PRO][Seguros] INC050568621 - Cliente no ve contrato dado de alta</t>
  </si>
  <si>
    <t xml:space="preserve">INC050568621 </t>
  </si>
  <si>
    <t>ESPC360-14816</t>
  </si>
  <si>
    <t>[PRO] [Seguros] INC050567816 - Contrato debería estar dado de baja y aparece activo</t>
  </si>
  <si>
    <t xml:space="preserve">INC050567816 </t>
  </si>
  <si>
    <t>ESPC360-14798</t>
  </si>
  <si>
    <t>[PRO] [Valores] el proceso  carga-valores-valor-emision está mal planificado en la migración a Databricks</t>
  </si>
  <si>
    <t>ESPC360-14795</t>
  </si>
  <si>
    <t>[PRO] [Seguros] INC050524831 - La póliza sale a cero en ADN</t>
  </si>
  <si>
    <t>INC050524831</t>
  </si>
  <si>
    <t>ESPC360-14766</t>
  </si>
  <si>
    <t>[PRO] [Tarjetas] INC050425769 -  CONTRATO TARJETA FIRMADO no se ve</t>
  </si>
  <si>
    <t>INC050425769</t>
  </si>
  <si>
    <t>ESPC360-14503</t>
  </si>
  <si>
    <t>[PRO] [Tarjetas] nuevo job update-cuentas-asociadas en bb-scla-50061915-cards</t>
  </si>
  <si>
    <t>ESPC360-14500</t>
  </si>
  <si>
    <t>[PRE] [Confidencialidad] INC050408143 - Error Forbidden al recuperar los detalles de una cuenta</t>
  </si>
  <si>
    <t xml:space="preserve">INC050408143 </t>
  </si>
  <si>
    <t>ESPC360-14482</t>
  </si>
  <si>
    <t>[PRO] [Cuentas] INC050340970 - error 500 al llamar al micro de /accouts/compact</t>
  </si>
  <si>
    <t>INC050340970</t>
  </si>
  <si>
    <t>ESPC360-14467</t>
  </si>
  <si>
    <t>[PRO] [Cuentas] INC050367771 - contrato partenón con numeración distinta</t>
  </si>
  <si>
    <t xml:space="preserve">INC050367771 </t>
  </si>
  <si>
    <t>ESPC360-14466</t>
  </si>
  <si>
    <t>[PRO] [Cuentas] INC050337181- No aparecen movimientos y consultas de mas de 20s</t>
  </si>
  <si>
    <t>INC050337181</t>
  </si>
  <si>
    <t>ESPC360-14465</t>
  </si>
  <si>
    <t>[PRE] [Cuentas] Error 403 forbidden al consultar cuentas</t>
  </si>
  <si>
    <t>INC050339139</t>
  </si>
  <si>
    <t>ESPC360-14464</t>
  </si>
  <si>
    <t>[PRO] [Valores] INC050336446 - no muestra correctamente la rentabilidad</t>
  </si>
  <si>
    <t>INC050336446</t>
  </si>
  <si>
    <t>ESPC360-14463</t>
  </si>
  <si>
    <t>[PRO] [Creditos] INC050294916 - Empresa no ve su cuenta crédito</t>
  </si>
  <si>
    <t>INC050294916</t>
  </si>
  <si>
    <t>C360_Analitico_Sprint 42;C360_Analitico_Sprint 43;C360_Analitico_Sprint 44</t>
  </si>
  <si>
    <t>Tested PRE</t>
  </si>
  <si>
    <t>Nº de PBIs Cerrados en Operacional por año</t>
  </si>
  <si>
    <t>Nº de PBIs Cerrados en Analitico por año</t>
  </si>
  <si>
    <t>Dias de resolución promedio de Bugs por prioridad en Operacional</t>
  </si>
  <si>
    <t>Dias de resolución promedio de Bugs por prioridad en Analítico</t>
  </si>
  <si>
    <t>Nº Bugs cerrados por Origen en Operacional</t>
  </si>
  <si>
    <t>Nº Bugs cerrados por Origen en Analitico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</si>
</sst>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2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sz val="8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1"/>
      <color rgb="FF1265BE"/>
      <name val="Calibri"/>
      <family val="2"/>
    </font>
    <font>
      <b/>
      <sz val="14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8"/>
      <color theme="0"/>
      <name val="Calibri"/>
      <family val="2"/>
      <scheme val="minor"/>
    </font>
    <font>
      <u/>
      <sz val="11"/>
      <color rgb="FF1265BE"/>
      <name val="Calibri"/>
      <family val="2"/>
    </font>
    <font>
      <b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EB9C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8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ABAD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4B4B"/>
        <bgColor indexed="64"/>
      </patternFill>
    </fill>
    <fill>
      <patternFill patternType="solid">
        <fgColor rgb="FFFFB3B3"/>
        <bgColor indexed="64"/>
      </patternFill>
    </fill>
  </fills>
  <borders count="19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2">
    <xf numFmtId="0" fontId="0" fillId="0" borderId="0"/>
    <xf numFmtId="9" fontId="5" fillId="0" borderId="0" applyFont="0" applyFill="0" applyBorder="0" applyAlignment="0" applyProtection="0"/>
    <xf numFmtId="0" fontId="6" fillId="4" borderId="0" applyNumberFormat="0" applyBorder="0" applyAlignment="0" applyProtection="0"/>
    <xf numFmtId="0" fontId="8" fillId="7" borderId="0" applyNumberFormat="0" applyBorder="0" applyAlignment="0" applyProtection="0"/>
    <xf numFmtId="0" fontId="9" fillId="8" borderId="0" applyNumberFormat="0" applyBorder="0" applyAlignment="0" applyProtection="0"/>
    <xf numFmtId="0" fontId="19" fillId="0" borderId="0" applyNumberFormat="0" applyFill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5" fillId="19" borderId="0" applyNumberFormat="0" applyBorder="0" applyAlignment="0" applyProtection="0"/>
    <xf numFmtId="0" fontId="12" fillId="20" borderId="0" applyNumberFormat="0" applyBorder="0" applyAlignment="0" applyProtection="0"/>
    <xf numFmtId="0" fontId="5" fillId="21" borderId="0" applyNumberFormat="0" applyBorder="0" applyAlignment="0" applyProtection="0"/>
    <xf numFmtId="0" fontId="12" fillId="22" borderId="0" applyNumberFormat="0" applyBorder="0" applyAlignment="0" applyProtection="0"/>
  </cellStyleXfs>
  <cellXfs count="215">
    <xf numFmtId="0" fontId="0" fillId="0" borderId="0" xfId="0"/>
    <xf numFmtId="0" fontId="1" fillId="6" borderId="0" xfId="0" applyFont="1" applyFill="1"/>
    <xf numFmtId="14" fontId="0" fillId="0" borderId="0" xfId="0" applyNumberFormat="1"/>
    <xf numFmtId="14" fontId="3" fillId="0" borderId="0" xfId="0" applyNumberFormat="1" applyFont="1"/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1" fillId="2" borderId="0" xfId="0" applyFont="1" applyFill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6" borderId="0" xfId="0" applyFont="1" applyFill="1" applyAlignment="1">
      <alignment horizontal="center" vertical="center" wrapText="1"/>
    </xf>
    <xf numFmtId="0" fontId="1" fillId="10" borderId="0" xfId="0" applyFont="1" applyFill="1" applyAlignment="1">
      <alignment horizontal="center" vertical="center" wrapText="1"/>
    </xf>
    <xf numFmtId="0" fontId="1" fillId="11" borderId="0" xfId="0" applyFont="1" applyFill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1" fontId="2" fillId="3" borderId="0" xfId="0" applyNumberFormat="1" applyFont="1" applyFill="1" applyAlignment="1">
      <alignment horizontal="center" vertical="center"/>
    </xf>
    <xf numFmtId="9" fontId="2" fillId="3" borderId="0" xfId="1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 wrapText="1"/>
    </xf>
    <xf numFmtId="0" fontId="4" fillId="12" borderId="0" xfId="0" applyFont="1" applyFill="1" applyAlignment="1">
      <alignment horizontal="center" vertical="center" wrapText="1"/>
    </xf>
    <xf numFmtId="1" fontId="2" fillId="3" borderId="1" xfId="0" applyNumberFormat="1" applyFont="1" applyFill="1" applyBorder="1" applyAlignment="1">
      <alignment horizontal="center" vertical="center"/>
    </xf>
    <xf numFmtId="0" fontId="1" fillId="13" borderId="0" xfId="0" applyFont="1" applyFill="1" applyAlignment="1">
      <alignment horizontal="center" vertical="center"/>
    </xf>
    <xf numFmtId="0" fontId="1" fillId="14" borderId="0" xfId="0" applyFont="1" applyFill="1" applyAlignment="1">
      <alignment horizontal="center" vertical="center"/>
    </xf>
    <xf numFmtId="0" fontId="1" fillId="13" borderId="0" xfId="0" applyFont="1" applyFill="1" applyAlignment="1">
      <alignment horizontal="right"/>
    </xf>
    <xf numFmtId="9" fontId="1" fillId="14" borderId="0" xfId="0" applyNumberFormat="1" applyFont="1" applyFill="1" applyAlignment="1">
      <alignment horizontal="right"/>
    </xf>
    <xf numFmtId="9" fontId="1" fillId="13" borderId="0" xfId="0" applyNumberFormat="1" applyFont="1" applyFill="1" applyAlignment="1">
      <alignment horizontal="left"/>
    </xf>
    <xf numFmtId="9" fontId="1" fillId="14" borderId="0" xfId="0" applyNumberFormat="1" applyFont="1" applyFill="1" applyAlignment="1">
      <alignment horizontal="left"/>
    </xf>
    <xf numFmtId="9" fontId="12" fillId="11" borderId="0" xfId="0" applyNumberFormat="1" applyFont="1" applyFill="1" applyAlignment="1">
      <alignment horizontal="right"/>
    </xf>
    <xf numFmtId="0" fontId="1" fillId="11" borderId="0" xfId="0" applyFont="1" applyFill="1" applyAlignment="1">
      <alignment horizontal="center" vertical="center"/>
    </xf>
    <xf numFmtId="9" fontId="12" fillId="11" borderId="0" xfId="0" applyNumberFormat="1" applyFont="1" applyFill="1" applyAlignment="1">
      <alignment horizontal="left"/>
    </xf>
    <xf numFmtId="0" fontId="8" fillId="7" borderId="0" xfId="3" applyAlignment="1">
      <alignment vertical="center"/>
    </xf>
    <xf numFmtId="0" fontId="6" fillId="4" borderId="0" xfId="2" applyAlignment="1">
      <alignment vertical="center"/>
    </xf>
    <xf numFmtId="0" fontId="9" fillId="8" borderId="0" xfId="4" applyAlignment="1">
      <alignment vertical="center"/>
    </xf>
    <xf numFmtId="0" fontId="10" fillId="0" borderId="0" xfId="0" applyFont="1"/>
    <xf numFmtId="0" fontId="2" fillId="5" borderId="0" xfId="0" quotePrefix="1" applyFont="1" applyFill="1" applyAlignment="1">
      <alignment horizontal="center" vertical="center"/>
    </xf>
    <xf numFmtId="0" fontId="1" fillId="6" borderId="2" xfId="0" applyFont="1" applyFill="1" applyBorder="1" applyAlignment="1">
      <alignment horizontal="center" vertical="center" wrapText="1"/>
    </xf>
    <xf numFmtId="0" fontId="2" fillId="9" borderId="2" xfId="0" applyFont="1" applyFill="1" applyBorder="1" applyAlignment="1">
      <alignment horizontal="center" vertical="center"/>
    </xf>
    <xf numFmtId="164" fontId="2" fillId="3" borderId="1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164" fontId="3" fillId="3" borderId="1" xfId="0" applyNumberFormat="1" applyFont="1" applyFill="1" applyBorder="1" applyAlignment="1">
      <alignment horizontal="center" vertical="center"/>
    </xf>
    <xf numFmtId="0" fontId="2" fillId="9" borderId="0" xfId="0" quotePrefix="1" applyFont="1" applyFill="1" applyAlignment="1">
      <alignment horizontal="center" vertical="center"/>
    </xf>
    <xf numFmtId="0" fontId="2" fillId="9" borderId="2" xfId="0" quotePrefix="1" applyFont="1" applyFill="1" applyBorder="1" applyAlignment="1">
      <alignment horizontal="center" vertical="center"/>
    </xf>
    <xf numFmtId="0" fontId="14" fillId="0" borderId="8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9" xfId="0" applyFont="1" applyBorder="1" applyAlignment="1">
      <alignment horizontal="center" vertical="center"/>
    </xf>
    <xf numFmtId="0" fontId="14" fillId="0" borderId="8" xfId="0" applyFont="1" applyBorder="1" applyAlignment="1">
      <alignment horizontal="left" vertical="center"/>
    </xf>
    <xf numFmtId="1" fontId="16" fillId="0" borderId="0" xfId="0" applyNumberFormat="1" applyFont="1" applyAlignment="1">
      <alignment horizontal="left" vertical="center"/>
    </xf>
    <xf numFmtId="0" fontId="14" fillId="0" borderId="0" xfId="0" applyFont="1" applyAlignment="1">
      <alignment horizontal="left" vertical="center"/>
    </xf>
    <xf numFmtId="0" fontId="16" fillId="0" borderId="0" xfId="0" applyFont="1" applyAlignment="1">
      <alignment horizontal="right" vertical="center"/>
    </xf>
    <xf numFmtId="0" fontId="0" fillId="0" borderId="9" xfId="0" applyBorder="1" applyAlignment="1">
      <alignment vertical="center"/>
    </xf>
    <xf numFmtId="165" fontId="0" fillId="0" borderId="0" xfId="0" applyNumberFormat="1" applyAlignment="1">
      <alignment vertical="center"/>
    </xf>
    <xf numFmtId="165" fontId="11" fillId="0" borderId="0" xfId="0" applyNumberFormat="1" applyFont="1" applyAlignment="1">
      <alignment vertical="center"/>
    </xf>
    <xf numFmtId="165" fontId="14" fillId="0" borderId="0" xfId="0" applyNumberFormat="1" applyFont="1" applyAlignment="1">
      <alignment horizontal="left" vertical="center"/>
    </xf>
    <xf numFmtId="165" fontId="16" fillId="0" borderId="16" xfId="0" applyNumberFormat="1" applyFont="1" applyBorder="1" applyAlignment="1">
      <alignment horizontal="left" vertical="center"/>
    </xf>
    <xf numFmtId="9" fontId="0" fillId="0" borderId="0" xfId="1" applyFont="1"/>
    <xf numFmtId="0" fontId="17" fillId="0" borderId="0" xfId="0" applyFont="1"/>
    <xf numFmtId="22" fontId="0" fillId="0" borderId="0" xfId="0" applyNumberFormat="1"/>
    <xf numFmtId="0" fontId="1" fillId="12" borderId="0" xfId="0" applyFont="1" applyFill="1"/>
    <xf numFmtId="14" fontId="0" fillId="0" borderId="0" xfId="0" applyNumberFormat="1" applyAlignment="1">
      <alignment vertical="center"/>
    </xf>
    <xf numFmtId="0" fontId="0" fillId="9" borderId="0" xfId="0" applyFill="1" applyAlignment="1">
      <alignment vertical="center"/>
    </xf>
    <xf numFmtId="9" fontId="2" fillId="0" borderId="0" xfId="0" applyNumberFormat="1" applyFont="1" applyAlignment="1">
      <alignment horizontal="center" vertical="center"/>
    </xf>
    <xf numFmtId="0" fontId="1" fillId="23" borderId="0" xfId="0" applyFont="1" applyFill="1"/>
    <xf numFmtId="0" fontId="0" fillId="0" borderId="17" xfId="0" applyBorder="1" applyAlignment="1">
      <alignment vertical="center"/>
    </xf>
    <xf numFmtId="0" fontId="11" fillId="0" borderId="0" xfId="0" applyFont="1" applyAlignment="1">
      <alignment vertical="center"/>
    </xf>
    <xf numFmtId="0" fontId="1" fillId="20" borderId="0" xfId="9" applyFont="1"/>
    <xf numFmtId="0" fontId="1" fillId="22" borderId="0" xfId="11" applyFont="1"/>
    <xf numFmtId="0" fontId="1" fillId="17" borderId="0" xfId="6" applyFont="1"/>
    <xf numFmtId="0" fontId="0" fillId="24" borderId="0" xfId="0" applyFill="1" applyAlignment="1">
      <alignment vertical="center"/>
    </xf>
    <xf numFmtId="0" fontId="11" fillId="0" borderId="17" xfId="0" applyFont="1" applyBorder="1" applyAlignment="1">
      <alignment vertical="center"/>
    </xf>
    <xf numFmtId="0" fontId="0" fillId="16" borderId="8" xfId="0" applyFill="1" applyBorder="1" applyAlignment="1">
      <alignment vertical="center"/>
    </xf>
    <xf numFmtId="0" fontId="0" fillId="16" borderId="0" xfId="0" applyFill="1" applyAlignment="1">
      <alignment vertical="center"/>
    </xf>
    <xf numFmtId="0" fontId="0" fillId="16" borderId="9" xfId="0" applyFill="1" applyBorder="1" applyAlignment="1">
      <alignment vertical="center"/>
    </xf>
    <xf numFmtId="0" fontId="0" fillId="16" borderId="10" xfId="0" applyFill="1" applyBorder="1" applyAlignment="1">
      <alignment vertical="center"/>
    </xf>
    <xf numFmtId="0" fontId="0" fillId="16" borderId="16" xfId="0" applyFill="1" applyBorder="1" applyAlignment="1">
      <alignment vertical="center"/>
    </xf>
    <xf numFmtId="0" fontId="0" fillId="16" borderId="11" xfId="0" applyFill="1" applyBorder="1" applyAlignment="1">
      <alignment vertical="center"/>
    </xf>
    <xf numFmtId="0" fontId="10" fillId="24" borderId="0" xfId="0" applyFont="1" applyFill="1" applyAlignment="1">
      <alignment vertical="center"/>
    </xf>
    <xf numFmtId="0" fontId="11" fillId="25" borderId="0" xfId="0" applyFont="1" applyFill="1" applyAlignment="1">
      <alignment vertical="center"/>
    </xf>
    <xf numFmtId="0" fontId="0" fillId="25" borderId="0" xfId="0" applyFill="1" applyAlignment="1">
      <alignment horizontal="center" vertical="center"/>
    </xf>
    <xf numFmtId="0" fontId="1" fillId="11" borderId="0" xfId="0" applyFont="1" applyFill="1" applyAlignment="1">
      <alignment vertical="center"/>
    </xf>
    <xf numFmtId="0" fontId="16" fillId="16" borderId="0" xfId="0" applyFont="1" applyFill="1" applyAlignment="1">
      <alignment vertical="center"/>
    </xf>
    <xf numFmtId="0" fontId="19" fillId="0" borderId="0" xfId="5" applyAlignment="1">
      <alignment vertical="center"/>
    </xf>
    <xf numFmtId="0" fontId="19" fillId="0" borderId="0" xfId="5"/>
    <xf numFmtId="0" fontId="21" fillId="0" borderId="0" xfId="0" applyFont="1"/>
    <xf numFmtId="0" fontId="0" fillId="9" borderId="0" xfId="0" applyFill="1" applyAlignment="1">
      <alignment horizontal="center" vertical="center"/>
    </xf>
    <xf numFmtId="0" fontId="0" fillId="26" borderId="0" xfId="0" applyFill="1" applyAlignment="1">
      <alignment horizontal="center" vertical="center"/>
    </xf>
    <xf numFmtId="14" fontId="3" fillId="3" borderId="0" xfId="0" applyNumberFormat="1" applyFont="1" applyFill="1" applyAlignment="1">
      <alignment horizontal="center" vertical="center"/>
    </xf>
    <xf numFmtId="14" fontId="3" fillId="3" borderId="1" xfId="0" applyNumberFormat="1" applyFont="1" applyFill="1" applyBorder="1" applyAlignment="1">
      <alignment horizontal="center" vertical="center"/>
    </xf>
    <xf numFmtId="0" fontId="2" fillId="27" borderId="0" xfId="0" applyFont="1" applyFill="1" applyAlignment="1">
      <alignment horizontal="center" vertical="center"/>
    </xf>
    <xf numFmtId="0" fontId="2" fillId="27" borderId="0" xfId="0" quotePrefix="1" applyFont="1" applyFill="1" applyAlignment="1">
      <alignment horizontal="center" vertical="center"/>
    </xf>
    <xf numFmtId="0" fontId="1" fillId="6" borderId="0" xfId="0" applyFont="1" applyFill="1" applyAlignment="1">
      <alignment vertical="center"/>
    </xf>
    <xf numFmtId="0" fontId="2" fillId="24" borderId="0" xfId="0" quotePrefix="1" applyFont="1" applyFill="1" applyAlignment="1">
      <alignment horizontal="center" vertical="center"/>
    </xf>
    <xf numFmtId="0" fontId="11" fillId="0" borderId="0" xfId="0" applyFont="1"/>
    <xf numFmtId="0" fontId="11" fillId="16" borderId="6" xfId="0" applyFont="1" applyFill="1" applyBorder="1" applyAlignment="1">
      <alignment vertical="center"/>
    </xf>
    <xf numFmtId="0" fontId="0" fillId="16" borderId="7" xfId="0" applyFill="1" applyBorder="1" applyAlignment="1">
      <alignment vertical="center"/>
    </xf>
    <xf numFmtId="0" fontId="18" fillId="0" borderId="0" xfId="0" applyFont="1" applyAlignment="1">
      <alignment vertical="center"/>
    </xf>
    <xf numFmtId="9" fontId="0" fillId="0" borderId="0" xfId="0" applyNumberFormat="1" applyAlignment="1">
      <alignment vertical="center"/>
    </xf>
    <xf numFmtId="9" fontId="1" fillId="13" borderId="0" xfId="0" applyNumberFormat="1" applyFont="1" applyFill="1" applyAlignment="1">
      <alignment horizontal="left" vertical="center"/>
    </xf>
    <xf numFmtId="9" fontId="1" fillId="14" borderId="0" xfId="0" applyNumberFormat="1" applyFont="1" applyFill="1" applyAlignment="1">
      <alignment horizontal="right" vertical="center"/>
    </xf>
    <xf numFmtId="9" fontId="1" fillId="14" borderId="0" xfId="0" applyNumberFormat="1" applyFont="1" applyFill="1" applyAlignment="1">
      <alignment horizontal="left" vertical="center"/>
    </xf>
    <xf numFmtId="0" fontId="1" fillId="15" borderId="0" xfId="0" applyFont="1" applyFill="1" applyAlignment="1">
      <alignment horizontal="center" vertical="center" wrapText="1"/>
    </xf>
    <xf numFmtId="9" fontId="1" fillId="13" borderId="0" xfId="0" applyNumberFormat="1" applyFont="1" applyFill="1" applyAlignment="1">
      <alignment horizontal="right" vertical="center"/>
    </xf>
    <xf numFmtId="9" fontId="1" fillId="11" borderId="0" xfId="0" applyNumberFormat="1" applyFont="1" applyFill="1" applyAlignment="1">
      <alignment horizontal="right" vertical="center"/>
    </xf>
    <xf numFmtId="9" fontId="1" fillId="11" borderId="0" xfId="0" applyNumberFormat="1" applyFont="1" applyFill="1" applyAlignment="1">
      <alignment horizontal="left" vertical="center"/>
    </xf>
    <xf numFmtId="0" fontId="22" fillId="3" borderId="0" xfId="0" applyFont="1" applyFill="1"/>
    <xf numFmtId="0" fontId="11" fillId="0" borderId="18" xfId="0" applyFont="1" applyBorder="1" applyAlignment="1">
      <alignment vertical="center"/>
    </xf>
    <xf numFmtId="0" fontId="23" fillId="18" borderId="0" xfId="7" applyFont="1"/>
    <xf numFmtId="0" fontId="22" fillId="21" borderId="0" xfId="10" applyFont="1"/>
    <xf numFmtId="0" fontId="23" fillId="20" borderId="0" xfId="9" applyFont="1"/>
    <xf numFmtId="0" fontId="23" fillId="22" borderId="0" xfId="11" applyFont="1"/>
    <xf numFmtId="0" fontId="23" fillId="17" borderId="0" xfId="6" applyFont="1"/>
    <xf numFmtId="0" fontId="23" fillId="23" borderId="0" xfId="0" applyFont="1" applyFill="1"/>
    <xf numFmtId="0" fontId="22" fillId="26" borderId="0" xfId="0" applyFont="1" applyFill="1"/>
    <xf numFmtId="0" fontId="5" fillId="0" borderId="0" xfId="8" applyFill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" fontId="0" fillId="0" borderId="0" xfId="0" applyNumberFormat="1" applyAlignment="1">
      <alignment horizontal="left"/>
    </xf>
    <xf numFmtId="0" fontId="11" fillId="0" borderId="2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" fillId="6" borderId="2" xfId="0" applyFont="1" applyFill="1" applyBorder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15" borderId="0" xfId="0" applyFont="1" applyFill="1" applyAlignment="1">
      <alignment horizontal="center" vertical="center"/>
    </xf>
    <xf numFmtId="0" fontId="1" fillId="15" borderId="1" xfId="0" applyFont="1" applyFill="1" applyBorder="1" applyAlignment="1">
      <alignment horizontal="center" vertical="center"/>
    </xf>
    <xf numFmtId="0" fontId="1" fillId="15" borderId="2" xfId="0" applyFont="1" applyFill="1" applyBorder="1" applyAlignment="1">
      <alignment horizontal="center" vertical="center"/>
    </xf>
    <xf numFmtId="1" fontId="2" fillId="9" borderId="0" xfId="0" applyNumberFormat="1" applyFont="1" applyFill="1" applyAlignment="1">
      <alignment horizontal="center" vertical="center"/>
    </xf>
    <xf numFmtId="0" fontId="16" fillId="0" borderId="0" xfId="0" applyFont="1" applyAlignment="1">
      <alignment horizontal="left" vertical="center"/>
    </xf>
    <xf numFmtId="0" fontId="0" fillId="9" borderId="6" xfId="0" applyFill="1" applyBorder="1" applyAlignment="1">
      <alignment vertical="center"/>
    </xf>
    <xf numFmtId="0" fontId="0" fillId="9" borderId="8" xfId="0" applyFill="1" applyBorder="1" applyAlignment="1">
      <alignment vertical="center"/>
    </xf>
    <xf numFmtId="0" fontId="0" fillId="9" borderId="10" xfId="0" applyFill="1" applyBorder="1" applyAlignment="1">
      <alignment vertical="center"/>
    </xf>
    <xf numFmtId="0" fontId="0" fillId="0" borderId="8" xfId="0" applyBorder="1" applyAlignment="1">
      <alignment vertical="center"/>
    </xf>
    <xf numFmtId="0" fontId="10" fillId="0" borderId="0" xfId="0" applyFont="1" applyAlignment="1">
      <alignment vertical="center"/>
    </xf>
    <xf numFmtId="0" fontId="0" fillId="0" borderId="0" xfId="0" applyAlignment="1">
      <alignment vertical="center" wrapText="1"/>
    </xf>
    <xf numFmtId="0" fontId="1" fillId="6" borderId="8" xfId="0" applyFont="1" applyFill="1" applyBorder="1" applyAlignment="1">
      <alignment vertical="center" wrapText="1"/>
    </xf>
    <xf numFmtId="0" fontId="1" fillId="12" borderId="0" xfId="0" applyFont="1" applyFill="1" applyAlignment="1">
      <alignment vertical="center" wrapText="1"/>
    </xf>
    <xf numFmtId="0" fontId="1" fillId="13" borderId="0" xfId="0" applyFont="1" applyFill="1" applyAlignment="1">
      <alignment vertical="center" wrapText="1"/>
    </xf>
    <xf numFmtId="0" fontId="1" fillId="6" borderId="0" xfId="0" applyFont="1" applyFill="1" applyAlignment="1">
      <alignment vertical="center" wrapText="1"/>
    </xf>
    <xf numFmtId="0" fontId="1" fillId="6" borderId="9" xfId="0" applyFont="1" applyFill="1" applyBorder="1" applyAlignment="1">
      <alignment vertical="center" wrapText="1"/>
    </xf>
    <xf numFmtId="0" fontId="0" fillId="0" borderId="14" xfId="0" applyBorder="1" applyAlignment="1">
      <alignment vertical="center"/>
    </xf>
    <xf numFmtId="0" fontId="0" fillId="5" borderId="14" xfId="0" applyFill="1" applyBorder="1" applyAlignment="1">
      <alignment horizontal="center" vertical="center"/>
    </xf>
    <xf numFmtId="1" fontId="0" fillId="5" borderId="14" xfId="0" applyNumberFormat="1" applyFill="1" applyBorder="1" applyAlignment="1">
      <alignment horizontal="center" vertical="center"/>
    </xf>
    <xf numFmtId="9" fontId="0" fillId="0" borderId="14" xfId="1" applyFont="1" applyBorder="1" applyAlignment="1">
      <alignment horizontal="center" vertical="center"/>
    </xf>
    <xf numFmtId="0" fontId="0" fillId="9" borderId="14" xfId="0" applyFill="1" applyBorder="1" applyAlignment="1">
      <alignment horizontal="center" vertical="center"/>
    </xf>
    <xf numFmtId="2" fontId="0" fillId="0" borderId="14" xfId="1" applyNumberFormat="1" applyFont="1" applyFill="1" applyBorder="1" applyAlignment="1">
      <alignment horizontal="center" vertical="center"/>
    </xf>
    <xf numFmtId="165" fontId="0" fillId="5" borderId="14" xfId="1" applyNumberFormat="1" applyFont="1" applyFill="1" applyBorder="1" applyAlignment="1">
      <alignment horizontal="center" vertical="center"/>
    </xf>
    <xf numFmtId="165" fontId="0" fillId="5" borderId="7" xfId="0" applyNumberFormat="1" applyFill="1" applyBorder="1" applyAlignment="1">
      <alignment horizontal="center" vertical="center"/>
    </xf>
    <xf numFmtId="0" fontId="8" fillId="7" borderId="6" xfId="3" applyBorder="1" applyAlignment="1">
      <alignment vertical="center"/>
    </xf>
    <xf numFmtId="0" fontId="0" fillId="5" borderId="14" xfId="0" applyFill="1" applyBorder="1" applyAlignment="1">
      <alignment vertical="center"/>
    </xf>
    <xf numFmtId="9" fontId="0" fillId="0" borderId="14" xfId="1" applyFont="1" applyBorder="1" applyAlignment="1">
      <alignment vertical="center"/>
    </xf>
    <xf numFmtId="2" fontId="0" fillId="0" borderId="14" xfId="1" applyNumberFormat="1" applyFont="1" applyFill="1" applyBorder="1" applyAlignment="1">
      <alignment vertical="center"/>
    </xf>
    <xf numFmtId="165" fontId="0" fillId="5" borderId="14" xfId="1" applyNumberFormat="1" applyFont="1" applyFill="1" applyBorder="1" applyAlignment="1">
      <alignment vertical="center"/>
    </xf>
    <xf numFmtId="165" fontId="0" fillId="5" borderId="7" xfId="0" applyNumberFormat="1" applyFill="1" applyBorder="1" applyAlignment="1">
      <alignment vertical="center"/>
    </xf>
    <xf numFmtId="0" fontId="0" fillId="5" borderId="0" xfId="0" applyFill="1" applyAlignment="1">
      <alignment horizontal="center" vertical="center"/>
    </xf>
    <xf numFmtId="1" fontId="0" fillId="5" borderId="0" xfId="0" applyNumberFormat="1" applyFill="1" applyAlignment="1">
      <alignment horizontal="center" vertical="center"/>
    </xf>
    <xf numFmtId="9" fontId="0" fillId="0" borderId="0" xfId="1" applyFont="1" applyBorder="1" applyAlignment="1">
      <alignment horizontal="center" vertical="center"/>
    </xf>
    <xf numFmtId="2" fontId="0" fillId="0" borderId="0" xfId="1" applyNumberFormat="1" applyFont="1" applyFill="1" applyBorder="1" applyAlignment="1">
      <alignment horizontal="center" vertical="center"/>
    </xf>
    <xf numFmtId="165" fontId="0" fillId="5" borderId="0" xfId="1" applyNumberFormat="1" applyFont="1" applyFill="1" applyBorder="1" applyAlignment="1">
      <alignment horizontal="center" vertical="center"/>
    </xf>
    <xf numFmtId="165" fontId="0" fillId="5" borderId="9" xfId="0" applyNumberFormat="1" applyFill="1" applyBorder="1" applyAlignment="1">
      <alignment horizontal="center" vertical="center"/>
    </xf>
    <xf numFmtId="0" fontId="8" fillId="7" borderId="8" xfId="3" applyBorder="1" applyAlignment="1">
      <alignment vertical="center"/>
    </xf>
    <xf numFmtId="0" fontId="0" fillId="5" borderId="0" xfId="0" applyFill="1" applyAlignment="1">
      <alignment vertical="center"/>
    </xf>
    <xf numFmtId="9" fontId="0" fillId="0" borderId="0" xfId="1" applyFont="1" applyBorder="1" applyAlignment="1">
      <alignment vertical="center"/>
    </xf>
    <xf numFmtId="2" fontId="0" fillId="0" borderId="0" xfId="1" applyNumberFormat="1" applyFont="1" applyFill="1" applyBorder="1" applyAlignment="1">
      <alignment vertical="center"/>
    </xf>
    <xf numFmtId="165" fontId="0" fillId="5" borderId="0" xfId="1" applyNumberFormat="1" applyFont="1" applyFill="1" applyBorder="1" applyAlignment="1">
      <alignment vertical="center"/>
    </xf>
    <xf numFmtId="165" fontId="0" fillId="5" borderId="9" xfId="0" applyNumberFormat="1" applyFill="1" applyBorder="1" applyAlignment="1">
      <alignment vertical="center"/>
    </xf>
    <xf numFmtId="0" fontId="6" fillId="4" borderId="8" xfId="2" applyBorder="1" applyAlignment="1">
      <alignment vertical="center"/>
    </xf>
    <xf numFmtId="0" fontId="9" fillId="8" borderId="8" xfId="4" applyBorder="1" applyAlignment="1">
      <alignment vertical="center"/>
    </xf>
    <xf numFmtId="0" fontId="0" fillId="0" borderId="16" xfId="0" applyBorder="1" applyAlignment="1">
      <alignment vertical="center"/>
    </xf>
    <xf numFmtId="0" fontId="0" fillId="5" borderId="16" xfId="0" applyFill="1" applyBorder="1" applyAlignment="1">
      <alignment horizontal="center" vertical="center"/>
    </xf>
    <xf numFmtId="1" fontId="0" fillId="5" borderId="16" xfId="0" applyNumberFormat="1" applyFill="1" applyBorder="1" applyAlignment="1">
      <alignment horizontal="center" vertical="center"/>
    </xf>
    <xf numFmtId="9" fontId="0" fillId="0" borderId="16" xfId="1" applyFont="1" applyBorder="1" applyAlignment="1">
      <alignment horizontal="center" vertical="center"/>
    </xf>
    <xf numFmtId="0" fontId="0" fillId="9" borderId="16" xfId="0" applyFill="1" applyBorder="1" applyAlignment="1">
      <alignment horizontal="center" vertical="center"/>
    </xf>
    <xf numFmtId="2" fontId="0" fillId="0" borderId="16" xfId="1" applyNumberFormat="1" applyFont="1" applyFill="1" applyBorder="1" applyAlignment="1">
      <alignment horizontal="center" vertical="center"/>
    </xf>
    <xf numFmtId="165" fontId="0" fillId="5" borderId="16" xfId="1" applyNumberFormat="1" applyFont="1" applyFill="1" applyBorder="1" applyAlignment="1">
      <alignment horizontal="center" vertical="center"/>
    </xf>
    <xf numFmtId="165" fontId="0" fillId="5" borderId="11" xfId="0" applyNumberFormat="1" applyFill="1" applyBorder="1" applyAlignment="1">
      <alignment horizontal="center" vertical="center"/>
    </xf>
    <xf numFmtId="0" fontId="9" fillId="8" borderId="10" xfId="4" applyBorder="1" applyAlignment="1">
      <alignment vertical="center"/>
    </xf>
    <xf numFmtId="0" fontId="0" fillId="5" borderId="16" xfId="0" applyFill="1" applyBorder="1" applyAlignment="1">
      <alignment vertical="center"/>
    </xf>
    <xf numFmtId="9" fontId="0" fillId="0" borderId="16" xfId="1" applyFont="1" applyBorder="1" applyAlignment="1">
      <alignment vertical="center"/>
    </xf>
    <xf numFmtId="2" fontId="0" fillId="0" borderId="16" xfId="1" applyNumberFormat="1" applyFont="1" applyFill="1" applyBorder="1" applyAlignment="1">
      <alignment vertical="center"/>
    </xf>
    <xf numFmtId="165" fontId="0" fillId="5" borderId="16" xfId="1" applyNumberFormat="1" applyFont="1" applyFill="1" applyBorder="1" applyAlignment="1">
      <alignment vertical="center"/>
    </xf>
    <xf numFmtId="165" fontId="0" fillId="5" borderId="11" xfId="0" applyNumberFormat="1" applyFill="1" applyBorder="1" applyAlignment="1">
      <alignment vertical="center"/>
    </xf>
    <xf numFmtId="0" fontId="14" fillId="0" borderId="10" xfId="0" applyFont="1" applyBorder="1" applyAlignment="1">
      <alignment vertical="center"/>
    </xf>
    <xf numFmtId="0" fontId="0" fillId="0" borderId="11" xfId="0" applyBorder="1" applyAlignment="1">
      <alignment vertical="center"/>
    </xf>
    <xf numFmtId="0" fontId="11" fillId="0" borderId="2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" fillId="6" borderId="2" xfId="0" applyFont="1" applyFill="1" applyBorder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15" borderId="0" xfId="0" applyFont="1" applyFill="1" applyAlignment="1">
      <alignment horizontal="center" vertical="center"/>
    </xf>
    <xf numFmtId="0" fontId="1" fillId="15" borderId="1" xfId="0" applyFont="1" applyFill="1" applyBorder="1" applyAlignment="1">
      <alignment horizontal="center" vertical="center"/>
    </xf>
    <xf numFmtId="0" fontId="1" fillId="15" borderId="2" xfId="0" applyFont="1" applyFill="1" applyBorder="1" applyAlignment="1">
      <alignment horizontal="center" vertical="center"/>
    </xf>
    <xf numFmtId="0" fontId="13" fillId="16" borderId="8" xfId="0" applyFont="1" applyFill="1" applyBorder="1" applyAlignment="1">
      <alignment horizontal="center" vertical="center"/>
    </xf>
    <xf numFmtId="0" fontId="13" fillId="16" borderId="9" xfId="0" applyFont="1" applyFill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14" fillId="0" borderId="3" xfId="0" applyFont="1" applyBorder="1" applyAlignment="1">
      <alignment horizontal="center" vertical="center"/>
    </xf>
    <xf numFmtId="0" fontId="14" fillId="0" borderId="4" xfId="0" applyFont="1" applyBorder="1" applyAlignment="1">
      <alignment horizontal="center" vertical="center"/>
    </xf>
    <xf numFmtId="0" fontId="14" fillId="0" borderId="5" xfId="0" applyFont="1" applyBorder="1" applyAlignment="1">
      <alignment horizontal="center" vertical="center"/>
    </xf>
    <xf numFmtId="0" fontId="15" fillId="0" borderId="12" xfId="0" applyFont="1" applyBorder="1" applyAlignment="1">
      <alignment horizontal="center" vertical="center" textRotation="90"/>
    </xf>
    <xf numFmtId="0" fontId="15" fillId="0" borderId="13" xfId="0" applyFont="1" applyBorder="1" applyAlignment="1">
      <alignment horizontal="center" vertical="center" textRotation="90"/>
    </xf>
    <xf numFmtId="0" fontId="15" fillId="0" borderId="15" xfId="0" applyFont="1" applyBorder="1" applyAlignment="1">
      <alignment horizontal="center" vertical="center" textRotation="90"/>
    </xf>
    <xf numFmtId="0" fontId="1" fillId="11" borderId="0" xfId="0" applyFont="1" applyFill="1" applyAlignment="1">
      <alignment horizontal="center" vertical="center"/>
    </xf>
    <xf numFmtId="0" fontId="20" fillId="11" borderId="3" xfId="0" applyFont="1" applyFill="1" applyBorder="1" applyAlignment="1">
      <alignment horizontal="center" vertical="center"/>
    </xf>
    <xf numFmtId="0" fontId="20" fillId="11" borderId="4" xfId="0" applyFont="1" applyFill="1" applyBorder="1" applyAlignment="1">
      <alignment horizontal="center" vertical="center"/>
    </xf>
    <xf numFmtId="0" fontId="20" fillId="11" borderId="5" xfId="0" applyFont="1" applyFill="1" applyBorder="1" applyAlignment="1">
      <alignment horizontal="center" vertical="center"/>
    </xf>
    <xf numFmtId="0" fontId="14" fillId="25" borderId="0" xfId="0" applyFont="1" applyFill="1" applyAlignment="1">
      <alignment horizontal="right" vertical="center"/>
    </xf>
    <xf numFmtId="0" fontId="12" fillId="11" borderId="0" xfId="0" applyFont="1" applyFill="1" applyAlignment="1">
      <alignment horizontal="center"/>
    </xf>
    <xf numFmtId="0" fontId="1" fillId="11" borderId="0" xfId="0" applyFont="1" applyFill="1" applyAlignment="1">
      <alignment horizontal="center" vertical="center" textRotation="90"/>
    </xf>
    <xf numFmtId="0" fontId="12" fillId="28" borderId="0" xfId="0" applyFont="1" applyFill="1"/>
    <xf numFmtId="0" fontId="12" fillId="29" borderId="0" xfId="0" applyFont="1" applyFill="1"/>
    <xf numFmtId="0" fontId="3" fillId="30" borderId="0" xfId="0" applyFont="1" applyFill="1"/>
    <xf numFmtId="0" fontId="0" fillId="0" borderId="0" xfId="0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12" fillId="28" borderId="0" xfId="0" applyFont="1" applyFill="1" applyAlignment="1">
      <alignment horizontal="center"/>
    </xf>
    <xf numFmtId="0" fontId="12" fillId="29" borderId="0" xfId="0" applyFont="1" applyFill="1" applyAlignment="1">
      <alignment horizontal="center"/>
    </xf>
    <xf numFmtId="0" fontId="3" fillId="30" borderId="0" xfId="0" applyFont="1" applyFill="1" applyAlignment="1">
      <alignment horizontal="center"/>
    </xf>
  </cellXfs>
  <cellStyles count="12">
    <cellStyle name="40% - Énfasis3" xfId="8" builtinId="39"/>
    <cellStyle name="40% - Énfasis5" xfId="10" builtinId="47"/>
    <cellStyle name="Bueno" xfId="3" builtinId="26"/>
    <cellStyle name="Énfasis2" xfId="6" builtinId="33"/>
    <cellStyle name="Énfasis3" xfId="7" builtinId="37"/>
    <cellStyle name="Énfasis5" xfId="9" builtinId="45"/>
    <cellStyle name="Énfasis6" xfId="11" builtinId="49"/>
    <cellStyle name="Hipervínculo" xfId="5" builtinId="8"/>
    <cellStyle name="Incorrecto" xfId="4" builtinId="27"/>
    <cellStyle name="Neutral" xfId="2" builtinId="28"/>
    <cellStyle name="Normal" xfId="0" builtinId="0"/>
    <cellStyle name="Porcentaje" xfId="1" builtinId="5"/>
  </cellStyles>
  <dxfs count="116">
    <dxf>
      <fill>
        <patternFill>
          <bgColor theme="8" tint="0.79998168889431442"/>
        </patternFill>
      </fill>
    </dxf>
    <dxf>
      <fill>
        <patternFill>
          <bgColor theme="9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theme="0"/>
      </font>
      <fill>
        <patternFill>
          <bgColor theme="9"/>
        </patternFill>
      </fill>
    </dxf>
    <dxf>
      <font>
        <b/>
        <i val="0"/>
        <color theme="0"/>
      </font>
      <fill>
        <patternFill>
          <bgColor theme="5"/>
        </patternFill>
      </fill>
    </dxf>
    <dxf>
      <font>
        <b/>
        <i val="0"/>
        <color theme="0"/>
      </font>
      <fill>
        <patternFill>
          <bgColor theme="5"/>
        </patternFill>
      </fill>
    </dxf>
    <dxf>
      <font>
        <b/>
        <i val="0"/>
        <color theme="0"/>
      </font>
      <fill>
        <patternFill>
          <bgColor theme="8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  <color theme="0"/>
      </font>
      <fill>
        <patternFill>
          <bgColor theme="5"/>
        </patternFill>
      </fill>
    </dxf>
    <dxf>
      <font>
        <b/>
        <i val="0"/>
        <color theme="0"/>
      </font>
      <fill>
        <patternFill>
          <bgColor theme="6"/>
        </patternFill>
      </fill>
    </dxf>
    <dxf>
      <font>
        <b/>
        <i val="0"/>
        <color theme="0"/>
      </font>
      <fill>
        <patternFill>
          <bgColor theme="6"/>
        </patternFill>
      </fill>
    </dxf>
    <dxf>
      <font>
        <b/>
        <i val="0"/>
        <color theme="0"/>
      </font>
      <fill>
        <patternFill>
          <bgColor theme="6"/>
        </patternFill>
      </fill>
    </dxf>
    <dxf>
      <font>
        <b/>
        <i val="0"/>
        <color theme="0"/>
      </font>
      <fill>
        <patternFill>
          <bgColor theme="6"/>
        </patternFill>
      </fill>
    </dxf>
    <dxf>
      <font>
        <b/>
        <i val="0"/>
        <color theme="0"/>
      </font>
      <fill>
        <patternFill>
          <bgColor theme="6"/>
        </patternFill>
      </fill>
    </dxf>
    <dxf>
      <font>
        <b/>
        <i val="0"/>
        <color theme="0"/>
      </font>
      <fill>
        <patternFill>
          <bgColor theme="6"/>
        </patternFill>
      </fill>
    </dxf>
    <dxf>
      <font>
        <b/>
        <i val="0"/>
        <color theme="0"/>
      </font>
      <fill>
        <patternFill>
          <bgColor theme="6"/>
        </patternFill>
      </fill>
    </dxf>
    <dxf>
      <font>
        <b/>
        <i val="0"/>
        <color theme="0"/>
      </font>
      <fill>
        <patternFill>
          <bgColor theme="6"/>
        </patternFill>
      </fill>
    </dxf>
    <dxf>
      <font>
        <b/>
        <i val="0"/>
        <color theme="0"/>
      </font>
      <fill>
        <patternFill>
          <bgColor theme="6"/>
        </patternFill>
      </fill>
    </dxf>
    <dxf>
      <font>
        <b/>
        <i val="0"/>
        <color theme="0"/>
      </font>
      <fill>
        <patternFill>
          <bgColor theme="6"/>
        </patternFill>
      </fill>
    </dxf>
    <dxf>
      <font>
        <b/>
        <i val="0"/>
        <color theme="0"/>
      </font>
      <fill>
        <patternFill>
          <bgColor theme="8"/>
        </patternFill>
      </fill>
    </dxf>
    <dxf>
      <font>
        <b/>
        <i val="0"/>
        <color theme="0"/>
      </font>
      <fill>
        <patternFill>
          <bgColor theme="8"/>
        </patternFill>
      </fill>
    </dxf>
    <dxf>
      <font>
        <b/>
        <i val="0"/>
        <color theme="0"/>
      </font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theme="0"/>
      </font>
      <fill>
        <patternFill>
          <bgColor theme="9"/>
        </patternFill>
      </fill>
    </dxf>
    <dxf>
      <font>
        <b/>
        <i val="0"/>
        <color theme="0"/>
      </font>
      <fill>
        <patternFill>
          <bgColor theme="5"/>
        </patternFill>
      </fill>
    </dxf>
    <dxf>
      <font>
        <b/>
        <i val="0"/>
        <color theme="0"/>
      </font>
      <fill>
        <patternFill>
          <bgColor theme="5"/>
        </patternFill>
      </fill>
    </dxf>
    <dxf>
      <font>
        <b/>
        <i val="0"/>
        <color theme="0"/>
      </font>
      <fill>
        <patternFill>
          <bgColor theme="8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  <color theme="0"/>
      </font>
      <fill>
        <patternFill>
          <bgColor theme="5"/>
        </patternFill>
      </fill>
    </dxf>
    <dxf>
      <font>
        <b/>
        <i val="0"/>
        <color theme="0"/>
      </font>
      <fill>
        <patternFill>
          <bgColor theme="6"/>
        </patternFill>
      </fill>
    </dxf>
    <dxf>
      <font>
        <b/>
        <i val="0"/>
        <color theme="0"/>
      </font>
      <fill>
        <patternFill>
          <bgColor theme="6"/>
        </patternFill>
      </fill>
    </dxf>
    <dxf>
      <font>
        <b/>
        <i val="0"/>
        <color theme="0"/>
      </font>
      <fill>
        <patternFill>
          <bgColor theme="6"/>
        </patternFill>
      </fill>
    </dxf>
    <dxf>
      <font>
        <b/>
        <i val="0"/>
        <color theme="0"/>
      </font>
      <fill>
        <patternFill>
          <bgColor theme="6"/>
        </patternFill>
      </fill>
    </dxf>
    <dxf>
      <font>
        <b/>
        <i val="0"/>
        <color theme="0"/>
      </font>
      <fill>
        <patternFill>
          <bgColor theme="6"/>
        </patternFill>
      </fill>
    </dxf>
    <dxf>
      <font>
        <b/>
        <i val="0"/>
        <color theme="0"/>
      </font>
      <fill>
        <patternFill>
          <bgColor theme="6"/>
        </patternFill>
      </fill>
    </dxf>
    <dxf>
      <font>
        <b/>
        <i val="0"/>
        <color theme="0"/>
      </font>
      <fill>
        <patternFill>
          <bgColor theme="6"/>
        </patternFill>
      </fill>
    </dxf>
    <dxf>
      <font>
        <b/>
        <i val="0"/>
        <color theme="0"/>
      </font>
      <fill>
        <patternFill>
          <bgColor theme="6"/>
        </patternFill>
      </fill>
    </dxf>
    <dxf>
      <font>
        <b/>
        <i val="0"/>
        <color theme="0"/>
      </font>
      <fill>
        <patternFill>
          <bgColor theme="6"/>
        </patternFill>
      </fill>
    </dxf>
    <dxf>
      <font>
        <b/>
        <i val="0"/>
        <color theme="0"/>
      </font>
      <fill>
        <patternFill>
          <bgColor theme="6"/>
        </patternFill>
      </fill>
    </dxf>
    <dxf>
      <font>
        <b/>
        <i val="0"/>
        <color theme="0"/>
      </font>
      <fill>
        <patternFill>
          <bgColor theme="8"/>
        </patternFill>
      </fill>
    </dxf>
    <dxf>
      <font>
        <b/>
        <i val="0"/>
        <color theme="0"/>
      </font>
      <fill>
        <patternFill>
          <bgColor theme="8"/>
        </patternFill>
      </fill>
    </dxf>
    <dxf>
      <font>
        <b/>
        <i val="0"/>
        <color theme="0"/>
      </font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numFmt numFmtId="1" formatCode="0"/>
    </dxf>
    <dxf>
      <numFmt numFmtId="2" formatCode="0.00"/>
    </dxf>
    <dxf>
      <numFmt numFmtId="2" formatCode="0.00"/>
    </dxf>
  </dxfs>
  <tableStyles count="0" defaultTableStyle="TableStyleMedium2" defaultPivotStyle="PivotStyleLight16"/>
  <colors>
    <mruColors>
      <color rgb="FFFFB3B3"/>
      <color rgb="FFFF4B4B"/>
      <color rgb="FFFF5050"/>
      <color rgb="FFFF3300"/>
      <color rgb="FFCC0000"/>
      <color rgb="FFFFABA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externalLink" Target="externalLinks/externalLink24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externalLink" Target="externalLinks/externalLink27.xml"/><Relationship Id="rId47" Type="http://schemas.microsoft.com/office/2017/10/relationships/person" Target="persons/person.xml"/><Relationship Id="rId50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externalLink" Target="externalLinks/externalLink25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49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pivotCacheDefinition" Target="pivotCache/pivotCacheDefinition1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sharedStrings" Target="sharedStrings.xml"/><Relationship Id="rId20" Type="http://schemas.openxmlformats.org/officeDocument/2006/relationships/externalLink" Target="externalLinks/externalLink5.xml"/><Relationship Id="rId41" Type="http://schemas.openxmlformats.org/officeDocument/2006/relationships/externalLink" Target="externalLinks/externalLink2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TEAM1 - Evolución quemado Sprints 2025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11"/>
          <c:order val="0"/>
          <c:tx>
            <c:strRef>
              <c:f>ELAB1!$AN$3</c:f>
              <c:strCache>
                <c:ptCount val="1"/>
                <c:pt idx="0">
                  <c:v>Puntos Sprint cerrados (Jira)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ELAB1!$A$4:$A$29</c:f>
              <c:strCache>
                <c:ptCount val="26"/>
                <c:pt idx="0">
                  <c:v>C360_Operacional_Sprint 193</c:v>
                </c:pt>
                <c:pt idx="1">
                  <c:v>C360_Operacional_Sprint 194</c:v>
                </c:pt>
                <c:pt idx="2">
                  <c:v>C360_Operacional_Sprint 195</c:v>
                </c:pt>
                <c:pt idx="3">
                  <c:v>C360_Operacional_Sprint 196</c:v>
                </c:pt>
                <c:pt idx="4">
                  <c:v>C360_Operacional_Sprint 197</c:v>
                </c:pt>
                <c:pt idx="5">
                  <c:v>C360_Operacional_Sprint 198</c:v>
                </c:pt>
                <c:pt idx="6">
                  <c:v>C360_Operacional_Sprint 199</c:v>
                </c:pt>
                <c:pt idx="7">
                  <c:v>C360_Operacional_Sprint 200</c:v>
                </c:pt>
                <c:pt idx="8">
                  <c:v>C360_Operacional_Sprint 201</c:v>
                </c:pt>
                <c:pt idx="9">
                  <c:v>C360_Operacional_Sprint 202</c:v>
                </c:pt>
                <c:pt idx="10">
                  <c:v>C360_Operacional_Sprint 203</c:v>
                </c:pt>
                <c:pt idx="11">
                  <c:v>C360_Operacional_Sprint 204</c:v>
                </c:pt>
                <c:pt idx="12">
                  <c:v>C360_Operacional_Sprint 205</c:v>
                </c:pt>
                <c:pt idx="13">
                  <c:v>C360_Operacional_Sprint 206</c:v>
                </c:pt>
                <c:pt idx="14">
                  <c:v>C360_Operacional_Sprint 207</c:v>
                </c:pt>
                <c:pt idx="15">
                  <c:v>C360_Operacional_Sprint 208</c:v>
                </c:pt>
                <c:pt idx="16">
                  <c:v>C360_Operacional_Sprint 209</c:v>
                </c:pt>
                <c:pt idx="17">
                  <c:v>C360_Operacional_Sprint 210</c:v>
                </c:pt>
                <c:pt idx="18">
                  <c:v>C360_Operacional_Sprint 211</c:v>
                </c:pt>
                <c:pt idx="19">
                  <c:v>C360_Operacional_Sprint 212</c:v>
                </c:pt>
                <c:pt idx="20">
                  <c:v>C360_Operacional_Sprint 213</c:v>
                </c:pt>
                <c:pt idx="21">
                  <c:v>C360_Operacional_Sprint 214</c:v>
                </c:pt>
                <c:pt idx="22">
                  <c:v>C360_Operacional_Sprint 215</c:v>
                </c:pt>
                <c:pt idx="23">
                  <c:v>C360_Operacional_Sprint 216</c:v>
                </c:pt>
                <c:pt idx="24">
                  <c:v>C360_Operacional_Sprint 217</c:v>
                </c:pt>
                <c:pt idx="25">
                  <c:v>C360_Operacional_Sprint 218</c:v>
                </c:pt>
              </c:strCache>
            </c:strRef>
          </c:cat>
          <c:val>
            <c:numRef>
              <c:f>ELAB1!$AN$4:$AN$29</c:f>
              <c:numCache>
                <c:formatCode>0</c:formatCode>
                <c:ptCount val="26"/>
                <c:pt idx="0">
                  <c:v>77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9E-4353-BFC3-D7A6DF05A726}"/>
            </c:ext>
          </c:extLst>
        </c:ser>
        <c:ser>
          <c:idx val="0"/>
          <c:order val="1"/>
          <c:tx>
            <c:strRef>
              <c:f>ELAB1!$AO$3</c:f>
              <c:strCache>
                <c:ptCount val="1"/>
                <c:pt idx="0">
                  <c:v>Puntos Sprint sin cerrar (Jira)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ELAB1!$A$4:$A$29</c:f>
              <c:strCache>
                <c:ptCount val="26"/>
                <c:pt idx="0">
                  <c:v>C360_Operacional_Sprint 193</c:v>
                </c:pt>
                <c:pt idx="1">
                  <c:v>C360_Operacional_Sprint 194</c:v>
                </c:pt>
                <c:pt idx="2">
                  <c:v>C360_Operacional_Sprint 195</c:v>
                </c:pt>
                <c:pt idx="3">
                  <c:v>C360_Operacional_Sprint 196</c:v>
                </c:pt>
                <c:pt idx="4">
                  <c:v>C360_Operacional_Sprint 197</c:v>
                </c:pt>
                <c:pt idx="5">
                  <c:v>C360_Operacional_Sprint 198</c:v>
                </c:pt>
                <c:pt idx="6">
                  <c:v>C360_Operacional_Sprint 199</c:v>
                </c:pt>
                <c:pt idx="7">
                  <c:v>C360_Operacional_Sprint 200</c:v>
                </c:pt>
                <c:pt idx="8">
                  <c:v>C360_Operacional_Sprint 201</c:v>
                </c:pt>
                <c:pt idx="9">
                  <c:v>C360_Operacional_Sprint 202</c:v>
                </c:pt>
                <c:pt idx="10">
                  <c:v>C360_Operacional_Sprint 203</c:v>
                </c:pt>
                <c:pt idx="11">
                  <c:v>C360_Operacional_Sprint 204</c:v>
                </c:pt>
                <c:pt idx="12">
                  <c:v>C360_Operacional_Sprint 205</c:v>
                </c:pt>
                <c:pt idx="13">
                  <c:v>C360_Operacional_Sprint 206</c:v>
                </c:pt>
                <c:pt idx="14">
                  <c:v>C360_Operacional_Sprint 207</c:v>
                </c:pt>
                <c:pt idx="15">
                  <c:v>C360_Operacional_Sprint 208</c:v>
                </c:pt>
                <c:pt idx="16">
                  <c:v>C360_Operacional_Sprint 209</c:v>
                </c:pt>
                <c:pt idx="17">
                  <c:v>C360_Operacional_Sprint 210</c:v>
                </c:pt>
                <c:pt idx="18">
                  <c:v>C360_Operacional_Sprint 211</c:v>
                </c:pt>
                <c:pt idx="19">
                  <c:v>C360_Operacional_Sprint 212</c:v>
                </c:pt>
                <c:pt idx="20">
                  <c:v>C360_Operacional_Sprint 213</c:v>
                </c:pt>
                <c:pt idx="21">
                  <c:v>C360_Operacional_Sprint 214</c:v>
                </c:pt>
                <c:pt idx="22">
                  <c:v>C360_Operacional_Sprint 215</c:v>
                </c:pt>
                <c:pt idx="23">
                  <c:v>C360_Operacional_Sprint 216</c:v>
                </c:pt>
                <c:pt idx="24">
                  <c:v>C360_Operacional_Sprint 217</c:v>
                </c:pt>
                <c:pt idx="25">
                  <c:v>C360_Operacional_Sprint 218</c:v>
                </c:pt>
              </c:strCache>
            </c:strRef>
          </c:cat>
          <c:val>
            <c:numRef>
              <c:f>ELAB1!$AO$4:$AO$29</c:f>
              <c:numCache>
                <c:formatCode>General</c:formatCode>
                <c:ptCount val="26"/>
                <c:pt idx="0">
                  <c:v>0</c:v>
                </c:pt>
                <c:pt idx="1">
                  <c:v>61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9E-4353-BFC3-D7A6DF05A72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1152467279"/>
        <c:axId val="1002907503"/>
      </c:barChart>
      <c:catAx>
        <c:axId val="1152467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Sprints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02907503"/>
        <c:crosses val="autoZero"/>
        <c:auto val="1"/>
        <c:lblAlgn val="ctr"/>
        <c:lblOffset val="100"/>
        <c:noMultiLvlLbl val="0"/>
      </c:catAx>
      <c:valAx>
        <c:axId val="1002907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Puntos de Historia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5246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TEAM1 - %</a:t>
            </a:r>
            <a:r>
              <a:rPr lang="en-US" baseline="0"/>
              <a:t> P</a:t>
            </a:r>
            <a:r>
              <a:rPr lang="en-US"/>
              <a:t>untos finalizados por Sprint 2025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ELAB1!$AP$3</c:f>
              <c:strCache>
                <c:ptCount val="1"/>
                <c:pt idx="0">
                  <c:v>%puntos Sprint finalizados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1D5E-4B6D-8425-3FC42F62DFD7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D5E-4B6D-8425-3FC42F62DFD7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1D5E-4B6D-8425-3FC42F62DFD7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D5E-4B6D-8425-3FC42F62DFD7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1D5E-4B6D-8425-3FC42F62DFD7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D5E-4B6D-8425-3FC42F62DFD7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1D5E-4B6D-8425-3FC42F62DFD7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D5E-4B6D-8425-3FC42F62DFD7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1D5E-4B6D-8425-3FC42F62DFD7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D5E-4B6D-8425-3FC42F62DFD7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1D5E-4B6D-8425-3FC42F62DFD7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D5E-4B6D-8425-3FC42F62DFD7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8-4FCE-4EB9-986F-782FF034AED4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4FCE-4EB9-986F-782FF034AED4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A-4FCE-4EB9-986F-782FF034AED4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E-E6C5-47E0-BA05-32D4604E8EFD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0-3C3A-4ED0-AE0E-C6B96103B25B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2-8F0B-449C-92FF-0A9CC7DBEE15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4-2583-4430-A98C-C336C582CDBF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6-AF31-4D89-97AB-776A2599C642}"/>
              </c:ext>
            </c:extLst>
          </c:dPt>
          <c:dPt>
            <c:idx val="2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8-2221-42F8-ADCC-7BF826C2D74F}"/>
              </c:ext>
            </c:extLst>
          </c:dPt>
          <c:dPt>
            <c:idx val="2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A-9AA1-46A0-8402-0B7FE871C95E}"/>
              </c:ext>
            </c:extLst>
          </c:dPt>
          <c:dPt>
            <c:idx val="22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C-5A6A-48CC-BA10-5D0F73EE432D}"/>
              </c:ext>
            </c:extLst>
          </c:dPt>
          <c:dPt>
            <c:idx val="23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5A6A-48CC-BA10-5D0F73EE432D}"/>
              </c:ext>
            </c:extLst>
          </c:dPt>
          <c:dPt>
            <c:idx val="2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0-EC71-4565-AB58-E385ADA7F49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ELAB1!$A$4:$A$29</c:f>
              <c:strCache>
                <c:ptCount val="26"/>
                <c:pt idx="0">
                  <c:v>C360_Operacional_Sprint 193</c:v>
                </c:pt>
                <c:pt idx="1">
                  <c:v>C360_Operacional_Sprint 194</c:v>
                </c:pt>
                <c:pt idx="2">
                  <c:v>C360_Operacional_Sprint 195</c:v>
                </c:pt>
                <c:pt idx="3">
                  <c:v>C360_Operacional_Sprint 196</c:v>
                </c:pt>
                <c:pt idx="4">
                  <c:v>C360_Operacional_Sprint 197</c:v>
                </c:pt>
                <c:pt idx="5">
                  <c:v>C360_Operacional_Sprint 198</c:v>
                </c:pt>
                <c:pt idx="6">
                  <c:v>C360_Operacional_Sprint 199</c:v>
                </c:pt>
                <c:pt idx="7">
                  <c:v>C360_Operacional_Sprint 200</c:v>
                </c:pt>
                <c:pt idx="8">
                  <c:v>C360_Operacional_Sprint 201</c:v>
                </c:pt>
                <c:pt idx="9">
                  <c:v>C360_Operacional_Sprint 202</c:v>
                </c:pt>
                <c:pt idx="10">
                  <c:v>C360_Operacional_Sprint 203</c:v>
                </c:pt>
                <c:pt idx="11">
                  <c:v>C360_Operacional_Sprint 204</c:v>
                </c:pt>
                <c:pt idx="12">
                  <c:v>C360_Operacional_Sprint 205</c:v>
                </c:pt>
                <c:pt idx="13">
                  <c:v>C360_Operacional_Sprint 206</c:v>
                </c:pt>
                <c:pt idx="14">
                  <c:v>C360_Operacional_Sprint 207</c:v>
                </c:pt>
                <c:pt idx="15">
                  <c:v>C360_Operacional_Sprint 208</c:v>
                </c:pt>
                <c:pt idx="16">
                  <c:v>C360_Operacional_Sprint 209</c:v>
                </c:pt>
                <c:pt idx="17">
                  <c:v>C360_Operacional_Sprint 210</c:v>
                </c:pt>
                <c:pt idx="18">
                  <c:v>C360_Operacional_Sprint 211</c:v>
                </c:pt>
                <c:pt idx="19">
                  <c:v>C360_Operacional_Sprint 212</c:v>
                </c:pt>
                <c:pt idx="20">
                  <c:v>C360_Operacional_Sprint 213</c:v>
                </c:pt>
                <c:pt idx="21">
                  <c:v>C360_Operacional_Sprint 214</c:v>
                </c:pt>
                <c:pt idx="22">
                  <c:v>C360_Operacional_Sprint 215</c:v>
                </c:pt>
                <c:pt idx="23">
                  <c:v>C360_Operacional_Sprint 216</c:v>
                </c:pt>
                <c:pt idx="24">
                  <c:v>C360_Operacional_Sprint 217</c:v>
                </c:pt>
                <c:pt idx="25">
                  <c:v>C360_Operacional_Sprint 218</c:v>
                </c:pt>
              </c:strCache>
            </c:strRef>
          </c:cat>
          <c:val>
            <c:numRef>
              <c:f>ELAB1!$AP$4:$AP$29</c:f>
              <c:numCache>
                <c:formatCode>0%</c:formatCode>
                <c:ptCount val="26"/>
                <c:pt idx="0">
                  <c:v>1</c:v>
                </c:pt>
                <c:pt idx="1">
                  <c:v>3.1746031746031744E-2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04A-4ADB-A3FB-E8C71718F62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57782703"/>
        <c:axId val="563930863"/>
      </c:barChart>
      <c:catAx>
        <c:axId val="1957782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3930863"/>
        <c:crosses val="autoZero"/>
        <c:auto val="1"/>
        <c:lblAlgn val="ctr"/>
        <c:lblOffset val="100"/>
        <c:noMultiLvlLbl val="0"/>
      </c:catAx>
      <c:valAx>
        <c:axId val="56393086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7782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TEAM1 - Comparativa Capacidad/Sprint/Cerrado 2025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ELAB1!$AL$3</c:f>
              <c:strCache>
                <c:ptCount val="1"/>
                <c:pt idx="0">
                  <c:v>Puntos capacidad desarrollos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ELAB1!$A$4:$A$29</c:f>
              <c:strCache>
                <c:ptCount val="26"/>
                <c:pt idx="0">
                  <c:v>C360_Operacional_Sprint 193</c:v>
                </c:pt>
                <c:pt idx="1">
                  <c:v>C360_Operacional_Sprint 194</c:v>
                </c:pt>
                <c:pt idx="2">
                  <c:v>C360_Operacional_Sprint 195</c:v>
                </c:pt>
                <c:pt idx="3">
                  <c:v>C360_Operacional_Sprint 196</c:v>
                </c:pt>
                <c:pt idx="4">
                  <c:v>C360_Operacional_Sprint 197</c:v>
                </c:pt>
                <c:pt idx="5">
                  <c:v>C360_Operacional_Sprint 198</c:v>
                </c:pt>
                <c:pt idx="6">
                  <c:v>C360_Operacional_Sprint 199</c:v>
                </c:pt>
                <c:pt idx="7">
                  <c:v>C360_Operacional_Sprint 200</c:v>
                </c:pt>
                <c:pt idx="8">
                  <c:v>C360_Operacional_Sprint 201</c:v>
                </c:pt>
                <c:pt idx="9">
                  <c:v>C360_Operacional_Sprint 202</c:v>
                </c:pt>
                <c:pt idx="10">
                  <c:v>C360_Operacional_Sprint 203</c:v>
                </c:pt>
                <c:pt idx="11">
                  <c:v>C360_Operacional_Sprint 204</c:v>
                </c:pt>
                <c:pt idx="12">
                  <c:v>C360_Operacional_Sprint 205</c:v>
                </c:pt>
                <c:pt idx="13">
                  <c:v>C360_Operacional_Sprint 206</c:v>
                </c:pt>
                <c:pt idx="14">
                  <c:v>C360_Operacional_Sprint 207</c:v>
                </c:pt>
                <c:pt idx="15">
                  <c:v>C360_Operacional_Sprint 208</c:v>
                </c:pt>
                <c:pt idx="16">
                  <c:v>C360_Operacional_Sprint 209</c:v>
                </c:pt>
                <c:pt idx="17">
                  <c:v>C360_Operacional_Sprint 210</c:v>
                </c:pt>
                <c:pt idx="18">
                  <c:v>C360_Operacional_Sprint 211</c:v>
                </c:pt>
                <c:pt idx="19">
                  <c:v>C360_Operacional_Sprint 212</c:v>
                </c:pt>
                <c:pt idx="20">
                  <c:v>C360_Operacional_Sprint 213</c:v>
                </c:pt>
                <c:pt idx="21">
                  <c:v>C360_Operacional_Sprint 214</c:v>
                </c:pt>
                <c:pt idx="22">
                  <c:v>C360_Operacional_Sprint 215</c:v>
                </c:pt>
                <c:pt idx="23">
                  <c:v>C360_Operacional_Sprint 216</c:v>
                </c:pt>
                <c:pt idx="24">
                  <c:v>C360_Operacional_Sprint 217</c:v>
                </c:pt>
                <c:pt idx="25">
                  <c:v>C360_Operacional_Sprint 218</c:v>
                </c:pt>
              </c:strCache>
            </c:strRef>
          </c:cat>
          <c:val>
            <c:numRef>
              <c:f>ELAB1!$AL$4:$AL$29</c:f>
              <c:numCache>
                <c:formatCode>General</c:formatCode>
                <c:ptCount val="26"/>
                <c:pt idx="0">
                  <c:v>70</c:v>
                </c:pt>
                <c:pt idx="1">
                  <c:v>62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6B-488A-88DC-8F62BAC0D41E}"/>
            </c:ext>
          </c:extLst>
        </c:ser>
        <c:ser>
          <c:idx val="1"/>
          <c:order val="1"/>
          <c:tx>
            <c:strRef>
              <c:f>ELAB1!$AM$3</c:f>
              <c:strCache>
                <c:ptCount val="1"/>
                <c:pt idx="0">
                  <c:v>Puntos Sprint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4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ELAB1!$A$4:$A$29</c:f>
              <c:strCache>
                <c:ptCount val="26"/>
                <c:pt idx="0">
                  <c:v>C360_Operacional_Sprint 193</c:v>
                </c:pt>
                <c:pt idx="1">
                  <c:v>C360_Operacional_Sprint 194</c:v>
                </c:pt>
                <c:pt idx="2">
                  <c:v>C360_Operacional_Sprint 195</c:v>
                </c:pt>
                <c:pt idx="3">
                  <c:v>C360_Operacional_Sprint 196</c:v>
                </c:pt>
                <c:pt idx="4">
                  <c:v>C360_Operacional_Sprint 197</c:v>
                </c:pt>
                <c:pt idx="5">
                  <c:v>C360_Operacional_Sprint 198</c:v>
                </c:pt>
                <c:pt idx="6">
                  <c:v>C360_Operacional_Sprint 199</c:v>
                </c:pt>
                <c:pt idx="7">
                  <c:v>C360_Operacional_Sprint 200</c:v>
                </c:pt>
                <c:pt idx="8">
                  <c:v>C360_Operacional_Sprint 201</c:v>
                </c:pt>
                <c:pt idx="9">
                  <c:v>C360_Operacional_Sprint 202</c:v>
                </c:pt>
                <c:pt idx="10">
                  <c:v>C360_Operacional_Sprint 203</c:v>
                </c:pt>
                <c:pt idx="11">
                  <c:v>C360_Operacional_Sprint 204</c:v>
                </c:pt>
                <c:pt idx="12">
                  <c:v>C360_Operacional_Sprint 205</c:v>
                </c:pt>
                <c:pt idx="13">
                  <c:v>C360_Operacional_Sprint 206</c:v>
                </c:pt>
                <c:pt idx="14">
                  <c:v>C360_Operacional_Sprint 207</c:v>
                </c:pt>
                <c:pt idx="15">
                  <c:v>C360_Operacional_Sprint 208</c:v>
                </c:pt>
                <c:pt idx="16">
                  <c:v>C360_Operacional_Sprint 209</c:v>
                </c:pt>
                <c:pt idx="17">
                  <c:v>C360_Operacional_Sprint 210</c:v>
                </c:pt>
                <c:pt idx="18">
                  <c:v>C360_Operacional_Sprint 211</c:v>
                </c:pt>
                <c:pt idx="19">
                  <c:v>C360_Operacional_Sprint 212</c:v>
                </c:pt>
                <c:pt idx="20">
                  <c:v>C360_Operacional_Sprint 213</c:v>
                </c:pt>
                <c:pt idx="21">
                  <c:v>C360_Operacional_Sprint 214</c:v>
                </c:pt>
                <c:pt idx="22">
                  <c:v>C360_Operacional_Sprint 215</c:v>
                </c:pt>
                <c:pt idx="23">
                  <c:v>C360_Operacional_Sprint 216</c:v>
                </c:pt>
                <c:pt idx="24">
                  <c:v>C360_Operacional_Sprint 217</c:v>
                </c:pt>
                <c:pt idx="25">
                  <c:v>C360_Operacional_Sprint 218</c:v>
                </c:pt>
              </c:strCache>
            </c:strRef>
          </c:cat>
          <c:val>
            <c:numRef>
              <c:f>ELAB1!$AM$4:$AM$29</c:f>
              <c:numCache>
                <c:formatCode>General</c:formatCode>
                <c:ptCount val="26"/>
                <c:pt idx="0">
                  <c:v>77</c:v>
                </c:pt>
                <c:pt idx="1">
                  <c:v>63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6B-488A-88DC-8F62BAC0D41E}"/>
            </c:ext>
          </c:extLst>
        </c:ser>
        <c:ser>
          <c:idx val="2"/>
          <c:order val="2"/>
          <c:tx>
            <c:strRef>
              <c:f>ELAB1!$AN$3</c:f>
              <c:strCache>
                <c:ptCount val="1"/>
                <c:pt idx="0">
                  <c:v>Puntos Sprint cerrados (Jira)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ELAB1!$A$4:$A$29</c:f>
              <c:strCache>
                <c:ptCount val="26"/>
                <c:pt idx="0">
                  <c:v>C360_Operacional_Sprint 193</c:v>
                </c:pt>
                <c:pt idx="1">
                  <c:v>C360_Operacional_Sprint 194</c:v>
                </c:pt>
                <c:pt idx="2">
                  <c:v>C360_Operacional_Sprint 195</c:v>
                </c:pt>
                <c:pt idx="3">
                  <c:v>C360_Operacional_Sprint 196</c:v>
                </c:pt>
                <c:pt idx="4">
                  <c:v>C360_Operacional_Sprint 197</c:v>
                </c:pt>
                <c:pt idx="5">
                  <c:v>C360_Operacional_Sprint 198</c:v>
                </c:pt>
                <c:pt idx="6">
                  <c:v>C360_Operacional_Sprint 199</c:v>
                </c:pt>
                <c:pt idx="7">
                  <c:v>C360_Operacional_Sprint 200</c:v>
                </c:pt>
                <c:pt idx="8">
                  <c:v>C360_Operacional_Sprint 201</c:v>
                </c:pt>
                <c:pt idx="9">
                  <c:v>C360_Operacional_Sprint 202</c:v>
                </c:pt>
                <c:pt idx="10">
                  <c:v>C360_Operacional_Sprint 203</c:v>
                </c:pt>
                <c:pt idx="11">
                  <c:v>C360_Operacional_Sprint 204</c:v>
                </c:pt>
                <c:pt idx="12">
                  <c:v>C360_Operacional_Sprint 205</c:v>
                </c:pt>
                <c:pt idx="13">
                  <c:v>C360_Operacional_Sprint 206</c:v>
                </c:pt>
                <c:pt idx="14">
                  <c:v>C360_Operacional_Sprint 207</c:v>
                </c:pt>
                <c:pt idx="15">
                  <c:v>C360_Operacional_Sprint 208</c:v>
                </c:pt>
                <c:pt idx="16">
                  <c:v>C360_Operacional_Sprint 209</c:v>
                </c:pt>
                <c:pt idx="17">
                  <c:v>C360_Operacional_Sprint 210</c:v>
                </c:pt>
                <c:pt idx="18">
                  <c:v>C360_Operacional_Sprint 211</c:v>
                </c:pt>
                <c:pt idx="19">
                  <c:v>C360_Operacional_Sprint 212</c:v>
                </c:pt>
                <c:pt idx="20">
                  <c:v>C360_Operacional_Sprint 213</c:v>
                </c:pt>
                <c:pt idx="21">
                  <c:v>C360_Operacional_Sprint 214</c:v>
                </c:pt>
                <c:pt idx="22">
                  <c:v>C360_Operacional_Sprint 215</c:v>
                </c:pt>
                <c:pt idx="23">
                  <c:v>C360_Operacional_Sprint 216</c:v>
                </c:pt>
                <c:pt idx="24">
                  <c:v>C360_Operacional_Sprint 217</c:v>
                </c:pt>
                <c:pt idx="25">
                  <c:v>C360_Operacional_Sprint 218</c:v>
                </c:pt>
              </c:strCache>
            </c:strRef>
          </c:cat>
          <c:val>
            <c:numRef>
              <c:f>ELAB1!$AN$4:$AN$29</c:f>
              <c:numCache>
                <c:formatCode>0</c:formatCode>
                <c:ptCount val="26"/>
                <c:pt idx="0">
                  <c:v>77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6B-488A-88DC-8F62BAC0D41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75965455"/>
        <c:axId val="1010493759"/>
      </c:barChart>
      <c:catAx>
        <c:axId val="177596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10493759"/>
        <c:crosses val="autoZero"/>
        <c:auto val="1"/>
        <c:lblAlgn val="ctr"/>
        <c:lblOffset val="100"/>
        <c:noMultiLvlLbl val="0"/>
      </c:catAx>
      <c:valAx>
        <c:axId val="101049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75965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ELAB1 - Evolución quemado Sprints 2024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11"/>
          <c:order val="0"/>
          <c:tx>
            <c:strRef>
              <c:f>ELAB1!$AV$3</c:f>
              <c:strCache>
                <c:ptCount val="1"/>
                <c:pt idx="0">
                  <c:v>Puntos Planning cerrados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ELAB1!$A$4:$A$29</c:f>
              <c:strCache>
                <c:ptCount val="26"/>
                <c:pt idx="0">
                  <c:v>C360_Operacional_Sprint 193</c:v>
                </c:pt>
                <c:pt idx="1">
                  <c:v>C360_Operacional_Sprint 194</c:v>
                </c:pt>
                <c:pt idx="2">
                  <c:v>C360_Operacional_Sprint 195</c:v>
                </c:pt>
                <c:pt idx="3">
                  <c:v>C360_Operacional_Sprint 196</c:v>
                </c:pt>
                <c:pt idx="4">
                  <c:v>C360_Operacional_Sprint 197</c:v>
                </c:pt>
                <c:pt idx="5">
                  <c:v>C360_Operacional_Sprint 198</c:v>
                </c:pt>
                <c:pt idx="6">
                  <c:v>C360_Operacional_Sprint 199</c:v>
                </c:pt>
                <c:pt idx="7">
                  <c:v>C360_Operacional_Sprint 200</c:v>
                </c:pt>
                <c:pt idx="8">
                  <c:v>C360_Operacional_Sprint 201</c:v>
                </c:pt>
                <c:pt idx="9">
                  <c:v>C360_Operacional_Sprint 202</c:v>
                </c:pt>
                <c:pt idx="10">
                  <c:v>C360_Operacional_Sprint 203</c:v>
                </c:pt>
                <c:pt idx="11">
                  <c:v>C360_Operacional_Sprint 204</c:v>
                </c:pt>
                <c:pt idx="12">
                  <c:v>C360_Operacional_Sprint 205</c:v>
                </c:pt>
                <c:pt idx="13">
                  <c:v>C360_Operacional_Sprint 206</c:v>
                </c:pt>
                <c:pt idx="14">
                  <c:v>C360_Operacional_Sprint 207</c:v>
                </c:pt>
                <c:pt idx="15">
                  <c:v>C360_Operacional_Sprint 208</c:v>
                </c:pt>
                <c:pt idx="16">
                  <c:v>C360_Operacional_Sprint 209</c:v>
                </c:pt>
                <c:pt idx="17">
                  <c:v>C360_Operacional_Sprint 210</c:v>
                </c:pt>
                <c:pt idx="18">
                  <c:v>C360_Operacional_Sprint 211</c:v>
                </c:pt>
                <c:pt idx="19">
                  <c:v>C360_Operacional_Sprint 212</c:v>
                </c:pt>
                <c:pt idx="20">
                  <c:v>C360_Operacional_Sprint 213</c:v>
                </c:pt>
                <c:pt idx="21">
                  <c:v>C360_Operacional_Sprint 214</c:v>
                </c:pt>
                <c:pt idx="22">
                  <c:v>C360_Operacional_Sprint 215</c:v>
                </c:pt>
                <c:pt idx="23">
                  <c:v>C360_Operacional_Sprint 216</c:v>
                </c:pt>
                <c:pt idx="24">
                  <c:v>C360_Operacional_Sprint 217</c:v>
                </c:pt>
                <c:pt idx="25">
                  <c:v>C360_Operacional_Sprint 218</c:v>
                </c:pt>
              </c:strCache>
            </c:strRef>
          </c:cat>
          <c:val>
            <c:numRef>
              <c:f>ELAB1!$AV$4:$AV$29</c:f>
              <c:numCache>
                <c:formatCode>General</c:formatCode>
                <c:ptCount val="26"/>
                <c:pt idx="0">
                  <c:v>65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6F-4931-9430-41816973916E}"/>
            </c:ext>
          </c:extLst>
        </c:ser>
        <c:ser>
          <c:idx val="0"/>
          <c:order val="1"/>
          <c:tx>
            <c:strRef>
              <c:f>ELAB1!$AW$3</c:f>
              <c:strCache>
                <c:ptCount val="1"/>
                <c:pt idx="0">
                  <c:v>Puntos Planning sin cerrar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ELAB1!$A$4:$A$29</c:f>
              <c:strCache>
                <c:ptCount val="26"/>
                <c:pt idx="0">
                  <c:v>C360_Operacional_Sprint 193</c:v>
                </c:pt>
                <c:pt idx="1">
                  <c:v>C360_Operacional_Sprint 194</c:v>
                </c:pt>
                <c:pt idx="2">
                  <c:v>C360_Operacional_Sprint 195</c:v>
                </c:pt>
                <c:pt idx="3">
                  <c:v>C360_Operacional_Sprint 196</c:v>
                </c:pt>
                <c:pt idx="4">
                  <c:v>C360_Operacional_Sprint 197</c:v>
                </c:pt>
                <c:pt idx="5">
                  <c:v>C360_Operacional_Sprint 198</c:v>
                </c:pt>
                <c:pt idx="6">
                  <c:v>C360_Operacional_Sprint 199</c:v>
                </c:pt>
                <c:pt idx="7">
                  <c:v>C360_Operacional_Sprint 200</c:v>
                </c:pt>
                <c:pt idx="8">
                  <c:v>C360_Operacional_Sprint 201</c:v>
                </c:pt>
                <c:pt idx="9">
                  <c:v>C360_Operacional_Sprint 202</c:v>
                </c:pt>
                <c:pt idx="10">
                  <c:v>C360_Operacional_Sprint 203</c:v>
                </c:pt>
                <c:pt idx="11">
                  <c:v>C360_Operacional_Sprint 204</c:v>
                </c:pt>
                <c:pt idx="12">
                  <c:v>C360_Operacional_Sprint 205</c:v>
                </c:pt>
                <c:pt idx="13">
                  <c:v>C360_Operacional_Sprint 206</c:v>
                </c:pt>
                <c:pt idx="14">
                  <c:v>C360_Operacional_Sprint 207</c:v>
                </c:pt>
                <c:pt idx="15">
                  <c:v>C360_Operacional_Sprint 208</c:v>
                </c:pt>
                <c:pt idx="16">
                  <c:v>C360_Operacional_Sprint 209</c:v>
                </c:pt>
                <c:pt idx="17">
                  <c:v>C360_Operacional_Sprint 210</c:v>
                </c:pt>
                <c:pt idx="18">
                  <c:v>C360_Operacional_Sprint 211</c:v>
                </c:pt>
                <c:pt idx="19">
                  <c:v>C360_Operacional_Sprint 212</c:v>
                </c:pt>
                <c:pt idx="20">
                  <c:v>C360_Operacional_Sprint 213</c:v>
                </c:pt>
                <c:pt idx="21">
                  <c:v>C360_Operacional_Sprint 214</c:v>
                </c:pt>
                <c:pt idx="22">
                  <c:v>C360_Operacional_Sprint 215</c:v>
                </c:pt>
                <c:pt idx="23">
                  <c:v>C360_Operacional_Sprint 216</c:v>
                </c:pt>
                <c:pt idx="24">
                  <c:v>C360_Operacional_Sprint 217</c:v>
                </c:pt>
                <c:pt idx="25">
                  <c:v>C360_Operacional_Sprint 218</c:v>
                </c:pt>
              </c:strCache>
            </c:strRef>
          </c:cat>
          <c:val>
            <c:numRef>
              <c:f>ELAB1!$AW$4:$AW$29</c:f>
              <c:numCache>
                <c:formatCode>General</c:formatCode>
                <c:ptCount val="26"/>
                <c:pt idx="0">
                  <c:v>0</c:v>
                </c:pt>
                <c:pt idx="1">
                  <c:v>61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6F-4931-9430-41816973916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1152467279"/>
        <c:axId val="1002907503"/>
      </c:barChart>
      <c:catAx>
        <c:axId val="1152467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Sprints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02907503"/>
        <c:crosses val="autoZero"/>
        <c:auto val="1"/>
        <c:lblAlgn val="ctr"/>
        <c:lblOffset val="100"/>
        <c:noMultiLvlLbl val="0"/>
      </c:catAx>
      <c:valAx>
        <c:axId val="1002907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Puntos de Historia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5246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ELAB1 - Comparativa Capacidad/Planificado/Cerrado 2024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ELAB1!$AL$3</c:f>
              <c:strCache>
                <c:ptCount val="1"/>
                <c:pt idx="0">
                  <c:v>Puntos capacidad desarrollos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ELAB1!$A$4:$A$29</c:f>
              <c:strCache>
                <c:ptCount val="26"/>
                <c:pt idx="0">
                  <c:v>C360_Operacional_Sprint 193</c:v>
                </c:pt>
                <c:pt idx="1">
                  <c:v>C360_Operacional_Sprint 194</c:v>
                </c:pt>
                <c:pt idx="2">
                  <c:v>C360_Operacional_Sprint 195</c:v>
                </c:pt>
                <c:pt idx="3">
                  <c:v>C360_Operacional_Sprint 196</c:v>
                </c:pt>
                <c:pt idx="4">
                  <c:v>C360_Operacional_Sprint 197</c:v>
                </c:pt>
                <c:pt idx="5">
                  <c:v>C360_Operacional_Sprint 198</c:v>
                </c:pt>
                <c:pt idx="6">
                  <c:v>C360_Operacional_Sprint 199</c:v>
                </c:pt>
                <c:pt idx="7">
                  <c:v>C360_Operacional_Sprint 200</c:v>
                </c:pt>
                <c:pt idx="8">
                  <c:v>C360_Operacional_Sprint 201</c:v>
                </c:pt>
                <c:pt idx="9">
                  <c:v>C360_Operacional_Sprint 202</c:v>
                </c:pt>
                <c:pt idx="10">
                  <c:v>C360_Operacional_Sprint 203</c:v>
                </c:pt>
                <c:pt idx="11">
                  <c:v>C360_Operacional_Sprint 204</c:v>
                </c:pt>
                <c:pt idx="12">
                  <c:v>C360_Operacional_Sprint 205</c:v>
                </c:pt>
                <c:pt idx="13">
                  <c:v>C360_Operacional_Sprint 206</c:v>
                </c:pt>
                <c:pt idx="14">
                  <c:v>C360_Operacional_Sprint 207</c:v>
                </c:pt>
                <c:pt idx="15">
                  <c:v>C360_Operacional_Sprint 208</c:v>
                </c:pt>
                <c:pt idx="16">
                  <c:v>C360_Operacional_Sprint 209</c:v>
                </c:pt>
                <c:pt idx="17">
                  <c:v>C360_Operacional_Sprint 210</c:v>
                </c:pt>
                <c:pt idx="18">
                  <c:v>C360_Operacional_Sprint 211</c:v>
                </c:pt>
                <c:pt idx="19">
                  <c:v>C360_Operacional_Sprint 212</c:v>
                </c:pt>
                <c:pt idx="20">
                  <c:v>C360_Operacional_Sprint 213</c:v>
                </c:pt>
                <c:pt idx="21">
                  <c:v>C360_Operacional_Sprint 214</c:v>
                </c:pt>
                <c:pt idx="22">
                  <c:v>C360_Operacional_Sprint 215</c:v>
                </c:pt>
                <c:pt idx="23">
                  <c:v>C360_Operacional_Sprint 216</c:v>
                </c:pt>
                <c:pt idx="24">
                  <c:v>C360_Operacional_Sprint 217</c:v>
                </c:pt>
                <c:pt idx="25">
                  <c:v>C360_Operacional_Sprint 218</c:v>
                </c:pt>
              </c:strCache>
            </c:strRef>
          </c:cat>
          <c:val>
            <c:numRef>
              <c:f>ELAB1!$AL$4:$AL$29</c:f>
              <c:numCache>
                <c:formatCode>General</c:formatCode>
                <c:ptCount val="26"/>
                <c:pt idx="0">
                  <c:v>70</c:v>
                </c:pt>
                <c:pt idx="1">
                  <c:v>62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4-4AD0-9FD1-5A759CF8670F}"/>
            </c:ext>
          </c:extLst>
        </c:ser>
        <c:ser>
          <c:idx val="1"/>
          <c:order val="1"/>
          <c:tx>
            <c:strRef>
              <c:f>ELAB1!$AU$3</c:f>
              <c:strCache>
                <c:ptCount val="1"/>
                <c:pt idx="0">
                  <c:v>Puntos Planning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4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ELAB1!$A$4:$A$29</c:f>
              <c:strCache>
                <c:ptCount val="26"/>
                <c:pt idx="0">
                  <c:v>C360_Operacional_Sprint 193</c:v>
                </c:pt>
                <c:pt idx="1">
                  <c:v>C360_Operacional_Sprint 194</c:v>
                </c:pt>
                <c:pt idx="2">
                  <c:v>C360_Operacional_Sprint 195</c:v>
                </c:pt>
                <c:pt idx="3">
                  <c:v>C360_Operacional_Sprint 196</c:v>
                </c:pt>
                <c:pt idx="4">
                  <c:v>C360_Operacional_Sprint 197</c:v>
                </c:pt>
                <c:pt idx="5">
                  <c:v>C360_Operacional_Sprint 198</c:v>
                </c:pt>
                <c:pt idx="6">
                  <c:v>C360_Operacional_Sprint 199</c:v>
                </c:pt>
                <c:pt idx="7">
                  <c:v>C360_Operacional_Sprint 200</c:v>
                </c:pt>
                <c:pt idx="8">
                  <c:v>C360_Operacional_Sprint 201</c:v>
                </c:pt>
                <c:pt idx="9">
                  <c:v>C360_Operacional_Sprint 202</c:v>
                </c:pt>
                <c:pt idx="10">
                  <c:v>C360_Operacional_Sprint 203</c:v>
                </c:pt>
                <c:pt idx="11">
                  <c:v>C360_Operacional_Sprint 204</c:v>
                </c:pt>
                <c:pt idx="12">
                  <c:v>C360_Operacional_Sprint 205</c:v>
                </c:pt>
                <c:pt idx="13">
                  <c:v>C360_Operacional_Sprint 206</c:v>
                </c:pt>
                <c:pt idx="14">
                  <c:v>C360_Operacional_Sprint 207</c:v>
                </c:pt>
                <c:pt idx="15">
                  <c:v>C360_Operacional_Sprint 208</c:v>
                </c:pt>
                <c:pt idx="16">
                  <c:v>C360_Operacional_Sprint 209</c:v>
                </c:pt>
                <c:pt idx="17">
                  <c:v>C360_Operacional_Sprint 210</c:v>
                </c:pt>
                <c:pt idx="18">
                  <c:v>C360_Operacional_Sprint 211</c:v>
                </c:pt>
                <c:pt idx="19">
                  <c:v>C360_Operacional_Sprint 212</c:v>
                </c:pt>
                <c:pt idx="20">
                  <c:v>C360_Operacional_Sprint 213</c:v>
                </c:pt>
                <c:pt idx="21">
                  <c:v>C360_Operacional_Sprint 214</c:v>
                </c:pt>
                <c:pt idx="22">
                  <c:v>C360_Operacional_Sprint 215</c:v>
                </c:pt>
                <c:pt idx="23">
                  <c:v>C360_Operacional_Sprint 216</c:v>
                </c:pt>
                <c:pt idx="24">
                  <c:v>C360_Operacional_Sprint 217</c:v>
                </c:pt>
                <c:pt idx="25">
                  <c:v>C360_Operacional_Sprint 218</c:v>
                </c:pt>
              </c:strCache>
            </c:strRef>
          </c:cat>
          <c:val>
            <c:numRef>
              <c:f>ELAB1!$AU$4:$AU$29</c:f>
              <c:numCache>
                <c:formatCode>General</c:formatCode>
                <c:ptCount val="26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34-4AD0-9FD1-5A759CF8670F}"/>
            </c:ext>
          </c:extLst>
        </c:ser>
        <c:ser>
          <c:idx val="2"/>
          <c:order val="2"/>
          <c:tx>
            <c:strRef>
              <c:f>ELAB1!$AV$3</c:f>
              <c:strCache>
                <c:ptCount val="1"/>
                <c:pt idx="0">
                  <c:v>Puntos Planning cerrados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ELAB1!$A$4:$A$29</c:f>
              <c:strCache>
                <c:ptCount val="26"/>
                <c:pt idx="0">
                  <c:v>C360_Operacional_Sprint 193</c:v>
                </c:pt>
                <c:pt idx="1">
                  <c:v>C360_Operacional_Sprint 194</c:v>
                </c:pt>
                <c:pt idx="2">
                  <c:v>C360_Operacional_Sprint 195</c:v>
                </c:pt>
                <c:pt idx="3">
                  <c:v>C360_Operacional_Sprint 196</c:v>
                </c:pt>
                <c:pt idx="4">
                  <c:v>C360_Operacional_Sprint 197</c:v>
                </c:pt>
                <c:pt idx="5">
                  <c:v>C360_Operacional_Sprint 198</c:v>
                </c:pt>
                <c:pt idx="6">
                  <c:v>C360_Operacional_Sprint 199</c:v>
                </c:pt>
                <c:pt idx="7">
                  <c:v>C360_Operacional_Sprint 200</c:v>
                </c:pt>
                <c:pt idx="8">
                  <c:v>C360_Operacional_Sprint 201</c:v>
                </c:pt>
                <c:pt idx="9">
                  <c:v>C360_Operacional_Sprint 202</c:v>
                </c:pt>
                <c:pt idx="10">
                  <c:v>C360_Operacional_Sprint 203</c:v>
                </c:pt>
                <c:pt idx="11">
                  <c:v>C360_Operacional_Sprint 204</c:v>
                </c:pt>
                <c:pt idx="12">
                  <c:v>C360_Operacional_Sprint 205</c:v>
                </c:pt>
                <c:pt idx="13">
                  <c:v>C360_Operacional_Sprint 206</c:v>
                </c:pt>
                <c:pt idx="14">
                  <c:v>C360_Operacional_Sprint 207</c:v>
                </c:pt>
                <c:pt idx="15">
                  <c:v>C360_Operacional_Sprint 208</c:v>
                </c:pt>
                <c:pt idx="16">
                  <c:v>C360_Operacional_Sprint 209</c:v>
                </c:pt>
                <c:pt idx="17">
                  <c:v>C360_Operacional_Sprint 210</c:v>
                </c:pt>
                <c:pt idx="18">
                  <c:v>C360_Operacional_Sprint 211</c:v>
                </c:pt>
                <c:pt idx="19">
                  <c:v>C360_Operacional_Sprint 212</c:v>
                </c:pt>
                <c:pt idx="20">
                  <c:v>C360_Operacional_Sprint 213</c:v>
                </c:pt>
                <c:pt idx="21">
                  <c:v>C360_Operacional_Sprint 214</c:v>
                </c:pt>
                <c:pt idx="22">
                  <c:v>C360_Operacional_Sprint 215</c:v>
                </c:pt>
                <c:pt idx="23">
                  <c:v>C360_Operacional_Sprint 216</c:v>
                </c:pt>
                <c:pt idx="24">
                  <c:v>C360_Operacional_Sprint 217</c:v>
                </c:pt>
                <c:pt idx="25">
                  <c:v>C360_Operacional_Sprint 218</c:v>
                </c:pt>
              </c:strCache>
            </c:strRef>
          </c:cat>
          <c:val>
            <c:numRef>
              <c:f>ELAB1!$AV$4:$AV$29</c:f>
              <c:numCache>
                <c:formatCode>General</c:formatCode>
                <c:ptCount val="26"/>
                <c:pt idx="0">
                  <c:v>65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34-4AD0-9FD1-5A759CF8670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75965455"/>
        <c:axId val="1010493759"/>
      </c:barChart>
      <c:catAx>
        <c:axId val="177596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10493759"/>
        <c:crosses val="autoZero"/>
        <c:auto val="1"/>
        <c:lblAlgn val="ctr"/>
        <c:lblOffset val="100"/>
        <c:noMultiLvlLbl val="0"/>
      </c:catAx>
      <c:valAx>
        <c:axId val="1010493759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75965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ELAB1 - %</a:t>
            </a:r>
            <a:r>
              <a:rPr lang="en-US" baseline="0"/>
              <a:t> P</a:t>
            </a:r>
            <a:r>
              <a:rPr lang="en-US"/>
              <a:t>untos finalizados por Sprint 2024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ELAB1!$AX$3</c:f>
              <c:strCache>
                <c:ptCount val="1"/>
                <c:pt idx="0">
                  <c:v>%puntos Planning finalizados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8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6387-47CF-A097-93438C8CFF48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6387-47CF-A097-93438C8CFF48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6387-47CF-A097-93438C8CFF48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6387-47CF-A097-93438C8CFF48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2867-480F-8019-41A807C4BF24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867-480F-8019-41A807C4BF24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2867-480F-8019-41A807C4BF24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2199-4CC8-B249-597F9747AC5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ELAB1!$A$4:$A$29</c:f>
              <c:strCache>
                <c:ptCount val="26"/>
                <c:pt idx="0">
                  <c:v>C360_Operacional_Sprint 193</c:v>
                </c:pt>
                <c:pt idx="1">
                  <c:v>C360_Operacional_Sprint 194</c:v>
                </c:pt>
                <c:pt idx="2">
                  <c:v>C360_Operacional_Sprint 195</c:v>
                </c:pt>
                <c:pt idx="3">
                  <c:v>C360_Operacional_Sprint 196</c:v>
                </c:pt>
                <c:pt idx="4">
                  <c:v>C360_Operacional_Sprint 197</c:v>
                </c:pt>
                <c:pt idx="5">
                  <c:v>C360_Operacional_Sprint 198</c:v>
                </c:pt>
                <c:pt idx="6">
                  <c:v>C360_Operacional_Sprint 199</c:v>
                </c:pt>
                <c:pt idx="7">
                  <c:v>C360_Operacional_Sprint 200</c:v>
                </c:pt>
                <c:pt idx="8">
                  <c:v>C360_Operacional_Sprint 201</c:v>
                </c:pt>
                <c:pt idx="9">
                  <c:v>C360_Operacional_Sprint 202</c:v>
                </c:pt>
                <c:pt idx="10">
                  <c:v>C360_Operacional_Sprint 203</c:v>
                </c:pt>
                <c:pt idx="11">
                  <c:v>C360_Operacional_Sprint 204</c:v>
                </c:pt>
                <c:pt idx="12">
                  <c:v>C360_Operacional_Sprint 205</c:v>
                </c:pt>
                <c:pt idx="13">
                  <c:v>C360_Operacional_Sprint 206</c:v>
                </c:pt>
                <c:pt idx="14">
                  <c:v>C360_Operacional_Sprint 207</c:v>
                </c:pt>
                <c:pt idx="15">
                  <c:v>C360_Operacional_Sprint 208</c:v>
                </c:pt>
                <c:pt idx="16">
                  <c:v>C360_Operacional_Sprint 209</c:v>
                </c:pt>
                <c:pt idx="17">
                  <c:v>C360_Operacional_Sprint 210</c:v>
                </c:pt>
                <c:pt idx="18">
                  <c:v>C360_Operacional_Sprint 211</c:v>
                </c:pt>
                <c:pt idx="19">
                  <c:v>C360_Operacional_Sprint 212</c:v>
                </c:pt>
                <c:pt idx="20">
                  <c:v>C360_Operacional_Sprint 213</c:v>
                </c:pt>
                <c:pt idx="21">
                  <c:v>C360_Operacional_Sprint 214</c:v>
                </c:pt>
                <c:pt idx="22">
                  <c:v>C360_Operacional_Sprint 215</c:v>
                </c:pt>
                <c:pt idx="23">
                  <c:v>C360_Operacional_Sprint 216</c:v>
                </c:pt>
                <c:pt idx="24">
                  <c:v>C360_Operacional_Sprint 217</c:v>
                </c:pt>
                <c:pt idx="25">
                  <c:v>C360_Operacional_Sprint 218</c:v>
                </c:pt>
              </c:strCache>
            </c:strRef>
          </c:cat>
          <c:val>
            <c:numRef>
              <c:f>ELAB1!$AX$4:$AX$29</c:f>
              <c:numCache>
                <c:formatCode>0%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6387-47CF-A097-93438C8CFF4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57782703"/>
        <c:axId val="563930863"/>
      </c:barChart>
      <c:catAx>
        <c:axId val="1957782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3930863"/>
        <c:crosses val="autoZero"/>
        <c:auto val="1"/>
        <c:lblAlgn val="ctr"/>
        <c:lblOffset val="100"/>
        <c:noMultiLvlLbl val="0"/>
      </c:catAx>
      <c:valAx>
        <c:axId val="56393086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7782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TEAM2 - Evolución quemado Sprints 2025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11"/>
          <c:order val="0"/>
          <c:tx>
            <c:strRef>
              <c:f>ELAB2!$AN$3</c:f>
              <c:strCache>
                <c:ptCount val="1"/>
                <c:pt idx="0">
                  <c:v>Puntos Sprint cerrados (Jira)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ELAB2!$A$4:$A$29</c:f>
              <c:strCache>
                <c:ptCount val="26"/>
                <c:pt idx="0">
                  <c:v>C360_Operacional_Sprint 193</c:v>
                </c:pt>
                <c:pt idx="1">
                  <c:v>C360_Operacional_Sprint 194</c:v>
                </c:pt>
                <c:pt idx="2">
                  <c:v>C360_Operacional_Sprint 195</c:v>
                </c:pt>
                <c:pt idx="3">
                  <c:v>C360_Operacional_Sprint 196</c:v>
                </c:pt>
                <c:pt idx="4">
                  <c:v>C360_Operacional_Sprint 197</c:v>
                </c:pt>
                <c:pt idx="5">
                  <c:v>C360_Operacional_Sprint 198</c:v>
                </c:pt>
                <c:pt idx="6">
                  <c:v>C360_Operacional_Sprint 199</c:v>
                </c:pt>
                <c:pt idx="7">
                  <c:v>C360_Operacional_Sprint 200</c:v>
                </c:pt>
                <c:pt idx="8">
                  <c:v>C360_Operacional_Sprint 201</c:v>
                </c:pt>
                <c:pt idx="9">
                  <c:v>C360_Operacional_Sprint 202</c:v>
                </c:pt>
                <c:pt idx="10">
                  <c:v>C360_Operacional_Sprint 203</c:v>
                </c:pt>
                <c:pt idx="11">
                  <c:v>C360_Operacional_Sprint 204</c:v>
                </c:pt>
                <c:pt idx="12">
                  <c:v>C360_Operacional_Sprint 205</c:v>
                </c:pt>
                <c:pt idx="13">
                  <c:v>C360_Operacional_Sprint 206</c:v>
                </c:pt>
                <c:pt idx="14">
                  <c:v>C360_Operacional_Sprint 207</c:v>
                </c:pt>
                <c:pt idx="15">
                  <c:v>C360_Operacional_Sprint 208</c:v>
                </c:pt>
                <c:pt idx="16">
                  <c:v>C360_Operacional_Sprint 209</c:v>
                </c:pt>
                <c:pt idx="17">
                  <c:v>C360_Operacional_Sprint 210</c:v>
                </c:pt>
                <c:pt idx="18">
                  <c:v>C360_Operacional_Sprint 211</c:v>
                </c:pt>
                <c:pt idx="19">
                  <c:v>C360_Operacional_Sprint 212</c:v>
                </c:pt>
                <c:pt idx="20">
                  <c:v>C360_Operacional_Sprint 213</c:v>
                </c:pt>
                <c:pt idx="21">
                  <c:v>C360_Operacional_Sprint 214</c:v>
                </c:pt>
                <c:pt idx="22">
                  <c:v>C360_Operacional_Sprint 215</c:v>
                </c:pt>
                <c:pt idx="23">
                  <c:v>C360_Operacional_Sprint 216</c:v>
                </c:pt>
                <c:pt idx="24">
                  <c:v>C360_Operacional_Sprint 217</c:v>
                </c:pt>
                <c:pt idx="25">
                  <c:v>C360_Operacional_Sprint 218</c:v>
                </c:pt>
              </c:strCache>
            </c:strRef>
          </c:cat>
          <c:val>
            <c:numRef>
              <c:f>ELAB2!$AN$4:$AN$29</c:f>
              <c:numCache>
                <c:formatCode>General</c:formatCode>
                <c:ptCount val="26"/>
                <c:pt idx="0">
                  <c:v>15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F5-49A1-A987-A8762A92933D}"/>
            </c:ext>
          </c:extLst>
        </c:ser>
        <c:ser>
          <c:idx val="0"/>
          <c:order val="1"/>
          <c:tx>
            <c:strRef>
              <c:f>ELAB2!$AO$3</c:f>
              <c:strCache>
                <c:ptCount val="1"/>
                <c:pt idx="0">
                  <c:v>Puntos Sprint sin cerrar (Jira)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ELAB2!$A$4:$A$29</c:f>
              <c:strCache>
                <c:ptCount val="26"/>
                <c:pt idx="0">
                  <c:v>C360_Operacional_Sprint 193</c:v>
                </c:pt>
                <c:pt idx="1">
                  <c:v>C360_Operacional_Sprint 194</c:v>
                </c:pt>
                <c:pt idx="2">
                  <c:v>C360_Operacional_Sprint 195</c:v>
                </c:pt>
                <c:pt idx="3">
                  <c:v>C360_Operacional_Sprint 196</c:v>
                </c:pt>
                <c:pt idx="4">
                  <c:v>C360_Operacional_Sprint 197</c:v>
                </c:pt>
                <c:pt idx="5">
                  <c:v>C360_Operacional_Sprint 198</c:v>
                </c:pt>
                <c:pt idx="6">
                  <c:v>C360_Operacional_Sprint 199</c:v>
                </c:pt>
                <c:pt idx="7">
                  <c:v>C360_Operacional_Sprint 200</c:v>
                </c:pt>
                <c:pt idx="8">
                  <c:v>C360_Operacional_Sprint 201</c:v>
                </c:pt>
                <c:pt idx="9">
                  <c:v>C360_Operacional_Sprint 202</c:v>
                </c:pt>
                <c:pt idx="10">
                  <c:v>C360_Operacional_Sprint 203</c:v>
                </c:pt>
                <c:pt idx="11">
                  <c:v>C360_Operacional_Sprint 204</c:v>
                </c:pt>
                <c:pt idx="12">
                  <c:v>C360_Operacional_Sprint 205</c:v>
                </c:pt>
                <c:pt idx="13">
                  <c:v>C360_Operacional_Sprint 206</c:v>
                </c:pt>
                <c:pt idx="14">
                  <c:v>C360_Operacional_Sprint 207</c:v>
                </c:pt>
                <c:pt idx="15">
                  <c:v>C360_Operacional_Sprint 208</c:v>
                </c:pt>
                <c:pt idx="16">
                  <c:v>C360_Operacional_Sprint 209</c:v>
                </c:pt>
                <c:pt idx="17">
                  <c:v>C360_Operacional_Sprint 210</c:v>
                </c:pt>
                <c:pt idx="18">
                  <c:v>C360_Operacional_Sprint 211</c:v>
                </c:pt>
                <c:pt idx="19">
                  <c:v>C360_Operacional_Sprint 212</c:v>
                </c:pt>
                <c:pt idx="20">
                  <c:v>C360_Operacional_Sprint 213</c:v>
                </c:pt>
                <c:pt idx="21">
                  <c:v>C360_Operacional_Sprint 214</c:v>
                </c:pt>
                <c:pt idx="22">
                  <c:v>C360_Operacional_Sprint 215</c:v>
                </c:pt>
                <c:pt idx="23">
                  <c:v>C360_Operacional_Sprint 216</c:v>
                </c:pt>
                <c:pt idx="24">
                  <c:v>C360_Operacional_Sprint 217</c:v>
                </c:pt>
                <c:pt idx="25">
                  <c:v>C360_Operacional_Sprint 218</c:v>
                </c:pt>
              </c:strCache>
            </c:strRef>
          </c:cat>
          <c:val>
            <c:numRef>
              <c:f>ELAB2!$AO$4:$AO$29</c:f>
              <c:numCache>
                <c:formatCode>General</c:formatCode>
                <c:ptCount val="26"/>
                <c:pt idx="0">
                  <c:v>33</c:v>
                </c:pt>
                <c:pt idx="1">
                  <c:v>90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15-4287-B32A-A5F04249306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1152467279"/>
        <c:axId val="1002907503"/>
      </c:barChart>
      <c:catAx>
        <c:axId val="1152467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Sprints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02907503"/>
        <c:crosses val="autoZero"/>
        <c:auto val="1"/>
        <c:lblAlgn val="ctr"/>
        <c:lblOffset val="100"/>
        <c:noMultiLvlLbl val="0"/>
      </c:catAx>
      <c:valAx>
        <c:axId val="1002907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Puntos de Historia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5246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TEAM2 - %</a:t>
            </a:r>
            <a:r>
              <a:rPr lang="en-US" baseline="0"/>
              <a:t> P</a:t>
            </a:r>
            <a:r>
              <a:rPr lang="en-US"/>
              <a:t>untos finalizados por Sprint 2025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ELAB2!$AP$3</c:f>
              <c:strCache>
                <c:ptCount val="1"/>
                <c:pt idx="0">
                  <c:v>%puntos Sprint finalizados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59C-44BC-AF91-624811F12E49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59C-44BC-AF91-624811F12E49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59C-44BC-AF91-624811F12E49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59C-44BC-AF91-624811F12E49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59C-44BC-AF91-624811F12E49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859C-44BC-AF91-624811F12E49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859C-44BC-AF91-624811F12E49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859C-44BC-AF91-624811F12E49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FDCA-47A1-8849-BEF36AC2B63B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CA6C-4333-B4B6-106A1521AD2F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4-00E8-4359-88C9-FFCDFDB177F3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6-86E7-4B83-98B3-397B9452375C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8-FF46-419C-8A41-6CB33F0289C5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FF46-419C-8A41-6CB33F0289C5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A-FF46-419C-8A41-6CB33F0289C5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E-DD0D-42DF-BE48-CB9D8CF0E906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0-5A25-4124-9FED-195FD52A6997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2-5533-4D45-98A9-FAA9B93437FB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4-448E-44AD-B0FC-352854ACB75D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6-A9B0-4509-8E5D-517AFFD2E4DA}"/>
              </c:ext>
            </c:extLst>
          </c:dPt>
          <c:dPt>
            <c:idx val="2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8-C8C0-4B38-8CB2-CD5529B48B91}"/>
              </c:ext>
            </c:extLst>
          </c:dPt>
          <c:dPt>
            <c:idx val="2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A-7C71-476C-94C2-F7A7960FDF61}"/>
              </c:ext>
            </c:extLst>
          </c:dPt>
          <c:dPt>
            <c:idx val="22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C-3E66-428B-AA26-0558A3EB10A7}"/>
              </c:ext>
            </c:extLst>
          </c:dPt>
          <c:dPt>
            <c:idx val="23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3E66-428B-AA26-0558A3EB10A7}"/>
              </c:ext>
            </c:extLst>
          </c:dPt>
          <c:dPt>
            <c:idx val="2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0-46CC-471E-8363-688BCFB79EA1}"/>
              </c:ext>
            </c:extLst>
          </c:dPt>
          <c:dPt>
            <c:idx val="2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2-C790-4451-84D8-C91649A4B56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ELAB2!$A$4:$A$29</c:f>
              <c:strCache>
                <c:ptCount val="26"/>
                <c:pt idx="0">
                  <c:v>C360_Operacional_Sprint 193</c:v>
                </c:pt>
                <c:pt idx="1">
                  <c:v>C360_Operacional_Sprint 194</c:v>
                </c:pt>
                <c:pt idx="2">
                  <c:v>C360_Operacional_Sprint 195</c:v>
                </c:pt>
                <c:pt idx="3">
                  <c:v>C360_Operacional_Sprint 196</c:v>
                </c:pt>
                <c:pt idx="4">
                  <c:v>C360_Operacional_Sprint 197</c:v>
                </c:pt>
                <c:pt idx="5">
                  <c:v>C360_Operacional_Sprint 198</c:v>
                </c:pt>
                <c:pt idx="6">
                  <c:v>C360_Operacional_Sprint 199</c:v>
                </c:pt>
                <c:pt idx="7">
                  <c:v>C360_Operacional_Sprint 200</c:v>
                </c:pt>
                <c:pt idx="8">
                  <c:v>C360_Operacional_Sprint 201</c:v>
                </c:pt>
                <c:pt idx="9">
                  <c:v>C360_Operacional_Sprint 202</c:v>
                </c:pt>
                <c:pt idx="10">
                  <c:v>C360_Operacional_Sprint 203</c:v>
                </c:pt>
                <c:pt idx="11">
                  <c:v>C360_Operacional_Sprint 204</c:v>
                </c:pt>
                <c:pt idx="12">
                  <c:v>C360_Operacional_Sprint 205</c:v>
                </c:pt>
                <c:pt idx="13">
                  <c:v>C360_Operacional_Sprint 206</c:v>
                </c:pt>
                <c:pt idx="14">
                  <c:v>C360_Operacional_Sprint 207</c:v>
                </c:pt>
                <c:pt idx="15">
                  <c:v>C360_Operacional_Sprint 208</c:v>
                </c:pt>
                <c:pt idx="16">
                  <c:v>C360_Operacional_Sprint 209</c:v>
                </c:pt>
                <c:pt idx="17">
                  <c:v>C360_Operacional_Sprint 210</c:v>
                </c:pt>
                <c:pt idx="18">
                  <c:v>C360_Operacional_Sprint 211</c:v>
                </c:pt>
                <c:pt idx="19">
                  <c:v>C360_Operacional_Sprint 212</c:v>
                </c:pt>
                <c:pt idx="20">
                  <c:v>C360_Operacional_Sprint 213</c:v>
                </c:pt>
                <c:pt idx="21">
                  <c:v>C360_Operacional_Sprint 214</c:v>
                </c:pt>
                <c:pt idx="22">
                  <c:v>C360_Operacional_Sprint 215</c:v>
                </c:pt>
                <c:pt idx="23">
                  <c:v>C360_Operacional_Sprint 216</c:v>
                </c:pt>
                <c:pt idx="24">
                  <c:v>C360_Operacional_Sprint 217</c:v>
                </c:pt>
                <c:pt idx="25">
                  <c:v>C360_Operacional_Sprint 218</c:v>
                </c:pt>
              </c:strCache>
            </c:strRef>
          </c:cat>
          <c:val>
            <c:numRef>
              <c:f>ELAB2!$AP$4:$AP$29</c:f>
              <c:numCache>
                <c:formatCode>0%</c:formatCode>
                <c:ptCount val="26"/>
                <c:pt idx="0">
                  <c:v>0.3125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942-4306-AF4C-B5F0FD95F89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57782703"/>
        <c:axId val="563930863"/>
      </c:barChart>
      <c:catAx>
        <c:axId val="1957782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3930863"/>
        <c:crosses val="autoZero"/>
        <c:auto val="1"/>
        <c:lblAlgn val="ctr"/>
        <c:lblOffset val="100"/>
        <c:noMultiLvlLbl val="0"/>
      </c:catAx>
      <c:valAx>
        <c:axId val="56393086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7782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TEAM2 - Comparativa Capacidad/Sprint/Cerrado 2025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ELAB2!$AL$3</c:f>
              <c:strCache>
                <c:ptCount val="1"/>
                <c:pt idx="0">
                  <c:v>Puntos capacidad desarrollos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ELAB2!$A$4:$A$29</c:f>
              <c:strCache>
                <c:ptCount val="26"/>
                <c:pt idx="0">
                  <c:v>C360_Operacional_Sprint 193</c:v>
                </c:pt>
                <c:pt idx="1">
                  <c:v>C360_Operacional_Sprint 194</c:v>
                </c:pt>
                <c:pt idx="2">
                  <c:v>C360_Operacional_Sprint 195</c:v>
                </c:pt>
                <c:pt idx="3">
                  <c:v>C360_Operacional_Sprint 196</c:v>
                </c:pt>
                <c:pt idx="4">
                  <c:v>C360_Operacional_Sprint 197</c:v>
                </c:pt>
                <c:pt idx="5">
                  <c:v>C360_Operacional_Sprint 198</c:v>
                </c:pt>
                <c:pt idx="6">
                  <c:v>C360_Operacional_Sprint 199</c:v>
                </c:pt>
                <c:pt idx="7">
                  <c:v>C360_Operacional_Sprint 200</c:v>
                </c:pt>
                <c:pt idx="8">
                  <c:v>C360_Operacional_Sprint 201</c:v>
                </c:pt>
                <c:pt idx="9">
                  <c:v>C360_Operacional_Sprint 202</c:v>
                </c:pt>
                <c:pt idx="10">
                  <c:v>C360_Operacional_Sprint 203</c:v>
                </c:pt>
                <c:pt idx="11">
                  <c:v>C360_Operacional_Sprint 204</c:v>
                </c:pt>
                <c:pt idx="12">
                  <c:v>C360_Operacional_Sprint 205</c:v>
                </c:pt>
                <c:pt idx="13">
                  <c:v>C360_Operacional_Sprint 206</c:v>
                </c:pt>
                <c:pt idx="14">
                  <c:v>C360_Operacional_Sprint 207</c:v>
                </c:pt>
                <c:pt idx="15">
                  <c:v>C360_Operacional_Sprint 208</c:v>
                </c:pt>
                <c:pt idx="16">
                  <c:v>C360_Operacional_Sprint 209</c:v>
                </c:pt>
                <c:pt idx="17">
                  <c:v>C360_Operacional_Sprint 210</c:v>
                </c:pt>
                <c:pt idx="18">
                  <c:v>C360_Operacional_Sprint 211</c:v>
                </c:pt>
                <c:pt idx="19">
                  <c:v>C360_Operacional_Sprint 212</c:v>
                </c:pt>
                <c:pt idx="20">
                  <c:v>C360_Operacional_Sprint 213</c:v>
                </c:pt>
                <c:pt idx="21">
                  <c:v>C360_Operacional_Sprint 214</c:v>
                </c:pt>
                <c:pt idx="22">
                  <c:v>C360_Operacional_Sprint 215</c:v>
                </c:pt>
                <c:pt idx="23">
                  <c:v>C360_Operacional_Sprint 216</c:v>
                </c:pt>
                <c:pt idx="24">
                  <c:v>C360_Operacional_Sprint 217</c:v>
                </c:pt>
                <c:pt idx="25">
                  <c:v>C360_Operacional_Sprint 218</c:v>
                </c:pt>
              </c:strCache>
            </c:strRef>
          </c:cat>
          <c:val>
            <c:numRef>
              <c:f>ELAB2!$AL$4:$AL$29</c:f>
              <c:numCache>
                <c:formatCode>General</c:formatCode>
                <c:ptCount val="26"/>
                <c:pt idx="0">
                  <c:v>38</c:v>
                </c:pt>
                <c:pt idx="1">
                  <c:v>62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5B-4FB0-9591-DEF5F5A4BCC1}"/>
            </c:ext>
          </c:extLst>
        </c:ser>
        <c:ser>
          <c:idx val="1"/>
          <c:order val="1"/>
          <c:tx>
            <c:strRef>
              <c:f>ELAB2!$AM$3</c:f>
              <c:strCache>
                <c:ptCount val="1"/>
                <c:pt idx="0">
                  <c:v>Puntos Sprint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4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ELAB2!$A$4:$A$29</c:f>
              <c:strCache>
                <c:ptCount val="26"/>
                <c:pt idx="0">
                  <c:v>C360_Operacional_Sprint 193</c:v>
                </c:pt>
                <c:pt idx="1">
                  <c:v>C360_Operacional_Sprint 194</c:v>
                </c:pt>
                <c:pt idx="2">
                  <c:v>C360_Operacional_Sprint 195</c:v>
                </c:pt>
                <c:pt idx="3">
                  <c:v>C360_Operacional_Sprint 196</c:v>
                </c:pt>
                <c:pt idx="4">
                  <c:v>C360_Operacional_Sprint 197</c:v>
                </c:pt>
                <c:pt idx="5">
                  <c:v>C360_Operacional_Sprint 198</c:v>
                </c:pt>
                <c:pt idx="6">
                  <c:v>C360_Operacional_Sprint 199</c:v>
                </c:pt>
                <c:pt idx="7">
                  <c:v>C360_Operacional_Sprint 200</c:v>
                </c:pt>
                <c:pt idx="8">
                  <c:v>C360_Operacional_Sprint 201</c:v>
                </c:pt>
                <c:pt idx="9">
                  <c:v>C360_Operacional_Sprint 202</c:v>
                </c:pt>
                <c:pt idx="10">
                  <c:v>C360_Operacional_Sprint 203</c:v>
                </c:pt>
                <c:pt idx="11">
                  <c:v>C360_Operacional_Sprint 204</c:v>
                </c:pt>
                <c:pt idx="12">
                  <c:v>C360_Operacional_Sprint 205</c:v>
                </c:pt>
                <c:pt idx="13">
                  <c:v>C360_Operacional_Sprint 206</c:v>
                </c:pt>
                <c:pt idx="14">
                  <c:v>C360_Operacional_Sprint 207</c:v>
                </c:pt>
                <c:pt idx="15">
                  <c:v>C360_Operacional_Sprint 208</c:v>
                </c:pt>
                <c:pt idx="16">
                  <c:v>C360_Operacional_Sprint 209</c:v>
                </c:pt>
                <c:pt idx="17">
                  <c:v>C360_Operacional_Sprint 210</c:v>
                </c:pt>
                <c:pt idx="18">
                  <c:v>C360_Operacional_Sprint 211</c:v>
                </c:pt>
                <c:pt idx="19">
                  <c:v>C360_Operacional_Sprint 212</c:v>
                </c:pt>
                <c:pt idx="20">
                  <c:v>C360_Operacional_Sprint 213</c:v>
                </c:pt>
                <c:pt idx="21">
                  <c:v>C360_Operacional_Sprint 214</c:v>
                </c:pt>
                <c:pt idx="22">
                  <c:v>C360_Operacional_Sprint 215</c:v>
                </c:pt>
                <c:pt idx="23">
                  <c:v>C360_Operacional_Sprint 216</c:v>
                </c:pt>
                <c:pt idx="24">
                  <c:v>C360_Operacional_Sprint 217</c:v>
                </c:pt>
                <c:pt idx="25">
                  <c:v>C360_Operacional_Sprint 218</c:v>
                </c:pt>
              </c:strCache>
            </c:strRef>
          </c:cat>
          <c:val>
            <c:numRef>
              <c:f>ELAB2!$AM$4:$AM$29</c:f>
              <c:numCache>
                <c:formatCode>General</c:formatCode>
                <c:ptCount val="26"/>
                <c:pt idx="0">
                  <c:v>48</c:v>
                </c:pt>
                <c:pt idx="1">
                  <c:v>90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5B-4FB0-9591-DEF5F5A4BCC1}"/>
            </c:ext>
          </c:extLst>
        </c:ser>
        <c:ser>
          <c:idx val="2"/>
          <c:order val="2"/>
          <c:tx>
            <c:strRef>
              <c:f>ELAB2!$AN$3</c:f>
              <c:strCache>
                <c:ptCount val="1"/>
                <c:pt idx="0">
                  <c:v>Puntos Sprint cerrados (Jira)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ELAB2!$A$4:$A$29</c:f>
              <c:strCache>
                <c:ptCount val="26"/>
                <c:pt idx="0">
                  <c:v>C360_Operacional_Sprint 193</c:v>
                </c:pt>
                <c:pt idx="1">
                  <c:v>C360_Operacional_Sprint 194</c:v>
                </c:pt>
                <c:pt idx="2">
                  <c:v>C360_Operacional_Sprint 195</c:v>
                </c:pt>
                <c:pt idx="3">
                  <c:v>C360_Operacional_Sprint 196</c:v>
                </c:pt>
                <c:pt idx="4">
                  <c:v>C360_Operacional_Sprint 197</c:v>
                </c:pt>
                <c:pt idx="5">
                  <c:v>C360_Operacional_Sprint 198</c:v>
                </c:pt>
                <c:pt idx="6">
                  <c:v>C360_Operacional_Sprint 199</c:v>
                </c:pt>
                <c:pt idx="7">
                  <c:v>C360_Operacional_Sprint 200</c:v>
                </c:pt>
                <c:pt idx="8">
                  <c:v>C360_Operacional_Sprint 201</c:v>
                </c:pt>
                <c:pt idx="9">
                  <c:v>C360_Operacional_Sprint 202</c:v>
                </c:pt>
                <c:pt idx="10">
                  <c:v>C360_Operacional_Sprint 203</c:v>
                </c:pt>
                <c:pt idx="11">
                  <c:v>C360_Operacional_Sprint 204</c:v>
                </c:pt>
                <c:pt idx="12">
                  <c:v>C360_Operacional_Sprint 205</c:v>
                </c:pt>
                <c:pt idx="13">
                  <c:v>C360_Operacional_Sprint 206</c:v>
                </c:pt>
                <c:pt idx="14">
                  <c:v>C360_Operacional_Sprint 207</c:v>
                </c:pt>
                <c:pt idx="15">
                  <c:v>C360_Operacional_Sprint 208</c:v>
                </c:pt>
                <c:pt idx="16">
                  <c:v>C360_Operacional_Sprint 209</c:v>
                </c:pt>
                <c:pt idx="17">
                  <c:v>C360_Operacional_Sprint 210</c:v>
                </c:pt>
                <c:pt idx="18">
                  <c:v>C360_Operacional_Sprint 211</c:v>
                </c:pt>
                <c:pt idx="19">
                  <c:v>C360_Operacional_Sprint 212</c:v>
                </c:pt>
                <c:pt idx="20">
                  <c:v>C360_Operacional_Sprint 213</c:v>
                </c:pt>
                <c:pt idx="21">
                  <c:v>C360_Operacional_Sprint 214</c:v>
                </c:pt>
                <c:pt idx="22">
                  <c:v>C360_Operacional_Sprint 215</c:v>
                </c:pt>
                <c:pt idx="23">
                  <c:v>C360_Operacional_Sprint 216</c:v>
                </c:pt>
                <c:pt idx="24">
                  <c:v>C360_Operacional_Sprint 217</c:v>
                </c:pt>
                <c:pt idx="25">
                  <c:v>C360_Operacional_Sprint 218</c:v>
                </c:pt>
              </c:strCache>
            </c:strRef>
          </c:cat>
          <c:val>
            <c:numRef>
              <c:f>ELAB2!$AN$4:$AN$29</c:f>
              <c:numCache>
                <c:formatCode>General</c:formatCode>
                <c:ptCount val="26"/>
                <c:pt idx="0">
                  <c:v>15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5B-4FB0-9591-DEF5F5A4BCC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75965455"/>
        <c:axId val="1010493759"/>
      </c:barChart>
      <c:catAx>
        <c:axId val="177596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10493759"/>
        <c:crosses val="autoZero"/>
        <c:auto val="1"/>
        <c:lblAlgn val="ctr"/>
        <c:lblOffset val="100"/>
        <c:noMultiLvlLbl val="0"/>
      </c:catAx>
      <c:valAx>
        <c:axId val="1010493759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75965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ELAB2 - Evolución quemado Sprints 2024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11"/>
          <c:order val="0"/>
          <c:tx>
            <c:strRef>
              <c:f>ELAB2!$AV$3</c:f>
              <c:strCache>
                <c:ptCount val="1"/>
                <c:pt idx="0">
                  <c:v>Puntos Planning cerrados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ELAB2!$A$4:$A$29</c:f>
              <c:strCache>
                <c:ptCount val="26"/>
                <c:pt idx="0">
                  <c:v>C360_Operacional_Sprint 193</c:v>
                </c:pt>
                <c:pt idx="1">
                  <c:v>C360_Operacional_Sprint 194</c:v>
                </c:pt>
                <c:pt idx="2">
                  <c:v>C360_Operacional_Sprint 195</c:v>
                </c:pt>
                <c:pt idx="3">
                  <c:v>C360_Operacional_Sprint 196</c:v>
                </c:pt>
                <c:pt idx="4">
                  <c:v>C360_Operacional_Sprint 197</c:v>
                </c:pt>
                <c:pt idx="5">
                  <c:v>C360_Operacional_Sprint 198</c:v>
                </c:pt>
                <c:pt idx="6">
                  <c:v>C360_Operacional_Sprint 199</c:v>
                </c:pt>
                <c:pt idx="7">
                  <c:v>C360_Operacional_Sprint 200</c:v>
                </c:pt>
                <c:pt idx="8">
                  <c:v>C360_Operacional_Sprint 201</c:v>
                </c:pt>
                <c:pt idx="9">
                  <c:v>C360_Operacional_Sprint 202</c:v>
                </c:pt>
                <c:pt idx="10">
                  <c:v>C360_Operacional_Sprint 203</c:v>
                </c:pt>
                <c:pt idx="11">
                  <c:v>C360_Operacional_Sprint 204</c:v>
                </c:pt>
                <c:pt idx="12">
                  <c:v>C360_Operacional_Sprint 205</c:v>
                </c:pt>
                <c:pt idx="13">
                  <c:v>C360_Operacional_Sprint 206</c:v>
                </c:pt>
                <c:pt idx="14">
                  <c:v>C360_Operacional_Sprint 207</c:v>
                </c:pt>
                <c:pt idx="15">
                  <c:v>C360_Operacional_Sprint 208</c:v>
                </c:pt>
                <c:pt idx="16">
                  <c:v>C360_Operacional_Sprint 209</c:v>
                </c:pt>
                <c:pt idx="17">
                  <c:v>C360_Operacional_Sprint 210</c:v>
                </c:pt>
                <c:pt idx="18">
                  <c:v>C360_Operacional_Sprint 211</c:v>
                </c:pt>
                <c:pt idx="19">
                  <c:v>C360_Operacional_Sprint 212</c:v>
                </c:pt>
                <c:pt idx="20">
                  <c:v>C360_Operacional_Sprint 213</c:v>
                </c:pt>
                <c:pt idx="21">
                  <c:v>C360_Operacional_Sprint 214</c:v>
                </c:pt>
                <c:pt idx="22">
                  <c:v>C360_Operacional_Sprint 215</c:v>
                </c:pt>
                <c:pt idx="23">
                  <c:v>C360_Operacional_Sprint 216</c:v>
                </c:pt>
                <c:pt idx="24">
                  <c:v>C360_Operacional_Sprint 217</c:v>
                </c:pt>
                <c:pt idx="25">
                  <c:v>C360_Operacional_Sprint 218</c:v>
                </c:pt>
              </c:strCache>
            </c:strRef>
          </c:cat>
          <c:val>
            <c:numRef>
              <c:f>ELAB2!$AV$4:$AV$29</c:f>
              <c:numCache>
                <c:formatCode>General</c:formatCode>
                <c:ptCount val="26"/>
                <c:pt idx="0">
                  <c:v>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76-4D3D-A302-C3197B298657}"/>
            </c:ext>
          </c:extLst>
        </c:ser>
        <c:ser>
          <c:idx val="0"/>
          <c:order val="1"/>
          <c:tx>
            <c:strRef>
              <c:f>ELAB2!$AW$3</c:f>
              <c:strCache>
                <c:ptCount val="1"/>
                <c:pt idx="0">
                  <c:v>Puntos Planning sin cerrar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ELAB2!$A$4:$A$29</c:f>
              <c:strCache>
                <c:ptCount val="26"/>
                <c:pt idx="0">
                  <c:v>C360_Operacional_Sprint 193</c:v>
                </c:pt>
                <c:pt idx="1">
                  <c:v>C360_Operacional_Sprint 194</c:v>
                </c:pt>
                <c:pt idx="2">
                  <c:v>C360_Operacional_Sprint 195</c:v>
                </c:pt>
                <c:pt idx="3">
                  <c:v>C360_Operacional_Sprint 196</c:v>
                </c:pt>
                <c:pt idx="4">
                  <c:v>C360_Operacional_Sprint 197</c:v>
                </c:pt>
                <c:pt idx="5">
                  <c:v>C360_Operacional_Sprint 198</c:v>
                </c:pt>
                <c:pt idx="6">
                  <c:v>C360_Operacional_Sprint 199</c:v>
                </c:pt>
                <c:pt idx="7">
                  <c:v>C360_Operacional_Sprint 200</c:v>
                </c:pt>
                <c:pt idx="8">
                  <c:v>C360_Operacional_Sprint 201</c:v>
                </c:pt>
                <c:pt idx="9">
                  <c:v>C360_Operacional_Sprint 202</c:v>
                </c:pt>
                <c:pt idx="10">
                  <c:v>C360_Operacional_Sprint 203</c:v>
                </c:pt>
                <c:pt idx="11">
                  <c:v>C360_Operacional_Sprint 204</c:v>
                </c:pt>
                <c:pt idx="12">
                  <c:v>C360_Operacional_Sprint 205</c:v>
                </c:pt>
                <c:pt idx="13">
                  <c:v>C360_Operacional_Sprint 206</c:v>
                </c:pt>
                <c:pt idx="14">
                  <c:v>C360_Operacional_Sprint 207</c:v>
                </c:pt>
                <c:pt idx="15">
                  <c:v>C360_Operacional_Sprint 208</c:v>
                </c:pt>
                <c:pt idx="16">
                  <c:v>C360_Operacional_Sprint 209</c:v>
                </c:pt>
                <c:pt idx="17">
                  <c:v>C360_Operacional_Sprint 210</c:v>
                </c:pt>
                <c:pt idx="18">
                  <c:v>C360_Operacional_Sprint 211</c:v>
                </c:pt>
                <c:pt idx="19">
                  <c:v>C360_Operacional_Sprint 212</c:v>
                </c:pt>
                <c:pt idx="20">
                  <c:v>C360_Operacional_Sprint 213</c:v>
                </c:pt>
                <c:pt idx="21">
                  <c:v>C360_Operacional_Sprint 214</c:v>
                </c:pt>
                <c:pt idx="22">
                  <c:v>C360_Operacional_Sprint 215</c:v>
                </c:pt>
                <c:pt idx="23">
                  <c:v>C360_Operacional_Sprint 216</c:v>
                </c:pt>
                <c:pt idx="24">
                  <c:v>C360_Operacional_Sprint 217</c:v>
                </c:pt>
                <c:pt idx="25">
                  <c:v>C360_Operacional_Sprint 218</c:v>
                </c:pt>
              </c:strCache>
            </c:strRef>
          </c:cat>
          <c:val>
            <c:numRef>
              <c:f>ELAB2!$AW$4:$AW$29</c:f>
              <c:numCache>
                <c:formatCode>General</c:formatCode>
                <c:ptCount val="26"/>
                <c:pt idx="0">
                  <c:v>33</c:v>
                </c:pt>
                <c:pt idx="1">
                  <c:v>62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76-4D3D-A302-C3197B29865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1152467279"/>
        <c:axId val="1002907503"/>
      </c:barChart>
      <c:catAx>
        <c:axId val="1152467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Sprints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02907503"/>
        <c:crosses val="autoZero"/>
        <c:auto val="1"/>
        <c:lblAlgn val="ctr"/>
        <c:lblOffset val="100"/>
        <c:noMultiLvlLbl val="0"/>
      </c:catAx>
      <c:valAx>
        <c:axId val="1002907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Puntos de Historia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5246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ELAB2 - Comparativa Capacidad/Planificado/Cerrado 2024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ELAB2!$AL$3</c:f>
              <c:strCache>
                <c:ptCount val="1"/>
                <c:pt idx="0">
                  <c:v>Puntos capacidad desarrollos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ELAB2!$A$4:$A$29</c:f>
              <c:strCache>
                <c:ptCount val="26"/>
                <c:pt idx="0">
                  <c:v>C360_Operacional_Sprint 193</c:v>
                </c:pt>
                <c:pt idx="1">
                  <c:v>C360_Operacional_Sprint 194</c:v>
                </c:pt>
                <c:pt idx="2">
                  <c:v>C360_Operacional_Sprint 195</c:v>
                </c:pt>
                <c:pt idx="3">
                  <c:v>C360_Operacional_Sprint 196</c:v>
                </c:pt>
                <c:pt idx="4">
                  <c:v>C360_Operacional_Sprint 197</c:v>
                </c:pt>
                <c:pt idx="5">
                  <c:v>C360_Operacional_Sprint 198</c:v>
                </c:pt>
                <c:pt idx="6">
                  <c:v>C360_Operacional_Sprint 199</c:v>
                </c:pt>
                <c:pt idx="7">
                  <c:v>C360_Operacional_Sprint 200</c:v>
                </c:pt>
                <c:pt idx="8">
                  <c:v>C360_Operacional_Sprint 201</c:v>
                </c:pt>
                <c:pt idx="9">
                  <c:v>C360_Operacional_Sprint 202</c:v>
                </c:pt>
                <c:pt idx="10">
                  <c:v>C360_Operacional_Sprint 203</c:v>
                </c:pt>
                <c:pt idx="11">
                  <c:v>C360_Operacional_Sprint 204</c:v>
                </c:pt>
                <c:pt idx="12">
                  <c:v>C360_Operacional_Sprint 205</c:v>
                </c:pt>
                <c:pt idx="13">
                  <c:v>C360_Operacional_Sprint 206</c:v>
                </c:pt>
                <c:pt idx="14">
                  <c:v>C360_Operacional_Sprint 207</c:v>
                </c:pt>
                <c:pt idx="15">
                  <c:v>C360_Operacional_Sprint 208</c:v>
                </c:pt>
                <c:pt idx="16">
                  <c:v>C360_Operacional_Sprint 209</c:v>
                </c:pt>
                <c:pt idx="17">
                  <c:v>C360_Operacional_Sprint 210</c:v>
                </c:pt>
                <c:pt idx="18">
                  <c:v>C360_Operacional_Sprint 211</c:v>
                </c:pt>
                <c:pt idx="19">
                  <c:v>C360_Operacional_Sprint 212</c:v>
                </c:pt>
                <c:pt idx="20">
                  <c:v>C360_Operacional_Sprint 213</c:v>
                </c:pt>
                <c:pt idx="21">
                  <c:v>C360_Operacional_Sprint 214</c:v>
                </c:pt>
                <c:pt idx="22">
                  <c:v>C360_Operacional_Sprint 215</c:v>
                </c:pt>
                <c:pt idx="23">
                  <c:v>C360_Operacional_Sprint 216</c:v>
                </c:pt>
                <c:pt idx="24">
                  <c:v>C360_Operacional_Sprint 217</c:v>
                </c:pt>
                <c:pt idx="25">
                  <c:v>C360_Operacional_Sprint 218</c:v>
                </c:pt>
              </c:strCache>
            </c:strRef>
          </c:cat>
          <c:val>
            <c:numRef>
              <c:f>ELAB2!$AL$4:$AL$29</c:f>
              <c:numCache>
                <c:formatCode>General</c:formatCode>
                <c:ptCount val="26"/>
                <c:pt idx="0">
                  <c:v>38</c:v>
                </c:pt>
                <c:pt idx="1">
                  <c:v>62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07-4DF5-9F6A-8B2817C67BF2}"/>
            </c:ext>
          </c:extLst>
        </c:ser>
        <c:ser>
          <c:idx val="1"/>
          <c:order val="1"/>
          <c:tx>
            <c:strRef>
              <c:f>ELAB2!$AU$3</c:f>
              <c:strCache>
                <c:ptCount val="1"/>
                <c:pt idx="0">
                  <c:v>Puntos Planning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4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ELAB2!$A$4:$A$29</c:f>
              <c:strCache>
                <c:ptCount val="26"/>
                <c:pt idx="0">
                  <c:v>C360_Operacional_Sprint 193</c:v>
                </c:pt>
                <c:pt idx="1">
                  <c:v>C360_Operacional_Sprint 194</c:v>
                </c:pt>
                <c:pt idx="2">
                  <c:v>C360_Operacional_Sprint 195</c:v>
                </c:pt>
                <c:pt idx="3">
                  <c:v>C360_Operacional_Sprint 196</c:v>
                </c:pt>
                <c:pt idx="4">
                  <c:v>C360_Operacional_Sprint 197</c:v>
                </c:pt>
                <c:pt idx="5">
                  <c:v>C360_Operacional_Sprint 198</c:v>
                </c:pt>
                <c:pt idx="6">
                  <c:v>C360_Operacional_Sprint 199</c:v>
                </c:pt>
                <c:pt idx="7">
                  <c:v>C360_Operacional_Sprint 200</c:v>
                </c:pt>
                <c:pt idx="8">
                  <c:v>C360_Operacional_Sprint 201</c:v>
                </c:pt>
                <c:pt idx="9">
                  <c:v>C360_Operacional_Sprint 202</c:v>
                </c:pt>
                <c:pt idx="10">
                  <c:v>C360_Operacional_Sprint 203</c:v>
                </c:pt>
                <c:pt idx="11">
                  <c:v>C360_Operacional_Sprint 204</c:v>
                </c:pt>
                <c:pt idx="12">
                  <c:v>C360_Operacional_Sprint 205</c:v>
                </c:pt>
                <c:pt idx="13">
                  <c:v>C360_Operacional_Sprint 206</c:v>
                </c:pt>
                <c:pt idx="14">
                  <c:v>C360_Operacional_Sprint 207</c:v>
                </c:pt>
                <c:pt idx="15">
                  <c:v>C360_Operacional_Sprint 208</c:v>
                </c:pt>
                <c:pt idx="16">
                  <c:v>C360_Operacional_Sprint 209</c:v>
                </c:pt>
                <c:pt idx="17">
                  <c:v>C360_Operacional_Sprint 210</c:v>
                </c:pt>
                <c:pt idx="18">
                  <c:v>C360_Operacional_Sprint 211</c:v>
                </c:pt>
                <c:pt idx="19">
                  <c:v>C360_Operacional_Sprint 212</c:v>
                </c:pt>
                <c:pt idx="20">
                  <c:v>C360_Operacional_Sprint 213</c:v>
                </c:pt>
                <c:pt idx="21">
                  <c:v>C360_Operacional_Sprint 214</c:v>
                </c:pt>
                <c:pt idx="22">
                  <c:v>C360_Operacional_Sprint 215</c:v>
                </c:pt>
                <c:pt idx="23">
                  <c:v>C360_Operacional_Sprint 216</c:v>
                </c:pt>
                <c:pt idx="24">
                  <c:v>C360_Operacional_Sprint 217</c:v>
                </c:pt>
                <c:pt idx="25">
                  <c:v>C360_Operacional_Sprint 218</c:v>
                </c:pt>
              </c:strCache>
            </c:strRef>
          </c:cat>
          <c:val>
            <c:numRef>
              <c:f>ELAB2!$AU$4:$AU$29</c:f>
              <c:numCache>
                <c:formatCode>General</c:formatCode>
                <c:ptCount val="26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07-4DF5-9F6A-8B2817C67BF2}"/>
            </c:ext>
          </c:extLst>
        </c:ser>
        <c:ser>
          <c:idx val="2"/>
          <c:order val="2"/>
          <c:tx>
            <c:strRef>
              <c:f>ELAB2!$AV$3</c:f>
              <c:strCache>
                <c:ptCount val="1"/>
                <c:pt idx="0">
                  <c:v>Puntos Planning cerrados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ELAB2!$A$4:$A$29</c:f>
              <c:strCache>
                <c:ptCount val="26"/>
                <c:pt idx="0">
                  <c:v>C360_Operacional_Sprint 193</c:v>
                </c:pt>
                <c:pt idx="1">
                  <c:v>C360_Operacional_Sprint 194</c:v>
                </c:pt>
                <c:pt idx="2">
                  <c:v>C360_Operacional_Sprint 195</c:v>
                </c:pt>
                <c:pt idx="3">
                  <c:v>C360_Operacional_Sprint 196</c:v>
                </c:pt>
                <c:pt idx="4">
                  <c:v>C360_Operacional_Sprint 197</c:v>
                </c:pt>
                <c:pt idx="5">
                  <c:v>C360_Operacional_Sprint 198</c:v>
                </c:pt>
                <c:pt idx="6">
                  <c:v>C360_Operacional_Sprint 199</c:v>
                </c:pt>
                <c:pt idx="7">
                  <c:v>C360_Operacional_Sprint 200</c:v>
                </c:pt>
                <c:pt idx="8">
                  <c:v>C360_Operacional_Sprint 201</c:v>
                </c:pt>
                <c:pt idx="9">
                  <c:v>C360_Operacional_Sprint 202</c:v>
                </c:pt>
                <c:pt idx="10">
                  <c:v>C360_Operacional_Sprint 203</c:v>
                </c:pt>
                <c:pt idx="11">
                  <c:v>C360_Operacional_Sprint 204</c:v>
                </c:pt>
                <c:pt idx="12">
                  <c:v>C360_Operacional_Sprint 205</c:v>
                </c:pt>
                <c:pt idx="13">
                  <c:v>C360_Operacional_Sprint 206</c:v>
                </c:pt>
                <c:pt idx="14">
                  <c:v>C360_Operacional_Sprint 207</c:v>
                </c:pt>
                <c:pt idx="15">
                  <c:v>C360_Operacional_Sprint 208</c:v>
                </c:pt>
                <c:pt idx="16">
                  <c:v>C360_Operacional_Sprint 209</c:v>
                </c:pt>
                <c:pt idx="17">
                  <c:v>C360_Operacional_Sprint 210</c:v>
                </c:pt>
                <c:pt idx="18">
                  <c:v>C360_Operacional_Sprint 211</c:v>
                </c:pt>
                <c:pt idx="19">
                  <c:v>C360_Operacional_Sprint 212</c:v>
                </c:pt>
                <c:pt idx="20">
                  <c:v>C360_Operacional_Sprint 213</c:v>
                </c:pt>
                <c:pt idx="21">
                  <c:v>C360_Operacional_Sprint 214</c:v>
                </c:pt>
                <c:pt idx="22">
                  <c:v>C360_Operacional_Sprint 215</c:v>
                </c:pt>
                <c:pt idx="23">
                  <c:v>C360_Operacional_Sprint 216</c:v>
                </c:pt>
                <c:pt idx="24">
                  <c:v>C360_Operacional_Sprint 217</c:v>
                </c:pt>
                <c:pt idx="25">
                  <c:v>C360_Operacional_Sprint 218</c:v>
                </c:pt>
              </c:strCache>
            </c:strRef>
          </c:cat>
          <c:val>
            <c:numRef>
              <c:f>ELAB2!$AV$4:$AV$29</c:f>
              <c:numCache>
                <c:formatCode>General</c:formatCode>
                <c:ptCount val="26"/>
                <c:pt idx="0">
                  <c:v>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07-4DF5-9F6A-8B2817C67BF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75965455"/>
        <c:axId val="1010493759"/>
      </c:barChart>
      <c:catAx>
        <c:axId val="177596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10493759"/>
        <c:crosses val="autoZero"/>
        <c:auto val="1"/>
        <c:lblAlgn val="ctr"/>
        <c:lblOffset val="100"/>
        <c:noMultiLvlLbl val="0"/>
      </c:catAx>
      <c:valAx>
        <c:axId val="1010493759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75965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ELAB2 - %</a:t>
            </a:r>
            <a:r>
              <a:rPr lang="en-US" baseline="0"/>
              <a:t> P</a:t>
            </a:r>
            <a:r>
              <a:rPr lang="en-US"/>
              <a:t>untos finalizados por Sprint 2024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ELAB2!$AX$3</c:f>
              <c:strCache>
                <c:ptCount val="1"/>
                <c:pt idx="0">
                  <c:v>%puntos Planning finalizados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8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B06-4573-929A-9CD5C162EA26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B06-4573-929A-9CD5C162EA26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B06-4573-929A-9CD5C162EA26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B06-4573-929A-9CD5C162EA26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21B5-4340-B61D-71B039C0A48F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1B5-4340-B61D-71B039C0A48F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21B5-4340-B61D-71B039C0A48F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21B5-4340-B61D-71B039C0A48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ELAB2!$A$4:$A$29</c:f>
              <c:strCache>
                <c:ptCount val="26"/>
                <c:pt idx="0">
                  <c:v>C360_Operacional_Sprint 193</c:v>
                </c:pt>
                <c:pt idx="1">
                  <c:v>C360_Operacional_Sprint 194</c:v>
                </c:pt>
                <c:pt idx="2">
                  <c:v>C360_Operacional_Sprint 195</c:v>
                </c:pt>
                <c:pt idx="3">
                  <c:v>C360_Operacional_Sprint 196</c:v>
                </c:pt>
                <c:pt idx="4">
                  <c:v>C360_Operacional_Sprint 197</c:v>
                </c:pt>
                <c:pt idx="5">
                  <c:v>C360_Operacional_Sprint 198</c:v>
                </c:pt>
                <c:pt idx="6">
                  <c:v>C360_Operacional_Sprint 199</c:v>
                </c:pt>
                <c:pt idx="7">
                  <c:v>C360_Operacional_Sprint 200</c:v>
                </c:pt>
                <c:pt idx="8">
                  <c:v>C360_Operacional_Sprint 201</c:v>
                </c:pt>
                <c:pt idx="9">
                  <c:v>C360_Operacional_Sprint 202</c:v>
                </c:pt>
                <c:pt idx="10">
                  <c:v>C360_Operacional_Sprint 203</c:v>
                </c:pt>
                <c:pt idx="11">
                  <c:v>C360_Operacional_Sprint 204</c:v>
                </c:pt>
                <c:pt idx="12">
                  <c:v>C360_Operacional_Sprint 205</c:v>
                </c:pt>
                <c:pt idx="13">
                  <c:v>C360_Operacional_Sprint 206</c:v>
                </c:pt>
                <c:pt idx="14">
                  <c:v>C360_Operacional_Sprint 207</c:v>
                </c:pt>
                <c:pt idx="15">
                  <c:v>C360_Operacional_Sprint 208</c:v>
                </c:pt>
                <c:pt idx="16">
                  <c:v>C360_Operacional_Sprint 209</c:v>
                </c:pt>
                <c:pt idx="17">
                  <c:v>C360_Operacional_Sprint 210</c:v>
                </c:pt>
                <c:pt idx="18">
                  <c:v>C360_Operacional_Sprint 211</c:v>
                </c:pt>
                <c:pt idx="19">
                  <c:v>C360_Operacional_Sprint 212</c:v>
                </c:pt>
                <c:pt idx="20">
                  <c:v>C360_Operacional_Sprint 213</c:v>
                </c:pt>
                <c:pt idx="21">
                  <c:v>C360_Operacional_Sprint 214</c:v>
                </c:pt>
                <c:pt idx="22">
                  <c:v>C360_Operacional_Sprint 215</c:v>
                </c:pt>
                <c:pt idx="23">
                  <c:v>C360_Operacional_Sprint 216</c:v>
                </c:pt>
                <c:pt idx="24">
                  <c:v>C360_Operacional_Sprint 217</c:v>
                </c:pt>
                <c:pt idx="25">
                  <c:v>C360_Operacional_Sprint 218</c:v>
                </c:pt>
              </c:strCache>
            </c:strRef>
          </c:cat>
          <c:val>
            <c:numRef>
              <c:f>ELAB2!$AX$4:$AX$29</c:f>
              <c:numCache>
                <c:formatCode>0%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B06-4573-929A-9CD5C162EA2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57782703"/>
        <c:axId val="563930863"/>
      </c:barChart>
      <c:catAx>
        <c:axId val="1957782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3930863"/>
        <c:crosses val="autoZero"/>
        <c:auto val="1"/>
        <c:lblAlgn val="ctr"/>
        <c:lblOffset val="100"/>
        <c:noMultiLvlLbl val="0"/>
      </c:catAx>
      <c:valAx>
        <c:axId val="56393086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7782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b="1"/>
              <a:t>EVOL FUNC 2025 - Evolución quemado Sprints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11"/>
          <c:order val="0"/>
          <c:tx>
            <c:strRef>
              <c:f>'Evolución Funcional 2025'!$Q$2</c:f>
              <c:strCache>
                <c:ptCount val="1"/>
                <c:pt idx="0">
                  <c:v>PHs Sprint cerrados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'Evolución Funcional 2025'!$A$3:$A$28</c:f>
              <c:strCache>
                <c:ptCount val="26"/>
                <c:pt idx="0">
                  <c:v>C360_Operacional_Sprint 193</c:v>
                </c:pt>
                <c:pt idx="1">
                  <c:v>C360_Operacional_Sprint 194</c:v>
                </c:pt>
                <c:pt idx="2">
                  <c:v>C360_Operacional_Sprint 195</c:v>
                </c:pt>
                <c:pt idx="3">
                  <c:v>C360_Operacional_Sprint 196</c:v>
                </c:pt>
                <c:pt idx="4">
                  <c:v>C360_Operacional_Sprint 197</c:v>
                </c:pt>
                <c:pt idx="5">
                  <c:v>C360_Operacional_Sprint 198</c:v>
                </c:pt>
                <c:pt idx="6">
                  <c:v>C360_Operacional_Sprint 199</c:v>
                </c:pt>
                <c:pt idx="7">
                  <c:v>C360_Operacional_Sprint 200</c:v>
                </c:pt>
                <c:pt idx="8">
                  <c:v>C360_Operacional_Sprint 201</c:v>
                </c:pt>
                <c:pt idx="9">
                  <c:v>C360_Operacional_Sprint 202</c:v>
                </c:pt>
                <c:pt idx="10">
                  <c:v>C360_Operacional_Sprint 203</c:v>
                </c:pt>
                <c:pt idx="11">
                  <c:v>C360_Operacional_Sprint 204</c:v>
                </c:pt>
                <c:pt idx="12">
                  <c:v>C360_Operacional_Sprint 205</c:v>
                </c:pt>
                <c:pt idx="13">
                  <c:v>C360_Operacional_Sprint 206</c:v>
                </c:pt>
                <c:pt idx="14">
                  <c:v>C360_Operacional_Sprint 207</c:v>
                </c:pt>
                <c:pt idx="15">
                  <c:v>C360_Operacional_Sprint 208</c:v>
                </c:pt>
                <c:pt idx="16">
                  <c:v>C360_Operacional_Sprint 209</c:v>
                </c:pt>
                <c:pt idx="17">
                  <c:v>C360_Operacional_Sprint 210</c:v>
                </c:pt>
                <c:pt idx="18">
                  <c:v>C360_Operacional_Sprint 211</c:v>
                </c:pt>
                <c:pt idx="19">
                  <c:v>C360_Operacional_Sprint 212</c:v>
                </c:pt>
                <c:pt idx="20">
                  <c:v>C360_Operacional_Sprint 213</c:v>
                </c:pt>
                <c:pt idx="21">
                  <c:v>C360_Operacional_Sprint 214</c:v>
                </c:pt>
                <c:pt idx="22">
                  <c:v>C360_Operacional_Sprint 215</c:v>
                </c:pt>
                <c:pt idx="23">
                  <c:v>C360_Operacional_Sprint 216</c:v>
                </c:pt>
                <c:pt idx="24">
                  <c:v>C360_Operacional_Sprint 217</c:v>
                </c:pt>
                <c:pt idx="25">
                  <c:v>C360_Operacional_Sprint 218</c:v>
                </c:pt>
              </c:strCache>
            </c:strRef>
          </c:cat>
          <c:val>
            <c:numRef>
              <c:f>'Evolución Funcional 2025'!$Q$3:$Q$28</c:f>
              <c:numCache>
                <c:formatCode>General</c:formatCode>
                <c:ptCount val="26"/>
                <c:pt idx="0">
                  <c:v>92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75-4327-8C1F-FCEF10B0B0EE}"/>
            </c:ext>
          </c:extLst>
        </c:ser>
        <c:ser>
          <c:idx val="0"/>
          <c:order val="1"/>
          <c:tx>
            <c:strRef>
              <c:f>'Evolución Funcional 2025'!$U$2</c:f>
              <c:strCache>
                <c:ptCount val="1"/>
                <c:pt idx="0">
                  <c:v>PHs Sprint sin cerrar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'Evolución Funcional 2025'!$A$3:$A$28</c:f>
              <c:strCache>
                <c:ptCount val="26"/>
                <c:pt idx="0">
                  <c:v>C360_Operacional_Sprint 193</c:v>
                </c:pt>
                <c:pt idx="1">
                  <c:v>C360_Operacional_Sprint 194</c:v>
                </c:pt>
                <c:pt idx="2">
                  <c:v>C360_Operacional_Sprint 195</c:v>
                </c:pt>
                <c:pt idx="3">
                  <c:v>C360_Operacional_Sprint 196</c:v>
                </c:pt>
                <c:pt idx="4">
                  <c:v>C360_Operacional_Sprint 197</c:v>
                </c:pt>
                <c:pt idx="5">
                  <c:v>C360_Operacional_Sprint 198</c:v>
                </c:pt>
                <c:pt idx="6">
                  <c:v>C360_Operacional_Sprint 199</c:v>
                </c:pt>
                <c:pt idx="7">
                  <c:v>C360_Operacional_Sprint 200</c:v>
                </c:pt>
                <c:pt idx="8">
                  <c:v>C360_Operacional_Sprint 201</c:v>
                </c:pt>
                <c:pt idx="9">
                  <c:v>C360_Operacional_Sprint 202</c:v>
                </c:pt>
                <c:pt idx="10">
                  <c:v>C360_Operacional_Sprint 203</c:v>
                </c:pt>
                <c:pt idx="11">
                  <c:v>C360_Operacional_Sprint 204</c:v>
                </c:pt>
                <c:pt idx="12">
                  <c:v>C360_Operacional_Sprint 205</c:v>
                </c:pt>
                <c:pt idx="13">
                  <c:v>C360_Operacional_Sprint 206</c:v>
                </c:pt>
                <c:pt idx="14">
                  <c:v>C360_Operacional_Sprint 207</c:v>
                </c:pt>
                <c:pt idx="15">
                  <c:v>C360_Operacional_Sprint 208</c:v>
                </c:pt>
                <c:pt idx="16">
                  <c:v>C360_Operacional_Sprint 209</c:v>
                </c:pt>
                <c:pt idx="17">
                  <c:v>C360_Operacional_Sprint 210</c:v>
                </c:pt>
                <c:pt idx="18">
                  <c:v>C360_Operacional_Sprint 211</c:v>
                </c:pt>
                <c:pt idx="19">
                  <c:v>C360_Operacional_Sprint 212</c:v>
                </c:pt>
                <c:pt idx="20">
                  <c:v>C360_Operacional_Sprint 213</c:v>
                </c:pt>
                <c:pt idx="21">
                  <c:v>C360_Operacional_Sprint 214</c:v>
                </c:pt>
                <c:pt idx="22">
                  <c:v>C360_Operacional_Sprint 215</c:v>
                </c:pt>
                <c:pt idx="23">
                  <c:v>C360_Operacional_Sprint 216</c:v>
                </c:pt>
                <c:pt idx="24">
                  <c:v>C360_Operacional_Sprint 217</c:v>
                </c:pt>
                <c:pt idx="25">
                  <c:v>C360_Operacional_Sprint 218</c:v>
                </c:pt>
              </c:strCache>
            </c:strRef>
          </c:cat>
          <c:val>
            <c:numRef>
              <c:f>'Evolución Funcional 2025'!$U$3:$U$28</c:f>
              <c:numCache>
                <c:formatCode>General</c:formatCode>
                <c:ptCount val="26"/>
                <c:pt idx="0">
                  <c:v>33</c:v>
                </c:pt>
                <c:pt idx="1">
                  <c:v>151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75-4327-8C1F-FCEF10B0B0E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1152467279"/>
        <c:axId val="1002907503"/>
      </c:barChart>
      <c:catAx>
        <c:axId val="1152467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Sprints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02907503"/>
        <c:crosses val="autoZero"/>
        <c:auto val="1"/>
        <c:lblAlgn val="ctr"/>
        <c:lblOffset val="100"/>
        <c:noMultiLvlLbl val="0"/>
      </c:catAx>
      <c:valAx>
        <c:axId val="1002907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Puntos de Historia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5246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1" i="0" u="none" strike="noStrike" baseline="0">
                <a:effectLst/>
              </a:rPr>
              <a:t>EVOL FUNC 2025</a:t>
            </a:r>
            <a:r>
              <a:rPr lang="en-US" sz="1400" b="1" i="0" u="none" strike="noStrike" baseline="0">
                <a:effectLst/>
              </a:rPr>
              <a:t> </a:t>
            </a:r>
            <a:r>
              <a:rPr lang="es-ES" b="1"/>
              <a:t>- Comparativa Capacidad/Sprint/Cerrado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'Evolución Funcional 2025'!$E$2</c:f>
              <c:strCache>
                <c:ptCount val="1"/>
                <c:pt idx="0">
                  <c:v>PHs capacidad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'Evolución Funcional 2025'!$A$3:$A$28</c:f>
              <c:strCache>
                <c:ptCount val="26"/>
                <c:pt idx="0">
                  <c:v>C360_Operacional_Sprint 193</c:v>
                </c:pt>
                <c:pt idx="1">
                  <c:v>C360_Operacional_Sprint 194</c:v>
                </c:pt>
                <c:pt idx="2">
                  <c:v>C360_Operacional_Sprint 195</c:v>
                </c:pt>
                <c:pt idx="3">
                  <c:v>C360_Operacional_Sprint 196</c:v>
                </c:pt>
                <c:pt idx="4">
                  <c:v>C360_Operacional_Sprint 197</c:v>
                </c:pt>
                <c:pt idx="5">
                  <c:v>C360_Operacional_Sprint 198</c:v>
                </c:pt>
                <c:pt idx="6">
                  <c:v>C360_Operacional_Sprint 199</c:v>
                </c:pt>
                <c:pt idx="7">
                  <c:v>C360_Operacional_Sprint 200</c:v>
                </c:pt>
                <c:pt idx="8">
                  <c:v>C360_Operacional_Sprint 201</c:v>
                </c:pt>
                <c:pt idx="9">
                  <c:v>C360_Operacional_Sprint 202</c:v>
                </c:pt>
                <c:pt idx="10">
                  <c:v>C360_Operacional_Sprint 203</c:v>
                </c:pt>
                <c:pt idx="11">
                  <c:v>C360_Operacional_Sprint 204</c:v>
                </c:pt>
                <c:pt idx="12">
                  <c:v>C360_Operacional_Sprint 205</c:v>
                </c:pt>
                <c:pt idx="13">
                  <c:v>C360_Operacional_Sprint 206</c:v>
                </c:pt>
                <c:pt idx="14">
                  <c:v>C360_Operacional_Sprint 207</c:v>
                </c:pt>
                <c:pt idx="15">
                  <c:v>C360_Operacional_Sprint 208</c:v>
                </c:pt>
                <c:pt idx="16">
                  <c:v>C360_Operacional_Sprint 209</c:v>
                </c:pt>
                <c:pt idx="17">
                  <c:v>C360_Operacional_Sprint 210</c:v>
                </c:pt>
                <c:pt idx="18">
                  <c:v>C360_Operacional_Sprint 211</c:v>
                </c:pt>
                <c:pt idx="19">
                  <c:v>C360_Operacional_Sprint 212</c:v>
                </c:pt>
                <c:pt idx="20">
                  <c:v>C360_Operacional_Sprint 213</c:v>
                </c:pt>
                <c:pt idx="21">
                  <c:v>C360_Operacional_Sprint 214</c:v>
                </c:pt>
                <c:pt idx="22">
                  <c:v>C360_Operacional_Sprint 215</c:v>
                </c:pt>
                <c:pt idx="23">
                  <c:v>C360_Operacional_Sprint 216</c:v>
                </c:pt>
                <c:pt idx="24">
                  <c:v>C360_Operacional_Sprint 217</c:v>
                </c:pt>
                <c:pt idx="25">
                  <c:v>C360_Operacional_Sprint 218</c:v>
                </c:pt>
              </c:strCache>
            </c:strRef>
          </c:cat>
          <c:val>
            <c:numRef>
              <c:f>'Evolución Funcional 2025'!$E$3:$E$28</c:f>
              <c:numCache>
                <c:formatCode>General</c:formatCode>
                <c:ptCount val="26"/>
                <c:pt idx="0">
                  <c:v>108</c:v>
                </c:pt>
                <c:pt idx="1">
                  <c:v>124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BB-4184-A2E8-97D193FBCF2B}"/>
            </c:ext>
          </c:extLst>
        </c:ser>
        <c:ser>
          <c:idx val="1"/>
          <c:order val="1"/>
          <c:tx>
            <c:strRef>
              <c:f>'Evolución Funcional 2025'!$H$2</c:f>
              <c:strCache>
                <c:ptCount val="1"/>
                <c:pt idx="0">
                  <c:v>PHs Sprint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4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'Evolución Funcional 2025'!$A$3:$A$28</c:f>
              <c:strCache>
                <c:ptCount val="26"/>
                <c:pt idx="0">
                  <c:v>C360_Operacional_Sprint 193</c:v>
                </c:pt>
                <c:pt idx="1">
                  <c:v>C360_Operacional_Sprint 194</c:v>
                </c:pt>
                <c:pt idx="2">
                  <c:v>C360_Operacional_Sprint 195</c:v>
                </c:pt>
                <c:pt idx="3">
                  <c:v>C360_Operacional_Sprint 196</c:v>
                </c:pt>
                <c:pt idx="4">
                  <c:v>C360_Operacional_Sprint 197</c:v>
                </c:pt>
                <c:pt idx="5">
                  <c:v>C360_Operacional_Sprint 198</c:v>
                </c:pt>
                <c:pt idx="6">
                  <c:v>C360_Operacional_Sprint 199</c:v>
                </c:pt>
                <c:pt idx="7">
                  <c:v>C360_Operacional_Sprint 200</c:v>
                </c:pt>
                <c:pt idx="8">
                  <c:v>C360_Operacional_Sprint 201</c:v>
                </c:pt>
                <c:pt idx="9">
                  <c:v>C360_Operacional_Sprint 202</c:v>
                </c:pt>
                <c:pt idx="10">
                  <c:v>C360_Operacional_Sprint 203</c:v>
                </c:pt>
                <c:pt idx="11">
                  <c:v>C360_Operacional_Sprint 204</c:v>
                </c:pt>
                <c:pt idx="12">
                  <c:v>C360_Operacional_Sprint 205</c:v>
                </c:pt>
                <c:pt idx="13">
                  <c:v>C360_Operacional_Sprint 206</c:v>
                </c:pt>
                <c:pt idx="14">
                  <c:v>C360_Operacional_Sprint 207</c:v>
                </c:pt>
                <c:pt idx="15">
                  <c:v>C360_Operacional_Sprint 208</c:v>
                </c:pt>
                <c:pt idx="16">
                  <c:v>C360_Operacional_Sprint 209</c:v>
                </c:pt>
                <c:pt idx="17">
                  <c:v>C360_Operacional_Sprint 210</c:v>
                </c:pt>
                <c:pt idx="18">
                  <c:v>C360_Operacional_Sprint 211</c:v>
                </c:pt>
                <c:pt idx="19">
                  <c:v>C360_Operacional_Sprint 212</c:v>
                </c:pt>
                <c:pt idx="20">
                  <c:v>C360_Operacional_Sprint 213</c:v>
                </c:pt>
                <c:pt idx="21">
                  <c:v>C360_Operacional_Sprint 214</c:v>
                </c:pt>
                <c:pt idx="22">
                  <c:v>C360_Operacional_Sprint 215</c:v>
                </c:pt>
                <c:pt idx="23">
                  <c:v>C360_Operacional_Sprint 216</c:v>
                </c:pt>
                <c:pt idx="24">
                  <c:v>C360_Operacional_Sprint 217</c:v>
                </c:pt>
                <c:pt idx="25">
                  <c:v>C360_Operacional_Sprint 218</c:v>
                </c:pt>
              </c:strCache>
            </c:strRef>
          </c:cat>
          <c:val>
            <c:numRef>
              <c:f>'Evolución Funcional 2025'!$H$3:$H$28</c:f>
              <c:numCache>
                <c:formatCode>General</c:formatCode>
                <c:ptCount val="26"/>
                <c:pt idx="0">
                  <c:v>125</c:v>
                </c:pt>
                <c:pt idx="1">
                  <c:v>153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7BB-4184-A2E8-97D193FBCF2B}"/>
            </c:ext>
          </c:extLst>
        </c:ser>
        <c:ser>
          <c:idx val="2"/>
          <c:order val="2"/>
          <c:tx>
            <c:strRef>
              <c:f>'Evolución Funcional 2025'!$Q$2</c:f>
              <c:strCache>
                <c:ptCount val="1"/>
                <c:pt idx="0">
                  <c:v>PHs Sprint cerrados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'Evolución Funcional 2025'!$A$3:$A$28</c:f>
              <c:strCache>
                <c:ptCount val="26"/>
                <c:pt idx="0">
                  <c:v>C360_Operacional_Sprint 193</c:v>
                </c:pt>
                <c:pt idx="1">
                  <c:v>C360_Operacional_Sprint 194</c:v>
                </c:pt>
                <c:pt idx="2">
                  <c:v>C360_Operacional_Sprint 195</c:v>
                </c:pt>
                <c:pt idx="3">
                  <c:v>C360_Operacional_Sprint 196</c:v>
                </c:pt>
                <c:pt idx="4">
                  <c:v>C360_Operacional_Sprint 197</c:v>
                </c:pt>
                <c:pt idx="5">
                  <c:v>C360_Operacional_Sprint 198</c:v>
                </c:pt>
                <c:pt idx="6">
                  <c:v>C360_Operacional_Sprint 199</c:v>
                </c:pt>
                <c:pt idx="7">
                  <c:v>C360_Operacional_Sprint 200</c:v>
                </c:pt>
                <c:pt idx="8">
                  <c:v>C360_Operacional_Sprint 201</c:v>
                </c:pt>
                <c:pt idx="9">
                  <c:v>C360_Operacional_Sprint 202</c:v>
                </c:pt>
                <c:pt idx="10">
                  <c:v>C360_Operacional_Sprint 203</c:v>
                </c:pt>
                <c:pt idx="11">
                  <c:v>C360_Operacional_Sprint 204</c:v>
                </c:pt>
                <c:pt idx="12">
                  <c:v>C360_Operacional_Sprint 205</c:v>
                </c:pt>
                <c:pt idx="13">
                  <c:v>C360_Operacional_Sprint 206</c:v>
                </c:pt>
                <c:pt idx="14">
                  <c:v>C360_Operacional_Sprint 207</c:v>
                </c:pt>
                <c:pt idx="15">
                  <c:v>C360_Operacional_Sprint 208</c:v>
                </c:pt>
                <c:pt idx="16">
                  <c:v>C360_Operacional_Sprint 209</c:v>
                </c:pt>
                <c:pt idx="17">
                  <c:v>C360_Operacional_Sprint 210</c:v>
                </c:pt>
                <c:pt idx="18">
                  <c:v>C360_Operacional_Sprint 211</c:v>
                </c:pt>
                <c:pt idx="19">
                  <c:v>C360_Operacional_Sprint 212</c:v>
                </c:pt>
                <c:pt idx="20">
                  <c:v>C360_Operacional_Sprint 213</c:v>
                </c:pt>
                <c:pt idx="21">
                  <c:v>C360_Operacional_Sprint 214</c:v>
                </c:pt>
                <c:pt idx="22">
                  <c:v>C360_Operacional_Sprint 215</c:v>
                </c:pt>
                <c:pt idx="23">
                  <c:v>C360_Operacional_Sprint 216</c:v>
                </c:pt>
                <c:pt idx="24">
                  <c:v>C360_Operacional_Sprint 217</c:v>
                </c:pt>
                <c:pt idx="25">
                  <c:v>C360_Operacional_Sprint 218</c:v>
                </c:pt>
              </c:strCache>
            </c:strRef>
          </c:cat>
          <c:val>
            <c:numRef>
              <c:f>'Evolución Funcional 2025'!$Q$3:$Q$28</c:f>
              <c:numCache>
                <c:formatCode>General</c:formatCode>
                <c:ptCount val="26"/>
                <c:pt idx="0">
                  <c:v>92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BB-4184-A2E8-97D193FBCF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75965455"/>
        <c:axId val="1010493759"/>
        <c:extLst/>
      </c:barChart>
      <c:catAx>
        <c:axId val="17759654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Sprints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10493759"/>
        <c:crosses val="autoZero"/>
        <c:auto val="1"/>
        <c:lblAlgn val="ctr"/>
        <c:lblOffset val="100"/>
        <c:noMultiLvlLbl val="0"/>
      </c:catAx>
      <c:valAx>
        <c:axId val="101049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Puntos de Historia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75965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1" i="0" u="none" strike="noStrike" baseline="0">
                <a:effectLst/>
              </a:rPr>
              <a:t>EVOL FUNC 2025</a:t>
            </a:r>
            <a:r>
              <a:rPr lang="en-US" b="1"/>
              <a:t> - %</a:t>
            </a:r>
            <a:r>
              <a:rPr lang="en-US" b="1" baseline="0"/>
              <a:t> P</a:t>
            </a:r>
            <a:r>
              <a:rPr lang="en-US" b="1"/>
              <a:t>untos finalizados por Sprint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'Evolución Funcional 2025'!$V$2</c:f>
              <c:strCache>
                <c:ptCount val="1"/>
                <c:pt idx="0">
                  <c:v>%PHs Sprint finalizados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34A-4139-97DB-59D07AD61F80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34A-4139-97DB-59D07AD61F80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34A-4139-97DB-59D07AD61F80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34A-4139-97DB-59D07AD61F80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034A-4139-97DB-59D07AD61F80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034A-4139-97DB-59D07AD61F80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034A-4139-97DB-59D07AD61F80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034A-4139-97DB-59D07AD61F80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034A-4139-97DB-59D07AD61F80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034A-4139-97DB-59D07AD61F80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034A-4139-97DB-59D07AD61F80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034A-4139-97DB-59D07AD61F80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8-20EE-4354-B413-0E0DA976569C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20EE-4354-B413-0E0DA976569C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A-20EE-4354-B413-0E0DA976569C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E-F819-4667-828E-D5A676CCB8FE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0-1F7F-4694-81B3-9529896FCB01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2-3DD9-4288-ADEB-36CA26D5A309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4-D146-4B89-905E-ECFED557F24C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6-A69D-4CC9-AD77-1CFB73D6B78E}"/>
              </c:ext>
            </c:extLst>
          </c:dPt>
          <c:dPt>
            <c:idx val="2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8-6115-4E6D-8AD2-8EB1B9B5AD92}"/>
              </c:ext>
            </c:extLst>
          </c:dPt>
          <c:dPt>
            <c:idx val="2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A-C67C-438D-8434-6CFF18B80685}"/>
              </c:ext>
            </c:extLst>
          </c:dPt>
          <c:dPt>
            <c:idx val="22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C-DC27-407F-93B0-C5AC88D20E95}"/>
              </c:ext>
            </c:extLst>
          </c:dPt>
          <c:dPt>
            <c:idx val="23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DC27-407F-93B0-C5AC88D20E95}"/>
              </c:ext>
            </c:extLst>
          </c:dPt>
          <c:dPt>
            <c:idx val="2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0-BA3E-43F7-9DCA-2D60E7F55140}"/>
              </c:ext>
            </c:extLst>
          </c:dPt>
          <c:dPt>
            <c:idx val="2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2-FA48-4C48-81E3-BAC84838B5A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'Evolución Funcional 2025'!$A$3:$A$28</c:f>
              <c:strCache>
                <c:ptCount val="26"/>
                <c:pt idx="0">
                  <c:v>C360_Operacional_Sprint 193</c:v>
                </c:pt>
                <c:pt idx="1">
                  <c:v>C360_Operacional_Sprint 194</c:v>
                </c:pt>
                <c:pt idx="2">
                  <c:v>C360_Operacional_Sprint 195</c:v>
                </c:pt>
                <c:pt idx="3">
                  <c:v>C360_Operacional_Sprint 196</c:v>
                </c:pt>
                <c:pt idx="4">
                  <c:v>C360_Operacional_Sprint 197</c:v>
                </c:pt>
                <c:pt idx="5">
                  <c:v>C360_Operacional_Sprint 198</c:v>
                </c:pt>
                <c:pt idx="6">
                  <c:v>C360_Operacional_Sprint 199</c:v>
                </c:pt>
                <c:pt idx="7">
                  <c:v>C360_Operacional_Sprint 200</c:v>
                </c:pt>
                <c:pt idx="8">
                  <c:v>C360_Operacional_Sprint 201</c:v>
                </c:pt>
                <c:pt idx="9">
                  <c:v>C360_Operacional_Sprint 202</c:v>
                </c:pt>
                <c:pt idx="10">
                  <c:v>C360_Operacional_Sprint 203</c:v>
                </c:pt>
                <c:pt idx="11">
                  <c:v>C360_Operacional_Sprint 204</c:v>
                </c:pt>
                <c:pt idx="12">
                  <c:v>C360_Operacional_Sprint 205</c:v>
                </c:pt>
                <c:pt idx="13">
                  <c:v>C360_Operacional_Sprint 206</c:v>
                </c:pt>
                <c:pt idx="14">
                  <c:v>C360_Operacional_Sprint 207</c:v>
                </c:pt>
                <c:pt idx="15">
                  <c:v>C360_Operacional_Sprint 208</c:v>
                </c:pt>
                <c:pt idx="16">
                  <c:v>C360_Operacional_Sprint 209</c:v>
                </c:pt>
                <c:pt idx="17">
                  <c:v>C360_Operacional_Sprint 210</c:v>
                </c:pt>
                <c:pt idx="18">
                  <c:v>C360_Operacional_Sprint 211</c:v>
                </c:pt>
                <c:pt idx="19">
                  <c:v>C360_Operacional_Sprint 212</c:v>
                </c:pt>
                <c:pt idx="20">
                  <c:v>C360_Operacional_Sprint 213</c:v>
                </c:pt>
                <c:pt idx="21">
                  <c:v>C360_Operacional_Sprint 214</c:v>
                </c:pt>
                <c:pt idx="22">
                  <c:v>C360_Operacional_Sprint 215</c:v>
                </c:pt>
                <c:pt idx="23">
                  <c:v>C360_Operacional_Sprint 216</c:v>
                </c:pt>
                <c:pt idx="24">
                  <c:v>C360_Operacional_Sprint 217</c:v>
                </c:pt>
                <c:pt idx="25">
                  <c:v>C360_Operacional_Sprint 218</c:v>
                </c:pt>
              </c:strCache>
            </c:strRef>
          </c:cat>
          <c:val>
            <c:numRef>
              <c:f>'Evolución Funcional 2025'!$V$3:$V$28</c:f>
              <c:numCache>
                <c:formatCode>0%</c:formatCode>
                <c:ptCount val="26"/>
                <c:pt idx="0">
                  <c:v>0.73599999999999999</c:v>
                </c:pt>
                <c:pt idx="1">
                  <c:v>1.3071895424836602E-2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34A-4139-97DB-59D07AD61F8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1957782703"/>
        <c:axId val="563930863"/>
      </c:barChart>
      <c:catAx>
        <c:axId val="19577827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0" i="0" u="none" strike="noStrike" baseline="0">
                    <a:effectLst/>
                  </a:rPr>
                  <a:t>Sprints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3930863"/>
        <c:crosses val="autoZero"/>
        <c:auto val="1"/>
        <c:lblAlgn val="ctr"/>
        <c:lblOffset val="100"/>
        <c:noMultiLvlLbl val="0"/>
      </c:catAx>
      <c:valAx>
        <c:axId val="56393086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% Puntos de Historia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7782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Velocity</a:t>
            </a:r>
            <a:r>
              <a:rPr lang="es-ES" baseline="0"/>
              <a:t> Chart TEAM1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1"/>
          <c:tx>
            <c:strRef>
              <c:f>'Velocity Chart'!$E$22</c:f>
              <c:strCache>
                <c:ptCount val="1"/>
                <c:pt idx="0">
                  <c:v>Terminado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156B-4789-A3D7-61A5D108DB2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'Velocity Chart'!$C$23:$C$48</c:f>
              <c:strCache>
                <c:ptCount val="26"/>
                <c:pt idx="0">
                  <c:v>C360_Operacional_Sprint 193</c:v>
                </c:pt>
                <c:pt idx="1">
                  <c:v>C360_Operacional_Sprint 194</c:v>
                </c:pt>
                <c:pt idx="2">
                  <c:v>C360_Operacional_Sprint 195</c:v>
                </c:pt>
                <c:pt idx="3">
                  <c:v>C360_Operacional_Sprint 196</c:v>
                </c:pt>
                <c:pt idx="4">
                  <c:v>C360_Operacional_Sprint 197</c:v>
                </c:pt>
                <c:pt idx="5">
                  <c:v>C360_Operacional_Sprint 198</c:v>
                </c:pt>
                <c:pt idx="6">
                  <c:v>C360_Operacional_Sprint 199</c:v>
                </c:pt>
                <c:pt idx="7">
                  <c:v>C360_Operacional_Sprint 200</c:v>
                </c:pt>
                <c:pt idx="8">
                  <c:v>C360_Operacional_Sprint 201</c:v>
                </c:pt>
                <c:pt idx="9">
                  <c:v>C360_Operacional_Sprint 202</c:v>
                </c:pt>
                <c:pt idx="10">
                  <c:v>C360_Operacional_Sprint 203</c:v>
                </c:pt>
                <c:pt idx="11">
                  <c:v>C360_Operacional_Sprint 204</c:v>
                </c:pt>
                <c:pt idx="12">
                  <c:v>C360_Operacional_Sprint 205</c:v>
                </c:pt>
                <c:pt idx="13">
                  <c:v>C360_Operacional_Sprint 206</c:v>
                </c:pt>
                <c:pt idx="14">
                  <c:v>C360_Operacional_Sprint 207</c:v>
                </c:pt>
                <c:pt idx="15">
                  <c:v>C360_Operacional_Sprint 208</c:v>
                </c:pt>
                <c:pt idx="16">
                  <c:v>C360_Operacional_Sprint 209</c:v>
                </c:pt>
                <c:pt idx="17">
                  <c:v>C360_Operacional_Sprint 210</c:v>
                </c:pt>
                <c:pt idx="18">
                  <c:v>C360_Operacional_Sprint 211</c:v>
                </c:pt>
                <c:pt idx="19">
                  <c:v>C360_Operacional_Sprint 212</c:v>
                </c:pt>
                <c:pt idx="20">
                  <c:v>C360_Operacional_Sprint 213</c:v>
                </c:pt>
                <c:pt idx="21">
                  <c:v>C360_Operacional_Sprint 214</c:v>
                </c:pt>
                <c:pt idx="22">
                  <c:v>C360_Operacional_Sprint 215</c:v>
                </c:pt>
                <c:pt idx="23">
                  <c:v>C360_Operacional_Sprint 216</c:v>
                </c:pt>
                <c:pt idx="24">
                  <c:v>C360_Operacional_Sprint 217</c:v>
                </c:pt>
                <c:pt idx="25">
                  <c:v>C360_Operacional_Sprint 218</c:v>
                </c:pt>
              </c:strCache>
            </c:strRef>
          </c:cat>
          <c:val>
            <c:numRef>
              <c:f>'Velocity Chart'!$E$23:$E$48</c:f>
              <c:numCache>
                <c:formatCode>0</c:formatCode>
                <c:ptCount val="26"/>
                <c:pt idx="0">
                  <c:v>77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79-42EB-9670-039E59C1FE5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15478176"/>
        <c:axId val="1616980400"/>
        <c:extLst>
          <c:ext xmlns:c15="http://schemas.microsoft.com/office/drawing/2012/chart" uri="{02D57815-91ED-43cb-92C2-25804820EDAC}">
            <c15:filteredBar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'Velocity Chart'!$D$22</c15:sqref>
                        </c15:formulaRef>
                      </c:ext>
                    </c:extLst>
                    <c:strCache>
                      <c:ptCount val="1"/>
                      <c:pt idx="0">
                        <c:v>Comprometido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'Velocity Chart'!$C$23:$C$48</c15:sqref>
                        </c15:formulaRef>
                      </c:ext>
                    </c:extLst>
                    <c:strCache>
                      <c:ptCount val="26"/>
                      <c:pt idx="0">
                        <c:v>C360_Operacional_Sprint 193</c:v>
                      </c:pt>
                      <c:pt idx="1">
                        <c:v>C360_Operacional_Sprint 194</c:v>
                      </c:pt>
                      <c:pt idx="2">
                        <c:v>C360_Operacional_Sprint 195</c:v>
                      </c:pt>
                      <c:pt idx="3">
                        <c:v>C360_Operacional_Sprint 196</c:v>
                      </c:pt>
                      <c:pt idx="4">
                        <c:v>C360_Operacional_Sprint 197</c:v>
                      </c:pt>
                      <c:pt idx="5">
                        <c:v>C360_Operacional_Sprint 198</c:v>
                      </c:pt>
                      <c:pt idx="6">
                        <c:v>C360_Operacional_Sprint 199</c:v>
                      </c:pt>
                      <c:pt idx="7">
                        <c:v>C360_Operacional_Sprint 200</c:v>
                      </c:pt>
                      <c:pt idx="8">
                        <c:v>C360_Operacional_Sprint 201</c:v>
                      </c:pt>
                      <c:pt idx="9">
                        <c:v>C360_Operacional_Sprint 202</c:v>
                      </c:pt>
                      <c:pt idx="10">
                        <c:v>C360_Operacional_Sprint 203</c:v>
                      </c:pt>
                      <c:pt idx="11">
                        <c:v>C360_Operacional_Sprint 204</c:v>
                      </c:pt>
                      <c:pt idx="12">
                        <c:v>C360_Operacional_Sprint 205</c:v>
                      </c:pt>
                      <c:pt idx="13">
                        <c:v>C360_Operacional_Sprint 206</c:v>
                      </c:pt>
                      <c:pt idx="14">
                        <c:v>C360_Operacional_Sprint 207</c:v>
                      </c:pt>
                      <c:pt idx="15">
                        <c:v>C360_Operacional_Sprint 208</c:v>
                      </c:pt>
                      <c:pt idx="16">
                        <c:v>C360_Operacional_Sprint 209</c:v>
                      </c:pt>
                      <c:pt idx="17">
                        <c:v>C360_Operacional_Sprint 210</c:v>
                      </c:pt>
                      <c:pt idx="18">
                        <c:v>C360_Operacional_Sprint 211</c:v>
                      </c:pt>
                      <c:pt idx="19">
                        <c:v>C360_Operacional_Sprint 212</c:v>
                      </c:pt>
                      <c:pt idx="20">
                        <c:v>C360_Operacional_Sprint 213</c:v>
                      </c:pt>
                      <c:pt idx="21">
                        <c:v>C360_Operacional_Sprint 214</c:v>
                      </c:pt>
                      <c:pt idx="22">
                        <c:v>C360_Operacional_Sprint 215</c:v>
                      </c:pt>
                      <c:pt idx="23">
                        <c:v>C360_Operacional_Sprint 216</c:v>
                      </c:pt>
                      <c:pt idx="24">
                        <c:v>C360_Operacional_Sprint 217</c:v>
                      </c:pt>
                      <c:pt idx="25">
                        <c:v>C360_Operacional_Sprint 218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'Velocity Chart'!$D$23:$D$48</c15:sqref>
                        </c15:formulaRef>
                      </c:ext>
                    </c:extLst>
                    <c:numCache>
                      <c:formatCode>General</c:formatCode>
                      <c:ptCount val="26"/>
                      <c:pt idx="0">
                        <c:v>77</c:v>
                      </c:pt>
                      <c:pt idx="1">
                        <c:v>63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B579-42EB-9670-039E59C1FE5D}"/>
                  </c:ext>
                </c:extLst>
              </c15:ser>
            </c15:filteredBarSeries>
          </c:ext>
        </c:extLst>
      </c:barChart>
      <c:catAx>
        <c:axId val="161547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16980400"/>
        <c:crosses val="autoZero"/>
        <c:auto val="1"/>
        <c:lblAlgn val="ctr"/>
        <c:lblOffset val="100"/>
        <c:noMultiLvlLbl val="0"/>
      </c:catAx>
      <c:valAx>
        <c:axId val="161698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15478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Velocity</a:t>
            </a:r>
            <a:r>
              <a:rPr lang="es-ES" baseline="0"/>
              <a:t> Chart TEAM2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1"/>
          <c:tx>
            <c:strRef>
              <c:f>'Velocity Chart'!$P$22</c:f>
              <c:strCache>
                <c:ptCount val="1"/>
                <c:pt idx="0">
                  <c:v>Terminado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42E0-4141-A884-42962CD9C8F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'Velocity Chart'!$N$23:$N$48</c15:sqref>
                  </c15:fullRef>
                </c:ext>
              </c:extLst>
              <c:f>('Velocity Chart'!$N$23:$N$35,'Velocity Chart'!$N$37:$N$48)</c:f>
              <c:strCache>
                <c:ptCount val="25"/>
                <c:pt idx="0">
                  <c:v>C360_Operacional_Sprint 193</c:v>
                </c:pt>
                <c:pt idx="1">
                  <c:v>C360_Operacional_Sprint 194</c:v>
                </c:pt>
                <c:pt idx="2">
                  <c:v>C360_Operacional_Sprint 195</c:v>
                </c:pt>
                <c:pt idx="3">
                  <c:v>C360_Operacional_Sprint 196</c:v>
                </c:pt>
                <c:pt idx="4">
                  <c:v>C360_Operacional_Sprint 197</c:v>
                </c:pt>
                <c:pt idx="5">
                  <c:v>C360_Operacional_Sprint 198</c:v>
                </c:pt>
                <c:pt idx="6">
                  <c:v>C360_Operacional_Sprint 199</c:v>
                </c:pt>
                <c:pt idx="7">
                  <c:v>C360_Operacional_Sprint 200</c:v>
                </c:pt>
                <c:pt idx="8">
                  <c:v>C360_Operacional_Sprint 201</c:v>
                </c:pt>
                <c:pt idx="9">
                  <c:v>C360_Operacional_Sprint 202</c:v>
                </c:pt>
                <c:pt idx="10">
                  <c:v>C360_Operacional_Sprint 203</c:v>
                </c:pt>
                <c:pt idx="11">
                  <c:v>C360_Operacional_Sprint 204</c:v>
                </c:pt>
                <c:pt idx="12">
                  <c:v>C360_Operacional_Sprint 205</c:v>
                </c:pt>
                <c:pt idx="13">
                  <c:v>C360_Operacional_Sprint 207</c:v>
                </c:pt>
                <c:pt idx="14">
                  <c:v>C360_Operacional_Sprint 208</c:v>
                </c:pt>
                <c:pt idx="15">
                  <c:v>C360_Operacional_Sprint 209</c:v>
                </c:pt>
                <c:pt idx="16">
                  <c:v>C360_Operacional_Sprint 210</c:v>
                </c:pt>
                <c:pt idx="17">
                  <c:v>C360_Operacional_Sprint 211</c:v>
                </c:pt>
                <c:pt idx="18">
                  <c:v>C360_Operacional_Sprint 212</c:v>
                </c:pt>
                <c:pt idx="19">
                  <c:v>C360_Operacional_Sprint 213</c:v>
                </c:pt>
                <c:pt idx="20">
                  <c:v>C360_Operacional_Sprint 214</c:v>
                </c:pt>
                <c:pt idx="21">
                  <c:v>C360_Operacional_Sprint 215</c:v>
                </c:pt>
                <c:pt idx="22">
                  <c:v>C360_Operacional_Sprint 216</c:v>
                </c:pt>
                <c:pt idx="23">
                  <c:v>C360_Operacional_Sprint 217</c:v>
                </c:pt>
                <c:pt idx="24">
                  <c:v>C360_Operacional_Sprint 218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'Velocity Chart'!$P$23:$P$48</c15:sqref>
                  </c15:fullRef>
                </c:ext>
              </c:extLst>
              <c:f>('Velocity Chart'!$P$23:$P$35,'Velocity Chart'!$P$37:$P$48)</c:f>
              <c:numCache>
                <c:formatCode>General</c:formatCode>
                <c:ptCount val="25"/>
                <c:pt idx="0">
                  <c:v>15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35-4540-A4D3-2CAC3B0B8D6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15478176"/>
        <c:axId val="1616980400"/>
        <c:extLst>
          <c:ext xmlns:c15="http://schemas.microsoft.com/office/drawing/2012/chart" uri="{02D57815-91ED-43cb-92C2-25804820EDAC}">
            <c15:filteredBar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'Velocity Chart'!$O$22</c15:sqref>
                        </c15:formulaRef>
                      </c:ext>
                    </c:extLst>
                    <c:strCache>
                      <c:ptCount val="1"/>
                      <c:pt idx="0">
                        <c:v>Comprometido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'Velocity Chart'!$N$23:$N$48</c15:sqref>
                        </c15:fullRef>
                        <c15:formulaRef>
                          <c15:sqref>('Velocity Chart'!$N$23:$N$35,'Velocity Chart'!$N$37:$N$48)</c15:sqref>
                        </c15:formulaRef>
                      </c:ext>
                    </c:extLst>
                    <c:strCache>
                      <c:ptCount val="25"/>
                      <c:pt idx="0">
                        <c:v>C360_Operacional_Sprint 193</c:v>
                      </c:pt>
                      <c:pt idx="1">
                        <c:v>C360_Operacional_Sprint 194</c:v>
                      </c:pt>
                      <c:pt idx="2">
                        <c:v>C360_Operacional_Sprint 195</c:v>
                      </c:pt>
                      <c:pt idx="3">
                        <c:v>C360_Operacional_Sprint 196</c:v>
                      </c:pt>
                      <c:pt idx="4">
                        <c:v>C360_Operacional_Sprint 197</c:v>
                      </c:pt>
                      <c:pt idx="5">
                        <c:v>C360_Operacional_Sprint 198</c:v>
                      </c:pt>
                      <c:pt idx="6">
                        <c:v>C360_Operacional_Sprint 199</c:v>
                      </c:pt>
                      <c:pt idx="7">
                        <c:v>C360_Operacional_Sprint 200</c:v>
                      </c:pt>
                      <c:pt idx="8">
                        <c:v>C360_Operacional_Sprint 201</c:v>
                      </c:pt>
                      <c:pt idx="9">
                        <c:v>C360_Operacional_Sprint 202</c:v>
                      </c:pt>
                      <c:pt idx="10">
                        <c:v>C360_Operacional_Sprint 203</c:v>
                      </c:pt>
                      <c:pt idx="11">
                        <c:v>C360_Operacional_Sprint 204</c:v>
                      </c:pt>
                      <c:pt idx="12">
                        <c:v>C360_Operacional_Sprint 205</c:v>
                      </c:pt>
                      <c:pt idx="13">
                        <c:v>C360_Operacional_Sprint 207</c:v>
                      </c:pt>
                      <c:pt idx="14">
                        <c:v>C360_Operacional_Sprint 208</c:v>
                      </c:pt>
                      <c:pt idx="15">
                        <c:v>C360_Operacional_Sprint 209</c:v>
                      </c:pt>
                      <c:pt idx="16">
                        <c:v>C360_Operacional_Sprint 210</c:v>
                      </c:pt>
                      <c:pt idx="17">
                        <c:v>C360_Operacional_Sprint 211</c:v>
                      </c:pt>
                      <c:pt idx="18">
                        <c:v>C360_Operacional_Sprint 212</c:v>
                      </c:pt>
                      <c:pt idx="19">
                        <c:v>C360_Operacional_Sprint 213</c:v>
                      </c:pt>
                      <c:pt idx="20">
                        <c:v>C360_Operacional_Sprint 214</c:v>
                      </c:pt>
                      <c:pt idx="21">
                        <c:v>C360_Operacional_Sprint 215</c:v>
                      </c:pt>
                      <c:pt idx="22">
                        <c:v>C360_Operacional_Sprint 216</c:v>
                      </c:pt>
                      <c:pt idx="23">
                        <c:v>C360_Operacional_Sprint 217</c:v>
                      </c:pt>
                      <c:pt idx="24">
                        <c:v>C360_Operacional_Sprint 218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'Velocity Chart'!$O$23:$O$48</c15:sqref>
                        </c15:fullRef>
                        <c15:formulaRef>
                          <c15:sqref>('Velocity Chart'!$O$23:$O$35,'Velocity Chart'!$O$37:$O$48)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48</c:v>
                      </c:pt>
                      <c:pt idx="1">
                        <c:v>90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1635-4540-A4D3-2CAC3B0B8D65}"/>
                  </c:ext>
                </c:extLst>
              </c15:ser>
            </c15:filteredBarSeries>
          </c:ext>
        </c:extLst>
      </c:barChart>
      <c:catAx>
        <c:axId val="161547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16980400"/>
        <c:crosses val="autoZero"/>
        <c:auto val="1"/>
        <c:lblAlgn val="ctr"/>
        <c:lblOffset val="100"/>
        <c:noMultiLvlLbl val="0"/>
      </c:catAx>
      <c:valAx>
        <c:axId val="161698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15478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Velocity</a:t>
            </a:r>
            <a:r>
              <a:rPr lang="es-ES" baseline="0"/>
              <a:t> Chart HERO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1"/>
          <c:tx>
            <c:strRef>
              <c:f>'Velocity Chart'!$AA$22</c:f>
              <c:strCache>
                <c:ptCount val="1"/>
                <c:pt idx="0">
                  <c:v>Terminado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A962-4027-82A6-12BA16769C5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'Velocity Chart'!$Y$23:$Y$48</c:f>
              <c:numCache>
                <c:formatCode>General</c:formatCode>
                <c:ptCount val="26"/>
              </c:numCache>
            </c:numRef>
          </c:cat>
          <c:val>
            <c:numRef>
              <c:f>'Velocity Chart'!$AA$23:$AA$48</c:f>
              <c:numCache>
                <c:formatCode>General</c:formatCode>
                <c:ptCount val="26"/>
              </c:numCache>
            </c:numRef>
          </c:val>
          <c:extLst>
            <c:ext xmlns:c16="http://schemas.microsoft.com/office/drawing/2014/chart" uri="{C3380CC4-5D6E-409C-BE32-E72D297353CC}">
              <c16:uniqueId val="{00000001-2F30-4BE2-B954-D97EED440E9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15478176"/>
        <c:axId val="1616980400"/>
        <c:extLst>
          <c:ext xmlns:c15="http://schemas.microsoft.com/office/drawing/2012/chart" uri="{02D57815-91ED-43cb-92C2-25804820EDAC}">
            <c15:filteredBar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'Velocity Chart'!$Z$22</c15:sqref>
                        </c15:formulaRef>
                      </c:ext>
                    </c:extLst>
                    <c:strCache>
                      <c:ptCount val="1"/>
                      <c:pt idx="0">
                        <c:v>Comprometido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'Velocity Chart'!$Y$23:$Y$48</c15:sqref>
                        </c15:formulaRef>
                      </c:ext>
                    </c:extLst>
                    <c:numCache>
                      <c:formatCode>General</c:formatCode>
                      <c:ptCount val="26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'Velocity Chart'!$Z$23:$Z$48</c15:sqref>
                        </c15:formulaRef>
                      </c:ext>
                    </c:extLst>
                    <c:numCache>
                      <c:formatCode>General</c:formatCode>
                      <c:ptCount val="2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2F30-4BE2-B954-D97EED440E90}"/>
                  </c:ext>
                </c:extLst>
              </c15:ser>
            </c15:filteredBarSeries>
          </c:ext>
        </c:extLst>
      </c:barChart>
      <c:catAx>
        <c:axId val="161547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16980400"/>
        <c:crosses val="autoZero"/>
        <c:auto val="1"/>
        <c:lblAlgn val="ctr"/>
        <c:lblOffset val="100"/>
        <c:noMultiLvlLbl val="0"/>
      </c:catAx>
      <c:valAx>
        <c:axId val="161698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15478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Distribución PHs cerrados por tipo PBI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OPERACIONAL!$C$1</c:f>
              <c:strCache>
                <c:ptCount val="1"/>
                <c:pt idx="0">
                  <c:v>PH cerrados funcionales</c:v>
                </c:pt>
              </c:strCache>
            </c:strRef>
          </c:tx>
          <c:spPr>
            <a:solidFill>
              <a:schemeClr val="accent1">
                <a:alpha val="50000"/>
              </a:schemeClr>
            </a:solidFill>
            <a:ln w="19050"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OPERACIONAL!$A$2:$A$27</c15:sqref>
                  </c15:fullRef>
                </c:ext>
              </c:extLst>
              <c:f>OPERACIONAL!$A$2:$A$8</c:f>
              <c:strCache>
                <c:ptCount val="7"/>
                <c:pt idx="0">
                  <c:v>C360_Operacional_Sprint 167</c:v>
                </c:pt>
                <c:pt idx="1">
                  <c:v>C360_Operacional_Sprint 168</c:v>
                </c:pt>
                <c:pt idx="2">
                  <c:v>C360_Operacional_Sprint 169</c:v>
                </c:pt>
                <c:pt idx="3">
                  <c:v>C360_Operacional_Sprint 170</c:v>
                </c:pt>
                <c:pt idx="4">
                  <c:v>C360_Operacional_Sprint 171</c:v>
                </c:pt>
                <c:pt idx="5">
                  <c:v>C360_Operacional_Sprint 172</c:v>
                </c:pt>
                <c:pt idx="6">
                  <c:v>C360_Operacional_Sprint 173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OPERACIONAL!$C$2:$C$27</c15:sqref>
                  </c15:fullRef>
                </c:ext>
              </c:extLst>
              <c:f>OPERACIONAL!$C$2:$C$8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F1-46F6-8C24-A5B2598AA072}"/>
            </c:ext>
          </c:extLst>
        </c:ser>
        <c:ser>
          <c:idx val="2"/>
          <c:order val="2"/>
          <c:tx>
            <c:strRef>
              <c:f>OPERACIONAL!$D$1</c:f>
              <c:strCache>
                <c:ptCount val="1"/>
                <c:pt idx="0">
                  <c:v>PH cerrados técnicos</c:v>
                </c:pt>
              </c:strCache>
            </c:strRef>
          </c:tx>
          <c:spPr>
            <a:solidFill>
              <a:schemeClr val="bg2"/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OPERACIONAL!$A$2:$A$27</c15:sqref>
                  </c15:fullRef>
                </c:ext>
              </c:extLst>
              <c:f>OPERACIONAL!$A$2:$A$8</c:f>
              <c:strCache>
                <c:ptCount val="7"/>
                <c:pt idx="0">
                  <c:v>C360_Operacional_Sprint 167</c:v>
                </c:pt>
                <c:pt idx="1">
                  <c:v>C360_Operacional_Sprint 168</c:v>
                </c:pt>
                <c:pt idx="2">
                  <c:v>C360_Operacional_Sprint 169</c:v>
                </c:pt>
                <c:pt idx="3">
                  <c:v>C360_Operacional_Sprint 170</c:v>
                </c:pt>
                <c:pt idx="4">
                  <c:v>C360_Operacional_Sprint 171</c:v>
                </c:pt>
                <c:pt idx="5">
                  <c:v>C360_Operacional_Sprint 172</c:v>
                </c:pt>
                <c:pt idx="6">
                  <c:v>C360_Operacional_Sprint 173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OPERACIONAL!$D$2:$D$27</c15:sqref>
                  </c15:fullRef>
                </c:ext>
              </c:extLst>
              <c:f>OPERACIONAL!$D$2:$D$8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F1-46F6-8C24-A5B2598AA072}"/>
            </c:ext>
          </c:extLst>
        </c:ser>
        <c:ser>
          <c:idx val="3"/>
          <c:order val="3"/>
          <c:tx>
            <c:strRef>
              <c:f>OPERACIONAL!$E$1</c:f>
              <c:strCache>
                <c:ptCount val="1"/>
                <c:pt idx="0">
                  <c:v>PH cerrados Bugs</c:v>
                </c:pt>
              </c:strCache>
            </c:strRef>
          </c:tx>
          <c:spPr>
            <a:solidFill>
              <a:srgbClr val="C00000">
                <a:alpha val="50000"/>
              </a:srgbClr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OPERACIONAL!$A$2:$A$27</c15:sqref>
                  </c15:fullRef>
                </c:ext>
              </c:extLst>
              <c:f>OPERACIONAL!$A$2:$A$8</c:f>
              <c:strCache>
                <c:ptCount val="7"/>
                <c:pt idx="0">
                  <c:v>C360_Operacional_Sprint 167</c:v>
                </c:pt>
                <c:pt idx="1">
                  <c:v>C360_Operacional_Sprint 168</c:v>
                </c:pt>
                <c:pt idx="2">
                  <c:v>C360_Operacional_Sprint 169</c:v>
                </c:pt>
                <c:pt idx="3">
                  <c:v>C360_Operacional_Sprint 170</c:v>
                </c:pt>
                <c:pt idx="4">
                  <c:v>C360_Operacional_Sprint 171</c:v>
                </c:pt>
                <c:pt idx="5">
                  <c:v>C360_Operacional_Sprint 172</c:v>
                </c:pt>
                <c:pt idx="6">
                  <c:v>C360_Operacional_Sprint 173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OPERACIONAL!$E$2:$E$27</c15:sqref>
                  </c15:fullRef>
                </c:ext>
              </c:extLst>
              <c:f>OPERACIONAL!$E$2:$E$8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F1-46F6-8C24-A5B2598AA0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9604431"/>
        <c:axId val="857128048"/>
      </c:areaChart>
      <c:lineChart>
        <c:grouping val="standard"/>
        <c:varyColors val="0"/>
        <c:ser>
          <c:idx val="0"/>
          <c:order val="0"/>
          <c:tx>
            <c:strRef>
              <c:f>OPERACIONAL!$B$1</c:f>
              <c:strCache>
                <c:ptCount val="1"/>
                <c:pt idx="0">
                  <c:v>PH cerrados en Sprint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OPERACIONAL!$A$2:$A$27</c15:sqref>
                  </c15:fullRef>
                </c:ext>
              </c:extLst>
              <c:f>OPERACIONAL!$A$2:$A$8</c:f>
              <c:strCache>
                <c:ptCount val="7"/>
                <c:pt idx="0">
                  <c:v>C360_Operacional_Sprint 167</c:v>
                </c:pt>
                <c:pt idx="1">
                  <c:v>C360_Operacional_Sprint 168</c:v>
                </c:pt>
                <c:pt idx="2">
                  <c:v>C360_Operacional_Sprint 169</c:v>
                </c:pt>
                <c:pt idx="3">
                  <c:v>C360_Operacional_Sprint 170</c:v>
                </c:pt>
                <c:pt idx="4">
                  <c:v>C360_Operacional_Sprint 171</c:v>
                </c:pt>
                <c:pt idx="5">
                  <c:v>C360_Operacional_Sprint 172</c:v>
                </c:pt>
                <c:pt idx="6">
                  <c:v>C360_Operacional_Sprint 173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OPERACIONAL!$B$2:$B$27</c15:sqref>
                  </c15:fullRef>
                </c:ext>
              </c:extLst>
              <c:f>OPERACIONAL!$B$2:$B$8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00F1-46F6-8C24-A5B2598AA0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04431"/>
        <c:axId val="857128048"/>
      </c:lineChart>
      <c:catAx>
        <c:axId val="1459604431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57128048"/>
        <c:crosses val="autoZero"/>
        <c:auto val="1"/>
        <c:lblAlgn val="ctr"/>
        <c:lblOffset val="100"/>
        <c:noMultiLvlLbl val="0"/>
      </c:catAx>
      <c:valAx>
        <c:axId val="8571280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59604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Distribución PHs cerrados por tipo PBI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OPERACIONAL!$C$1</c:f>
              <c:strCache>
                <c:ptCount val="1"/>
                <c:pt idx="0">
                  <c:v>PH cerrados funcionales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accent5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OPERACIONAL!$A$2:$A$27</c15:sqref>
                  </c15:fullRef>
                </c:ext>
              </c:extLst>
              <c:f>OPERACIONAL!$A$2:$A$8</c:f>
              <c:strCache>
                <c:ptCount val="7"/>
                <c:pt idx="0">
                  <c:v>C360_Operacional_Sprint 167</c:v>
                </c:pt>
                <c:pt idx="1">
                  <c:v>C360_Operacional_Sprint 168</c:v>
                </c:pt>
                <c:pt idx="2">
                  <c:v>C360_Operacional_Sprint 169</c:v>
                </c:pt>
                <c:pt idx="3">
                  <c:v>C360_Operacional_Sprint 170</c:v>
                </c:pt>
                <c:pt idx="4">
                  <c:v>C360_Operacional_Sprint 171</c:v>
                </c:pt>
                <c:pt idx="5">
                  <c:v>C360_Operacional_Sprint 172</c:v>
                </c:pt>
                <c:pt idx="6">
                  <c:v>C360_Operacional_Sprint 173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OPERACIONAL!$C$2:$C$27</c15:sqref>
                  </c15:fullRef>
                </c:ext>
              </c:extLst>
              <c:f>OPERACIONAL!$C$2:$C$8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2C-4DE2-A539-00B6A0CEC612}"/>
            </c:ext>
          </c:extLst>
        </c:ser>
        <c:ser>
          <c:idx val="2"/>
          <c:order val="2"/>
          <c:tx>
            <c:strRef>
              <c:f>OPERACIONAL!$D$1</c:f>
              <c:strCache>
                <c:ptCount val="1"/>
                <c:pt idx="0">
                  <c:v>PH cerrados técnicos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bg2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OPERACIONAL!$A$2:$A$27</c15:sqref>
                  </c15:fullRef>
                </c:ext>
              </c:extLst>
              <c:f>OPERACIONAL!$A$2:$A$8</c:f>
              <c:strCache>
                <c:ptCount val="7"/>
                <c:pt idx="0">
                  <c:v>C360_Operacional_Sprint 167</c:v>
                </c:pt>
                <c:pt idx="1">
                  <c:v>C360_Operacional_Sprint 168</c:v>
                </c:pt>
                <c:pt idx="2">
                  <c:v>C360_Operacional_Sprint 169</c:v>
                </c:pt>
                <c:pt idx="3">
                  <c:v>C360_Operacional_Sprint 170</c:v>
                </c:pt>
                <c:pt idx="4">
                  <c:v>C360_Operacional_Sprint 171</c:v>
                </c:pt>
                <c:pt idx="5">
                  <c:v>C360_Operacional_Sprint 172</c:v>
                </c:pt>
                <c:pt idx="6">
                  <c:v>C360_Operacional_Sprint 173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OPERACIONAL!$D$2:$D$27</c15:sqref>
                  </c15:fullRef>
                </c:ext>
              </c:extLst>
              <c:f>OPERACIONAL!$D$2:$D$8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2C-4DE2-A539-00B6A0CEC612}"/>
            </c:ext>
          </c:extLst>
        </c:ser>
        <c:ser>
          <c:idx val="3"/>
          <c:order val="3"/>
          <c:tx>
            <c:strRef>
              <c:f>OPERACIONAL!$E$1</c:f>
              <c:strCache>
                <c:ptCount val="1"/>
                <c:pt idx="0">
                  <c:v>PH cerrados Bugs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solidFill>
                <a:srgbClr val="FFABAD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OPERACIONAL!$A$2:$A$27</c15:sqref>
                  </c15:fullRef>
                </c:ext>
              </c:extLst>
              <c:f>OPERACIONAL!$A$2:$A$8</c:f>
              <c:strCache>
                <c:ptCount val="7"/>
                <c:pt idx="0">
                  <c:v>C360_Operacional_Sprint 167</c:v>
                </c:pt>
                <c:pt idx="1">
                  <c:v>C360_Operacional_Sprint 168</c:v>
                </c:pt>
                <c:pt idx="2">
                  <c:v>C360_Operacional_Sprint 169</c:v>
                </c:pt>
                <c:pt idx="3">
                  <c:v>C360_Operacional_Sprint 170</c:v>
                </c:pt>
                <c:pt idx="4">
                  <c:v>C360_Operacional_Sprint 171</c:v>
                </c:pt>
                <c:pt idx="5">
                  <c:v>C360_Operacional_Sprint 172</c:v>
                </c:pt>
                <c:pt idx="6">
                  <c:v>C360_Operacional_Sprint 173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OPERACIONAL!$E$2:$E$27</c15:sqref>
                  </c15:fullRef>
                </c:ext>
              </c:extLst>
              <c:f>OPERACIONAL!$E$2:$E$8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2C-4DE2-A539-00B6A0CEC61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358012511"/>
        <c:axId val="643860735"/>
      </c:barChart>
      <c:lineChart>
        <c:grouping val="standard"/>
        <c:varyColors val="0"/>
        <c:ser>
          <c:idx val="0"/>
          <c:order val="0"/>
          <c:tx>
            <c:strRef>
              <c:f>OPERACIONAL!$B$1</c:f>
              <c:strCache>
                <c:ptCount val="1"/>
                <c:pt idx="0">
                  <c:v>PH cerrados en Sprint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3.3354177505679752E-3"/>
                  <c:y val="-5.221932114882508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B2C-4DE2-A539-00B6A0CEC612}"/>
                </c:ext>
              </c:extLst>
            </c:dLbl>
            <c:dLbl>
              <c:idx val="1"/>
              <c:layout>
                <c:manualLayout>
                  <c:x val="-1.167396212698802E-2"/>
                  <c:y val="-3.82941688424717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B2C-4DE2-A539-00B6A0CEC612}"/>
                </c:ext>
              </c:extLst>
            </c:dLbl>
            <c:dLbl>
              <c:idx val="2"/>
              <c:layout>
                <c:manualLayout>
                  <c:x val="-1.0006253251704018E-2"/>
                  <c:y val="-3.133159268929503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B2C-4DE2-A539-00B6A0CEC612}"/>
                </c:ext>
              </c:extLst>
            </c:dLbl>
            <c:dLbl>
              <c:idx val="3"/>
              <c:layout>
                <c:manualLayout>
                  <c:x val="0"/>
                  <c:y val="-5.221932114882508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B2C-4DE2-A539-00B6A0CEC612}"/>
                </c:ext>
              </c:extLst>
            </c:dLbl>
            <c:dLbl>
              <c:idx val="4"/>
              <c:layout>
                <c:manualLayout>
                  <c:x val="-3.335417750568006E-3"/>
                  <c:y val="-4.87380330722367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B2C-4DE2-A539-00B6A0CEC612}"/>
                </c:ext>
              </c:extLst>
            </c:dLbl>
            <c:dLbl>
              <c:idx val="5"/>
              <c:layout>
                <c:manualLayout>
                  <c:x val="1.2229723806603005E-16"/>
                  <c:y val="-4.52567449956483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2A-4F29-AA2F-55FFAFC4CB17}"/>
                </c:ext>
              </c:extLst>
            </c:dLbl>
            <c:spPr>
              <a:solidFill>
                <a:schemeClr val="accent6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OPERACIONAL!$A$2:$A$27</c15:sqref>
                  </c15:fullRef>
                </c:ext>
              </c:extLst>
              <c:f>OPERACIONAL!$A$2:$A$8</c:f>
              <c:strCache>
                <c:ptCount val="7"/>
                <c:pt idx="0">
                  <c:v>C360_Operacional_Sprint 167</c:v>
                </c:pt>
                <c:pt idx="1">
                  <c:v>C360_Operacional_Sprint 168</c:v>
                </c:pt>
                <c:pt idx="2">
                  <c:v>C360_Operacional_Sprint 169</c:v>
                </c:pt>
                <c:pt idx="3">
                  <c:v>C360_Operacional_Sprint 170</c:v>
                </c:pt>
                <c:pt idx="4">
                  <c:v>C360_Operacional_Sprint 171</c:v>
                </c:pt>
                <c:pt idx="5">
                  <c:v>C360_Operacional_Sprint 172</c:v>
                </c:pt>
                <c:pt idx="6">
                  <c:v>C360_Operacional_Sprint 173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OPERACIONAL!$B$2:$B$27</c15:sqref>
                  </c15:fullRef>
                </c:ext>
              </c:extLst>
              <c:f>OPERACIONAL!$B$2:$B$8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2C-4DE2-A539-00B6A0CEC61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358012511"/>
        <c:axId val="643860735"/>
      </c:lineChart>
      <c:catAx>
        <c:axId val="13580125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Sprints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3860735"/>
        <c:crosses val="autoZero"/>
        <c:auto val="1"/>
        <c:lblAlgn val="ctr"/>
        <c:lblOffset val="100"/>
        <c:noMultiLvlLbl val="0"/>
      </c:catAx>
      <c:valAx>
        <c:axId val="64386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PHs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58012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% Tipos PBI cerrados</a:t>
            </a:r>
            <a:r>
              <a:rPr lang="es-ES" baseline="0"/>
              <a:t> </a:t>
            </a:r>
            <a:r>
              <a:rPr lang="es-ES"/>
              <a:t>por Sprint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OPERACIONAL!$F$1</c:f>
              <c:strCache>
                <c:ptCount val="1"/>
                <c:pt idx="0">
                  <c:v>% Funcionales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accent5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OPERACIONAL!$A$2:$A$27</c15:sqref>
                  </c15:fullRef>
                </c:ext>
              </c:extLst>
              <c:f>OPERACIONAL!$A$2:$A$8</c:f>
              <c:strCache>
                <c:ptCount val="7"/>
                <c:pt idx="0">
                  <c:v>C360_Operacional_Sprint 167</c:v>
                </c:pt>
                <c:pt idx="1">
                  <c:v>C360_Operacional_Sprint 168</c:v>
                </c:pt>
                <c:pt idx="2">
                  <c:v>C360_Operacional_Sprint 169</c:v>
                </c:pt>
                <c:pt idx="3">
                  <c:v>C360_Operacional_Sprint 170</c:v>
                </c:pt>
                <c:pt idx="4">
                  <c:v>C360_Operacional_Sprint 171</c:v>
                </c:pt>
                <c:pt idx="5">
                  <c:v>C360_Operacional_Sprint 172</c:v>
                </c:pt>
                <c:pt idx="6">
                  <c:v>C360_Operacional_Sprint 173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OPERACIONAL!$F$2:$F$27</c15:sqref>
                  </c15:fullRef>
                </c:ext>
              </c:extLst>
              <c:f>OPERACIONAL!$F$2:$F$8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5F-472F-83A6-A55F22CDF264}"/>
            </c:ext>
          </c:extLst>
        </c:ser>
        <c:ser>
          <c:idx val="1"/>
          <c:order val="1"/>
          <c:tx>
            <c:strRef>
              <c:f>OPERACIONAL!$G$1</c:f>
              <c:strCache>
                <c:ptCount val="1"/>
                <c:pt idx="0">
                  <c:v>% técnicos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bg2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OPERACIONAL!$A$2:$A$27</c15:sqref>
                  </c15:fullRef>
                </c:ext>
              </c:extLst>
              <c:f>OPERACIONAL!$A$2:$A$8</c:f>
              <c:strCache>
                <c:ptCount val="7"/>
                <c:pt idx="0">
                  <c:v>C360_Operacional_Sprint 167</c:v>
                </c:pt>
                <c:pt idx="1">
                  <c:v>C360_Operacional_Sprint 168</c:v>
                </c:pt>
                <c:pt idx="2">
                  <c:v>C360_Operacional_Sprint 169</c:v>
                </c:pt>
                <c:pt idx="3">
                  <c:v>C360_Operacional_Sprint 170</c:v>
                </c:pt>
                <c:pt idx="4">
                  <c:v>C360_Operacional_Sprint 171</c:v>
                </c:pt>
                <c:pt idx="5">
                  <c:v>C360_Operacional_Sprint 172</c:v>
                </c:pt>
                <c:pt idx="6">
                  <c:v>C360_Operacional_Sprint 173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OPERACIONAL!$G$2:$G$27</c15:sqref>
                  </c15:fullRef>
                </c:ext>
              </c:extLst>
              <c:f>OPERACIONAL!$G$2:$G$8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5F-472F-83A6-A55F22CDF264}"/>
            </c:ext>
          </c:extLst>
        </c:ser>
        <c:ser>
          <c:idx val="2"/>
          <c:order val="2"/>
          <c:tx>
            <c:strRef>
              <c:f>OPERACIONAL!$H$1</c:f>
              <c:strCache>
                <c:ptCount val="1"/>
                <c:pt idx="0">
                  <c:v>% Bugs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solidFill>
                <a:srgbClr val="FFABAD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OPERACIONAL!$A$2:$A$27</c15:sqref>
                  </c15:fullRef>
                </c:ext>
              </c:extLst>
              <c:f>OPERACIONAL!$A$2:$A$8</c:f>
              <c:strCache>
                <c:ptCount val="7"/>
                <c:pt idx="0">
                  <c:v>C360_Operacional_Sprint 167</c:v>
                </c:pt>
                <c:pt idx="1">
                  <c:v>C360_Operacional_Sprint 168</c:v>
                </c:pt>
                <c:pt idx="2">
                  <c:v>C360_Operacional_Sprint 169</c:v>
                </c:pt>
                <c:pt idx="3">
                  <c:v>C360_Operacional_Sprint 170</c:v>
                </c:pt>
                <c:pt idx="4">
                  <c:v>C360_Operacional_Sprint 171</c:v>
                </c:pt>
                <c:pt idx="5">
                  <c:v>C360_Operacional_Sprint 172</c:v>
                </c:pt>
                <c:pt idx="6">
                  <c:v>C360_Operacional_Sprint 173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OPERACIONAL!$H$2:$H$27</c15:sqref>
                  </c15:fullRef>
                </c:ext>
              </c:extLst>
              <c:f>OPERACIONAL!$H$2:$H$8</c:f>
              <c:numCache>
                <c:formatCode>0%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5F-472F-83A6-A55F22CDF26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364803679"/>
        <c:axId val="1556893839"/>
      </c:barChart>
      <c:catAx>
        <c:axId val="136480367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Sprints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56893839"/>
        <c:crosses val="autoZero"/>
        <c:auto val="1"/>
        <c:lblAlgn val="ctr"/>
        <c:lblOffset val="100"/>
        <c:noMultiLvlLbl val="0"/>
      </c:catAx>
      <c:valAx>
        <c:axId val="1556893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% PHs cerrados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64803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Situación Bugs ANALÍTICO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bg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52B-4313-8B86-CC2BA7E27871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52B-4313-8B86-CC2BA7E27871}"/>
              </c:ext>
            </c:extLst>
          </c:dPt>
          <c:dPt>
            <c:idx val="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52B-4313-8B86-CC2BA7E27871}"/>
              </c:ext>
            </c:extLst>
          </c:dPt>
          <c:dPt>
            <c:idx val="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52B-4313-8B86-CC2BA7E27871}"/>
              </c:ext>
            </c:extLst>
          </c:dPt>
          <c:dPt>
            <c:idx val="4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52B-4313-8B86-CC2BA7E27871}"/>
              </c:ext>
            </c:extLst>
          </c:dPt>
          <c:dPt>
            <c:idx val="5"/>
            <c:bubble3D val="0"/>
            <c:spPr>
              <a:solidFill>
                <a:schemeClr val="tx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E80-4A19-B748-4E6C9439D27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'EVOLUCION BUGS C360'!$E$30:$E$35</c:f>
              <c:strCache>
                <c:ptCount val="6"/>
                <c:pt idx="0">
                  <c:v>Sin comenzar</c:v>
                </c:pt>
                <c:pt idx="1">
                  <c:v>En analisis</c:v>
                </c:pt>
                <c:pt idx="2">
                  <c:v>En curso</c:v>
                </c:pt>
                <c:pt idx="3">
                  <c:v>Cerrados</c:v>
                </c:pt>
                <c:pt idx="4">
                  <c:v>Bloqueados</c:v>
                </c:pt>
                <c:pt idx="5">
                  <c:v>Cancelados</c:v>
                </c:pt>
              </c:strCache>
            </c:strRef>
          </c:cat>
          <c:val>
            <c:numRef>
              <c:f>'EVOLUCION BUGS C360'!$O$30:$O$35</c:f>
              <c:numCache>
                <c:formatCode>General</c:formatCode>
                <c:ptCount val="6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209</c:v>
                </c:pt>
                <c:pt idx="4">
                  <c:v>1</c:v>
                </c:pt>
                <c:pt idx="5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52B-4313-8B86-CC2BA7E2787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Situación Bugs ANALÍTICO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bg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803-4405-8765-78AEB354DFE4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803-4405-8765-78AEB354DFE4}"/>
              </c:ext>
            </c:extLst>
          </c:dPt>
          <c:dPt>
            <c:idx val="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803-4405-8765-78AEB354DFE4}"/>
              </c:ext>
            </c:extLst>
          </c:dPt>
          <c:dPt>
            <c:idx val="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803-4405-8765-78AEB354DFE4}"/>
              </c:ext>
            </c:extLst>
          </c:dPt>
          <c:dPt>
            <c:idx val="4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0803-4405-8765-78AEB354DFE4}"/>
              </c:ext>
            </c:extLst>
          </c:dPt>
          <c:dPt>
            <c:idx val="5"/>
            <c:bubble3D val="0"/>
            <c:spPr>
              <a:solidFill>
                <a:schemeClr val="tx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1F2E-4AC6-BABD-52800E618DD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'EVOLUCION BUGS C360'!$E$30:$E$35</c:f>
              <c:strCache>
                <c:ptCount val="6"/>
                <c:pt idx="0">
                  <c:v>Sin comenzar</c:v>
                </c:pt>
                <c:pt idx="1">
                  <c:v>En analisis</c:v>
                </c:pt>
                <c:pt idx="2">
                  <c:v>En curso</c:v>
                </c:pt>
                <c:pt idx="3">
                  <c:v>Cerrados</c:v>
                </c:pt>
                <c:pt idx="4">
                  <c:v>Bloqueados</c:v>
                </c:pt>
                <c:pt idx="5">
                  <c:v>Cancelados</c:v>
                </c:pt>
              </c:strCache>
            </c:strRef>
          </c:cat>
          <c:val>
            <c:numRef>
              <c:f>'EVOLUCION BUGS C360'!$P$30:$P$35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80</c:v>
                </c:pt>
                <c:pt idx="4">
                  <c:v>0</c:v>
                </c:pt>
                <c:pt idx="5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803-4405-8765-78AEB354DFE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Situación Bugs ANALÍTICO 2024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bg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5F6-4888-B3F2-18324AB58FED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5F6-4888-B3F2-18324AB58FED}"/>
              </c:ext>
            </c:extLst>
          </c:dPt>
          <c:dPt>
            <c:idx val="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5F6-4888-B3F2-18324AB58FED}"/>
              </c:ext>
            </c:extLst>
          </c:dPt>
          <c:dPt>
            <c:idx val="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5F6-4888-B3F2-18324AB58FED}"/>
              </c:ext>
            </c:extLst>
          </c:dPt>
          <c:dPt>
            <c:idx val="4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5F6-4888-B3F2-18324AB58FED}"/>
              </c:ext>
            </c:extLst>
          </c:dPt>
          <c:dPt>
            <c:idx val="5"/>
            <c:bubble3D val="0"/>
            <c:spPr>
              <a:solidFill>
                <a:schemeClr val="tx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FC38-4B4A-AEB4-8EB9C54111A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'EVOLUCION BUGS C360'!$E$30:$E$35</c:f>
              <c:strCache>
                <c:ptCount val="6"/>
                <c:pt idx="0">
                  <c:v>Sin comenzar</c:v>
                </c:pt>
                <c:pt idx="1">
                  <c:v>En analisis</c:v>
                </c:pt>
                <c:pt idx="2">
                  <c:v>En curso</c:v>
                </c:pt>
                <c:pt idx="3">
                  <c:v>Cerrados</c:v>
                </c:pt>
                <c:pt idx="4">
                  <c:v>Bloqueados</c:v>
                </c:pt>
                <c:pt idx="5">
                  <c:v>Cancelados</c:v>
                </c:pt>
              </c:strCache>
            </c:strRef>
          </c:cat>
          <c:val>
            <c:numRef>
              <c:f>'EVOLUCION BUGS C360'!$Q$30:$Q$35</c:f>
              <c:numCache>
                <c:formatCode>General</c:formatCode>
                <c:ptCount val="6"/>
                <c:pt idx="0">
                  <c:v>0</c:v>
                </c:pt>
                <c:pt idx="1">
                  <c:v>3</c:v>
                </c:pt>
                <c:pt idx="2">
                  <c:v>0</c:v>
                </c:pt>
                <c:pt idx="3">
                  <c:v>128</c:v>
                </c:pt>
                <c:pt idx="4">
                  <c:v>1</c:v>
                </c:pt>
                <c:pt idx="5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5F6-4888-B3F2-18324AB58FE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Evolución Bugs ANALÍTICO 2024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areaChart>
        <c:grouping val="stacked"/>
        <c:varyColors val="0"/>
        <c:ser>
          <c:idx val="1"/>
          <c:order val="1"/>
          <c:tx>
            <c:v>Abiertos 2024</c:v>
          </c:tx>
          <c:spPr>
            <a:solidFill>
              <a:srgbClr val="C00000"/>
            </a:solidFill>
            <a:ln w="25400">
              <a:noFill/>
            </a:ln>
            <a:effectLst/>
          </c:spPr>
          <c:cat>
            <c:strRef>
              <c:f>'EVOLUCION BUGS C360'!$E$47:$E$58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BUGS C360'!$P$47:$P$58</c:f>
              <c:numCache>
                <c:formatCode>General</c:formatCode>
                <c:ptCount val="12"/>
                <c:pt idx="0">
                  <c:v>10</c:v>
                </c:pt>
                <c:pt idx="1">
                  <c:v>16</c:v>
                </c:pt>
                <c:pt idx="2">
                  <c:v>6</c:v>
                </c:pt>
                <c:pt idx="3">
                  <c:v>9</c:v>
                </c:pt>
                <c:pt idx="4">
                  <c:v>12</c:v>
                </c:pt>
                <c:pt idx="5">
                  <c:v>16</c:v>
                </c:pt>
                <c:pt idx="6">
                  <c:v>24</c:v>
                </c:pt>
                <c:pt idx="7">
                  <c:v>10</c:v>
                </c:pt>
                <c:pt idx="8">
                  <c:v>17</c:v>
                </c:pt>
                <c:pt idx="9">
                  <c:v>17</c:v>
                </c:pt>
                <c:pt idx="10">
                  <c:v>23</c:v>
                </c:pt>
                <c:pt idx="11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40-4A5E-9673-029D8C0CFADC}"/>
            </c:ext>
          </c:extLst>
        </c:ser>
        <c:ser>
          <c:idx val="3"/>
          <c:order val="3"/>
          <c:tx>
            <c:v>Cerrados 2024</c:v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strRef>
              <c:f>'EVOLUCION BUGS C360'!$E$47:$E$58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BUGS C360'!$S$47:$S$58</c:f>
              <c:numCache>
                <c:formatCode>General</c:formatCode>
                <c:ptCount val="12"/>
                <c:pt idx="0">
                  <c:v>12</c:v>
                </c:pt>
                <c:pt idx="1">
                  <c:v>18</c:v>
                </c:pt>
                <c:pt idx="2">
                  <c:v>9</c:v>
                </c:pt>
                <c:pt idx="3">
                  <c:v>10</c:v>
                </c:pt>
                <c:pt idx="4">
                  <c:v>7</c:v>
                </c:pt>
                <c:pt idx="5">
                  <c:v>10</c:v>
                </c:pt>
                <c:pt idx="6">
                  <c:v>17</c:v>
                </c:pt>
                <c:pt idx="7">
                  <c:v>17</c:v>
                </c:pt>
                <c:pt idx="8">
                  <c:v>16</c:v>
                </c:pt>
                <c:pt idx="9">
                  <c:v>23</c:v>
                </c:pt>
                <c:pt idx="10">
                  <c:v>14</c:v>
                </c:pt>
                <c:pt idx="11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40-4A5E-9673-029D8C0CF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7390575"/>
        <c:axId val="2064990223"/>
        <c:extLst>
          <c:ext xmlns:c15="http://schemas.microsoft.com/office/drawing/2012/chart" uri="{02D57815-91ED-43cb-92C2-25804820EDAC}">
            <c15:filteredAreaSeries>
              <c15:ser>
                <c:idx val="0"/>
                <c:order val="0"/>
                <c:tx>
                  <c:v>Abiertos 2023</c:v>
                </c:tx>
                <c:spPr>
                  <a:solidFill>
                    <a:srgbClr val="C00000"/>
                  </a:solidFill>
                  <a:ln w="25400">
                    <a:noFill/>
                  </a:ln>
                  <a:effectLst/>
                </c:spPr>
                <c:cat>
                  <c:strRef>
                    <c:extLst>
                      <c:ext uri="{02D57815-91ED-43cb-92C2-25804820EDAC}">
                        <c15:formulaRef>
                          <c15:sqref>'EVOLUCION BUGS C360'!$E$47:$E$58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'EVOLUCION BUGS C360'!$O$47:$O$58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</c:v>
                      </c:pt>
                      <c:pt idx="5">
                        <c:v>6</c:v>
                      </c:pt>
                      <c:pt idx="6">
                        <c:v>9</c:v>
                      </c:pt>
                      <c:pt idx="7">
                        <c:v>5</c:v>
                      </c:pt>
                      <c:pt idx="8">
                        <c:v>18</c:v>
                      </c:pt>
                      <c:pt idx="9">
                        <c:v>22</c:v>
                      </c:pt>
                      <c:pt idx="10">
                        <c:v>18</c:v>
                      </c:pt>
                      <c:pt idx="11">
                        <c:v>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B540-4A5E-9673-029D8C0CFADC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v>Cerrados 2023</c:v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C360'!$E$47:$E$58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C360'!$R$47:$R$58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4</c:v>
                      </c:pt>
                      <c:pt idx="7">
                        <c:v>1</c:v>
                      </c:pt>
                      <c:pt idx="8">
                        <c:v>14</c:v>
                      </c:pt>
                      <c:pt idx="9">
                        <c:v>19</c:v>
                      </c:pt>
                      <c:pt idx="10">
                        <c:v>14</c:v>
                      </c:pt>
                      <c:pt idx="11">
                        <c:v>23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540-4A5E-9673-029D8C0CFADC}"/>
                  </c:ext>
                </c:extLst>
              </c15:ser>
            </c15:filteredAreaSeries>
          </c:ext>
        </c:extLst>
      </c:areaChart>
      <c:catAx>
        <c:axId val="16773905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64990223"/>
        <c:crosses val="autoZero"/>
        <c:auto val="1"/>
        <c:lblAlgn val="ctr"/>
        <c:lblOffset val="100"/>
        <c:noMultiLvlLbl val="0"/>
      </c:catAx>
      <c:valAx>
        <c:axId val="2064990223"/>
        <c:scaling>
          <c:orientation val="minMax"/>
          <c:max val="1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73905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Evolución Bugs ANALÍTICO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v>Abiertos 2023</c:v>
          </c:tx>
          <c:spPr>
            <a:solidFill>
              <a:srgbClr val="C00000"/>
            </a:solidFill>
            <a:ln w="25400">
              <a:noFill/>
            </a:ln>
            <a:effectLst/>
          </c:spPr>
          <c:cat>
            <c:strRef>
              <c:f>'EVOLUCION BUGS C360'!$E$47:$E$58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BUGS C360'!$O$47:$O$58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6</c:v>
                </c:pt>
                <c:pt idx="6">
                  <c:v>9</c:v>
                </c:pt>
                <c:pt idx="7">
                  <c:v>5</c:v>
                </c:pt>
                <c:pt idx="8">
                  <c:v>18</c:v>
                </c:pt>
                <c:pt idx="9">
                  <c:v>22</c:v>
                </c:pt>
                <c:pt idx="10">
                  <c:v>18</c:v>
                </c:pt>
                <c:pt idx="11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5F-4205-97CD-46AB8A1E8DD9}"/>
            </c:ext>
          </c:extLst>
        </c:ser>
        <c:ser>
          <c:idx val="2"/>
          <c:order val="2"/>
          <c:tx>
            <c:v>Cerrados 2023</c:v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strRef>
              <c:f>'EVOLUCION BUGS C360'!$E$47:$E$58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BUGS C360'!$R$47:$R$58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</c:v>
                </c:pt>
                <c:pt idx="7">
                  <c:v>1</c:v>
                </c:pt>
                <c:pt idx="8">
                  <c:v>14</c:v>
                </c:pt>
                <c:pt idx="9">
                  <c:v>19</c:v>
                </c:pt>
                <c:pt idx="10">
                  <c:v>14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5F-4205-97CD-46AB8A1E8D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7390575"/>
        <c:axId val="2064990223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v>Abiertos 2024</c:v>
                </c:tx>
                <c:spPr>
                  <a:solidFill>
                    <a:srgbClr val="C00000"/>
                  </a:solidFill>
                  <a:ln w="25400">
                    <a:noFill/>
                  </a:ln>
                  <a:effectLst/>
                </c:spPr>
                <c:cat>
                  <c:strRef>
                    <c:extLst>
                      <c:ext uri="{02D57815-91ED-43cb-92C2-25804820EDAC}">
                        <c15:formulaRef>
                          <c15:sqref>'EVOLUCION BUGS C360'!$E$47:$E$58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'EVOLUCION BUGS C360'!$P$47:$P$58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10</c:v>
                      </c:pt>
                      <c:pt idx="1">
                        <c:v>16</c:v>
                      </c:pt>
                      <c:pt idx="2">
                        <c:v>6</c:v>
                      </c:pt>
                      <c:pt idx="3">
                        <c:v>9</c:v>
                      </c:pt>
                      <c:pt idx="4">
                        <c:v>12</c:v>
                      </c:pt>
                      <c:pt idx="5">
                        <c:v>16</c:v>
                      </c:pt>
                      <c:pt idx="6">
                        <c:v>24</c:v>
                      </c:pt>
                      <c:pt idx="7">
                        <c:v>10</c:v>
                      </c:pt>
                      <c:pt idx="8">
                        <c:v>17</c:v>
                      </c:pt>
                      <c:pt idx="9">
                        <c:v>17</c:v>
                      </c:pt>
                      <c:pt idx="10">
                        <c:v>23</c:v>
                      </c:pt>
                      <c:pt idx="11">
                        <c:v>18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BF5F-4205-97CD-46AB8A1E8DD9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v>Cerrados 2024</c:v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C360'!$E$47:$E$58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C360'!$S$47:$S$58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12</c:v>
                      </c:pt>
                      <c:pt idx="1">
                        <c:v>18</c:v>
                      </c:pt>
                      <c:pt idx="2">
                        <c:v>9</c:v>
                      </c:pt>
                      <c:pt idx="3">
                        <c:v>10</c:v>
                      </c:pt>
                      <c:pt idx="4">
                        <c:v>7</c:v>
                      </c:pt>
                      <c:pt idx="5">
                        <c:v>10</c:v>
                      </c:pt>
                      <c:pt idx="6">
                        <c:v>17</c:v>
                      </c:pt>
                      <c:pt idx="7">
                        <c:v>17</c:v>
                      </c:pt>
                      <c:pt idx="8">
                        <c:v>16</c:v>
                      </c:pt>
                      <c:pt idx="9">
                        <c:v>23</c:v>
                      </c:pt>
                      <c:pt idx="10">
                        <c:v>14</c:v>
                      </c:pt>
                      <c:pt idx="11">
                        <c:v>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F5F-4205-97CD-46AB8A1E8DD9}"/>
                  </c:ext>
                </c:extLst>
              </c15:ser>
            </c15:filteredAreaSeries>
          </c:ext>
        </c:extLst>
      </c:areaChart>
      <c:catAx>
        <c:axId val="16773905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64990223"/>
        <c:crosses val="autoZero"/>
        <c:auto val="1"/>
        <c:lblAlgn val="ctr"/>
        <c:lblOffset val="100"/>
        <c:noMultiLvlLbl val="0"/>
      </c:catAx>
      <c:valAx>
        <c:axId val="2064990223"/>
        <c:scaling>
          <c:orientation val="minMax"/>
          <c:max val="1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73905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Apertura Bugs ANALÍTICO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v>Abiertos 2023</c:v>
          </c:tx>
          <c:spPr>
            <a:solidFill>
              <a:srgbClr val="FFABAD"/>
            </a:solidFill>
            <a:ln w="25400">
              <a:noFill/>
            </a:ln>
            <a:effectLst/>
          </c:spPr>
          <c:cat>
            <c:strRef>
              <c:f>'EVOLUCION BUGS C360'!$E$47:$E$58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BUGS C360'!$O$47:$O$58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6</c:v>
                </c:pt>
                <c:pt idx="6">
                  <c:v>9</c:v>
                </c:pt>
                <c:pt idx="7">
                  <c:v>5</c:v>
                </c:pt>
                <c:pt idx="8">
                  <c:v>18</c:v>
                </c:pt>
                <c:pt idx="9">
                  <c:v>22</c:v>
                </c:pt>
                <c:pt idx="10">
                  <c:v>18</c:v>
                </c:pt>
                <c:pt idx="11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1B-4E97-BF23-963DDF2E12CA}"/>
            </c:ext>
          </c:extLst>
        </c:ser>
        <c:ser>
          <c:idx val="1"/>
          <c:order val="1"/>
          <c:tx>
            <c:v>Abiertos 2024</c:v>
          </c:tx>
          <c:spPr>
            <a:solidFill>
              <a:srgbClr val="C00000"/>
            </a:solidFill>
            <a:ln w="25400">
              <a:noFill/>
            </a:ln>
            <a:effectLst/>
          </c:spPr>
          <c:cat>
            <c:strRef>
              <c:f>'EVOLUCION BUGS C360'!$E$47:$E$58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  <c:extLst xmlns:c15="http://schemas.microsoft.com/office/drawing/2012/chart"/>
            </c:strRef>
          </c:cat>
          <c:val>
            <c:numRef>
              <c:f>'EVOLUCION BUGS C360'!$P$47:$P$58</c:f>
              <c:numCache>
                <c:formatCode>General</c:formatCode>
                <c:ptCount val="12"/>
                <c:pt idx="0">
                  <c:v>10</c:v>
                </c:pt>
                <c:pt idx="1">
                  <c:v>16</c:v>
                </c:pt>
                <c:pt idx="2">
                  <c:v>6</c:v>
                </c:pt>
                <c:pt idx="3">
                  <c:v>9</c:v>
                </c:pt>
                <c:pt idx="4">
                  <c:v>12</c:v>
                </c:pt>
                <c:pt idx="5">
                  <c:v>16</c:v>
                </c:pt>
                <c:pt idx="6">
                  <c:v>24</c:v>
                </c:pt>
                <c:pt idx="7">
                  <c:v>10</c:v>
                </c:pt>
                <c:pt idx="8">
                  <c:v>17</c:v>
                </c:pt>
                <c:pt idx="9">
                  <c:v>17</c:v>
                </c:pt>
                <c:pt idx="10">
                  <c:v>23</c:v>
                </c:pt>
                <c:pt idx="11">
                  <c:v>18</c:v>
                </c:pt>
              </c:numCache>
              <c:extLst xmlns:c15="http://schemas.microsoft.com/office/drawing/2012/chart"/>
            </c:numRef>
          </c:val>
          <c:extLst>
            <c:ext xmlns:c16="http://schemas.microsoft.com/office/drawing/2014/chart" uri="{C3380CC4-5D6E-409C-BE32-E72D297353CC}">
              <c16:uniqueId val="{00000001-B71B-4E97-BF23-963DDF2E12CA}"/>
            </c:ext>
          </c:extLst>
        </c:ser>
        <c:ser>
          <c:idx val="4"/>
          <c:order val="4"/>
          <c:tx>
            <c:v>Abiertas 2025</c:v>
          </c:tx>
          <c:spPr>
            <a:solidFill>
              <a:schemeClr val="accent5"/>
            </a:solidFill>
            <a:ln w="25400">
              <a:noFill/>
            </a:ln>
            <a:effectLst/>
          </c:spPr>
          <c:val>
            <c:numRef>
              <c:f>'EVOLUCION BUGS C360'!$Q$47:$Q$58</c:f>
              <c:numCache>
                <c:formatCode>General</c:formatCode>
                <c:ptCount val="12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63-45B1-85F4-229EBE9E73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7390575"/>
        <c:axId val="2064990223"/>
        <c:extLst>
          <c:ext xmlns:c15="http://schemas.microsoft.com/office/drawing/2012/chart" uri="{02D57815-91ED-43cb-92C2-25804820EDAC}">
            <c15:filteredAreaSeries>
              <c15:ser>
                <c:idx val="2"/>
                <c:order val="2"/>
                <c:tx>
                  <c:v>Cerrados 2023</c:v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cat>
                  <c:strRef>
                    <c:extLst>
                      <c:ext uri="{02D57815-91ED-43cb-92C2-25804820EDAC}">
                        <c15:formulaRef>
                          <c15:sqref>'EVOLUCION BUGS C360'!$E$47:$E$58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'EVOLUCION BUGS C360'!$R$47:$R$58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4</c:v>
                      </c:pt>
                      <c:pt idx="7">
                        <c:v>1</c:v>
                      </c:pt>
                      <c:pt idx="8">
                        <c:v>14</c:v>
                      </c:pt>
                      <c:pt idx="9">
                        <c:v>19</c:v>
                      </c:pt>
                      <c:pt idx="10">
                        <c:v>14</c:v>
                      </c:pt>
                      <c:pt idx="11">
                        <c:v>23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B71B-4E97-BF23-963DDF2E12CA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v>Cerrados 2024</c:v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C360'!$E$47:$E$58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C360'!$S$47:$S$58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12</c:v>
                      </c:pt>
                      <c:pt idx="1">
                        <c:v>18</c:v>
                      </c:pt>
                      <c:pt idx="2">
                        <c:v>9</c:v>
                      </c:pt>
                      <c:pt idx="3">
                        <c:v>10</c:v>
                      </c:pt>
                      <c:pt idx="4">
                        <c:v>7</c:v>
                      </c:pt>
                      <c:pt idx="5">
                        <c:v>10</c:v>
                      </c:pt>
                      <c:pt idx="6">
                        <c:v>17</c:v>
                      </c:pt>
                      <c:pt idx="7">
                        <c:v>17</c:v>
                      </c:pt>
                      <c:pt idx="8">
                        <c:v>16</c:v>
                      </c:pt>
                      <c:pt idx="9">
                        <c:v>23</c:v>
                      </c:pt>
                      <c:pt idx="10">
                        <c:v>14</c:v>
                      </c:pt>
                      <c:pt idx="11">
                        <c:v>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71B-4E97-BF23-963DDF2E12CA}"/>
                  </c:ext>
                </c:extLst>
              </c15:ser>
            </c15:filteredAreaSeries>
          </c:ext>
        </c:extLst>
      </c:areaChart>
      <c:catAx>
        <c:axId val="16773905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64990223"/>
        <c:crosses val="autoZero"/>
        <c:auto val="1"/>
        <c:lblAlgn val="ctr"/>
        <c:lblOffset val="100"/>
        <c:noMultiLvlLbl val="0"/>
      </c:catAx>
      <c:valAx>
        <c:axId val="2064990223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73905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Evolución Bugs ANALÍTICO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Abiertos 2023</c:v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'EVOLUCION BUGS C360'!$E$47:$E$58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BUGS C360'!$O$47:$O$58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6</c:v>
                </c:pt>
                <c:pt idx="6">
                  <c:v>9</c:v>
                </c:pt>
                <c:pt idx="7">
                  <c:v>5</c:v>
                </c:pt>
                <c:pt idx="8">
                  <c:v>18</c:v>
                </c:pt>
                <c:pt idx="9">
                  <c:v>22</c:v>
                </c:pt>
                <c:pt idx="10">
                  <c:v>18</c:v>
                </c:pt>
                <c:pt idx="11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D1-45D4-96B8-95E61BC2B4AF}"/>
            </c:ext>
          </c:extLst>
        </c:ser>
        <c:ser>
          <c:idx val="2"/>
          <c:order val="2"/>
          <c:tx>
            <c:v>Cerrados 2023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'EVOLUCION BUGS C360'!$E$47:$E$58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BUGS C360'!$R$47:$R$58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</c:v>
                </c:pt>
                <c:pt idx="7">
                  <c:v>1</c:v>
                </c:pt>
                <c:pt idx="8">
                  <c:v>14</c:v>
                </c:pt>
                <c:pt idx="9">
                  <c:v>19</c:v>
                </c:pt>
                <c:pt idx="10">
                  <c:v>14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D1-45D4-96B8-95E61BC2B4A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677390575"/>
        <c:axId val="206499022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v>Abiertos 2024</c:v>
                </c:tx>
                <c:spPr>
                  <a:solidFill>
                    <a:srgbClr val="C00000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'EVOLUCION BUGS C360'!$E$47:$E$58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'EVOLUCION BUGS C360'!$P$47:$P$58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10</c:v>
                      </c:pt>
                      <c:pt idx="1">
                        <c:v>16</c:v>
                      </c:pt>
                      <c:pt idx="2">
                        <c:v>6</c:v>
                      </c:pt>
                      <c:pt idx="3">
                        <c:v>9</c:v>
                      </c:pt>
                      <c:pt idx="4">
                        <c:v>12</c:v>
                      </c:pt>
                      <c:pt idx="5">
                        <c:v>16</c:v>
                      </c:pt>
                      <c:pt idx="6">
                        <c:v>24</c:v>
                      </c:pt>
                      <c:pt idx="7">
                        <c:v>10</c:v>
                      </c:pt>
                      <c:pt idx="8">
                        <c:v>17</c:v>
                      </c:pt>
                      <c:pt idx="9">
                        <c:v>17</c:v>
                      </c:pt>
                      <c:pt idx="10">
                        <c:v>23</c:v>
                      </c:pt>
                      <c:pt idx="11">
                        <c:v>18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99D1-45D4-96B8-95E61BC2B4AF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v>Cerrados 2024</c:v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C360'!$E$47:$E$58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C360'!$S$47:$S$58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12</c:v>
                      </c:pt>
                      <c:pt idx="1">
                        <c:v>18</c:v>
                      </c:pt>
                      <c:pt idx="2">
                        <c:v>9</c:v>
                      </c:pt>
                      <c:pt idx="3">
                        <c:v>10</c:v>
                      </c:pt>
                      <c:pt idx="4">
                        <c:v>7</c:v>
                      </c:pt>
                      <c:pt idx="5">
                        <c:v>10</c:v>
                      </c:pt>
                      <c:pt idx="6">
                        <c:v>17</c:v>
                      </c:pt>
                      <c:pt idx="7">
                        <c:v>17</c:v>
                      </c:pt>
                      <c:pt idx="8">
                        <c:v>16</c:v>
                      </c:pt>
                      <c:pt idx="9">
                        <c:v>23</c:v>
                      </c:pt>
                      <c:pt idx="10">
                        <c:v>14</c:v>
                      </c:pt>
                      <c:pt idx="11">
                        <c:v>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9D1-45D4-96B8-95E61BC2B4AF}"/>
                  </c:ext>
                </c:extLst>
              </c15:ser>
            </c15:filteredBarSeries>
          </c:ext>
        </c:extLst>
      </c:barChart>
      <c:catAx>
        <c:axId val="16773905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64990223"/>
        <c:crosses val="autoZero"/>
        <c:auto val="1"/>
        <c:lblAlgn val="ctr"/>
        <c:lblOffset val="100"/>
        <c:noMultiLvlLbl val="0"/>
      </c:catAx>
      <c:valAx>
        <c:axId val="2064990223"/>
        <c:scaling>
          <c:orientation val="minMax"/>
          <c:max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739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Evolución Bugs ANALÍTICO 2024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Abiertos 2024</c:v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'EVOLUCION BUGS C360'!$E$47:$E$58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BUGS C360'!$P$47:$P$58</c:f>
              <c:numCache>
                <c:formatCode>General</c:formatCode>
                <c:ptCount val="12"/>
                <c:pt idx="0">
                  <c:v>10</c:v>
                </c:pt>
                <c:pt idx="1">
                  <c:v>16</c:v>
                </c:pt>
                <c:pt idx="2">
                  <c:v>6</c:v>
                </c:pt>
                <c:pt idx="3">
                  <c:v>9</c:v>
                </c:pt>
                <c:pt idx="4">
                  <c:v>12</c:v>
                </c:pt>
                <c:pt idx="5">
                  <c:v>16</c:v>
                </c:pt>
                <c:pt idx="6">
                  <c:v>24</c:v>
                </c:pt>
                <c:pt idx="7">
                  <c:v>10</c:v>
                </c:pt>
                <c:pt idx="8">
                  <c:v>17</c:v>
                </c:pt>
                <c:pt idx="9">
                  <c:v>17</c:v>
                </c:pt>
                <c:pt idx="10">
                  <c:v>23</c:v>
                </c:pt>
                <c:pt idx="11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D3-4E64-802A-176BB76989C6}"/>
            </c:ext>
          </c:extLst>
        </c:ser>
        <c:ser>
          <c:idx val="3"/>
          <c:order val="3"/>
          <c:tx>
            <c:v>Cerrados 2024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'EVOLUCION BUGS C360'!$E$47:$E$58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BUGS C360'!$S$47:$S$58</c:f>
              <c:numCache>
                <c:formatCode>General</c:formatCode>
                <c:ptCount val="12"/>
                <c:pt idx="0">
                  <c:v>12</c:v>
                </c:pt>
                <c:pt idx="1">
                  <c:v>18</c:v>
                </c:pt>
                <c:pt idx="2">
                  <c:v>9</c:v>
                </c:pt>
                <c:pt idx="3">
                  <c:v>10</c:v>
                </c:pt>
                <c:pt idx="4">
                  <c:v>7</c:v>
                </c:pt>
                <c:pt idx="5">
                  <c:v>10</c:v>
                </c:pt>
                <c:pt idx="6">
                  <c:v>17</c:v>
                </c:pt>
                <c:pt idx="7">
                  <c:v>17</c:v>
                </c:pt>
                <c:pt idx="8">
                  <c:v>16</c:v>
                </c:pt>
                <c:pt idx="9">
                  <c:v>23</c:v>
                </c:pt>
                <c:pt idx="10">
                  <c:v>14</c:v>
                </c:pt>
                <c:pt idx="11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D3-4E64-802A-176BB76989C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677390575"/>
        <c:axId val="2064990223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v>Abiertos 2023</c:v>
                </c:tx>
                <c:spPr>
                  <a:solidFill>
                    <a:srgbClr val="C00000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'EVOLUCION BUGS C360'!$E$47:$E$58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'EVOLUCION BUGS C360'!$O$47:$O$58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</c:v>
                      </c:pt>
                      <c:pt idx="5">
                        <c:v>6</c:v>
                      </c:pt>
                      <c:pt idx="6">
                        <c:v>9</c:v>
                      </c:pt>
                      <c:pt idx="7">
                        <c:v>5</c:v>
                      </c:pt>
                      <c:pt idx="8">
                        <c:v>18</c:v>
                      </c:pt>
                      <c:pt idx="9">
                        <c:v>22</c:v>
                      </c:pt>
                      <c:pt idx="10">
                        <c:v>18</c:v>
                      </c:pt>
                      <c:pt idx="11">
                        <c:v>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33D3-4E64-802A-176BB76989C6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v>Cerrados 2023</c:v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C360'!$E$47:$E$58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C360'!$R$47:$R$58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4</c:v>
                      </c:pt>
                      <c:pt idx="7">
                        <c:v>1</c:v>
                      </c:pt>
                      <c:pt idx="8">
                        <c:v>14</c:v>
                      </c:pt>
                      <c:pt idx="9">
                        <c:v>19</c:v>
                      </c:pt>
                      <c:pt idx="10">
                        <c:v>14</c:v>
                      </c:pt>
                      <c:pt idx="11">
                        <c:v>23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3D3-4E64-802A-176BB76989C6}"/>
                  </c:ext>
                </c:extLst>
              </c15:ser>
            </c15:filteredBarSeries>
          </c:ext>
        </c:extLst>
      </c:barChart>
      <c:catAx>
        <c:axId val="16773905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64990223"/>
        <c:crosses val="autoZero"/>
        <c:auto val="1"/>
        <c:lblAlgn val="ctr"/>
        <c:lblOffset val="100"/>
        <c:noMultiLvlLbl val="0"/>
      </c:catAx>
      <c:valAx>
        <c:axId val="2064990223"/>
        <c:scaling>
          <c:orientation val="minMax"/>
          <c:max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739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Apertura Bugs OPERACIONAL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v>Abiertos 2023</c:v>
          </c:tx>
          <c:spPr>
            <a:solidFill>
              <a:srgbClr val="FFABAD"/>
            </a:solidFill>
            <a:ln>
              <a:noFill/>
            </a:ln>
            <a:effectLst/>
          </c:spPr>
          <c:cat>
            <c:strRef>
              <c:f>'EVOLUCION BUGS C360'!$E$47:$E$58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  <c:extLst xmlns:c15="http://schemas.microsoft.com/office/drawing/2012/chart"/>
            </c:strRef>
          </c:cat>
          <c:val>
            <c:numRef>
              <c:f>'EVOLUCION BUGS C360'!$F$47:$F$58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4</c:v>
                </c:pt>
              </c:numCache>
              <c:extLst xmlns:c15="http://schemas.microsoft.com/office/drawing/2012/chart"/>
            </c:numRef>
          </c:val>
          <c:extLst>
            <c:ext xmlns:c16="http://schemas.microsoft.com/office/drawing/2014/chart" uri="{C3380CC4-5D6E-409C-BE32-E72D297353CC}">
              <c16:uniqueId val="{00000000-75DE-428F-A173-7DE386F782AE}"/>
            </c:ext>
          </c:extLst>
        </c:ser>
        <c:ser>
          <c:idx val="1"/>
          <c:order val="1"/>
          <c:tx>
            <c:v>Abiertos 2024</c:v>
          </c:tx>
          <c:spPr>
            <a:solidFill>
              <a:srgbClr val="C00000"/>
            </a:solidFill>
            <a:ln>
              <a:noFill/>
            </a:ln>
            <a:effectLst/>
          </c:spPr>
          <c:cat>
            <c:strRef>
              <c:f>'EVOLUCION BUGS C360'!$E$47:$E$58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  <c:extLst xmlns:c15="http://schemas.microsoft.com/office/drawing/2012/chart"/>
            </c:strRef>
          </c:cat>
          <c:val>
            <c:numRef>
              <c:f>'EVOLUCION BUGS C360'!$G$47:$G$58</c:f>
              <c:numCache>
                <c:formatCode>General</c:formatCode>
                <c:ptCount val="12"/>
                <c:pt idx="0">
                  <c:v>40</c:v>
                </c:pt>
                <c:pt idx="1">
                  <c:v>53</c:v>
                </c:pt>
                <c:pt idx="2">
                  <c:v>69</c:v>
                </c:pt>
                <c:pt idx="3">
                  <c:v>43</c:v>
                </c:pt>
                <c:pt idx="4">
                  <c:v>44</c:v>
                </c:pt>
                <c:pt idx="5">
                  <c:v>29</c:v>
                </c:pt>
                <c:pt idx="6">
                  <c:v>32</c:v>
                </c:pt>
                <c:pt idx="7">
                  <c:v>31</c:v>
                </c:pt>
                <c:pt idx="8">
                  <c:v>46</c:v>
                </c:pt>
                <c:pt idx="9">
                  <c:v>44</c:v>
                </c:pt>
                <c:pt idx="10">
                  <c:v>36</c:v>
                </c:pt>
                <c:pt idx="11">
                  <c:v>24</c:v>
                </c:pt>
              </c:numCache>
              <c:extLst xmlns:c15="http://schemas.microsoft.com/office/drawing/2012/chart"/>
            </c:numRef>
          </c:val>
          <c:extLst>
            <c:ext xmlns:c16="http://schemas.microsoft.com/office/drawing/2014/chart" uri="{C3380CC4-5D6E-409C-BE32-E72D297353CC}">
              <c16:uniqueId val="{00000001-75DE-428F-A173-7DE386F782AE}"/>
            </c:ext>
          </c:extLst>
        </c:ser>
        <c:ser>
          <c:idx val="4"/>
          <c:order val="4"/>
          <c:tx>
            <c:v>Abiertas 2025</c:v>
          </c:tx>
          <c:spPr>
            <a:solidFill>
              <a:srgbClr val="FF0000"/>
            </a:solidFill>
            <a:ln w="25400">
              <a:noFill/>
            </a:ln>
            <a:effectLst/>
          </c:spPr>
          <c:val>
            <c:numRef>
              <c:f>'EVOLUCION BUGS C360'!$H$47:$H$58</c:f>
              <c:numCache>
                <c:formatCode>General</c:formatCode>
                <c:ptCount val="12"/>
                <c:pt idx="0">
                  <c:v>25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8C-4FA9-9047-4CD7779FA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7390575"/>
        <c:axId val="2064990223"/>
        <c:extLst>
          <c:ext xmlns:c15="http://schemas.microsoft.com/office/drawing/2012/chart" uri="{02D57815-91ED-43cb-92C2-25804820EDAC}">
            <c15:filteredAreaSeries>
              <c15:ser>
                <c:idx val="2"/>
                <c:order val="2"/>
                <c:tx>
                  <c:v>Cerrados 2023</c:v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cat>
                  <c:strRef>
                    <c:extLst>
                      <c:ext uri="{02D57815-91ED-43cb-92C2-25804820EDAC}">
                        <c15:formulaRef>
                          <c15:sqref>'EVOLUCION BUGS C360'!$E$47:$E$58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'EVOLUCION BUGS C360'!$I$47:$I$58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75DE-428F-A173-7DE386F782AE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v>Cerrados 2024</c:v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C360'!$E$47:$E$58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C360'!$J$47:$J$58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28</c:v>
                      </c:pt>
                      <c:pt idx="1">
                        <c:v>43</c:v>
                      </c:pt>
                      <c:pt idx="2">
                        <c:v>59</c:v>
                      </c:pt>
                      <c:pt idx="3">
                        <c:v>60</c:v>
                      </c:pt>
                      <c:pt idx="4">
                        <c:v>41</c:v>
                      </c:pt>
                      <c:pt idx="5">
                        <c:v>33</c:v>
                      </c:pt>
                      <c:pt idx="6">
                        <c:v>33</c:v>
                      </c:pt>
                      <c:pt idx="7">
                        <c:v>34</c:v>
                      </c:pt>
                      <c:pt idx="8">
                        <c:v>40</c:v>
                      </c:pt>
                      <c:pt idx="9">
                        <c:v>36</c:v>
                      </c:pt>
                      <c:pt idx="10">
                        <c:v>35</c:v>
                      </c:pt>
                      <c:pt idx="11">
                        <c:v>33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5DE-428F-A173-7DE386F782AE}"/>
                  </c:ext>
                </c:extLst>
              </c15:ser>
            </c15:filteredAreaSeries>
          </c:ext>
        </c:extLst>
      </c:areaChart>
      <c:catAx>
        <c:axId val="16773905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64990223"/>
        <c:crosses val="autoZero"/>
        <c:auto val="1"/>
        <c:lblAlgn val="ctr"/>
        <c:lblOffset val="100"/>
        <c:noMultiLvlLbl val="0"/>
      </c:catAx>
      <c:valAx>
        <c:axId val="2064990223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73905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Evolución Bugs OPERACIONAL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v>Abiertos 2023</c:v>
          </c:tx>
          <c:spPr>
            <a:solidFill>
              <a:srgbClr val="C00000"/>
            </a:solidFill>
            <a:ln>
              <a:noFill/>
            </a:ln>
            <a:effectLst/>
          </c:spPr>
          <c:cat>
            <c:strRef>
              <c:f>'EVOLUCION BUGS C360'!$E$47:$E$58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  <c:extLst xmlns:c15="http://schemas.microsoft.com/office/drawing/2012/chart"/>
            </c:strRef>
          </c:cat>
          <c:val>
            <c:numRef>
              <c:f>'EVOLUCION BUGS C360'!$F$47:$F$58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4</c:v>
                </c:pt>
              </c:numCache>
              <c:extLst xmlns:c15="http://schemas.microsoft.com/office/drawing/2012/chart"/>
            </c:numRef>
          </c:val>
          <c:extLst>
            <c:ext xmlns:c16="http://schemas.microsoft.com/office/drawing/2014/chart" uri="{C3380CC4-5D6E-409C-BE32-E72D297353CC}">
              <c16:uniqueId val="{00000000-786E-475D-AF93-6821F646ACEF}"/>
            </c:ext>
          </c:extLst>
        </c:ser>
        <c:ser>
          <c:idx val="2"/>
          <c:order val="2"/>
          <c:tx>
            <c:v>Cerrados 2023</c:v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'EVOLUCION BUGS C360'!$E$47:$E$58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  <c:extLst xmlns:c15="http://schemas.microsoft.com/office/drawing/2012/chart"/>
            </c:strRef>
          </c:cat>
          <c:val>
            <c:numRef>
              <c:f>'EVOLUCION BUGS C360'!$I$47:$I$58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  <c:extLst xmlns:c15="http://schemas.microsoft.com/office/drawing/2012/chart"/>
            </c:numRef>
          </c:val>
          <c:extLst>
            <c:ext xmlns:c16="http://schemas.microsoft.com/office/drawing/2014/chart" uri="{C3380CC4-5D6E-409C-BE32-E72D297353CC}">
              <c16:uniqueId val="{00000001-786E-475D-AF93-6821F646A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7390575"/>
        <c:axId val="2064990223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v>Abiertos 2024</c:v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cat>
                  <c:strRef>
                    <c:extLst>
                      <c:ext uri="{02D57815-91ED-43cb-92C2-25804820EDAC}">
                        <c15:formulaRef>
                          <c15:sqref>'EVOLUCION BUGS C360'!$E$47:$E$58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'EVOLUCION BUGS C360'!$G$47:$G$58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40</c:v>
                      </c:pt>
                      <c:pt idx="1">
                        <c:v>53</c:v>
                      </c:pt>
                      <c:pt idx="2">
                        <c:v>69</c:v>
                      </c:pt>
                      <c:pt idx="3">
                        <c:v>43</c:v>
                      </c:pt>
                      <c:pt idx="4">
                        <c:v>44</c:v>
                      </c:pt>
                      <c:pt idx="5">
                        <c:v>29</c:v>
                      </c:pt>
                      <c:pt idx="6">
                        <c:v>32</c:v>
                      </c:pt>
                      <c:pt idx="7">
                        <c:v>31</c:v>
                      </c:pt>
                      <c:pt idx="8">
                        <c:v>46</c:v>
                      </c:pt>
                      <c:pt idx="9">
                        <c:v>44</c:v>
                      </c:pt>
                      <c:pt idx="10">
                        <c:v>36</c:v>
                      </c:pt>
                      <c:pt idx="11">
                        <c:v>24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786E-475D-AF93-6821F646ACEF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v>Cerrados 2024</c:v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C360'!$E$47:$E$58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C360'!$J$47:$J$58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28</c:v>
                      </c:pt>
                      <c:pt idx="1">
                        <c:v>43</c:v>
                      </c:pt>
                      <c:pt idx="2">
                        <c:v>59</c:v>
                      </c:pt>
                      <c:pt idx="3">
                        <c:v>60</c:v>
                      </c:pt>
                      <c:pt idx="4">
                        <c:v>41</c:v>
                      </c:pt>
                      <c:pt idx="5">
                        <c:v>33</c:v>
                      </c:pt>
                      <c:pt idx="6">
                        <c:v>33</c:v>
                      </c:pt>
                      <c:pt idx="7">
                        <c:v>34</c:v>
                      </c:pt>
                      <c:pt idx="8">
                        <c:v>40</c:v>
                      </c:pt>
                      <c:pt idx="9">
                        <c:v>36</c:v>
                      </c:pt>
                      <c:pt idx="10">
                        <c:v>35</c:v>
                      </c:pt>
                      <c:pt idx="11">
                        <c:v>33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86E-475D-AF93-6821F646ACEF}"/>
                  </c:ext>
                </c:extLst>
              </c15:ser>
            </c15:filteredAreaSeries>
          </c:ext>
        </c:extLst>
      </c:areaChart>
      <c:catAx>
        <c:axId val="16773905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64990223"/>
        <c:crosses val="autoZero"/>
        <c:auto val="1"/>
        <c:lblAlgn val="ctr"/>
        <c:lblOffset val="100"/>
        <c:noMultiLvlLbl val="0"/>
      </c:catAx>
      <c:valAx>
        <c:axId val="2064990223"/>
        <c:scaling>
          <c:orientation val="minMax"/>
          <c:max val="1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73905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Evolución Bugs OPERACIONAL 2024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areaChart>
        <c:grouping val="stacked"/>
        <c:varyColors val="0"/>
        <c:ser>
          <c:idx val="1"/>
          <c:order val="1"/>
          <c:tx>
            <c:v>Abiertos 2024</c:v>
          </c:tx>
          <c:spPr>
            <a:solidFill>
              <a:srgbClr val="C00000"/>
            </a:solidFill>
            <a:ln>
              <a:noFill/>
            </a:ln>
            <a:effectLst/>
          </c:spPr>
          <c:cat>
            <c:strRef>
              <c:f>'EVOLUCION BUGS C360'!$E$47:$E$58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BUGS C360'!$G$47:$G$58</c:f>
              <c:numCache>
                <c:formatCode>General</c:formatCode>
                <c:ptCount val="12"/>
                <c:pt idx="0">
                  <c:v>40</c:v>
                </c:pt>
                <c:pt idx="1">
                  <c:v>53</c:v>
                </c:pt>
                <c:pt idx="2">
                  <c:v>69</c:v>
                </c:pt>
                <c:pt idx="3">
                  <c:v>43</c:v>
                </c:pt>
                <c:pt idx="4">
                  <c:v>44</c:v>
                </c:pt>
                <c:pt idx="5">
                  <c:v>29</c:v>
                </c:pt>
                <c:pt idx="6">
                  <c:v>32</c:v>
                </c:pt>
                <c:pt idx="7">
                  <c:v>31</c:v>
                </c:pt>
                <c:pt idx="8">
                  <c:v>46</c:v>
                </c:pt>
                <c:pt idx="9">
                  <c:v>44</c:v>
                </c:pt>
                <c:pt idx="10">
                  <c:v>36</c:v>
                </c:pt>
                <c:pt idx="11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38-4B39-B1CF-6B22C163056F}"/>
            </c:ext>
          </c:extLst>
        </c:ser>
        <c:ser>
          <c:idx val="3"/>
          <c:order val="3"/>
          <c:tx>
            <c:v>Cerrados 2024</c:v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'EVOLUCION BUGS C360'!$E$47:$E$58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BUGS C360'!$J$47:$J$58</c:f>
              <c:numCache>
                <c:formatCode>General</c:formatCode>
                <c:ptCount val="12"/>
                <c:pt idx="0">
                  <c:v>28</c:v>
                </c:pt>
                <c:pt idx="1">
                  <c:v>43</c:v>
                </c:pt>
                <c:pt idx="2">
                  <c:v>59</c:v>
                </c:pt>
                <c:pt idx="3">
                  <c:v>60</c:v>
                </c:pt>
                <c:pt idx="4">
                  <c:v>41</c:v>
                </c:pt>
                <c:pt idx="5">
                  <c:v>33</c:v>
                </c:pt>
                <c:pt idx="6">
                  <c:v>33</c:v>
                </c:pt>
                <c:pt idx="7">
                  <c:v>34</c:v>
                </c:pt>
                <c:pt idx="8">
                  <c:v>40</c:v>
                </c:pt>
                <c:pt idx="9">
                  <c:v>36</c:v>
                </c:pt>
                <c:pt idx="10">
                  <c:v>35</c:v>
                </c:pt>
                <c:pt idx="11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38-4B39-B1CF-6B22C1630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7390575"/>
        <c:axId val="2064990223"/>
        <c:extLst>
          <c:ext xmlns:c15="http://schemas.microsoft.com/office/drawing/2012/chart" uri="{02D57815-91ED-43cb-92C2-25804820EDAC}">
            <c15:filteredAreaSeries>
              <c15:ser>
                <c:idx val="0"/>
                <c:order val="0"/>
                <c:tx>
                  <c:v>Abiertos 2023</c:v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cat>
                  <c:strRef>
                    <c:extLst>
                      <c:ext uri="{02D57815-91ED-43cb-92C2-25804820EDAC}">
                        <c15:formulaRef>
                          <c15:sqref>'EVOLUCION BUGS C360'!$E$47:$E$58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'EVOLUCION BUGS C360'!$F$47:$F$58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</c:v>
                      </c:pt>
                      <c:pt idx="11">
                        <c:v>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8E38-4B39-B1CF-6B22C163056F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v>Cerrados 2023</c:v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C360'!$E$47:$E$58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C360'!$I$47:$I$58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E38-4B39-B1CF-6B22C163056F}"/>
                  </c:ext>
                </c:extLst>
              </c15:ser>
            </c15:filteredAreaSeries>
          </c:ext>
        </c:extLst>
      </c:areaChart>
      <c:catAx>
        <c:axId val="16773905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64990223"/>
        <c:crosses val="autoZero"/>
        <c:auto val="1"/>
        <c:lblAlgn val="ctr"/>
        <c:lblOffset val="100"/>
        <c:noMultiLvlLbl val="0"/>
      </c:catAx>
      <c:valAx>
        <c:axId val="2064990223"/>
        <c:scaling>
          <c:orientation val="minMax"/>
          <c:max val="1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73905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Evolución Bugs OPERACIONAL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Abiertos 2023</c:v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'EVOLUCION BUGS C360'!$E$47:$E$58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  <c:extLst xmlns:c15="http://schemas.microsoft.com/office/drawing/2012/chart"/>
            </c:strRef>
          </c:cat>
          <c:val>
            <c:numRef>
              <c:f>'EVOLUCION BUGS C360'!$F$47:$F$58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4</c:v>
                </c:pt>
              </c:numCache>
              <c:extLst xmlns:c15="http://schemas.microsoft.com/office/drawing/2012/chart"/>
            </c:numRef>
          </c:val>
          <c:extLst>
            <c:ext xmlns:c16="http://schemas.microsoft.com/office/drawing/2014/chart" uri="{C3380CC4-5D6E-409C-BE32-E72D297353CC}">
              <c16:uniqueId val="{00000000-A5A1-43FC-A011-A928A1018540}"/>
            </c:ext>
          </c:extLst>
        </c:ser>
        <c:ser>
          <c:idx val="2"/>
          <c:order val="2"/>
          <c:tx>
            <c:v>Cerrados 2023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'EVOLUCION BUGS C360'!$E$47:$E$58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  <c:extLst xmlns:c15="http://schemas.microsoft.com/office/drawing/2012/chart"/>
            </c:strRef>
          </c:cat>
          <c:val>
            <c:numRef>
              <c:f>'EVOLUCION BUGS C360'!$I$47:$I$58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  <c:extLst xmlns:c15="http://schemas.microsoft.com/office/drawing/2012/chart"/>
            </c:numRef>
          </c:val>
          <c:extLst>
            <c:ext xmlns:c16="http://schemas.microsoft.com/office/drawing/2014/chart" uri="{C3380CC4-5D6E-409C-BE32-E72D297353CC}">
              <c16:uniqueId val="{00000001-A5A1-43FC-A011-A928A101854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677390575"/>
        <c:axId val="206499022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v>Abiertos 2024</c:v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'EVOLUCION BUGS C360'!$E$47:$E$58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'EVOLUCION BUGS C360'!$G$47:$G$58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40</c:v>
                      </c:pt>
                      <c:pt idx="1">
                        <c:v>53</c:v>
                      </c:pt>
                      <c:pt idx="2">
                        <c:v>69</c:v>
                      </c:pt>
                      <c:pt idx="3">
                        <c:v>43</c:v>
                      </c:pt>
                      <c:pt idx="4">
                        <c:v>44</c:v>
                      </c:pt>
                      <c:pt idx="5">
                        <c:v>29</c:v>
                      </c:pt>
                      <c:pt idx="6">
                        <c:v>32</c:v>
                      </c:pt>
                      <c:pt idx="7">
                        <c:v>31</c:v>
                      </c:pt>
                      <c:pt idx="8">
                        <c:v>46</c:v>
                      </c:pt>
                      <c:pt idx="9">
                        <c:v>44</c:v>
                      </c:pt>
                      <c:pt idx="10">
                        <c:v>36</c:v>
                      </c:pt>
                      <c:pt idx="11">
                        <c:v>24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A5A1-43FC-A011-A928A1018540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v>Cerrados 2024</c:v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C360'!$E$47:$E$58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C360'!$J$47:$J$58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28</c:v>
                      </c:pt>
                      <c:pt idx="1">
                        <c:v>43</c:v>
                      </c:pt>
                      <c:pt idx="2">
                        <c:v>59</c:v>
                      </c:pt>
                      <c:pt idx="3">
                        <c:v>60</c:v>
                      </c:pt>
                      <c:pt idx="4">
                        <c:v>41</c:v>
                      </c:pt>
                      <c:pt idx="5">
                        <c:v>33</c:v>
                      </c:pt>
                      <c:pt idx="6">
                        <c:v>33</c:v>
                      </c:pt>
                      <c:pt idx="7">
                        <c:v>34</c:v>
                      </c:pt>
                      <c:pt idx="8">
                        <c:v>40</c:v>
                      </c:pt>
                      <c:pt idx="9">
                        <c:v>36</c:v>
                      </c:pt>
                      <c:pt idx="10">
                        <c:v>35</c:v>
                      </c:pt>
                      <c:pt idx="11">
                        <c:v>33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5A1-43FC-A011-A928A1018540}"/>
                  </c:ext>
                </c:extLst>
              </c15:ser>
            </c15:filteredBarSeries>
          </c:ext>
        </c:extLst>
      </c:barChart>
      <c:catAx>
        <c:axId val="16773905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64990223"/>
        <c:crosses val="autoZero"/>
        <c:auto val="1"/>
        <c:lblAlgn val="ctr"/>
        <c:lblOffset val="100"/>
        <c:noMultiLvlLbl val="0"/>
      </c:catAx>
      <c:valAx>
        <c:axId val="2064990223"/>
        <c:scaling>
          <c:orientation val="minMax"/>
          <c:max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739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Evolución Bugs OPERACIONAL 2024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Abiertos 2024</c:v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'EVOLUCION BUGS C360'!$E$47:$E$58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BUGS C360'!$G$47:$G$58</c:f>
              <c:numCache>
                <c:formatCode>General</c:formatCode>
                <c:ptCount val="12"/>
                <c:pt idx="0">
                  <c:v>40</c:v>
                </c:pt>
                <c:pt idx="1">
                  <c:v>53</c:v>
                </c:pt>
                <c:pt idx="2">
                  <c:v>69</c:v>
                </c:pt>
                <c:pt idx="3">
                  <c:v>43</c:v>
                </c:pt>
                <c:pt idx="4">
                  <c:v>44</c:v>
                </c:pt>
                <c:pt idx="5">
                  <c:v>29</c:v>
                </c:pt>
                <c:pt idx="6">
                  <c:v>32</c:v>
                </c:pt>
                <c:pt idx="7">
                  <c:v>31</c:v>
                </c:pt>
                <c:pt idx="8">
                  <c:v>46</c:v>
                </c:pt>
                <c:pt idx="9">
                  <c:v>44</c:v>
                </c:pt>
                <c:pt idx="10">
                  <c:v>36</c:v>
                </c:pt>
                <c:pt idx="11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C3-409A-A17C-63369F5DF721}"/>
            </c:ext>
          </c:extLst>
        </c:ser>
        <c:ser>
          <c:idx val="3"/>
          <c:order val="3"/>
          <c:tx>
            <c:v>Cerrados 2024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'EVOLUCION BUGS C360'!$E$47:$E$58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BUGS C360'!$J$47:$J$58</c:f>
              <c:numCache>
                <c:formatCode>General</c:formatCode>
                <c:ptCount val="12"/>
                <c:pt idx="0">
                  <c:v>28</c:v>
                </c:pt>
                <c:pt idx="1">
                  <c:v>43</c:v>
                </c:pt>
                <c:pt idx="2">
                  <c:v>59</c:v>
                </c:pt>
                <c:pt idx="3">
                  <c:v>60</c:v>
                </c:pt>
                <c:pt idx="4">
                  <c:v>41</c:v>
                </c:pt>
                <c:pt idx="5">
                  <c:v>33</c:v>
                </c:pt>
                <c:pt idx="6">
                  <c:v>33</c:v>
                </c:pt>
                <c:pt idx="7">
                  <c:v>34</c:v>
                </c:pt>
                <c:pt idx="8">
                  <c:v>40</c:v>
                </c:pt>
                <c:pt idx="9">
                  <c:v>36</c:v>
                </c:pt>
                <c:pt idx="10">
                  <c:v>35</c:v>
                </c:pt>
                <c:pt idx="11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C3-409A-A17C-63369F5DF72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677390575"/>
        <c:axId val="2064990223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v>Abiertos 2023</c:v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'EVOLUCION BUGS C360'!$E$47:$E$58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'EVOLUCION BUGS C360'!$F$47:$F$58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</c:v>
                      </c:pt>
                      <c:pt idx="11">
                        <c:v>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6BC3-409A-A17C-63369F5DF721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v>Cerrados 2023</c:v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C360'!$E$47:$E$58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C360'!$I$47:$I$58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BC3-409A-A17C-63369F5DF721}"/>
                  </c:ext>
                </c:extLst>
              </c15:ser>
            </c15:filteredBarSeries>
          </c:ext>
        </c:extLst>
      </c:barChart>
      <c:catAx>
        <c:axId val="16773905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64990223"/>
        <c:crosses val="autoZero"/>
        <c:auto val="1"/>
        <c:lblAlgn val="ctr"/>
        <c:lblOffset val="100"/>
        <c:noMultiLvlLbl val="0"/>
      </c:catAx>
      <c:valAx>
        <c:axId val="206499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739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Situación Bugs OPERACIONAL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bg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199-4E0F-B832-A81D6CB98D8A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199-4E0F-B832-A81D6CB98D8A}"/>
              </c:ext>
            </c:extLst>
          </c:dPt>
          <c:dPt>
            <c:idx val="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199-4E0F-B832-A81D6CB98D8A}"/>
              </c:ext>
            </c:extLst>
          </c:dPt>
          <c:dPt>
            <c:idx val="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199-4E0F-B832-A81D6CB98D8A}"/>
              </c:ext>
            </c:extLst>
          </c:dPt>
          <c:dPt>
            <c:idx val="4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199-4E0F-B832-A81D6CB98D8A}"/>
              </c:ext>
            </c:extLst>
          </c:dPt>
          <c:dPt>
            <c:idx val="5"/>
            <c:bubble3D val="0"/>
            <c:spPr>
              <a:solidFill>
                <a:schemeClr val="tx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EAD3-4702-93C5-4F0B153A9BF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'EVOLUCION BUGS C360'!$E$30:$E$35</c:f>
              <c:strCache>
                <c:ptCount val="6"/>
                <c:pt idx="0">
                  <c:v>Sin comenzar</c:v>
                </c:pt>
                <c:pt idx="1">
                  <c:v>En analisis</c:v>
                </c:pt>
                <c:pt idx="2">
                  <c:v>En curso</c:v>
                </c:pt>
                <c:pt idx="3">
                  <c:v>Cerrados</c:v>
                </c:pt>
                <c:pt idx="4">
                  <c:v>Bloqueados</c:v>
                </c:pt>
                <c:pt idx="5">
                  <c:v>Cancelados</c:v>
                </c:pt>
              </c:strCache>
            </c:strRef>
          </c:cat>
          <c:val>
            <c:numRef>
              <c:f>'EVOLUCION BUGS C360'!$G$30:$G$35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199-4E0F-B832-A81D6CB98D8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Situación Bugs OPERACIONAL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bg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C68-4D53-8ED3-ECE1E7C9F020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C68-4D53-8ED3-ECE1E7C9F020}"/>
              </c:ext>
            </c:extLst>
          </c:dPt>
          <c:dPt>
            <c:idx val="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C68-4D53-8ED3-ECE1E7C9F020}"/>
              </c:ext>
            </c:extLst>
          </c:dPt>
          <c:dPt>
            <c:idx val="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C68-4D53-8ED3-ECE1E7C9F020}"/>
              </c:ext>
            </c:extLst>
          </c:dPt>
          <c:dPt>
            <c:idx val="4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C68-4D53-8ED3-ECE1E7C9F020}"/>
              </c:ext>
            </c:extLst>
          </c:dPt>
          <c:dPt>
            <c:idx val="5"/>
            <c:bubble3D val="0"/>
            <c:spPr>
              <a:solidFill>
                <a:schemeClr val="tx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126-4785-9B6D-EAA3D96AB88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'EVOLUCION BUGS C360'!$E$30:$E$35</c:f>
              <c:strCache>
                <c:ptCount val="6"/>
                <c:pt idx="0">
                  <c:v>Sin comenzar</c:v>
                </c:pt>
                <c:pt idx="1">
                  <c:v>En analisis</c:v>
                </c:pt>
                <c:pt idx="2">
                  <c:v>En curso</c:v>
                </c:pt>
                <c:pt idx="3">
                  <c:v>Cerrados</c:v>
                </c:pt>
                <c:pt idx="4">
                  <c:v>Bloqueados</c:v>
                </c:pt>
                <c:pt idx="5">
                  <c:v>Cancelados</c:v>
                </c:pt>
              </c:strCache>
            </c:strRef>
          </c:cat>
          <c:val>
            <c:numRef>
              <c:f>'EVOLUCION BUGS C360'!$F$30:$F$35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484</c:v>
                </c:pt>
                <c:pt idx="4">
                  <c:v>4</c:v>
                </c:pt>
                <c:pt idx="5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C68-4D53-8ED3-ECE1E7C9F02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Situación Bugs OPERACIONAL 2024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bg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481-4C0C-BD48-05A4C4BA67D2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481-4C0C-BD48-05A4C4BA67D2}"/>
              </c:ext>
            </c:extLst>
          </c:dPt>
          <c:dPt>
            <c:idx val="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481-4C0C-BD48-05A4C4BA67D2}"/>
              </c:ext>
            </c:extLst>
          </c:dPt>
          <c:dPt>
            <c:idx val="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481-4C0C-BD48-05A4C4BA67D2}"/>
              </c:ext>
            </c:extLst>
          </c:dPt>
          <c:dPt>
            <c:idx val="4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481-4C0C-BD48-05A4C4BA67D2}"/>
              </c:ext>
            </c:extLst>
          </c:dPt>
          <c:dPt>
            <c:idx val="5"/>
            <c:bubble3D val="0"/>
            <c:spPr>
              <a:solidFill>
                <a:schemeClr val="tx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3FEF-4F04-86CA-66655850362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'EVOLUCION BUGS C360'!$E$30:$E$35</c:f>
              <c:strCache>
                <c:ptCount val="6"/>
                <c:pt idx="0">
                  <c:v>Sin comenzar</c:v>
                </c:pt>
                <c:pt idx="1">
                  <c:v>En analisis</c:v>
                </c:pt>
                <c:pt idx="2">
                  <c:v>En curso</c:v>
                </c:pt>
                <c:pt idx="3">
                  <c:v>Cerrados</c:v>
                </c:pt>
                <c:pt idx="4">
                  <c:v>Bloqueados</c:v>
                </c:pt>
                <c:pt idx="5">
                  <c:v>Cancelados</c:v>
                </c:pt>
              </c:strCache>
            </c:strRef>
          </c:cat>
          <c:val>
            <c:numRef>
              <c:f>'EVOLUCION BUGS C360'!$H$30:$H$35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464</c:v>
                </c:pt>
                <c:pt idx="4">
                  <c:v>2</c:v>
                </c:pt>
                <c:pt idx="5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481-4C0C-BD48-05A4C4BA67D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Evolución Bugs C360 2024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areaChart>
        <c:grouping val="stacked"/>
        <c:varyColors val="0"/>
        <c:ser>
          <c:idx val="1"/>
          <c:order val="1"/>
          <c:tx>
            <c:v>Abiertos 2024</c:v>
          </c:tx>
          <c:spPr>
            <a:solidFill>
              <a:srgbClr val="C00000"/>
            </a:solidFill>
            <a:ln w="25400">
              <a:noFill/>
            </a:ln>
            <a:effectLst/>
          </c:spPr>
          <c:cat>
            <c:strRef>
              <c:f>'EVOLUCION BUGS C360'!$E$63:$E$74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BUGS C360'!$G$63:$G$74</c:f>
              <c:numCache>
                <c:formatCode>General</c:formatCode>
                <c:ptCount val="12"/>
                <c:pt idx="0">
                  <c:v>50</c:v>
                </c:pt>
                <c:pt idx="1">
                  <c:v>69</c:v>
                </c:pt>
                <c:pt idx="2">
                  <c:v>75</c:v>
                </c:pt>
                <c:pt idx="3">
                  <c:v>53</c:v>
                </c:pt>
                <c:pt idx="4">
                  <c:v>56</c:v>
                </c:pt>
                <c:pt idx="5">
                  <c:v>45</c:v>
                </c:pt>
                <c:pt idx="6">
                  <c:v>58</c:v>
                </c:pt>
                <c:pt idx="7">
                  <c:v>42</c:v>
                </c:pt>
                <c:pt idx="8">
                  <c:v>68</c:v>
                </c:pt>
                <c:pt idx="9">
                  <c:v>63</c:v>
                </c:pt>
                <c:pt idx="10">
                  <c:v>59</c:v>
                </c:pt>
                <c:pt idx="11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49-42A7-A602-12A933F72741}"/>
            </c:ext>
          </c:extLst>
        </c:ser>
        <c:ser>
          <c:idx val="3"/>
          <c:order val="3"/>
          <c:tx>
            <c:v>Cerrados 2024</c:v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strRef>
              <c:f>'EVOLUCION BUGS C360'!$E$63:$E$74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BUGS C360'!$J$63:$J$74</c:f>
              <c:numCache>
                <c:formatCode>General</c:formatCode>
                <c:ptCount val="12"/>
                <c:pt idx="0">
                  <c:v>40</c:v>
                </c:pt>
                <c:pt idx="1">
                  <c:v>61</c:v>
                </c:pt>
                <c:pt idx="2">
                  <c:v>68</c:v>
                </c:pt>
                <c:pt idx="3">
                  <c:v>70</c:v>
                </c:pt>
                <c:pt idx="4">
                  <c:v>48</c:v>
                </c:pt>
                <c:pt idx="5">
                  <c:v>44</c:v>
                </c:pt>
                <c:pt idx="6">
                  <c:v>52</c:v>
                </c:pt>
                <c:pt idx="7">
                  <c:v>51</c:v>
                </c:pt>
                <c:pt idx="8">
                  <c:v>58</c:v>
                </c:pt>
                <c:pt idx="9">
                  <c:v>63</c:v>
                </c:pt>
                <c:pt idx="10">
                  <c:v>49</c:v>
                </c:pt>
                <c:pt idx="11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49-42A7-A602-12A933F72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7390575"/>
        <c:axId val="2064990223"/>
        <c:extLst>
          <c:ext xmlns:c15="http://schemas.microsoft.com/office/drawing/2012/chart" uri="{02D57815-91ED-43cb-92C2-25804820EDAC}">
            <c15:filteredAreaSeries>
              <c15:ser>
                <c:idx val="0"/>
                <c:order val="0"/>
                <c:tx>
                  <c:v>Abiertos 2023</c:v>
                </c:tx>
                <c:spPr>
                  <a:solidFill>
                    <a:srgbClr val="C00000"/>
                  </a:solidFill>
                  <a:ln w="25400">
                    <a:noFill/>
                  </a:ln>
                  <a:effectLst/>
                </c:spPr>
                <c:cat>
                  <c:strRef>
                    <c:extLst>
                      <c:ext uri="{02D57815-91ED-43cb-92C2-25804820EDAC}">
                        <c15:formulaRef>
                          <c15:sqref>'EVOLUCION BUGS C360'!$E$63:$E$74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'EVOLUCION BUGS C360'!$F$63:$F$74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</c:v>
                      </c:pt>
                      <c:pt idx="5">
                        <c:v>6</c:v>
                      </c:pt>
                      <c:pt idx="6">
                        <c:v>9</c:v>
                      </c:pt>
                      <c:pt idx="7">
                        <c:v>6</c:v>
                      </c:pt>
                      <c:pt idx="8">
                        <c:v>18</c:v>
                      </c:pt>
                      <c:pt idx="9">
                        <c:v>22</c:v>
                      </c:pt>
                      <c:pt idx="10">
                        <c:v>20</c:v>
                      </c:pt>
                      <c:pt idx="11">
                        <c:v>13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6D49-42A7-A602-12A933F72741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v>Cerrados 2023</c:v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C360'!$E$63:$E$74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C360'!$I$63:$I$74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4</c:v>
                      </c:pt>
                      <c:pt idx="7">
                        <c:v>1</c:v>
                      </c:pt>
                      <c:pt idx="8">
                        <c:v>14</c:v>
                      </c:pt>
                      <c:pt idx="9">
                        <c:v>19</c:v>
                      </c:pt>
                      <c:pt idx="10">
                        <c:v>14</c:v>
                      </c:pt>
                      <c:pt idx="11">
                        <c:v>24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D49-42A7-A602-12A933F72741}"/>
                  </c:ext>
                </c:extLst>
              </c15:ser>
            </c15:filteredAreaSeries>
          </c:ext>
        </c:extLst>
      </c:areaChart>
      <c:catAx>
        <c:axId val="16773905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64990223"/>
        <c:crosses val="autoZero"/>
        <c:auto val="1"/>
        <c:lblAlgn val="ctr"/>
        <c:lblOffset val="100"/>
        <c:noMultiLvlLbl val="0"/>
      </c:catAx>
      <c:valAx>
        <c:axId val="206499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73905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Evolución Bugs C360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v>Abiertos 2023</c:v>
          </c:tx>
          <c:spPr>
            <a:solidFill>
              <a:srgbClr val="C00000"/>
            </a:solidFill>
            <a:ln w="25400">
              <a:noFill/>
            </a:ln>
            <a:effectLst/>
          </c:spPr>
          <c:cat>
            <c:strRef>
              <c:f>'EVOLUCION BUGS C360'!$E$63:$E$74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BUGS C360'!$F$63:$F$74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6</c:v>
                </c:pt>
                <c:pt idx="6">
                  <c:v>9</c:v>
                </c:pt>
                <c:pt idx="7">
                  <c:v>6</c:v>
                </c:pt>
                <c:pt idx="8">
                  <c:v>18</c:v>
                </c:pt>
                <c:pt idx="9">
                  <c:v>22</c:v>
                </c:pt>
                <c:pt idx="10">
                  <c:v>20</c:v>
                </c:pt>
                <c:pt idx="11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15-45D3-B1A4-E9FA063F0525}"/>
            </c:ext>
          </c:extLst>
        </c:ser>
        <c:ser>
          <c:idx val="2"/>
          <c:order val="2"/>
          <c:tx>
            <c:v>Cerrados 2023</c:v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strRef>
              <c:f>'EVOLUCION BUGS C360'!$E$63:$E$74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BUGS C360'!$I$63:$I$74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</c:v>
                </c:pt>
                <c:pt idx="7">
                  <c:v>1</c:v>
                </c:pt>
                <c:pt idx="8">
                  <c:v>14</c:v>
                </c:pt>
                <c:pt idx="9">
                  <c:v>19</c:v>
                </c:pt>
                <c:pt idx="10">
                  <c:v>14</c:v>
                </c:pt>
                <c:pt idx="11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15-45D3-B1A4-E9FA063F0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7390575"/>
        <c:axId val="2064990223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v>Abiertos 2024</c:v>
                </c:tx>
                <c:spPr>
                  <a:solidFill>
                    <a:srgbClr val="C00000"/>
                  </a:solidFill>
                  <a:ln w="25400">
                    <a:noFill/>
                  </a:ln>
                  <a:effectLst/>
                </c:spPr>
                <c:cat>
                  <c:strRef>
                    <c:extLst>
                      <c:ext uri="{02D57815-91ED-43cb-92C2-25804820EDAC}">
                        <c15:formulaRef>
                          <c15:sqref>'EVOLUCION BUGS C360'!$E$63:$E$74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'EVOLUCION BUGS C360'!$G$63:$G$74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50</c:v>
                      </c:pt>
                      <c:pt idx="1">
                        <c:v>69</c:v>
                      </c:pt>
                      <c:pt idx="2">
                        <c:v>75</c:v>
                      </c:pt>
                      <c:pt idx="3">
                        <c:v>53</c:v>
                      </c:pt>
                      <c:pt idx="4">
                        <c:v>56</c:v>
                      </c:pt>
                      <c:pt idx="5">
                        <c:v>45</c:v>
                      </c:pt>
                      <c:pt idx="6">
                        <c:v>58</c:v>
                      </c:pt>
                      <c:pt idx="7">
                        <c:v>42</c:v>
                      </c:pt>
                      <c:pt idx="8">
                        <c:v>68</c:v>
                      </c:pt>
                      <c:pt idx="9">
                        <c:v>63</c:v>
                      </c:pt>
                      <c:pt idx="10">
                        <c:v>59</c:v>
                      </c:pt>
                      <c:pt idx="11">
                        <c:v>42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215-45D3-B1A4-E9FA063F0525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v>Cerrados 2024</c:v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C360'!$E$63:$E$74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C360'!$J$63:$J$74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40</c:v>
                      </c:pt>
                      <c:pt idx="1">
                        <c:v>61</c:v>
                      </c:pt>
                      <c:pt idx="2">
                        <c:v>68</c:v>
                      </c:pt>
                      <c:pt idx="3">
                        <c:v>70</c:v>
                      </c:pt>
                      <c:pt idx="4">
                        <c:v>48</c:v>
                      </c:pt>
                      <c:pt idx="5">
                        <c:v>44</c:v>
                      </c:pt>
                      <c:pt idx="6">
                        <c:v>52</c:v>
                      </c:pt>
                      <c:pt idx="7">
                        <c:v>51</c:v>
                      </c:pt>
                      <c:pt idx="8">
                        <c:v>58</c:v>
                      </c:pt>
                      <c:pt idx="9">
                        <c:v>63</c:v>
                      </c:pt>
                      <c:pt idx="10">
                        <c:v>49</c:v>
                      </c:pt>
                      <c:pt idx="11">
                        <c:v>48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215-45D3-B1A4-E9FA063F0525}"/>
                  </c:ext>
                </c:extLst>
              </c15:ser>
            </c15:filteredAreaSeries>
          </c:ext>
        </c:extLst>
      </c:areaChart>
      <c:catAx>
        <c:axId val="16773905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64990223"/>
        <c:crosses val="autoZero"/>
        <c:auto val="1"/>
        <c:lblAlgn val="ctr"/>
        <c:lblOffset val="100"/>
        <c:noMultiLvlLbl val="0"/>
      </c:catAx>
      <c:valAx>
        <c:axId val="2064990223"/>
        <c:scaling>
          <c:orientation val="minMax"/>
          <c:max val="1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73905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Apertura Bugs C360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v>Abiertos 2023</c:v>
          </c:tx>
          <c:spPr>
            <a:solidFill>
              <a:srgbClr val="FFABAD"/>
            </a:solidFill>
            <a:ln w="25400">
              <a:noFill/>
            </a:ln>
            <a:effectLst/>
          </c:spPr>
          <c:cat>
            <c:strRef>
              <c:f>'EVOLUCION BUGS C360'!$E$63:$E$74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BUGS C360'!$F$63:$F$74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6</c:v>
                </c:pt>
                <c:pt idx="6">
                  <c:v>9</c:v>
                </c:pt>
                <c:pt idx="7">
                  <c:v>6</c:v>
                </c:pt>
                <c:pt idx="8">
                  <c:v>18</c:v>
                </c:pt>
                <c:pt idx="9">
                  <c:v>22</c:v>
                </c:pt>
                <c:pt idx="10">
                  <c:v>20</c:v>
                </c:pt>
                <c:pt idx="11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B9-41BB-9A95-5449DEBBCE77}"/>
            </c:ext>
          </c:extLst>
        </c:ser>
        <c:ser>
          <c:idx val="1"/>
          <c:order val="1"/>
          <c:tx>
            <c:v>Abiertos 2024</c:v>
          </c:tx>
          <c:spPr>
            <a:solidFill>
              <a:srgbClr val="C00000"/>
            </a:solidFill>
            <a:ln w="25400">
              <a:noFill/>
            </a:ln>
            <a:effectLst/>
          </c:spPr>
          <c:cat>
            <c:strRef>
              <c:f>'EVOLUCION BUGS C360'!$E$63:$E$74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  <c:extLst xmlns:c15="http://schemas.microsoft.com/office/drawing/2012/chart"/>
            </c:strRef>
          </c:cat>
          <c:val>
            <c:numRef>
              <c:f>'EVOLUCION BUGS C360'!$G$63:$G$74</c:f>
              <c:numCache>
                <c:formatCode>General</c:formatCode>
                <c:ptCount val="12"/>
                <c:pt idx="0">
                  <c:v>50</c:v>
                </c:pt>
                <c:pt idx="1">
                  <c:v>69</c:v>
                </c:pt>
                <c:pt idx="2">
                  <c:v>75</c:v>
                </c:pt>
                <c:pt idx="3">
                  <c:v>53</c:v>
                </c:pt>
                <c:pt idx="4">
                  <c:v>56</c:v>
                </c:pt>
                <c:pt idx="5">
                  <c:v>45</c:v>
                </c:pt>
                <c:pt idx="6">
                  <c:v>58</c:v>
                </c:pt>
                <c:pt idx="7">
                  <c:v>42</c:v>
                </c:pt>
                <c:pt idx="8">
                  <c:v>68</c:v>
                </c:pt>
                <c:pt idx="9">
                  <c:v>63</c:v>
                </c:pt>
                <c:pt idx="10">
                  <c:v>59</c:v>
                </c:pt>
                <c:pt idx="11">
                  <c:v>42</c:v>
                </c:pt>
              </c:numCache>
              <c:extLst xmlns:c15="http://schemas.microsoft.com/office/drawing/2012/chart"/>
            </c:numRef>
          </c:val>
          <c:extLst>
            <c:ext xmlns:c16="http://schemas.microsoft.com/office/drawing/2014/chart" uri="{C3380CC4-5D6E-409C-BE32-E72D297353CC}">
              <c16:uniqueId val="{00000001-DEB9-41BB-9A95-5449DEBBCE77}"/>
            </c:ext>
          </c:extLst>
        </c:ser>
        <c:ser>
          <c:idx val="4"/>
          <c:order val="4"/>
          <c:tx>
            <c:v>Abiertas 2025</c:v>
          </c:tx>
          <c:spPr>
            <a:solidFill>
              <a:srgbClr val="FF0000"/>
            </a:solidFill>
            <a:ln w="25400">
              <a:noFill/>
            </a:ln>
            <a:effectLst/>
          </c:spPr>
          <c:val>
            <c:numRef>
              <c:f>'EVOLUCION BUGS C360'!$H$63:$H$74</c:f>
              <c:numCache>
                <c:formatCode>General</c:formatCode>
                <c:ptCount val="12"/>
                <c:pt idx="0">
                  <c:v>30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C-457D-97B2-985AD567D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7390575"/>
        <c:axId val="2064990223"/>
        <c:extLst>
          <c:ext xmlns:c15="http://schemas.microsoft.com/office/drawing/2012/chart" uri="{02D57815-91ED-43cb-92C2-25804820EDAC}">
            <c15:filteredAreaSeries>
              <c15:ser>
                <c:idx val="2"/>
                <c:order val="2"/>
                <c:tx>
                  <c:v>Cerrados 2023</c:v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cat>
                  <c:strRef>
                    <c:extLst>
                      <c:ext uri="{02D57815-91ED-43cb-92C2-25804820EDAC}">
                        <c15:formulaRef>
                          <c15:sqref>'EVOLUCION BUGS C360'!$E$63:$E$74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'EVOLUCION BUGS C360'!$I$63:$I$74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4</c:v>
                      </c:pt>
                      <c:pt idx="7">
                        <c:v>1</c:v>
                      </c:pt>
                      <c:pt idx="8">
                        <c:v>14</c:v>
                      </c:pt>
                      <c:pt idx="9">
                        <c:v>19</c:v>
                      </c:pt>
                      <c:pt idx="10">
                        <c:v>14</c:v>
                      </c:pt>
                      <c:pt idx="11">
                        <c:v>24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EB9-41BB-9A95-5449DEBBCE77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v>Cerrados 2024</c:v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C360'!$E$63:$E$74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C360'!$J$63:$J$74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40</c:v>
                      </c:pt>
                      <c:pt idx="1">
                        <c:v>61</c:v>
                      </c:pt>
                      <c:pt idx="2">
                        <c:v>68</c:v>
                      </c:pt>
                      <c:pt idx="3">
                        <c:v>70</c:v>
                      </c:pt>
                      <c:pt idx="4">
                        <c:v>48</c:v>
                      </c:pt>
                      <c:pt idx="5">
                        <c:v>44</c:v>
                      </c:pt>
                      <c:pt idx="6">
                        <c:v>52</c:v>
                      </c:pt>
                      <c:pt idx="7">
                        <c:v>51</c:v>
                      </c:pt>
                      <c:pt idx="8">
                        <c:v>58</c:v>
                      </c:pt>
                      <c:pt idx="9">
                        <c:v>63</c:v>
                      </c:pt>
                      <c:pt idx="10">
                        <c:v>49</c:v>
                      </c:pt>
                      <c:pt idx="11">
                        <c:v>48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EB9-41BB-9A95-5449DEBBCE77}"/>
                  </c:ext>
                </c:extLst>
              </c15:ser>
            </c15:filteredAreaSeries>
          </c:ext>
        </c:extLst>
      </c:areaChart>
      <c:catAx>
        <c:axId val="16773905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64990223"/>
        <c:crosses val="autoZero"/>
        <c:auto val="1"/>
        <c:lblAlgn val="ctr"/>
        <c:lblOffset val="100"/>
        <c:noMultiLvlLbl val="0"/>
      </c:catAx>
      <c:valAx>
        <c:axId val="2064990223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73905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Evolución Bugs C360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Abiertos 2023</c:v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'EVOLUCION BUGS C360'!$E$63:$E$74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BUGS C360'!$F$63:$F$74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6</c:v>
                </c:pt>
                <c:pt idx="6">
                  <c:v>9</c:v>
                </c:pt>
                <c:pt idx="7">
                  <c:v>6</c:v>
                </c:pt>
                <c:pt idx="8">
                  <c:v>18</c:v>
                </c:pt>
                <c:pt idx="9">
                  <c:v>22</c:v>
                </c:pt>
                <c:pt idx="10">
                  <c:v>20</c:v>
                </c:pt>
                <c:pt idx="11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68-48AD-A11B-C2FE05BB3EEB}"/>
            </c:ext>
          </c:extLst>
        </c:ser>
        <c:ser>
          <c:idx val="2"/>
          <c:order val="2"/>
          <c:tx>
            <c:v>Cerrados 2023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'EVOLUCION BUGS C360'!$E$63:$E$74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BUGS C360'!$I$63:$I$74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</c:v>
                </c:pt>
                <c:pt idx="7">
                  <c:v>1</c:v>
                </c:pt>
                <c:pt idx="8">
                  <c:v>14</c:v>
                </c:pt>
                <c:pt idx="9">
                  <c:v>19</c:v>
                </c:pt>
                <c:pt idx="10">
                  <c:v>14</c:v>
                </c:pt>
                <c:pt idx="11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68-48AD-A11B-C2FE05BB3EE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677390575"/>
        <c:axId val="206499022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v>Abiertos 2024</c:v>
                </c:tx>
                <c:spPr>
                  <a:solidFill>
                    <a:srgbClr val="C00000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'EVOLUCION BUGS C360'!$E$63:$E$74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'EVOLUCION BUGS C360'!$G$63:$G$74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50</c:v>
                      </c:pt>
                      <c:pt idx="1">
                        <c:v>69</c:v>
                      </c:pt>
                      <c:pt idx="2">
                        <c:v>75</c:v>
                      </c:pt>
                      <c:pt idx="3">
                        <c:v>53</c:v>
                      </c:pt>
                      <c:pt idx="4">
                        <c:v>56</c:v>
                      </c:pt>
                      <c:pt idx="5">
                        <c:v>45</c:v>
                      </c:pt>
                      <c:pt idx="6">
                        <c:v>58</c:v>
                      </c:pt>
                      <c:pt idx="7">
                        <c:v>42</c:v>
                      </c:pt>
                      <c:pt idx="8">
                        <c:v>68</c:v>
                      </c:pt>
                      <c:pt idx="9">
                        <c:v>63</c:v>
                      </c:pt>
                      <c:pt idx="10">
                        <c:v>59</c:v>
                      </c:pt>
                      <c:pt idx="11">
                        <c:v>42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7C68-48AD-A11B-C2FE05BB3EEB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v>Cerrados 2024</c:v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C360'!$E$63:$E$74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C360'!$J$63:$J$74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40</c:v>
                      </c:pt>
                      <c:pt idx="1">
                        <c:v>61</c:v>
                      </c:pt>
                      <c:pt idx="2">
                        <c:v>68</c:v>
                      </c:pt>
                      <c:pt idx="3">
                        <c:v>70</c:v>
                      </c:pt>
                      <c:pt idx="4">
                        <c:v>48</c:v>
                      </c:pt>
                      <c:pt idx="5">
                        <c:v>44</c:v>
                      </c:pt>
                      <c:pt idx="6">
                        <c:v>52</c:v>
                      </c:pt>
                      <c:pt idx="7">
                        <c:v>51</c:v>
                      </c:pt>
                      <c:pt idx="8">
                        <c:v>58</c:v>
                      </c:pt>
                      <c:pt idx="9">
                        <c:v>63</c:v>
                      </c:pt>
                      <c:pt idx="10">
                        <c:v>49</c:v>
                      </c:pt>
                      <c:pt idx="11">
                        <c:v>48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C68-48AD-A11B-C2FE05BB3EEB}"/>
                  </c:ext>
                </c:extLst>
              </c15:ser>
            </c15:filteredBarSeries>
          </c:ext>
        </c:extLst>
      </c:barChart>
      <c:catAx>
        <c:axId val="16773905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64990223"/>
        <c:crosses val="autoZero"/>
        <c:auto val="1"/>
        <c:lblAlgn val="ctr"/>
        <c:lblOffset val="100"/>
        <c:noMultiLvlLbl val="0"/>
      </c:catAx>
      <c:valAx>
        <c:axId val="2064990223"/>
        <c:scaling>
          <c:orientation val="minMax"/>
          <c:max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739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Evolución Bugs C360 2024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Abiertos 2024</c:v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'EVOLUCION BUGS C360'!$E$63:$E$74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BUGS C360'!$G$63:$G$74</c:f>
              <c:numCache>
                <c:formatCode>General</c:formatCode>
                <c:ptCount val="12"/>
                <c:pt idx="0">
                  <c:v>50</c:v>
                </c:pt>
                <c:pt idx="1">
                  <c:v>69</c:v>
                </c:pt>
                <c:pt idx="2">
                  <c:v>75</c:v>
                </c:pt>
                <c:pt idx="3">
                  <c:v>53</c:v>
                </c:pt>
                <c:pt idx="4">
                  <c:v>56</c:v>
                </c:pt>
                <c:pt idx="5">
                  <c:v>45</c:v>
                </c:pt>
                <c:pt idx="6">
                  <c:v>58</c:v>
                </c:pt>
                <c:pt idx="7">
                  <c:v>42</c:v>
                </c:pt>
                <c:pt idx="8">
                  <c:v>68</c:v>
                </c:pt>
                <c:pt idx="9">
                  <c:v>63</c:v>
                </c:pt>
                <c:pt idx="10">
                  <c:v>59</c:v>
                </c:pt>
                <c:pt idx="11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A6-4AA3-B9C5-FD29525BE2DC}"/>
            </c:ext>
          </c:extLst>
        </c:ser>
        <c:ser>
          <c:idx val="3"/>
          <c:order val="3"/>
          <c:tx>
            <c:v>Cerrados 2024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'EVOLUCION BUGS C360'!$E$63:$E$74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BUGS C360'!$J$63:$J$74</c:f>
              <c:numCache>
                <c:formatCode>General</c:formatCode>
                <c:ptCount val="12"/>
                <c:pt idx="0">
                  <c:v>40</c:v>
                </c:pt>
                <c:pt idx="1">
                  <c:v>61</c:v>
                </c:pt>
                <c:pt idx="2">
                  <c:v>68</c:v>
                </c:pt>
                <c:pt idx="3">
                  <c:v>70</c:v>
                </c:pt>
                <c:pt idx="4">
                  <c:v>48</c:v>
                </c:pt>
                <c:pt idx="5">
                  <c:v>44</c:v>
                </c:pt>
                <c:pt idx="6">
                  <c:v>52</c:v>
                </c:pt>
                <c:pt idx="7">
                  <c:v>51</c:v>
                </c:pt>
                <c:pt idx="8">
                  <c:v>58</c:v>
                </c:pt>
                <c:pt idx="9">
                  <c:v>63</c:v>
                </c:pt>
                <c:pt idx="10">
                  <c:v>49</c:v>
                </c:pt>
                <c:pt idx="11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A6-4AA3-B9C5-FD29525BE2D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677390575"/>
        <c:axId val="2064990223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v>Abiertos 2023</c:v>
                </c:tx>
                <c:spPr>
                  <a:solidFill>
                    <a:srgbClr val="C00000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'EVOLUCION BUGS C360'!$E$63:$E$74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'EVOLUCION BUGS C360'!$F$63:$F$74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</c:v>
                      </c:pt>
                      <c:pt idx="5">
                        <c:v>6</c:v>
                      </c:pt>
                      <c:pt idx="6">
                        <c:v>9</c:v>
                      </c:pt>
                      <c:pt idx="7">
                        <c:v>6</c:v>
                      </c:pt>
                      <c:pt idx="8">
                        <c:v>18</c:v>
                      </c:pt>
                      <c:pt idx="9">
                        <c:v>22</c:v>
                      </c:pt>
                      <c:pt idx="10">
                        <c:v>20</c:v>
                      </c:pt>
                      <c:pt idx="11">
                        <c:v>13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BA6-4AA3-B9C5-FD29525BE2DC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v>Cerrados 2023</c:v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C360'!$E$63:$E$74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C360'!$I$63:$I$74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4</c:v>
                      </c:pt>
                      <c:pt idx="7">
                        <c:v>1</c:v>
                      </c:pt>
                      <c:pt idx="8">
                        <c:v>14</c:v>
                      </c:pt>
                      <c:pt idx="9">
                        <c:v>19</c:v>
                      </c:pt>
                      <c:pt idx="10">
                        <c:v>14</c:v>
                      </c:pt>
                      <c:pt idx="11">
                        <c:v>24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BA6-4AA3-B9C5-FD29525BE2DC}"/>
                  </c:ext>
                </c:extLst>
              </c15:ser>
            </c15:filteredBarSeries>
          </c:ext>
        </c:extLst>
      </c:barChart>
      <c:catAx>
        <c:axId val="16773905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64990223"/>
        <c:crosses val="autoZero"/>
        <c:auto val="1"/>
        <c:lblAlgn val="ctr"/>
        <c:lblOffset val="100"/>
        <c:noMultiLvlLbl val="0"/>
      </c:catAx>
      <c:valAx>
        <c:axId val="206499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739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Situación Bugs C360 2024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bg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542-49B4-B703-00F42D21EBBE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542-49B4-B703-00F42D21EBBE}"/>
              </c:ext>
            </c:extLst>
          </c:dPt>
          <c:dPt>
            <c:idx val="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542-49B4-B703-00F42D21EBBE}"/>
              </c:ext>
            </c:extLst>
          </c:dPt>
          <c:dPt>
            <c:idx val="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542-49B4-B703-00F42D21EBBE}"/>
              </c:ext>
            </c:extLst>
          </c:dPt>
          <c:dPt>
            <c:idx val="4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542-49B4-B703-00F42D21EBBE}"/>
              </c:ext>
            </c:extLst>
          </c:dPt>
          <c:dPt>
            <c:idx val="5"/>
            <c:bubble3D val="0"/>
            <c:spPr>
              <a:solidFill>
                <a:schemeClr val="tx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EC5B-4F8E-BA14-3D67489B897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'EVOLUCION BUGS C360'!$E$38:$E$43</c:f>
              <c:strCache>
                <c:ptCount val="6"/>
                <c:pt idx="0">
                  <c:v>Sin comenzar</c:v>
                </c:pt>
                <c:pt idx="1">
                  <c:v>En analisis</c:v>
                </c:pt>
                <c:pt idx="2">
                  <c:v>En curso</c:v>
                </c:pt>
                <c:pt idx="3">
                  <c:v>Cerrados</c:v>
                </c:pt>
                <c:pt idx="4">
                  <c:v>Bloqueados</c:v>
                </c:pt>
                <c:pt idx="5">
                  <c:v>Cancelados</c:v>
                </c:pt>
              </c:strCache>
            </c:strRef>
          </c:cat>
          <c:val>
            <c:numRef>
              <c:f>'EVOLUCION BUGS C360'!$H$38:$H$43</c:f>
              <c:numCache>
                <c:formatCode>General</c:formatCode>
                <c:ptCount val="6"/>
                <c:pt idx="0">
                  <c:v>0</c:v>
                </c:pt>
                <c:pt idx="1">
                  <c:v>5</c:v>
                </c:pt>
                <c:pt idx="2">
                  <c:v>1</c:v>
                </c:pt>
                <c:pt idx="3">
                  <c:v>601</c:v>
                </c:pt>
                <c:pt idx="4">
                  <c:v>3</c:v>
                </c:pt>
                <c:pt idx="5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542-49B4-B703-00F42D21EBB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Situación Bugs C360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bg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9EC-4568-8682-E95067E96293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9EC-4568-8682-E95067E96293}"/>
              </c:ext>
            </c:extLst>
          </c:dPt>
          <c:dPt>
            <c:idx val="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9EC-4568-8682-E95067E96293}"/>
              </c:ext>
            </c:extLst>
          </c:dPt>
          <c:dPt>
            <c:idx val="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9EC-4568-8682-E95067E96293}"/>
              </c:ext>
            </c:extLst>
          </c:dPt>
          <c:dPt>
            <c:idx val="4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9EC-4568-8682-E95067E96293}"/>
              </c:ext>
            </c:extLst>
          </c:dPt>
          <c:dPt>
            <c:idx val="5"/>
            <c:bubble3D val="0"/>
            <c:spPr>
              <a:solidFill>
                <a:schemeClr val="tx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63C9-4359-8F82-FFD9E232952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'EVOLUCION BUGS C360'!$E$38:$E$43</c:f>
              <c:strCache>
                <c:ptCount val="6"/>
                <c:pt idx="0">
                  <c:v>Sin comenzar</c:v>
                </c:pt>
                <c:pt idx="1">
                  <c:v>En analisis</c:v>
                </c:pt>
                <c:pt idx="2">
                  <c:v>En curso</c:v>
                </c:pt>
                <c:pt idx="3">
                  <c:v>Cerrados</c:v>
                </c:pt>
                <c:pt idx="4">
                  <c:v>Bloqueados</c:v>
                </c:pt>
                <c:pt idx="5">
                  <c:v>Cancelados</c:v>
                </c:pt>
              </c:strCache>
            </c:strRef>
          </c:cat>
          <c:val>
            <c:numRef>
              <c:f>'EVOLUCION BUGS C360'!$G$38:$G$43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</c:v>
                </c:pt>
                <c:pt idx="4">
                  <c:v>0</c:v>
                </c:pt>
                <c:pt idx="5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9EC-4568-8682-E95067E9629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Situación Bugs C360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bg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4F7-43E6-8A0E-FE11EE9C96D9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4F7-43E6-8A0E-FE11EE9C96D9}"/>
              </c:ext>
            </c:extLst>
          </c:dPt>
          <c:dPt>
            <c:idx val="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4F7-43E6-8A0E-FE11EE9C96D9}"/>
              </c:ext>
            </c:extLst>
          </c:dPt>
          <c:dPt>
            <c:idx val="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4F7-43E6-8A0E-FE11EE9C96D9}"/>
              </c:ext>
            </c:extLst>
          </c:dPt>
          <c:dPt>
            <c:idx val="4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4F7-43E6-8A0E-FE11EE9C96D9}"/>
              </c:ext>
            </c:extLst>
          </c:dPt>
          <c:dPt>
            <c:idx val="5"/>
            <c:bubble3D val="0"/>
            <c:spPr>
              <a:solidFill>
                <a:schemeClr val="tx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7A60-40A0-A69D-97D6EAEC20C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'EVOLUCION BUGS C360'!$E$38:$E$43</c:f>
              <c:strCache>
                <c:ptCount val="6"/>
                <c:pt idx="0">
                  <c:v>Sin comenzar</c:v>
                </c:pt>
                <c:pt idx="1">
                  <c:v>En analisis</c:v>
                </c:pt>
                <c:pt idx="2">
                  <c:v>En curso</c:v>
                </c:pt>
                <c:pt idx="3">
                  <c:v>Cerrados</c:v>
                </c:pt>
                <c:pt idx="4">
                  <c:v>Bloqueados</c:v>
                </c:pt>
                <c:pt idx="5">
                  <c:v>Cancelados</c:v>
                </c:pt>
              </c:strCache>
            </c:strRef>
          </c:cat>
          <c:val>
            <c:numRef>
              <c:f>'EVOLUCION BUGS C360'!$F$38:$F$43</c:f>
              <c:numCache>
                <c:formatCode>General</c:formatCode>
                <c:ptCount val="6"/>
                <c:pt idx="0">
                  <c:v>1</c:v>
                </c:pt>
                <c:pt idx="1">
                  <c:v>9</c:v>
                </c:pt>
                <c:pt idx="2">
                  <c:v>2</c:v>
                </c:pt>
                <c:pt idx="3">
                  <c:v>702</c:v>
                </c:pt>
                <c:pt idx="4">
                  <c:v>5</c:v>
                </c:pt>
                <c:pt idx="5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4F7-43E6-8A0E-FE11EE9C96D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Situación Bugs 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bg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999-4F51-9CA2-63E184BDAC01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999-4F51-9CA2-63E184BDAC01}"/>
              </c:ext>
            </c:extLst>
          </c:dPt>
          <c:dPt>
            <c:idx val="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999-4F51-9CA2-63E184BDAC01}"/>
              </c:ext>
            </c:extLst>
          </c:dPt>
          <c:dPt>
            <c:idx val="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999-4F51-9CA2-63E184BDAC01}"/>
              </c:ext>
            </c:extLst>
          </c:dPt>
          <c:dPt>
            <c:idx val="4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999-4F51-9CA2-63E184BDAC01}"/>
              </c:ext>
            </c:extLst>
          </c:dPt>
          <c:dPt>
            <c:idx val="5"/>
            <c:bubble3D val="0"/>
            <c:spPr>
              <a:solidFill>
                <a:schemeClr val="tx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999-4F51-9CA2-63E184BDAC0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'EVOLUCION BUGS C360'!$E$30:$E$35</c:f>
              <c:strCache>
                <c:ptCount val="6"/>
                <c:pt idx="0">
                  <c:v>Sin comenzar</c:v>
                </c:pt>
                <c:pt idx="1">
                  <c:v>En analisis</c:v>
                </c:pt>
                <c:pt idx="2">
                  <c:v>En curso</c:v>
                </c:pt>
                <c:pt idx="3">
                  <c:v>Cerrados</c:v>
                </c:pt>
                <c:pt idx="4">
                  <c:v>Bloqueados</c:v>
                </c:pt>
                <c:pt idx="5">
                  <c:v>Cancelados</c:v>
                </c:pt>
              </c:strCache>
            </c:strRef>
          </c:cat>
          <c:val>
            <c:numRef>
              <c:f>'EVOLUCION BUGS C360'!$X$30:$X$35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9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999-4F51-9CA2-63E184BDAC0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Situación Bugs IA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bg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B27-4A81-A6A3-4C421B485BB6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B27-4A81-A6A3-4C421B485BB6}"/>
              </c:ext>
            </c:extLst>
          </c:dPt>
          <c:dPt>
            <c:idx val="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B27-4A81-A6A3-4C421B485BB6}"/>
              </c:ext>
            </c:extLst>
          </c:dPt>
          <c:dPt>
            <c:idx val="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B27-4A81-A6A3-4C421B485BB6}"/>
              </c:ext>
            </c:extLst>
          </c:dPt>
          <c:dPt>
            <c:idx val="4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0B27-4A81-A6A3-4C421B485BB6}"/>
              </c:ext>
            </c:extLst>
          </c:dPt>
          <c:dPt>
            <c:idx val="5"/>
            <c:bubble3D val="0"/>
            <c:spPr>
              <a:solidFill>
                <a:schemeClr val="tx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0B27-4A81-A6A3-4C421B485BB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'EVOLUCION BUGS C360'!$E$30:$E$35</c:f>
              <c:strCache>
                <c:ptCount val="6"/>
                <c:pt idx="0">
                  <c:v>Sin comenzar</c:v>
                </c:pt>
                <c:pt idx="1">
                  <c:v>En analisis</c:v>
                </c:pt>
                <c:pt idx="2">
                  <c:v>En curso</c:v>
                </c:pt>
                <c:pt idx="3">
                  <c:v>Cerrados</c:v>
                </c:pt>
                <c:pt idx="4">
                  <c:v>Bloqueados</c:v>
                </c:pt>
                <c:pt idx="5">
                  <c:v>Cancelados</c:v>
                </c:pt>
              </c:strCache>
            </c:strRef>
          </c:cat>
          <c:val>
            <c:numRef>
              <c:f>'EVOLUCION BUGS C360'!$Y$30:$Y$35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B27-4A81-A6A3-4C421B485BB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Situación Bugs IA 2024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bg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B5E-4304-834C-137767C8C248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B5E-4304-834C-137767C8C248}"/>
              </c:ext>
            </c:extLst>
          </c:dPt>
          <c:dPt>
            <c:idx val="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B5E-4304-834C-137767C8C248}"/>
              </c:ext>
            </c:extLst>
          </c:dPt>
          <c:dPt>
            <c:idx val="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B5E-4304-834C-137767C8C248}"/>
              </c:ext>
            </c:extLst>
          </c:dPt>
          <c:dPt>
            <c:idx val="4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B5E-4304-834C-137767C8C248}"/>
              </c:ext>
            </c:extLst>
          </c:dPt>
          <c:dPt>
            <c:idx val="5"/>
            <c:bubble3D val="0"/>
            <c:spPr>
              <a:solidFill>
                <a:schemeClr val="tx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B5E-4304-834C-137767C8C24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'EVOLUCION BUGS C360'!$E$30:$E$35</c:f>
              <c:strCache>
                <c:ptCount val="6"/>
                <c:pt idx="0">
                  <c:v>Sin comenzar</c:v>
                </c:pt>
                <c:pt idx="1">
                  <c:v>En analisis</c:v>
                </c:pt>
                <c:pt idx="2">
                  <c:v>En curso</c:v>
                </c:pt>
                <c:pt idx="3">
                  <c:v>Cerrados</c:v>
                </c:pt>
                <c:pt idx="4">
                  <c:v>Bloqueados</c:v>
                </c:pt>
                <c:pt idx="5">
                  <c:v>Cancelados</c:v>
                </c:pt>
              </c:strCache>
            </c:strRef>
          </c:cat>
          <c:val>
            <c:numRef>
              <c:f>'EVOLUCION BUGS C360'!$Z$30:$Z$35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9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B5E-4304-834C-137767C8C24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Apertura Bugs 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v>Abiertos 2023</c:v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strRef>
              <c:f>'EVOLUCION BUGS C360'!$E$47:$E$58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BUGS C360'!$X$47:$X$58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F2-489C-9392-C69B5821CC8D}"/>
            </c:ext>
          </c:extLst>
        </c:ser>
        <c:ser>
          <c:idx val="1"/>
          <c:order val="1"/>
          <c:tx>
            <c:v>Abiertos 2024</c:v>
          </c:tx>
          <c:spPr>
            <a:solidFill>
              <a:srgbClr val="C00000"/>
            </a:solidFill>
            <a:ln w="25400">
              <a:noFill/>
            </a:ln>
            <a:effectLst/>
          </c:spPr>
          <c:cat>
            <c:strRef>
              <c:f>'EVOLUCION BUGS C360'!$E$47:$E$58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BUGS C360'!$Y$47:$Y$58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1</c:v>
                </c:pt>
                <c:pt idx="8">
                  <c:v>5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F2-489C-9392-C69B5821CC8D}"/>
            </c:ext>
          </c:extLst>
        </c:ser>
        <c:ser>
          <c:idx val="4"/>
          <c:order val="4"/>
          <c:tx>
            <c:v>Abiertas 2025</c:v>
          </c:tx>
          <c:spPr>
            <a:solidFill>
              <a:schemeClr val="accent5"/>
            </a:solidFill>
            <a:ln w="25400">
              <a:noFill/>
            </a:ln>
            <a:effectLst/>
          </c:spPr>
          <c:val>
            <c:numRef>
              <c:f>'EVOLUCION BUGS C360'!$Z$47:$Z$58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7E-4CD5-B344-E5E6C9A33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7390575"/>
        <c:axId val="2064990223"/>
        <c:extLst>
          <c:ext xmlns:c15="http://schemas.microsoft.com/office/drawing/2012/chart" uri="{02D57815-91ED-43cb-92C2-25804820EDAC}">
            <c15:filteredAreaSeries>
              <c15:ser>
                <c:idx val="2"/>
                <c:order val="2"/>
                <c:tx>
                  <c:v>Cerrados 2023</c:v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cat>
                  <c:strRef>
                    <c:extLst>
                      <c:ext uri="{02D57815-91ED-43cb-92C2-25804820EDAC}">
                        <c15:formulaRef>
                          <c15:sqref>'EVOLUCION BUGS C360'!$E$47:$E$58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'EVOLUCION BUGS C360'!$AA$47:$AA$58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FFF2-489C-9392-C69B5821CC8D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v>Cerrados 2024</c:v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C360'!$E$47:$E$58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C360'!$AB$47:$AB$58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</c:v>
                      </c:pt>
                      <c:pt idx="6">
                        <c:v>2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FF2-489C-9392-C69B5821CC8D}"/>
                  </c:ext>
                </c:extLst>
              </c15:ser>
            </c15:filteredAreaSeries>
          </c:ext>
        </c:extLst>
      </c:areaChart>
      <c:catAx>
        <c:axId val="16773905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64990223"/>
        <c:crosses val="autoZero"/>
        <c:auto val="1"/>
        <c:lblAlgn val="ctr"/>
        <c:lblOffset val="100"/>
        <c:noMultiLvlLbl val="0"/>
      </c:catAx>
      <c:valAx>
        <c:axId val="2064990223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73905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Evolución Bugs IA 2024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Abiertos 2024</c:v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'EVOLUCION BUGS C360'!$E$47:$E$58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BUGS C360'!$Y$47:$Y$58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1</c:v>
                </c:pt>
                <c:pt idx="8">
                  <c:v>5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69-4123-8D9C-ED1ADC5151CF}"/>
            </c:ext>
          </c:extLst>
        </c:ser>
        <c:ser>
          <c:idx val="3"/>
          <c:order val="3"/>
          <c:tx>
            <c:v>Cerrados 2024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'EVOLUCION BUGS C360'!$E$47:$E$58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BUGS C360'!$AB$47:$AB$58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0</c:v>
                </c:pt>
                <c:pt idx="8">
                  <c:v>2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69-4123-8D9C-ED1ADC5151C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677390575"/>
        <c:axId val="2064990223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v>Abiertos 2023</c:v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'EVOLUCION BUGS C360'!$E$47:$E$58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'EVOLUCION BUGS C360'!$X$47:$X$58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1969-4123-8D9C-ED1ADC5151CF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v>Cerrados 2023</c:v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C360'!$E$47:$E$58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C360'!$AA$47:$AA$58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969-4123-8D9C-ED1ADC5151CF}"/>
                  </c:ext>
                </c:extLst>
              </c15:ser>
            </c15:filteredBarSeries>
          </c:ext>
        </c:extLst>
      </c:barChart>
      <c:catAx>
        <c:axId val="16773905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64990223"/>
        <c:crosses val="autoZero"/>
        <c:auto val="1"/>
        <c:lblAlgn val="ctr"/>
        <c:lblOffset val="100"/>
        <c:noMultiLvlLbl val="0"/>
      </c:catAx>
      <c:valAx>
        <c:axId val="2064990223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739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Evolución Bugs IA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Abiertos 2023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'EVOLUCION BUGS C360'!$E$47:$E$58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BUGS C360'!$X$47:$X$58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0CF4-4CEE-B5DC-B1AB6FCE248F}"/>
            </c:ext>
          </c:extLst>
        </c:ser>
        <c:ser>
          <c:idx val="2"/>
          <c:order val="2"/>
          <c:tx>
            <c:v>Cerrados 2023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'EVOLUCION BUGS C360'!$E$47:$E$58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BUGS C360'!$AA$47:$AA$58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0CF4-4CEE-B5DC-B1AB6FCE248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677390575"/>
        <c:axId val="206499022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v>Abiertos 2024</c:v>
                </c:tx>
                <c:spPr>
                  <a:solidFill>
                    <a:srgbClr val="C00000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'EVOLUCION BUGS C360'!$E$47:$E$58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'EVOLUCION BUGS C360'!$Y$47:$Y$58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2</c:v>
                      </c:pt>
                      <c:pt idx="7">
                        <c:v>1</c:v>
                      </c:pt>
                      <c:pt idx="8">
                        <c:v>5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CF4-4CEE-B5DC-B1AB6FCE248F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v>Cerrados 2024</c:v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C360'!$E$47:$E$58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C360'!$AB$47:$AB$58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</c:v>
                      </c:pt>
                      <c:pt idx="6">
                        <c:v>2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CF4-4CEE-B5DC-B1AB6FCE248F}"/>
                  </c:ext>
                </c:extLst>
              </c15:ser>
            </c15:filteredBarSeries>
          </c:ext>
        </c:extLst>
      </c:barChart>
      <c:catAx>
        <c:axId val="16773905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64990223"/>
        <c:crosses val="autoZero"/>
        <c:auto val="1"/>
        <c:lblAlgn val="ctr"/>
        <c:lblOffset val="100"/>
        <c:noMultiLvlLbl val="0"/>
      </c:catAx>
      <c:valAx>
        <c:axId val="2064990223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739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Evolución Bugs IA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v>Abiertos 2023</c:v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strRef>
              <c:f>'EVOLUCION BUGS C360'!$E$47:$E$58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BUGS C360'!$X$47:$X$58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B6-4B44-8FF6-55D9EE0D6B21}"/>
            </c:ext>
          </c:extLst>
        </c:ser>
        <c:ser>
          <c:idx val="2"/>
          <c:order val="2"/>
          <c:tx>
            <c:v>Cerrados 2023</c:v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strRef>
              <c:f>'EVOLUCION BUGS C360'!$E$47:$E$58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BUGS C360'!$AA$47:$AA$58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AAB6-4B44-8FF6-55D9EE0D6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7390575"/>
        <c:axId val="2064990223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v>Abiertos 2024</c:v>
                </c:tx>
                <c:spPr>
                  <a:solidFill>
                    <a:srgbClr val="C00000"/>
                  </a:solidFill>
                  <a:ln w="25400">
                    <a:noFill/>
                  </a:ln>
                  <a:effectLst/>
                </c:spPr>
                <c:cat>
                  <c:strRef>
                    <c:extLst>
                      <c:ext uri="{02D57815-91ED-43cb-92C2-25804820EDAC}">
                        <c15:formulaRef>
                          <c15:sqref>'EVOLUCION BUGS C360'!$E$47:$E$58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'EVOLUCION BUGS C360'!$Y$47:$Y$58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2</c:v>
                      </c:pt>
                      <c:pt idx="7">
                        <c:v>1</c:v>
                      </c:pt>
                      <c:pt idx="8">
                        <c:v>5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AAB6-4B44-8FF6-55D9EE0D6B21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v>Cerrados 2024</c:v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C360'!$E$47:$E$58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C360'!$AB$47:$AB$58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</c:v>
                      </c:pt>
                      <c:pt idx="6">
                        <c:v>2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AB6-4B44-8FF6-55D9EE0D6B21}"/>
                  </c:ext>
                </c:extLst>
              </c15:ser>
            </c15:filteredAreaSeries>
          </c:ext>
        </c:extLst>
      </c:areaChart>
      <c:catAx>
        <c:axId val="16773905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64990223"/>
        <c:crosses val="autoZero"/>
        <c:auto val="1"/>
        <c:lblAlgn val="ctr"/>
        <c:lblOffset val="100"/>
        <c:noMultiLvlLbl val="0"/>
      </c:catAx>
      <c:valAx>
        <c:axId val="2064990223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73905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Evolución Bugs IA 2024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areaChart>
        <c:grouping val="stacked"/>
        <c:varyColors val="0"/>
        <c:ser>
          <c:idx val="1"/>
          <c:order val="1"/>
          <c:tx>
            <c:v>Abiertos 2024</c:v>
          </c:tx>
          <c:spPr>
            <a:solidFill>
              <a:srgbClr val="C00000"/>
            </a:solidFill>
            <a:ln w="25400">
              <a:noFill/>
            </a:ln>
            <a:effectLst/>
          </c:spPr>
          <c:cat>
            <c:strRef>
              <c:f>'EVOLUCION BUGS C360'!$E$47:$E$58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BUGS C360'!$Y$47:$Y$58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1</c:v>
                </c:pt>
                <c:pt idx="8">
                  <c:v>5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B9-4DEF-8D2F-7C32D0F71415}"/>
            </c:ext>
          </c:extLst>
        </c:ser>
        <c:ser>
          <c:idx val="3"/>
          <c:order val="3"/>
          <c:tx>
            <c:v>Cerrados 2024</c:v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strRef>
              <c:f>'EVOLUCION BUGS C360'!$E$47:$E$58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BUGS C360'!$AB$47:$AB$58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0</c:v>
                </c:pt>
                <c:pt idx="8">
                  <c:v>2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A2B9-4DEF-8D2F-7C32D0F71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7390575"/>
        <c:axId val="2064990223"/>
        <c:extLst>
          <c:ext xmlns:c15="http://schemas.microsoft.com/office/drawing/2012/chart" uri="{02D57815-91ED-43cb-92C2-25804820EDAC}">
            <c15:filteredAreaSeries>
              <c15:ser>
                <c:idx val="0"/>
                <c:order val="0"/>
                <c:tx>
                  <c:v>Abiertos 2023</c:v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cat>
                  <c:strRef>
                    <c:extLst>
                      <c:ext uri="{02D57815-91ED-43cb-92C2-25804820EDAC}">
                        <c15:formulaRef>
                          <c15:sqref>'EVOLUCION BUGS C360'!$E$47:$E$58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'EVOLUCION BUGS C360'!$X$47:$X$58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A2B9-4DEF-8D2F-7C32D0F71415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v>Cerrados 2023</c:v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C360'!$E$47:$E$58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C360'!$AA$47:$AA$58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2B9-4DEF-8D2F-7C32D0F71415}"/>
                  </c:ext>
                </c:extLst>
              </c15:ser>
            </c15:filteredAreaSeries>
          </c:ext>
        </c:extLst>
      </c:areaChart>
      <c:catAx>
        <c:axId val="16773905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64990223"/>
        <c:crosses val="autoZero"/>
        <c:auto val="1"/>
        <c:lblAlgn val="ctr"/>
        <c:lblOffset val="100"/>
        <c:noMultiLvlLbl val="0"/>
      </c:catAx>
      <c:valAx>
        <c:axId val="2064990223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73905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Bugs por entorno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3"/>
          <c:order val="1"/>
          <c:tx>
            <c:strRef>
              <c:f>'EVOLUCION BUGS C360'!$E$79</c:f>
              <c:strCache>
                <c:ptCount val="1"/>
                <c:pt idx="0">
                  <c:v>DEV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chemeClr val="accent3"/>
                    </a:solidFill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multiLvlStrRef>
              <c:f>'EVOLUCION BUGS C360'!$F$77:$J$78</c:f>
              <c:multiLvlStrCache>
                <c:ptCount val="5"/>
                <c:lvl>
                  <c:pt idx="0">
                    <c:v>2023</c:v>
                  </c:pt>
                  <c:pt idx="1">
                    <c:v>2024</c:v>
                  </c:pt>
                  <c:pt idx="2">
                    <c:v>2025</c:v>
                  </c:pt>
                  <c:pt idx="3">
                    <c:v>2023</c:v>
                  </c:pt>
                  <c:pt idx="4">
                    <c:v>2024</c:v>
                  </c:pt>
                </c:lvl>
                <c:lvl>
                  <c:pt idx="0">
                    <c:v>Abiertas</c:v>
                  </c:pt>
                  <c:pt idx="3">
                    <c:v>Cerradas</c:v>
                  </c:pt>
                </c:lvl>
              </c:multiLvlStrCache>
            </c:multiLvlStrRef>
          </c:cat>
          <c:val>
            <c:numRef>
              <c:f>'EVOLUCION BUGS C360'!$F$79:$K$79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01-449A-83FD-C7D43830AD8C}"/>
            </c:ext>
          </c:extLst>
        </c:ser>
        <c:ser>
          <c:idx val="0"/>
          <c:order val="2"/>
          <c:tx>
            <c:strRef>
              <c:f>'EVOLUCION BUGS C360'!$E$80</c:f>
              <c:strCache>
                <c:ptCount val="1"/>
                <c:pt idx="0">
                  <c:v>PRE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chemeClr val="accent4"/>
                    </a:solidFill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multiLvlStrRef>
              <c:f>'EVOLUCION BUGS C360'!$F$77:$J$78</c:f>
              <c:multiLvlStrCache>
                <c:ptCount val="5"/>
                <c:lvl>
                  <c:pt idx="0">
                    <c:v>2023</c:v>
                  </c:pt>
                  <c:pt idx="1">
                    <c:v>2024</c:v>
                  </c:pt>
                  <c:pt idx="2">
                    <c:v>2025</c:v>
                  </c:pt>
                  <c:pt idx="3">
                    <c:v>2023</c:v>
                  </c:pt>
                  <c:pt idx="4">
                    <c:v>2024</c:v>
                  </c:pt>
                </c:lvl>
                <c:lvl>
                  <c:pt idx="0">
                    <c:v>Abiertas</c:v>
                  </c:pt>
                  <c:pt idx="3">
                    <c:v>Cerradas</c:v>
                  </c:pt>
                </c:lvl>
              </c:multiLvlStrCache>
            </c:multiLvlStrRef>
          </c:cat>
          <c:val>
            <c:numRef>
              <c:f>'EVOLUCION BUGS C360'!$F$80:$K$80</c:f>
              <c:numCache>
                <c:formatCode>General</c:formatCode>
                <c:ptCount val="6"/>
                <c:pt idx="0">
                  <c:v>2</c:v>
                </c:pt>
                <c:pt idx="1">
                  <c:v>30</c:v>
                </c:pt>
                <c:pt idx="2">
                  <c:v>4</c:v>
                </c:pt>
                <c:pt idx="3">
                  <c:v>0</c:v>
                </c:pt>
                <c:pt idx="4">
                  <c:v>31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01-449A-83FD-C7D43830AD8C}"/>
            </c:ext>
          </c:extLst>
        </c:ser>
        <c:ser>
          <c:idx val="1"/>
          <c:order val="3"/>
          <c:tx>
            <c:strRef>
              <c:f>'EVOLUCION BUGS C360'!$E$81</c:f>
              <c:strCache>
                <c:ptCount val="1"/>
                <c:pt idx="0">
                  <c:v>PRO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chemeClr val="accent6"/>
                    </a:solidFill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multiLvlStrRef>
              <c:f>'EVOLUCION BUGS C360'!$F$77:$J$78</c:f>
              <c:multiLvlStrCache>
                <c:ptCount val="5"/>
                <c:lvl>
                  <c:pt idx="0">
                    <c:v>2023</c:v>
                  </c:pt>
                  <c:pt idx="1">
                    <c:v>2024</c:v>
                  </c:pt>
                  <c:pt idx="2">
                    <c:v>2025</c:v>
                  </c:pt>
                  <c:pt idx="3">
                    <c:v>2023</c:v>
                  </c:pt>
                  <c:pt idx="4">
                    <c:v>2024</c:v>
                  </c:pt>
                </c:lvl>
                <c:lvl>
                  <c:pt idx="0">
                    <c:v>Abiertas</c:v>
                  </c:pt>
                  <c:pt idx="3">
                    <c:v>Cerradas</c:v>
                  </c:pt>
                </c:lvl>
              </c:multiLvlStrCache>
            </c:multiLvlStrRef>
          </c:cat>
          <c:val>
            <c:numRef>
              <c:f>'EVOLUCION BUGS C360'!$F$81:$K$81</c:f>
              <c:numCache>
                <c:formatCode>General</c:formatCode>
                <c:ptCount val="6"/>
                <c:pt idx="0">
                  <c:v>25</c:v>
                </c:pt>
                <c:pt idx="1">
                  <c:v>431</c:v>
                </c:pt>
                <c:pt idx="2">
                  <c:v>23</c:v>
                </c:pt>
                <c:pt idx="3">
                  <c:v>14</c:v>
                </c:pt>
                <c:pt idx="4">
                  <c:v>421</c:v>
                </c:pt>
                <c:pt idx="5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01-449A-83FD-C7D43830AD8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461721072"/>
        <c:axId val="1651174208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'EVOLUCION BUGS C360'!$E$78</c15:sqref>
                        </c15:formulaRef>
                      </c:ext>
                    </c:extLst>
                    <c:strCache>
                      <c:ptCount val="1"/>
                      <c:pt idx="0">
                        <c:v>Bugs por Entorno</c:v>
                      </c:pt>
                    </c:strCache>
                  </c:strRef>
                </c:tx>
                <c:spPr>
                  <a:ln w="25400">
                    <a:noFill/>
                  </a:ln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</c:ext>
                  </c:extLst>
                </c:dLbls>
                <c:cat>
                  <c:multiLvlStrRef>
                    <c:extLst>
                      <c:ext uri="{02D57815-91ED-43cb-92C2-25804820EDAC}">
                        <c15:formulaRef>
                          <c15:sqref>'EVOLUCION BUGS C360'!$F$77:$J$78</c15:sqref>
                        </c15:formulaRef>
                      </c:ext>
                    </c:extLst>
                    <c:multiLvlStrCache>
                      <c:ptCount val="5"/>
                      <c:lvl>
                        <c:pt idx="0">
                          <c:v>2023</c:v>
                        </c:pt>
                        <c:pt idx="1">
                          <c:v>2024</c:v>
                        </c:pt>
                        <c:pt idx="2">
                          <c:v>2025</c:v>
                        </c:pt>
                        <c:pt idx="3">
                          <c:v>2023</c:v>
                        </c:pt>
                        <c:pt idx="4">
                          <c:v>2024</c:v>
                        </c:pt>
                      </c:lvl>
                      <c:lvl>
                        <c:pt idx="0">
                          <c:v>Abiertas</c:v>
                        </c:pt>
                        <c:pt idx="3">
                          <c:v>Cerradas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'EVOLUCION BUGS C360'!$F$78:$J$78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2023</c:v>
                      </c:pt>
                      <c:pt idx="1">
                        <c:v>2024</c:v>
                      </c:pt>
                      <c:pt idx="2">
                        <c:v>2025</c:v>
                      </c:pt>
                      <c:pt idx="3">
                        <c:v>2023</c:v>
                      </c:pt>
                      <c:pt idx="4">
                        <c:v>2024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6201-449A-83FD-C7D43830AD8C}"/>
                  </c:ext>
                </c:extLst>
              </c15:ser>
            </c15:filteredBarSeries>
          </c:ext>
        </c:extLst>
      </c:barChart>
      <c:catAx>
        <c:axId val="46172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51174208"/>
        <c:crosses val="autoZero"/>
        <c:auto val="1"/>
        <c:lblAlgn val="ctr"/>
        <c:lblOffset val="100"/>
        <c:noMultiLvlLbl val="0"/>
      </c:catAx>
      <c:valAx>
        <c:axId val="1651174208"/>
        <c:scaling>
          <c:orientation val="minMax"/>
          <c:max val="2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17210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Bugs por entorno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3"/>
          <c:order val="1"/>
          <c:tx>
            <c:strRef>
              <c:f>'EVOLUCION BUGS C360'!$E$79</c:f>
              <c:strCache>
                <c:ptCount val="1"/>
                <c:pt idx="0">
                  <c:v>DEV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chemeClr val="accent3"/>
                    </a:solidFill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multiLvlStrRef>
              <c:f>'EVOLUCION BUGS C360'!$F$77:$J$78</c:f>
              <c:multiLvlStrCache>
                <c:ptCount val="5"/>
                <c:lvl>
                  <c:pt idx="0">
                    <c:v>2023</c:v>
                  </c:pt>
                  <c:pt idx="1">
                    <c:v>2024</c:v>
                  </c:pt>
                  <c:pt idx="2">
                    <c:v>2025</c:v>
                  </c:pt>
                  <c:pt idx="3">
                    <c:v>2023</c:v>
                  </c:pt>
                  <c:pt idx="4">
                    <c:v>2024</c:v>
                  </c:pt>
                </c:lvl>
                <c:lvl>
                  <c:pt idx="0">
                    <c:v>Abiertas</c:v>
                  </c:pt>
                  <c:pt idx="3">
                    <c:v>Cerradas</c:v>
                  </c:pt>
                </c:lvl>
              </c:multiLvlStrCache>
            </c:multiLvlStrRef>
          </c:cat>
          <c:val>
            <c:numRef>
              <c:f>'EVOLUCION BUGS C360'!$F$79:$K$79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AE-4E86-A9EB-F787682AC799}"/>
            </c:ext>
          </c:extLst>
        </c:ser>
        <c:ser>
          <c:idx val="0"/>
          <c:order val="2"/>
          <c:tx>
            <c:strRef>
              <c:f>'EVOLUCION BUGS C360'!$E$80</c:f>
              <c:strCache>
                <c:ptCount val="1"/>
                <c:pt idx="0">
                  <c:v>PRE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chemeClr val="accent4"/>
                    </a:solidFill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multiLvlStrRef>
              <c:f>'EVOLUCION BUGS C360'!$F$77:$J$78</c:f>
              <c:multiLvlStrCache>
                <c:ptCount val="5"/>
                <c:lvl>
                  <c:pt idx="0">
                    <c:v>2023</c:v>
                  </c:pt>
                  <c:pt idx="1">
                    <c:v>2024</c:v>
                  </c:pt>
                  <c:pt idx="2">
                    <c:v>2025</c:v>
                  </c:pt>
                  <c:pt idx="3">
                    <c:v>2023</c:v>
                  </c:pt>
                  <c:pt idx="4">
                    <c:v>2024</c:v>
                  </c:pt>
                </c:lvl>
                <c:lvl>
                  <c:pt idx="0">
                    <c:v>Abiertas</c:v>
                  </c:pt>
                  <c:pt idx="3">
                    <c:v>Cerradas</c:v>
                  </c:pt>
                </c:lvl>
              </c:multiLvlStrCache>
            </c:multiLvlStrRef>
          </c:cat>
          <c:val>
            <c:numRef>
              <c:f>'EVOLUCION BUGS C360'!$F$80:$K$80</c:f>
              <c:numCache>
                <c:formatCode>General</c:formatCode>
                <c:ptCount val="6"/>
                <c:pt idx="0">
                  <c:v>2</c:v>
                </c:pt>
                <c:pt idx="1">
                  <c:v>30</c:v>
                </c:pt>
                <c:pt idx="2">
                  <c:v>4</c:v>
                </c:pt>
                <c:pt idx="3">
                  <c:v>0</c:v>
                </c:pt>
                <c:pt idx="4">
                  <c:v>31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AE-4E86-A9EB-F787682AC799}"/>
            </c:ext>
          </c:extLst>
        </c:ser>
        <c:ser>
          <c:idx val="1"/>
          <c:order val="3"/>
          <c:tx>
            <c:strRef>
              <c:f>'EVOLUCION BUGS C360'!$E$81</c:f>
              <c:strCache>
                <c:ptCount val="1"/>
                <c:pt idx="0">
                  <c:v>PRO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chemeClr val="accent6"/>
                    </a:solidFill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multiLvlStrRef>
              <c:f>'EVOLUCION BUGS C360'!$F$77:$J$78</c:f>
              <c:multiLvlStrCache>
                <c:ptCount val="5"/>
                <c:lvl>
                  <c:pt idx="0">
                    <c:v>2023</c:v>
                  </c:pt>
                  <c:pt idx="1">
                    <c:v>2024</c:v>
                  </c:pt>
                  <c:pt idx="2">
                    <c:v>2025</c:v>
                  </c:pt>
                  <c:pt idx="3">
                    <c:v>2023</c:v>
                  </c:pt>
                  <c:pt idx="4">
                    <c:v>2024</c:v>
                  </c:pt>
                </c:lvl>
                <c:lvl>
                  <c:pt idx="0">
                    <c:v>Abiertas</c:v>
                  </c:pt>
                  <c:pt idx="3">
                    <c:v>Cerradas</c:v>
                  </c:pt>
                </c:lvl>
              </c:multiLvlStrCache>
            </c:multiLvlStrRef>
          </c:cat>
          <c:val>
            <c:numRef>
              <c:f>'EVOLUCION BUGS C360'!$F$81:$K$81</c:f>
              <c:numCache>
                <c:formatCode>General</c:formatCode>
                <c:ptCount val="6"/>
                <c:pt idx="0">
                  <c:v>25</c:v>
                </c:pt>
                <c:pt idx="1">
                  <c:v>431</c:v>
                </c:pt>
                <c:pt idx="2">
                  <c:v>23</c:v>
                </c:pt>
                <c:pt idx="3">
                  <c:v>14</c:v>
                </c:pt>
                <c:pt idx="4">
                  <c:v>421</c:v>
                </c:pt>
                <c:pt idx="5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AE-4E86-A9EB-F787682AC79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461721072"/>
        <c:axId val="1651174208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'EVOLUCION BUGS C360'!$E$78</c15:sqref>
                        </c15:formulaRef>
                      </c:ext>
                    </c:extLst>
                    <c:strCache>
                      <c:ptCount val="1"/>
                      <c:pt idx="0">
                        <c:v>Bugs por Entorno</c:v>
                      </c:pt>
                    </c:strCache>
                  </c:strRef>
                </c:tx>
                <c:spPr>
                  <a:ln w="25400">
                    <a:noFill/>
                  </a:ln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</c:ext>
                  </c:extLst>
                </c:dLbls>
                <c:cat>
                  <c:multiLvlStrRef>
                    <c:extLst>
                      <c:ext uri="{02D57815-91ED-43cb-92C2-25804820EDAC}">
                        <c15:formulaRef>
                          <c15:sqref>'EVOLUCION BUGS C360'!$F$77:$J$78</c15:sqref>
                        </c15:formulaRef>
                      </c:ext>
                    </c:extLst>
                    <c:multiLvlStrCache>
                      <c:ptCount val="5"/>
                      <c:lvl>
                        <c:pt idx="0">
                          <c:v>2023</c:v>
                        </c:pt>
                        <c:pt idx="1">
                          <c:v>2024</c:v>
                        </c:pt>
                        <c:pt idx="2">
                          <c:v>2025</c:v>
                        </c:pt>
                        <c:pt idx="3">
                          <c:v>2023</c:v>
                        </c:pt>
                        <c:pt idx="4">
                          <c:v>2024</c:v>
                        </c:pt>
                      </c:lvl>
                      <c:lvl>
                        <c:pt idx="0">
                          <c:v>Abiertas</c:v>
                        </c:pt>
                        <c:pt idx="3">
                          <c:v>Cerradas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'EVOLUCION BUGS C360'!$F$78:$J$78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2023</c:v>
                      </c:pt>
                      <c:pt idx="1">
                        <c:v>2024</c:v>
                      </c:pt>
                      <c:pt idx="2">
                        <c:v>2025</c:v>
                      </c:pt>
                      <c:pt idx="3">
                        <c:v>2023</c:v>
                      </c:pt>
                      <c:pt idx="4">
                        <c:v>2024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B7AE-4E86-A9EB-F787682AC799}"/>
                  </c:ext>
                </c:extLst>
              </c15:ser>
            </c15:filteredBarSeries>
          </c:ext>
        </c:extLst>
      </c:barChart>
      <c:catAx>
        <c:axId val="46172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51174208"/>
        <c:crosses val="autoZero"/>
        <c:auto val="1"/>
        <c:lblAlgn val="ctr"/>
        <c:lblOffset val="100"/>
        <c:noMultiLvlLbl val="0"/>
      </c:catAx>
      <c:valAx>
        <c:axId val="1651174208"/>
        <c:scaling>
          <c:orientation val="minMax"/>
          <c:max val="2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17210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Evolución Bugs C360 2025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areaChart>
        <c:grouping val="stacked"/>
        <c:varyColors val="0"/>
        <c:ser>
          <c:idx val="2"/>
          <c:order val="2"/>
          <c:tx>
            <c:v>Abiertos 2025</c:v>
          </c:tx>
          <c:spPr>
            <a:solidFill>
              <a:srgbClr val="C00000"/>
            </a:solidFill>
            <a:ln w="25400">
              <a:noFill/>
            </a:ln>
            <a:effectLst/>
          </c:spPr>
          <c:cat>
            <c:strRef>
              <c:f>'EVOLUCION BUGS C360'!$E$63:$E$74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BUGS C360'!$H$63:$H$74</c:f>
              <c:numCache>
                <c:formatCode>General</c:formatCode>
                <c:ptCount val="12"/>
                <c:pt idx="0">
                  <c:v>30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7943-467F-AA6A-06E038BB0ED7}"/>
            </c:ext>
          </c:extLst>
        </c:ser>
        <c:ser>
          <c:idx val="5"/>
          <c:order val="5"/>
          <c:tx>
            <c:v>Cerrados 2025</c:v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strRef>
              <c:f>'EVOLUCION BUGS C360'!$E$63:$E$74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BUGS C360'!$K$63:$K$74</c:f>
              <c:numCache>
                <c:formatCode>General</c:formatCode>
                <c:ptCount val="12"/>
                <c:pt idx="0">
                  <c:v>44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943-467F-AA6A-06E038BB0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7390575"/>
        <c:axId val="2064990223"/>
        <c:extLst>
          <c:ext xmlns:c15="http://schemas.microsoft.com/office/drawing/2012/chart" uri="{02D57815-91ED-43cb-92C2-25804820EDAC}">
            <c15:filteredAreaSeries>
              <c15:ser>
                <c:idx val="0"/>
                <c:order val="0"/>
                <c:spPr>
                  <a:solidFill>
                    <a:srgbClr val="C00000"/>
                  </a:solidFill>
                  <a:ln w="25400">
                    <a:noFill/>
                  </a:ln>
                  <a:effectLst/>
                </c:spPr>
                <c:cat>
                  <c:strRef>
                    <c:extLst>
                      <c:ext uri="{02D57815-91ED-43cb-92C2-25804820EDAC}">
                        <c15:formulaRef>
                          <c15:sqref>'EVOLUCION BUGS C360'!$E$63:$E$74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'EVOLUCION BUGS C360'!$F$63:$F$74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</c:v>
                      </c:pt>
                      <c:pt idx="5">
                        <c:v>6</c:v>
                      </c:pt>
                      <c:pt idx="6">
                        <c:v>9</c:v>
                      </c:pt>
                      <c:pt idx="7">
                        <c:v>6</c:v>
                      </c:pt>
                      <c:pt idx="8">
                        <c:v>18</c:v>
                      </c:pt>
                      <c:pt idx="9">
                        <c:v>22</c:v>
                      </c:pt>
                      <c:pt idx="10">
                        <c:v>20</c:v>
                      </c:pt>
                      <c:pt idx="11">
                        <c:v>13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7943-467F-AA6A-06E038BB0ED7}"/>
                  </c:ext>
                </c:extLst>
              </c15:ser>
            </c15:filteredAreaSeries>
            <c15:filteredAreaSeries>
              <c15:ser>
                <c:idx val="1"/>
                <c:order val="1"/>
                <c:spPr>
                  <a:solidFill>
                    <a:srgbClr val="C00000"/>
                  </a:solidFill>
                  <a:ln w="25400">
                    <a:noFill/>
                  </a:ln>
                  <a:effectLst/>
                </c:spP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C360'!$E$63:$E$74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C360'!$G$63:$G$74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50</c:v>
                      </c:pt>
                      <c:pt idx="1">
                        <c:v>69</c:v>
                      </c:pt>
                      <c:pt idx="2">
                        <c:v>75</c:v>
                      </c:pt>
                      <c:pt idx="3">
                        <c:v>53</c:v>
                      </c:pt>
                      <c:pt idx="4">
                        <c:v>56</c:v>
                      </c:pt>
                      <c:pt idx="5">
                        <c:v>45</c:v>
                      </c:pt>
                      <c:pt idx="6">
                        <c:v>58</c:v>
                      </c:pt>
                      <c:pt idx="7">
                        <c:v>42</c:v>
                      </c:pt>
                      <c:pt idx="8">
                        <c:v>68</c:v>
                      </c:pt>
                      <c:pt idx="9">
                        <c:v>63</c:v>
                      </c:pt>
                      <c:pt idx="10">
                        <c:v>59</c:v>
                      </c:pt>
                      <c:pt idx="11">
                        <c:v>42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943-467F-AA6A-06E038BB0ED7}"/>
                  </c:ext>
                </c:extLst>
              </c15:ser>
            </c15:filteredAreaSeries>
            <c15:filteredAreaSeries>
              <c15:ser>
                <c:idx val="3"/>
                <c:order val="3"/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C360'!$E$63:$E$74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C360'!$I$63:$I$74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4</c:v>
                      </c:pt>
                      <c:pt idx="7">
                        <c:v>1</c:v>
                      </c:pt>
                      <c:pt idx="8">
                        <c:v>14</c:v>
                      </c:pt>
                      <c:pt idx="9">
                        <c:v>19</c:v>
                      </c:pt>
                      <c:pt idx="10">
                        <c:v>14</c:v>
                      </c:pt>
                      <c:pt idx="11">
                        <c:v>24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943-467F-AA6A-06E038BB0ED7}"/>
                  </c:ext>
                </c:extLst>
              </c15:ser>
            </c15:filteredAreaSeries>
            <c15:filteredAreaSeries>
              <c15:ser>
                <c:idx val="4"/>
                <c:order val="4"/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C360'!$E$63:$E$74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C360'!$J$63:$J$74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40</c:v>
                      </c:pt>
                      <c:pt idx="1">
                        <c:v>61</c:v>
                      </c:pt>
                      <c:pt idx="2">
                        <c:v>68</c:v>
                      </c:pt>
                      <c:pt idx="3">
                        <c:v>70</c:v>
                      </c:pt>
                      <c:pt idx="4">
                        <c:v>48</c:v>
                      </c:pt>
                      <c:pt idx="5">
                        <c:v>44</c:v>
                      </c:pt>
                      <c:pt idx="6">
                        <c:v>52</c:v>
                      </c:pt>
                      <c:pt idx="7">
                        <c:v>51</c:v>
                      </c:pt>
                      <c:pt idx="8">
                        <c:v>58</c:v>
                      </c:pt>
                      <c:pt idx="9">
                        <c:v>63</c:v>
                      </c:pt>
                      <c:pt idx="10">
                        <c:v>49</c:v>
                      </c:pt>
                      <c:pt idx="11">
                        <c:v>48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943-467F-AA6A-06E038BB0ED7}"/>
                  </c:ext>
                </c:extLst>
              </c15:ser>
            </c15:filteredAreaSeries>
          </c:ext>
        </c:extLst>
      </c:areaChart>
      <c:catAx>
        <c:axId val="16773905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64990223"/>
        <c:crosses val="autoZero"/>
        <c:auto val="1"/>
        <c:lblAlgn val="ctr"/>
        <c:lblOffset val="100"/>
        <c:noMultiLvlLbl val="0"/>
      </c:catAx>
      <c:valAx>
        <c:axId val="2064990223"/>
        <c:scaling>
          <c:orientation val="minMax"/>
          <c:max val="1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73905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Situación Bugs C360 2025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552-44AE-A1CC-B17B7BBD729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552-44AE-A1CC-B17B7BBD729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552-44AE-A1CC-B17B7BBD7291}"/>
              </c:ext>
            </c:extLst>
          </c:dPt>
          <c:dPt>
            <c:idx val="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552-44AE-A1CC-B17B7BBD7291}"/>
              </c:ext>
            </c:extLst>
          </c:dPt>
          <c:dPt>
            <c:idx val="4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552-44AE-A1CC-B17B7BBD7291}"/>
              </c:ext>
            </c:extLst>
          </c:dPt>
          <c:dPt>
            <c:idx val="5"/>
            <c:bubble3D val="0"/>
            <c:spPr>
              <a:solidFill>
                <a:schemeClr val="tx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E552-44AE-A1CC-B17B7BBD729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'EVOLUCION BUGS C360'!$E$38:$E$43</c:f>
              <c:strCache>
                <c:ptCount val="6"/>
                <c:pt idx="0">
                  <c:v>Sin comenzar</c:v>
                </c:pt>
                <c:pt idx="1">
                  <c:v>En analisis</c:v>
                </c:pt>
                <c:pt idx="2">
                  <c:v>En curso</c:v>
                </c:pt>
                <c:pt idx="3">
                  <c:v>Cerrados</c:v>
                </c:pt>
                <c:pt idx="4">
                  <c:v>Bloqueados</c:v>
                </c:pt>
                <c:pt idx="5">
                  <c:v>Cancelados</c:v>
                </c:pt>
              </c:strCache>
            </c:strRef>
          </c:cat>
          <c:val>
            <c:numRef>
              <c:f>'EVOLUCION BUGS C360'!$I$38:$I$43</c:f>
              <c:numCache>
                <c:formatCode>General</c:formatCode>
                <c:ptCount val="6"/>
                <c:pt idx="0">
                  <c:v>1</c:v>
                </c:pt>
                <c:pt idx="1">
                  <c:v>4</c:v>
                </c:pt>
                <c:pt idx="2">
                  <c:v>1</c:v>
                </c:pt>
                <c:pt idx="3">
                  <c:v>17</c:v>
                </c:pt>
                <c:pt idx="4">
                  <c:v>2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552-44AE-A1CC-B17B7BBD729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Evolución Bugs C360 2025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v>Abiertas 2025</c:v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'EVOLUCION BUGS C360'!$E$63:$E$74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BUGS C360'!$H$63:$H$74</c:f>
              <c:numCache>
                <c:formatCode>General</c:formatCode>
                <c:ptCount val="12"/>
                <c:pt idx="0">
                  <c:v>30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26FA-4C36-8939-0B4AABBB4D23}"/>
            </c:ext>
          </c:extLst>
        </c:ser>
        <c:ser>
          <c:idx val="5"/>
          <c:order val="5"/>
          <c:tx>
            <c:v>Cerradas 2025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'EVOLUCION BUGS C360'!$E$63:$E$74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BUGS C360'!$K$63:$K$74</c:f>
              <c:numCache>
                <c:formatCode>General</c:formatCode>
                <c:ptCount val="12"/>
                <c:pt idx="0">
                  <c:v>44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6FA-4C36-8939-0B4AABBB4D2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677390575"/>
        <c:axId val="2064990223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v>Abiertas 2023</c:v>
                </c:tx>
                <c:spPr>
                  <a:solidFill>
                    <a:srgbClr val="C00000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'EVOLUCION BUGS C360'!$E$63:$E$74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'EVOLUCION BUGS C360'!$F$63:$F$74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</c:v>
                      </c:pt>
                      <c:pt idx="5">
                        <c:v>6</c:v>
                      </c:pt>
                      <c:pt idx="6">
                        <c:v>9</c:v>
                      </c:pt>
                      <c:pt idx="7">
                        <c:v>6</c:v>
                      </c:pt>
                      <c:pt idx="8">
                        <c:v>18</c:v>
                      </c:pt>
                      <c:pt idx="9">
                        <c:v>22</c:v>
                      </c:pt>
                      <c:pt idx="10">
                        <c:v>20</c:v>
                      </c:pt>
                      <c:pt idx="11">
                        <c:v>13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26FA-4C36-8939-0B4AABBB4D23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v>Abiertas 2024</c:v>
                </c:tx>
                <c:spPr>
                  <a:solidFill>
                    <a:srgbClr val="C00000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C360'!$E$63:$E$74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C360'!$G$63:$G$74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50</c:v>
                      </c:pt>
                      <c:pt idx="1">
                        <c:v>69</c:v>
                      </c:pt>
                      <c:pt idx="2">
                        <c:v>75</c:v>
                      </c:pt>
                      <c:pt idx="3">
                        <c:v>53</c:v>
                      </c:pt>
                      <c:pt idx="4">
                        <c:v>56</c:v>
                      </c:pt>
                      <c:pt idx="5">
                        <c:v>45</c:v>
                      </c:pt>
                      <c:pt idx="6">
                        <c:v>58</c:v>
                      </c:pt>
                      <c:pt idx="7">
                        <c:v>42</c:v>
                      </c:pt>
                      <c:pt idx="8">
                        <c:v>68</c:v>
                      </c:pt>
                      <c:pt idx="9">
                        <c:v>63</c:v>
                      </c:pt>
                      <c:pt idx="10">
                        <c:v>59</c:v>
                      </c:pt>
                      <c:pt idx="11">
                        <c:v>42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26FA-4C36-8939-0B4AABBB4D23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v>Cerradas 2023</c:v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C360'!$E$63:$E$74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C360'!$I$63:$I$74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4</c:v>
                      </c:pt>
                      <c:pt idx="7">
                        <c:v>1</c:v>
                      </c:pt>
                      <c:pt idx="8">
                        <c:v>14</c:v>
                      </c:pt>
                      <c:pt idx="9">
                        <c:v>19</c:v>
                      </c:pt>
                      <c:pt idx="10">
                        <c:v>14</c:v>
                      </c:pt>
                      <c:pt idx="11">
                        <c:v>24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6FA-4C36-8939-0B4AABBB4D23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v>Cerradas 2024</c:v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C360'!$E$63:$E$74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C360'!$J$63:$J$74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40</c:v>
                      </c:pt>
                      <c:pt idx="1">
                        <c:v>61</c:v>
                      </c:pt>
                      <c:pt idx="2">
                        <c:v>68</c:v>
                      </c:pt>
                      <c:pt idx="3">
                        <c:v>70</c:v>
                      </c:pt>
                      <c:pt idx="4">
                        <c:v>48</c:v>
                      </c:pt>
                      <c:pt idx="5">
                        <c:v>44</c:v>
                      </c:pt>
                      <c:pt idx="6">
                        <c:v>52</c:v>
                      </c:pt>
                      <c:pt idx="7">
                        <c:v>51</c:v>
                      </c:pt>
                      <c:pt idx="8">
                        <c:v>58</c:v>
                      </c:pt>
                      <c:pt idx="9">
                        <c:v>63</c:v>
                      </c:pt>
                      <c:pt idx="10">
                        <c:v>49</c:v>
                      </c:pt>
                      <c:pt idx="11">
                        <c:v>48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6FA-4C36-8939-0B4AABBB4D23}"/>
                  </c:ext>
                </c:extLst>
              </c15:ser>
            </c15:filteredBarSeries>
          </c:ext>
        </c:extLst>
      </c:barChart>
      <c:catAx>
        <c:axId val="16773905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64990223"/>
        <c:crosses val="autoZero"/>
        <c:auto val="1"/>
        <c:lblAlgn val="ctr"/>
        <c:lblOffset val="100"/>
        <c:noMultiLvlLbl val="0"/>
      </c:catAx>
      <c:valAx>
        <c:axId val="2064990223"/>
        <c:scaling>
          <c:orientation val="minMax"/>
          <c:max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739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Situación Bugs ANALÍTICO 2025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F0A-4AA2-8EDD-94A68FFA570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F0A-4AA2-8EDD-94A68FFA570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F0A-4AA2-8EDD-94A68FFA570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F0A-4AA2-8EDD-94A68FFA570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F0A-4AA2-8EDD-94A68FFA57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F0A-4AA2-8EDD-94A68FFA570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'EVOLUCION BUGS C360'!$E$30:$E$35</c:f>
              <c:strCache>
                <c:ptCount val="6"/>
                <c:pt idx="0">
                  <c:v>Sin comenzar</c:v>
                </c:pt>
                <c:pt idx="1">
                  <c:v>En analisis</c:v>
                </c:pt>
                <c:pt idx="2">
                  <c:v>En curso</c:v>
                </c:pt>
                <c:pt idx="3">
                  <c:v>Cerrados</c:v>
                </c:pt>
                <c:pt idx="4">
                  <c:v>Bloqueados</c:v>
                </c:pt>
                <c:pt idx="5">
                  <c:v>Cancelados</c:v>
                </c:pt>
              </c:strCache>
            </c:strRef>
          </c:cat>
          <c:val>
            <c:numRef>
              <c:f>'EVOLUCION BUGS C360'!$R$30:$R$35</c:f>
              <c:numCache>
                <c:formatCode>General</c:formatCode>
                <c:ptCount val="6"/>
                <c:pt idx="0">
                  <c:v>0</c:v>
                </c:pt>
                <c:pt idx="1">
                  <c:v>3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F0A-4AA2-8EDD-94A68FFA570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Evolución Bugs ANALÍTICO 2025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areaChart>
        <c:grouping val="stacked"/>
        <c:varyColors val="0"/>
        <c:ser>
          <c:idx val="4"/>
          <c:order val="4"/>
          <c:tx>
            <c:v>Abiertas 2025</c:v>
          </c:tx>
          <c:spPr>
            <a:solidFill>
              <a:schemeClr val="accent5"/>
            </a:solidFill>
            <a:ln w="25400">
              <a:noFill/>
            </a:ln>
            <a:effectLst/>
          </c:spPr>
          <c:val>
            <c:numRef>
              <c:f>'EVOLUCION BUGS C360'!$Q$47:$Q$58</c:f>
              <c:numCache>
                <c:formatCode>General</c:formatCode>
                <c:ptCount val="12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586-47F3-AB52-76AAB0B5252B}"/>
            </c:ext>
          </c:extLst>
        </c:ser>
        <c:ser>
          <c:idx val="5"/>
          <c:order val="5"/>
          <c:tx>
            <c:v>Cerradas 2025</c:v>
          </c:tx>
          <c:spPr>
            <a:solidFill>
              <a:schemeClr val="accent6"/>
            </a:solidFill>
            <a:ln w="25400">
              <a:noFill/>
            </a:ln>
            <a:effectLst/>
          </c:spPr>
          <c:val>
            <c:numRef>
              <c:f>'EVOLUCION BUGS C360'!$T$47:$T$58</c:f>
              <c:numCache>
                <c:formatCode>General</c:formatCode>
                <c:ptCount val="12"/>
                <c:pt idx="0">
                  <c:v>10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586-47F3-AB52-76AAB0B52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7390575"/>
        <c:axId val="2064990223"/>
        <c:extLst>
          <c:ext xmlns:c15="http://schemas.microsoft.com/office/drawing/2012/chart" uri="{02D57815-91ED-43cb-92C2-25804820EDAC}">
            <c15:filteredAreaSeries>
              <c15:ser>
                <c:idx val="0"/>
                <c:order val="0"/>
                <c:tx>
                  <c:v>Abiertos 2023</c:v>
                </c:tx>
                <c:spPr>
                  <a:solidFill>
                    <a:srgbClr val="C00000"/>
                  </a:solidFill>
                  <a:ln w="25400">
                    <a:noFill/>
                  </a:ln>
                  <a:effectLst/>
                </c:spPr>
                <c:cat>
                  <c:strRef>
                    <c:extLst>
                      <c:ext uri="{02D57815-91ED-43cb-92C2-25804820EDAC}">
                        <c15:formulaRef>
                          <c15:sqref>'EVOLUCION BUGS C360'!$E$47:$E$58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'EVOLUCION BUGS C360'!$O$47:$O$58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</c:v>
                      </c:pt>
                      <c:pt idx="5">
                        <c:v>6</c:v>
                      </c:pt>
                      <c:pt idx="6">
                        <c:v>9</c:v>
                      </c:pt>
                      <c:pt idx="7">
                        <c:v>5</c:v>
                      </c:pt>
                      <c:pt idx="8">
                        <c:v>18</c:v>
                      </c:pt>
                      <c:pt idx="9">
                        <c:v>22</c:v>
                      </c:pt>
                      <c:pt idx="10">
                        <c:v>18</c:v>
                      </c:pt>
                      <c:pt idx="11">
                        <c:v>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C586-47F3-AB52-76AAB0B5252B}"/>
                  </c:ext>
                </c:extLst>
              </c15:ser>
            </c15:filteredAreaSeries>
            <c15:filteredAreaSeries>
              <c15:ser>
                <c:idx val="1"/>
                <c:order val="1"/>
                <c:tx>
                  <c:v>Abiertos 2024</c:v>
                </c:tx>
                <c:spPr>
                  <a:solidFill>
                    <a:srgbClr val="C00000"/>
                  </a:solidFill>
                  <a:ln w="25400">
                    <a:noFill/>
                  </a:ln>
                  <a:effectLst/>
                </c:spP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C360'!$E$47:$E$58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C360'!$P$47:$P$58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10</c:v>
                      </c:pt>
                      <c:pt idx="1">
                        <c:v>16</c:v>
                      </c:pt>
                      <c:pt idx="2">
                        <c:v>6</c:v>
                      </c:pt>
                      <c:pt idx="3">
                        <c:v>9</c:v>
                      </c:pt>
                      <c:pt idx="4">
                        <c:v>12</c:v>
                      </c:pt>
                      <c:pt idx="5">
                        <c:v>16</c:v>
                      </c:pt>
                      <c:pt idx="6">
                        <c:v>24</c:v>
                      </c:pt>
                      <c:pt idx="7">
                        <c:v>10</c:v>
                      </c:pt>
                      <c:pt idx="8">
                        <c:v>17</c:v>
                      </c:pt>
                      <c:pt idx="9">
                        <c:v>17</c:v>
                      </c:pt>
                      <c:pt idx="10">
                        <c:v>23</c:v>
                      </c:pt>
                      <c:pt idx="11">
                        <c:v>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586-47F3-AB52-76AAB0B5252B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v>Cerrados 2023</c:v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C360'!$E$47:$E$58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C360'!$R$47:$R$58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4</c:v>
                      </c:pt>
                      <c:pt idx="7">
                        <c:v>1</c:v>
                      </c:pt>
                      <c:pt idx="8">
                        <c:v>14</c:v>
                      </c:pt>
                      <c:pt idx="9">
                        <c:v>19</c:v>
                      </c:pt>
                      <c:pt idx="10">
                        <c:v>14</c:v>
                      </c:pt>
                      <c:pt idx="11">
                        <c:v>23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586-47F3-AB52-76AAB0B5252B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v>Cerrados 2024</c:v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C360'!$E$47:$E$58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C360'!$S$47:$S$58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12</c:v>
                      </c:pt>
                      <c:pt idx="1">
                        <c:v>18</c:v>
                      </c:pt>
                      <c:pt idx="2">
                        <c:v>9</c:v>
                      </c:pt>
                      <c:pt idx="3">
                        <c:v>10</c:v>
                      </c:pt>
                      <c:pt idx="4">
                        <c:v>7</c:v>
                      </c:pt>
                      <c:pt idx="5">
                        <c:v>10</c:v>
                      </c:pt>
                      <c:pt idx="6">
                        <c:v>17</c:v>
                      </c:pt>
                      <c:pt idx="7">
                        <c:v>17</c:v>
                      </c:pt>
                      <c:pt idx="8">
                        <c:v>16</c:v>
                      </c:pt>
                      <c:pt idx="9">
                        <c:v>23</c:v>
                      </c:pt>
                      <c:pt idx="10">
                        <c:v>14</c:v>
                      </c:pt>
                      <c:pt idx="11">
                        <c:v>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586-47F3-AB52-76AAB0B5252B}"/>
                  </c:ext>
                </c:extLst>
              </c15:ser>
            </c15:filteredAreaSeries>
          </c:ext>
        </c:extLst>
      </c:areaChart>
      <c:catAx>
        <c:axId val="16773905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64990223"/>
        <c:crosses val="autoZero"/>
        <c:auto val="1"/>
        <c:lblAlgn val="ctr"/>
        <c:lblOffset val="100"/>
        <c:noMultiLvlLbl val="0"/>
      </c:catAx>
      <c:valAx>
        <c:axId val="2064990223"/>
        <c:scaling>
          <c:orientation val="minMax"/>
          <c:max val="1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73905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Evolución Bugs OPERACIONAL 2025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areaChart>
        <c:grouping val="stacked"/>
        <c:varyColors val="0"/>
        <c:ser>
          <c:idx val="2"/>
          <c:order val="2"/>
          <c:tx>
            <c:v>Abiertas 2025</c:v>
          </c:tx>
          <c:spPr>
            <a:solidFill>
              <a:srgbClr val="C00000"/>
            </a:solidFill>
            <a:ln w="25400">
              <a:noFill/>
            </a:ln>
            <a:effectLst/>
          </c:spPr>
          <c:cat>
            <c:strRef>
              <c:f>'EVOLUCION BUGS C360'!$E$47:$E$58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BUGS C360'!$H$47:$H$58</c:f>
              <c:numCache>
                <c:formatCode>General</c:formatCode>
                <c:ptCount val="12"/>
                <c:pt idx="0">
                  <c:v>25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B84E-4B7D-86C8-BCE58BD5A776}"/>
            </c:ext>
          </c:extLst>
        </c:ser>
        <c:ser>
          <c:idx val="5"/>
          <c:order val="5"/>
          <c:tx>
            <c:v>Cerradas 2025</c:v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strRef>
              <c:f>'EVOLUCION BUGS C360'!$E$47:$E$58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BUGS C360'!$K$47:$K$58</c:f>
              <c:numCache>
                <c:formatCode>General</c:formatCode>
                <c:ptCount val="12"/>
                <c:pt idx="0">
                  <c:v>33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84E-4B7D-86C8-BCE58BD5A7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7390575"/>
        <c:axId val="2064990223"/>
        <c:extLst>
          <c:ext xmlns:c15="http://schemas.microsoft.com/office/drawing/2012/chart" uri="{02D57815-91ED-43cb-92C2-25804820EDAC}">
            <c15:filteredAreaSeries>
              <c15:ser>
                <c:idx val="0"/>
                <c:order val="0"/>
                <c:tx>
                  <c:v>Abiertas 2023</c:v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cat>
                  <c:strRef>
                    <c:extLst>
                      <c:ext uri="{02D57815-91ED-43cb-92C2-25804820EDAC}">
                        <c15:formulaRef>
                          <c15:sqref>'EVOLUCION BUGS C360'!$E$47:$E$58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'EVOLUCION BUGS C360'!$F$47:$F$58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</c:v>
                      </c:pt>
                      <c:pt idx="11">
                        <c:v>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B84E-4B7D-86C8-BCE58BD5A776}"/>
                  </c:ext>
                </c:extLst>
              </c15:ser>
            </c15:filteredAreaSeries>
            <c15:filteredAreaSeries>
              <c15:ser>
                <c:idx val="1"/>
                <c:order val="1"/>
                <c:tx>
                  <c:v>Abiertas 2024</c:v>
                </c:tx>
                <c:spPr>
                  <a:solidFill>
                    <a:srgbClr val="C00000"/>
                  </a:solidFill>
                  <a:ln>
                    <a:noFill/>
                  </a:ln>
                  <a:effectLst/>
                </c:spP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C360'!$E$47:$E$58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C360'!$G$47:$G$58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40</c:v>
                      </c:pt>
                      <c:pt idx="1">
                        <c:v>53</c:v>
                      </c:pt>
                      <c:pt idx="2">
                        <c:v>69</c:v>
                      </c:pt>
                      <c:pt idx="3">
                        <c:v>43</c:v>
                      </c:pt>
                      <c:pt idx="4">
                        <c:v>44</c:v>
                      </c:pt>
                      <c:pt idx="5">
                        <c:v>29</c:v>
                      </c:pt>
                      <c:pt idx="6">
                        <c:v>32</c:v>
                      </c:pt>
                      <c:pt idx="7">
                        <c:v>31</c:v>
                      </c:pt>
                      <c:pt idx="8">
                        <c:v>46</c:v>
                      </c:pt>
                      <c:pt idx="9">
                        <c:v>44</c:v>
                      </c:pt>
                      <c:pt idx="10">
                        <c:v>36</c:v>
                      </c:pt>
                      <c:pt idx="11">
                        <c:v>24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84E-4B7D-86C8-BCE58BD5A776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v>Cerradas 2023</c:v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C360'!$E$47:$E$58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C360'!$I$47:$I$58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84E-4B7D-86C8-BCE58BD5A776}"/>
                  </c:ext>
                </c:extLst>
              </c15:ser>
            </c15:filteredAreaSeries>
            <c15:filteredAreaSeries>
              <c15:ser>
                <c:idx val="4"/>
                <c:order val="4"/>
                <c:tx>
                  <c:v>Cerradas 2024</c:v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C360'!$E$47:$E$58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C360'!$J$47:$J$58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28</c:v>
                      </c:pt>
                      <c:pt idx="1">
                        <c:v>43</c:v>
                      </c:pt>
                      <c:pt idx="2">
                        <c:v>59</c:v>
                      </c:pt>
                      <c:pt idx="3">
                        <c:v>60</c:v>
                      </c:pt>
                      <c:pt idx="4">
                        <c:v>41</c:v>
                      </c:pt>
                      <c:pt idx="5">
                        <c:v>33</c:v>
                      </c:pt>
                      <c:pt idx="6">
                        <c:v>33</c:v>
                      </c:pt>
                      <c:pt idx="7">
                        <c:v>34</c:v>
                      </c:pt>
                      <c:pt idx="8">
                        <c:v>40</c:v>
                      </c:pt>
                      <c:pt idx="9">
                        <c:v>36</c:v>
                      </c:pt>
                      <c:pt idx="10">
                        <c:v>35</c:v>
                      </c:pt>
                      <c:pt idx="11">
                        <c:v>33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84E-4B7D-86C8-BCE58BD5A776}"/>
                  </c:ext>
                </c:extLst>
              </c15:ser>
            </c15:filteredAreaSeries>
          </c:ext>
        </c:extLst>
      </c:areaChart>
      <c:catAx>
        <c:axId val="16773905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64990223"/>
        <c:crosses val="autoZero"/>
        <c:auto val="1"/>
        <c:lblAlgn val="ctr"/>
        <c:lblOffset val="100"/>
        <c:noMultiLvlLbl val="0"/>
      </c:catAx>
      <c:valAx>
        <c:axId val="2064990223"/>
        <c:scaling>
          <c:orientation val="minMax"/>
          <c:max val="1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73905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Situación Bugs OPERACIONAL 2025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CA4-4D6E-9457-D2048C9F456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CA4-4D6E-9457-D2048C9F456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CA4-4D6E-9457-D2048C9F456F}"/>
              </c:ext>
            </c:extLst>
          </c:dPt>
          <c:dPt>
            <c:idx val="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CA4-4D6E-9457-D2048C9F456F}"/>
              </c:ext>
            </c:extLst>
          </c:dPt>
          <c:dPt>
            <c:idx val="4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CA4-4D6E-9457-D2048C9F456F}"/>
              </c:ext>
            </c:extLst>
          </c:dPt>
          <c:dPt>
            <c:idx val="5"/>
            <c:bubble3D val="0"/>
            <c:spPr>
              <a:solidFill>
                <a:schemeClr val="tx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CA4-4D6E-9457-D2048C9F456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'EVOLUCION BUGS C360'!$E$30:$E$35</c:f>
              <c:strCache>
                <c:ptCount val="6"/>
                <c:pt idx="0">
                  <c:v>Sin comenzar</c:v>
                </c:pt>
                <c:pt idx="1">
                  <c:v>En analisis</c:v>
                </c:pt>
                <c:pt idx="2">
                  <c:v>En curso</c:v>
                </c:pt>
                <c:pt idx="3">
                  <c:v>Cerrados</c:v>
                </c:pt>
                <c:pt idx="4">
                  <c:v>Bloqueados</c:v>
                </c:pt>
                <c:pt idx="5">
                  <c:v>Cancelados</c:v>
                </c:pt>
              </c:strCache>
            </c:strRef>
          </c:cat>
          <c:val>
            <c:numRef>
              <c:f>'EVOLUCION BUGS C360'!$I$30:$I$35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16</c:v>
                </c:pt>
                <c:pt idx="4">
                  <c:v>2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CA4-4D6E-9457-D2048C9F456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Situación Bugs IA 2025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5C1-4959-AD54-8ABFDC5BC80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5C1-4959-AD54-8ABFDC5BC80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5C1-4959-AD54-8ABFDC5BC80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5C1-4959-AD54-8ABFDC5BC80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5C1-4959-AD54-8ABFDC5BC801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5C1-4959-AD54-8ABFDC5BC80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'EVOLUCION BUGS C360'!$E$30:$E$35</c:f>
              <c:strCache>
                <c:ptCount val="6"/>
                <c:pt idx="0">
                  <c:v>Sin comenzar</c:v>
                </c:pt>
                <c:pt idx="1">
                  <c:v>En analisis</c:v>
                </c:pt>
                <c:pt idx="2">
                  <c:v>En curso</c:v>
                </c:pt>
                <c:pt idx="3">
                  <c:v>Cerrados</c:v>
                </c:pt>
                <c:pt idx="4">
                  <c:v>Bloqueados</c:v>
                </c:pt>
                <c:pt idx="5">
                  <c:v>Cancelados</c:v>
                </c:pt>
              </c:strCache>
            </c:strRef>
          </c:cat>
          <c:val>
            <c:numRef>
              <c:f>'EVOLUCION BUGS C360'!$AA$30:$AA$35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5C1-4959-AD54-8ABFDC5BC80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Evolución Bugs IA 2025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areaChart>
        <c:grouping val="stacked"/>
        <c:varyColors val="0"/>
        <c:ser>
          <c:idx val="4"/>
          <c:order val="4"/>
          <c:tx>
            <c:v>Abiertas 2025</c:v>
          </c:tx>
          <c:spPr>
            <a:solidFill>
              <a:schemeClr val="accent5"/>
            </a:solidFill>
            <a:ln w="25400">
              <a:noFill/>
            </a:ln>
            <a:effectLst/>
          </c:spPr>
          <c:val>
            <c:numRef>
              <c:f>'EVOLUCION BUGS C360'!$Z$47:$Z$58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B2E-4268-BF17-D873BCA95090}"/>
            </c:ext>
          </c:extLst>
        </c:ser>
        <c:ser>
          <c:idx val="5"/>
          <c:order val="5"/>
          <c:tx>
            <c:v>Cerradas 2025</c:v>
          </c:tx>
          <c:spPr>
            <a:solidFill>
              <a:schemeClr val="accent6"/>
            </a:solidFill>
            <a:ln w="25400">
              <a:noFill/>
            </a:ln>
            <a:effectLst/>
          </c:spPr>
          <c:val>
            <c:numRef>
              <c:f>'EVOLUCION BUGS C360'!$AC$47:$AC$58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B2E-4268-BF17-D873BCA95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7390575"/>
        <c:axId val="2064990223"/>
        <c:extLst>
          <c:ext xmlns:c15="http://schemas.microsoft.com/office/drawing/2012/chart" uri="{02D57815-91ED-43cb-92C2-25804820EDAC}">
            <c15:filteredAreaSeries>
              <c15:ser>
                <c:idx val="0"/>
                <c:order val="0"/>
                <c:tx>
                  <c:v>Abiertos 2023</c:v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cat>
                  <c:strRef>
                    <c:extLst>
                      <c:ext uri="{02D57815-91ED-43cb-92C2-25804820EDAC}">
                        <c15:formulaRef>
                          <c15:sqref>'EVOLUCION BUGS C360'!$E$47:$E$58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'EVOLUCION BUGS C360'!$X$47:$X$58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6B2E-4268-BF17-D873BCA95090}"/>
                  </c:ext>
                </c:extLst>
              </c15:ser>
            </c15:filteredAreaSeries>
            <c15:filteredAreaSeries>
              <c15:ser>
                <c:idx val="1"/>
                <c:order val="1"/>
                <c:tx>
                  <c:v>Abiertos 2024</c:v>
                </c:tx>
                <c:spPr>
                  <a:solidFill>
                    <a:srgbClr val="C00000"/>
                  </a:solidFill>
                  <a:ln w="25400">
                    <a:noFill/>
                  </a:ln>
                  <a:effectLst/>
                </c:spP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C360'!$E$47:$E$58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C360'!$Y$47:$Y$58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2</c:v>
                      </c:pt>
                      <c:pt idx="7">
                        <c:v>1</c:v>
                      </c:pt>
                      <c:pt idx="8">
                        <c:v>5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B2E-4268-BF17-D873BCA95090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v>Cerrados 2023</c:v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C360'!$E$47:$E$58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C360'!$AA$47:$AA$58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B2E-4268-BF17-D873BCA95090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v>Cerrados 2024</c:v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C360'!$E$47:$E$58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C360'!$AB$47:$AB$58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</c:v>
                      </c:pt>
                      <c:pt idx="6">
                        <c:v>2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B2E-4268-BF17-D873BCA95090}"/>
                  </c:ext>
                </c:extLst>
              </c15:ser>
            </c15:filteredAreaSeries>
          </c:ext>
        </c:extLst>
      </c:areaChart>
      <c:catAx>
        <c:axId val="16773905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64990223"/>
        <c:crosses val="autoZero"/>
        <c:auto val="1"/>
        <c:lblAlgn val="ctr"/>
        <c:lblOffset val="100"/>
        <c:noMultiLvlLbl val="0"/>
      </c:catAx>
      <c:valAx>
        <c:axId val="2064990223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73905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Evolución Bugs OPERACIONAL 2025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v>Abiertas 2025</c:v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'EVOLUCION BUGS C360'!$E$47:$E$58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BUGS C360'!$H$47:$H$58</c:f>
              <c:numCache>
                <c:formatCode>General</c:formatCode>
                <c:ptCount val="12"/>
                <c:pt idx="0">
                  <c:v>25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0DA4-4755-BB50-8B27475F3EF0}"/>
            </c:ext>
          </c:extLst>
        </c:ser>
        <c:ser>
          <c:idx val="5"/>
          <c:order val="5"/>
          <c:tx>
            <c:v>Cerradas 2025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'EVOLUCION BUGS C360'!$E$47:$E$58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'EVOLUCION BUGS C360'!$K$47:$K$58</c:f>
              <c:numCache>
                <c:formatCode>General</c:formatCode>
                <c:ptCount val="12"/>
                <c:pt idx="0">
                  <c:v>33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A4-4755-BB50-8B27475F3EF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677390575"/>
        <c:axId val="2064990223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v>Abiertas 2023</c:v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'EVOLUCION BUGS C360'!$E$47:$E$58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'EVOLUCION BUGS C360'!$F$47:$F$58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</c:v>
                      </c:pt>
                      <c:pt idx="11">
                        <c:v>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0DA4-4755-BB50-8B27475F3EF0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v>Abiertas 2024</c:v>
                </c:tx>
                <c:spPr>
                  <a:solidFill>
                    <a:srgbClr val="C00000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C360'!$E$47:$E$58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C360'!$G$47:$G$58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40</c:v>
                      </c:pt>
                      <c:pt idx="1">
                        <c:v>53</c:v>
                      </c:pt>
                      <c:pt idx="2">
                        <c:v>69</c:v>
                      </c:pt>
                      <c:pt idx="3">
                        <c:v>43</c:v>
                      </c:pt>
                      <c:pt idx="4">
                        <c:v>44</c:v>
                      </c:pt>
                      <c:pt idx="5">
                        <c:v>29</c:v>
                      </c:pt>
                      <c:pt idx="6">
                        <c:v>32</c:v>
                      </c:pt>
                      <c:pt idx="7">
                        <c:v>31</c:v>
                      </c:pt>
                      <c:pt idx="8">
                        <c:v>46</c:v>
                      </c:pt>
                      <c:pt idx="9">
                        <c:v>44</c:v>
                      </c:pt>
                      <c:pt idx="10">
                        <c:v>36</c:v>
                      </c:pt>
                      <c:pt idx="11">
                        <c:v>24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DA4-4755-BB50-8B27475F3EF0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v>Cerradas 2023</c:v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C360'!$E$47:$E$58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C360'!$I$47:$I$58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DA4-4755-BB50-8B27475F3EF0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v>Cerradas 2024</c:v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C360'!$E$47:$E$58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C360'!$J$47:$J$58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28</c:v>
                      </c:pt>
                      <c:pt idx="1">
                        <c:v>43</c:v>
                      </c:pt>
                      <c:pt idx="2">
                        <c:v>59</c:v>
                      </c:pt>
                      <c:pt idx="3">
                        <c:v>60</c:v>
                      </c:pt>
                      <c:pt idx="4">
                        <c:v>41</c:v>
                      </c:pt>
                      <c:pt idx="5">
                        <c:v>33</c:v>
                      </c:pt>
                      <c:pt idx="6">
                        <c:v>33</c:v>
                      </c:pt>
                      <c:pt idx="7">
                        <c:v>34</c:v>
                      </c:pt>
                      <c:pt idx="8">
                        <c:v>40</c:v>
                      </c:pt>
                      <c:pt idx="9">
                        <c:v>36</c:v>
                      </c:pt>
                      <c:pt idx="10">
                        <c:v>35</c:v>
                      </c:pt>
                      <c:pt idx="11">
                        <c:v>33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DA4-4755-BB50-8B27475F3EF0}"/>
                  </c:ext>
                </c:extLst>
              </c15:ser>
            </c15:filteredBarSeries>
          </c:ext>
        </c:extLst>
      </c:barChart>
      <c:catAx>
        <c:axId val="16773905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64990223"/>
        <c:crosses val="autoZero"/>
        <c:auto val="1"/>
        <c:lblAlgn val="ctr"/>
        <c:lblOffset val="100"/>
        <c:noMultiLvlLbl val="0"/>
      </c:catAx>
      <c:valAx>
        <c:axId val="2064990223"/>
        <c:scaling>
          <c:orientation val="minMax"/>
          <c:max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739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Evolución Bugs ANALÍTICO 2025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4"/>
          <c:tx>
            <c:v>Abiertas 2025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'EVOLUCION BUGS C360'!$Q$47:$Q$58</c:f>
              <c:numCache>
                <c:formatCode>General</c:formatCode>
                <c:ptCount val="12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52E-427B-B4CA-3FA6F9B38F3D}"/>
            </c:ext>
          </c:extLst>
        </c:ser>
        <c:ser>
          <c:idx val="5"/>
          <c:order val="5"/>
          <c:tx>
            <c:v>Cerradas 2025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'EVOLUCION BUGS C360'!$T$47:$T$58</c:f>
              <c:numCache>
                <c:formatCode>General</c:formatCode>
                <c:ptCount val="12"/>
                <c:pt idx="0">
                  <c:v>10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52E-427B-B4CA-3FA6F9B38F3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677390575"/>
        <c:axId val="2064990223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v>Abiertos 2023</c:v>
                </c:tx>
                <c:spPr>
                  <a:solidFill>
                    <a:srgbClr val="C00000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'EVOLUCION BUGS C360'!$E$47:$E$58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'EVOLUCION BUGS C360'!$O$47:$O$58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</c:v>
                      </c:pt>
                      <c:pt idx="5">
                        <c:v>6</c:v>
                      </c:pt>
                      <c:pt idx="6">
                        <c:v>9</c:v>
                      </c:pt>
                      <c:pt idx="7">
                        <c:v>5</c:v>
                      </c:pt>
                      <c:pt idx="8">
                        <c:v>18</c:v>
                      </c:pt>
                      <c:pt idx="9">
                        <c:v>22</c:v>
                      </c:pt>
                      <c:pt idx="10">
                        <c:v>18</c:v>
                      </c:pt>
                      <c:pt idx="11">
                        <c:v>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452E-427B-B4CA-3FA6F9B38F3D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v>Abiertos 2024</c:v>
                </c:tx>
                <c:spPr>
                  <a:solidFill>
                    <a:srgbClr val="C00000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C360'!$E$47:$E$58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C360'!$P$47:$P$58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10</c:v>
                      </c:pt>
                      <c:pt idx="1">
                        <c:v>16</c:v>
                      </c:pt>
                      <c:pt idx="2">
                        <c:v>6</c:v>
                      </c:pt>
                      <c:pt idx="3">
                        <c:v>9</c:v>
                      </c:pt>
                      <c:pt idx="4">
                        <c:v>12</c:v>
                      </c:pt>
                      <c:pt idx="5">
                        <c:v>16</c:v>
                      </c:pt>
                      <c:pt idx="6">
                        <c:v>24</c:v>
                      </c:pt>
                      <c:pt idx="7">
                        <c:v>10</c:v>
                      </c:pt>
                      <c:pt idx="8">
                        <c:v>17</c:v>
                      </c:pt>
                      <c:pt idx="9">
                        <c:v>17</c:v>
                      </c:pt>
                      <c:pt idx="10">
                        <c:v>23</c:v>
                      </c:pt>
                      <c:pt idx="11">
                        <c:v>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52E-427B-B4CA-3FA6F9B38F3D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v>Cerrados 2023</c:v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C360'!$E$47:$E$58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C360'!$R$47:$R$58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4</c:v>
                      </c:pt>
                      <c:pt idx="7">
                        <c:v>1</c:v>
                      </c:pt>
                      <c:pt idx="8">
                        <c:v>14</c:v>
                      </c:pt>
                      <c:pt idx="9">
                        <c:v>19</c:v>
                      </c:pt>
                      <c:pt idx="10">
                        <c:v>14</c:v>
                      </c:pt>
                      <c:pt idx="11">
                        <c:v>23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52E-427B-B4CA-3FA6F9B38F3D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v>Cerrados 2024</c:v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C360'!$E$47:$E$58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C360'!$S$47:$S$58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12</c:v>
                      </c:pt>
                      <c:pt idx="1">
                        <c:v>18</c:v>
                      </c:pt>
                      <c:pt idx="2">
                        <c:v>9</c:v>
                      </c:pt>
                      <c:pt idx="3">
                        <c:v>10</c:v>
                      </c:pt>
                      <c:pt idx="4">
                        <c:v>7</c:v>
                      </c:pt>
                      <c:pt idx="5">
                        <c:v>10</c:v>
                      </c:pt>
                      <c:pt idx="6">
                        <c:v>17</c:v>
                      </c:pt>
                      <c:pt idx="7">
                        <c:v>17</c:v>
                      </c:pt>
                      <c:pt idx="8">
                        <c:v>16</c:v>
                      </c:pt>
                      <c:pt idx="9">
                        <c:v>23</c:v>
                      </c:pt>
                      <c:pt idx="10">
                        <c:v>14</c:v>
                      </c:pt>
                      <c:pt idx="11">
                        <c:v>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52E-427B-B4CA-3FA6F9B38F3D}"/>
                  </c:ext>
                </c:extLst>
              </c15:ser>
            </c15:filteredBarSeries>
          </c:ext>
        </c:extLst>
      </c:barChart>
      <c:catAx>
        <c:axId val="16773905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64990223"/>
        <c:crosses val="autoZero"/>
        <c:auto val="1"/>
        <c:lblAlgn val="ctr"/>
        <c:lblOffset val="100"/>
        <c:noMultiLvlLbl val="0"/>
      </c:catAx>
      <c:valAx>
        <c:axId val="2064990223"/>
        <c:scaling>
          <c:orientation val="minMax"/>
          <c:max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739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Evolución Bugs IA 2025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4"/>
          <c:tx>
            <c:v>Abiertas 2025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'EVOLUCION BUGS C360'!$Z$47:$Z$58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C9D-4820-8001-F62CDA875EA4}"/>
            </c:ext>
          </c:extLst>
        </c:ser>
        <c:ser>
          <c:idx val="5"/>
          <c:order val="5"/>
          <c:tx>
            <c:v>Cerradas 2025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'EVOLUCION BUGS C360'!$AC$47:$AC$58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C9D-4820-8001-F62CDA875EA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677390575"/>
        <c:axId val="2064990223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v>Abiertos 2023</c:v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'EVOLUCION BUGS C360'!$E$47:$E$58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'EVOLUCION BUGS C360'!$X$47:$X$58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6C9D-4820-8001-F62CDA875EA4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v>Abiertos 2024</c:v>
                </c:tx>
                <c:spPr>
                  <a:solidFill>
                    <a:srgbClr val="C00000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C360'!$E$47:$E$58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C360'!$Y$47:$Y$58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2</c:v>
                      </c:pt>
                      <c:pt idx="7">
                        <c:v>1</c:v>
                      </c:pt>
                      <c:pt idx="8">
                        <c:v>5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C9D-4820-8001-F62CDA875EA4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v>Cerrados 2023</c:v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C360'!$E$47:$E$58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C360'!$AA$47:$AA$58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C9D-4820-8001-F62CDA875EA4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v>Cerrados 2024</c:v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C360'!$E$47:$E$58</c15:sqref>
                        </c15:formulaRef>
                      </c:ext>
                    </c:extLst>
                    <c:strCache>
                      <c:ptCount val="12"/>
                      <c:pt idx="0">
                        <c:v>Enero</c:v>
                      </c:pt>
                      <c:pt idx="1">
                        <c:v>Febrero</c:v>
                      </c:pt>
                      <c:pt idx="2">
                        <c:v>Marzo</c:v>
                      </c:pt>
                      <c:pt idx="3">
                        <c:v>Abril</c:v>
                      </c:pt>
                      <c:pt idx="4">
                        <c:v>Mayo</c:v>
                      </c:pt>
                      <c:pt idx="5">
                        <c:v>Junio</c:v>
                      </c:pt>
                      <c:pt idx="6">
                        <c:v>Julio</c:v>
                      </c:pt>
                      <c:pt idx="7">
                        <c:v>Agosto</c:v>
                      </c:pt>
                      <c:pt idx="8">
                        <c:v>Septiembre</c:v>
                      </c:pt>
                      <c:pt idx="9">
                        <c:v>Octubre</c:v>
                      </c:pt>
                      <c:pt idx="10">
                        <c:v>Noviembre</c:v>
                      </c:pt>
                      <c:pt idx="11">
                        <c:v>Diciembre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'EVOLUCION BUGS C360'!$AB$47:$AB$58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</c:v>
                      </c:pt>
                      <c:pt idx="6">
                        <c:v>2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C9D-4820-8001-F62CDA875EA4}"/>
                  </c:ext>
                </c:extLst>
              </c15:ser>
            </c15:filteredBarSeries>
          </c:ext>
        </c:extLst>
      </c:barChart>
      <c:catAx>
        <c:axId val="16773905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64990223"/>
        <c:crosses val="autoZero"/>
        <c:auto val="1"/>
        <c:lblAlgn val="ctr"/>
        <c:lblOffset val="100"/>
        <c:noMultiLvlLbl val="0"/>
      </c:catAx>
      <c:valAx>
        <c:axId val="2064990223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739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[C360_MetricasCierresOperacional_2025.xlsx]Resolución Bugs 2024!TablaDinámica1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'Resolución Bugs 2024'!$B$4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'Resolución Bugs 2024'!$A$5:$A$15</c:f>
              <c:multiLvlStrCache>
                <c:ptCount val="7"/>
                <c:lvl>
                  <c:pt idx="1">
                    <c:v>PRO</c:v>
                  </c:pt>
                  <c:pt idx="4">
                    <c:v>DEV</c:v>
                  </c:pt>
                  <c:pt idx="5">
                    <c:v>PRE</c:v>
                  </c:pt>
                  <c:pt idx="6">
                    <c:v>PRO</c:v>
                  </c:pt>
                </c:lvl>
                <c:lvl>
                  <c:pt idx="0">
                    <c:v>ANALÍTICO</c:v>
                  </c:pt>
                  <c:pt idx="2">
                    <c:v>IA</c:v>
                  </c:pt>
                  <c:pt idx="3">
                    <c:v>OPERACIONAL</c:v>
                  </c:pt>
                </c:lvl>
              </c:multiLvlStrCache>
            </c:multiLvlStrRef>
          </c:cat>
          <c:val>
            <c:numRef>
              <c:f>'Resolución Bugs 2024'!$B$5:$B$15</c:f>
              <c:numCache>
                <c:formatCode>0.00</c:formatCode>
                <c:ptCount val="7"/>
                <c:pt idx="0">
                  <c:v>21.070168354469111</c:v>
                </c:pt>
                <c:pt idx="1">
                  <c:v>29.303885722934165</c:v>
                </c:pt>
                <c:pt idx="2">
                  <c:v>21.805937044754199</c:v>
                </c:pt>
                <c:pt idx="3">
                  <c:v>33.708804831860206</c:v>
                </c:pt>
                <c:pt idx="4">
                  <c:v>62.830183240737824</c:v>
                </c:pt>
                <c:pt idx="5">
                  <c:v>5.6646550012186418</c:v>
                </c:pt>
                <c:pt idx="6">
                  <c:v>6.9770936920340771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A3-4E6D-B89E-5F7E2253B10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98215215"/>
        <c:axId val="1398232015"/>
      </c:barChart>
      <c:catAx>
        <c:axId val="1398215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98232015"/>
        <c:crosses val="autoZero"/>
        <c:auto val="1"/>
        <c:lblAlgn val="ctr"/>
        <c:lblOffset val="100"/>
        <c:noMultiLvlLbl val="0"/>
      </c:catAx>
      <c:valAx>
        <c:axId val="139823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98215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OPERACIONAL:</a:t>
            </a:r>
            <a:r>
              <a:rPr lang="es-ES" baseline="0"/>
              <a:t> </a:t>
            </a:r>
            <a:r>
              <a:rPr lang="es-ES"/>
              <a:t>PBIs cerrados 2023 por tipología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Funcionales 2023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'EVOLUCIÓN PBIs C360'!$E$7:$E$53</c15:sqref>
                  </c15:fullRef>
                </c:ext>
              </c:extLst>
              <c:f>'EVOLUCIÓN PBIs C360'!$E$13:$E$27</c:f>
              <c:strCache>
                <c:ptCount val="15"/>
                <c:pt idx="0">
                  <c:v>ADN360_Sprint 152</c:v>
                </c:pt>
                <c:pt idx="1">
                  <c:v>ADN360_Sprint 153</c:v>
                </c:pt>
                <c:pt idx="2">
                  <c:v>ADN360_Sprint 154</c:v>
                </c:pt>
                <c:pt idx="3">
                  <c:v>ADN360_Sprint 155</c:v>
                </c:pt>
                <c:pt idx="4">
                  <c:v>ADN360_Sprint 156</c:v>
                </c:pt>
                <c:pt idx="5">
                  <c:v>ADN360_Sprint 157</c:v>
                </c:pt>
                <c:pt idx="6">
                  <c:v>ADN360_Sprint 158</c:v>
                </c:pt>
                <c:pt idx="7">
                  <c:v>ADN360_Sprint 159</c:v>
                </c:pt>
                <c:pt idx="8">
                  <c:v>ADN360_Sprint 160</c:v>
                </c:pt>
                <c:pt idx="9">
                  <c:v>ADN360_Sprint 161</c:v>
                </c:pt>
                <c:pt idx="10">
                  <c:v>ADN360_Sprint 162</c:v>
                </c:pt>
                <c:pt idx="11">
                  <c:v>ADN360_Sprint 163</c:v>
                </c:pt>
                <c:pt idx="12">
                  <c:v>ADN360_Sprint 164</c:v>
                </c:pt>
                <c:pt idx="13">
                  <c:v>ADN360_Sprint 165</c:v>
                </c:pt>
                <c:pt idx="14">
                  <c:v>ADN360_Sprint 166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'EVOLUCIÓN PBIs C360'!$S$7:$S$53</c15:sqref>
                  </c15:fullRef>
                </c:ext>
              </c:extLst>
              <c:f>'EVOLUCIÓN PBIs C360'!$S$13:$S$27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CF-4CB2-B57A-EE002D8578B7}"/>
            </c:ext>
          </c:extLst>
        </c:ser>
        <c:ser>
          <c:idx val="1"/>
          <c:order val="1"/>
          <c:tx>
            <c:v>Técnicas 2023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'EVOLUCIÓN PBIs C360'!$E$7:$E$53</c15:sqref>
                  </c15:fullRef>
                </c:ext>
              </c:extLst>
              <c:f>'EVOLUCIÓN PBIs C360'!$E$13:$E$27</c:f>
              <c:strCache>
                <c:ptCount val="15"/>
                <c:pt idx="0">
                  <c:v>ADN360_Sprint 152</c:v>
                </c:pt>
                <c:pt idx="1">
                  <c:v>ADN360_Sprint 153</c:v>
                </c:pt>
                <c:pt idx="2">
                  <c:v>ADN360_Sprint 154</c:v>
                </c:pt>
                <c:pt idx="3">
                  <c:v>ADN360_Sprint 155</c:v>
                </c:pt>
                <c:pt idx="4">
                  <c:v>ADN360_Sprint 156</c:v>
                </c:pt>
                <c:pt idx="5">
                  <c:v>ADN360_Sprint 157</c:v>
                </c:pt>
                <c:pt idx="6">
                  <c:v>ADN360_Sprint 158</c:v>
                </c:pt>
                <c:pt idx="7">
                  <c:v>ADN360_Sprint 159</c:v>
                </c:pt>
                <c:pt idx="8">
                  <c:v>ADN360_Sprint 160</c:v>
                </c:pt>
                <c:pt idx="9">
                  <c:v>ADN360_Sprint 161</c:v>
                </c:pt>
                <c:pt idx="10">
                  <c:v>ADN360_Sprint 162</c:v>
                </c:pt>
                <c:pt idx="11">
                  <c:v>ADN360_Sprint 163</c:v>
                </c:pt>
                <c:pt idx="12">
                  <c:v>ADN360_Sprint 164</c:v>
                </c:pt>
                <c:pt idx="13">
                  <c:v>ADN360_Sprint 165</c:v>
                </c:pt>
                <c:pt idx="14">
                  <c:v>ADN360_Sprint 166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'EVOLUCIÓN PBIs C360'!$T$7:$T$53</c15:sqref>
                  </c15:fullRef>
                </c:ext>
              </c:extLst>
              <c:f>'EVOLUCIÓN PBIs C360'!$T$13:$T$27</c:f>
              <c:numCache>
                <c:formatCode>General</c:formatCode>
                <c:ptCount val="1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2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CF-4CB2-B57A-EE002D8578B7}"/>
            </c:ext>
          </c:extLst>
        </c:ser>
        <c:ser>
          <c:idx val="2"/>
          <c:order val="2"/>
          <c:tx>
            <c:v>Bugs 2023</c:v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'EVOLUCIÓN PBIs C360'!$E$7:$E$53</c15:sqref>
                  </c15:fullRef>
                </c:ext>
              </c:extLst>
              <c:f>'EVOLUCIÓN PBIs C360'!$E$13:$E$27</c:f>
              <c:strCache>
                <c:ptCount val="15"/>
                <c:pt idx="0">
                  <c:v>ADN360_Sprint 152</c:v>
                </c:pt>
                <c:pt idx="1">
                  <c:v>ADN360_Sprint 153</c:v>
                </c:pt>
                <c:pt idx="2">
                  <c:v>ADN360_Sprint 154</c:v>
                </c:pt>
                <c:pt idx="3">
                  <c:v>ADN360_Sprint 155</c:v>
                </c:pt>
                <c:pt idx="4">
                  <c:v>ADN360_Sprint 156</c:v>
                </c:pt>
                <c:pt idx="5">
                  <c:v>ADN360_Sprint 157</c:v>
                </c:pt>
                <c:pt idx="6">
                  <c:v>ADN360_Sprint 158</c:v>
                </c:pt>
                <c:pt idx="7">
                  <c:v>ADN360_Sprint 159</c:v>
                </c:pt>
                <c:pt idx="8">
                  <c:v>ADN360_Sprint 160</c:v>
                </c:pt>
                <c:pt idx="9">
                  <c:v>ADN360_Sprint 161</c:v>
                </c:pt>
                <c:pt idx="10">
                  <c:v>ADN360_Sprint 162</c:v>
                </c:pt>
                <c:pt idx="11">
                  <c:v>ADN360_Sprint 163</c:v>
                </c:pt>
                <c:pt idx="12">
                  <c:v>ADN360_Sprint 164</c:v>
                </c:pt>
                <c:pt idx="13">
                  <c:v>ADN360_Sprint 165</c:v>
                </c:pt>
                <c:pt idx="14">
                  <c:v>ADN360_Sprint 166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'EVOLUCIÓN PBIs C360'!$U$7:$U$53</c15:sqref>
                  </c15:fullRef>
                </c:ext>
              </c:extLst>
              <c:f>'EVOLUCIÓN PBIs C360'!$U$13:$U$27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CF-4CB2-B57A-EE002D8578B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596974640"/>
        <c:axId val="1842471120"/>
        <c:extLst>
          <c:ext xmlns:c15="http://schemas.microsoft.com/office/drawing/2012/chart" uri="{02D57815-91ED-43cb-92C2-25804820EDAC}">
            <c15:filteredBarSeries>
              <c15:ser>
                <c:idx val="3"/>
                <c:order val="3"/>
                <c:tx>
                  <c:v>Funcionales 2024</c:v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'EVOLUCIÓN PBIs C360'!$E$7:$E$53</c15:sqref>
                        </c15:fullRef>
                        <c15:formulaRef>
                          <c15:sqref>'EVOLUCIÓN PBIs C360'!$E$13:$E$27</c15:sqref>
                        </c15:formulaRef>
                      </c:ext>
                    </c:extLst>
                    <c:strCache>
                      <c:ptCount val="15"/>
                      <c:pt idx="0">
                        <c:v>ADN360_Sprint 152</c:v>
                      </c:pt>
                      <c:pt idx="1">
                        <c:v>ADN360_Sprint 153</c:v>
                      </c:pt>
                      <c:pt idx="2">
                        <c:v>ADN360_Sprint 154</c:v>
                      </c:pt>
                      <c:pt idx="3">
                        <c:v>ADN360_Sprint 155</c:v>
                      </c:pt>
                      <c:pt idx="4">
                        <c:v>ADN360_Sprint 156</c:v>
                      </c:pt>
                      <c:pt idx="5">
                        <c:v>ADN360_Sprint 157</c:v>
                      </c:pt>
                      <c:pt idx="6">
                        <c:v>ADN360_Sprint 158</c:v>
                      </c:pt>
                      <c:pt idx="7">
                        <c:v>ADN360_Sprint 159</c:v>
                      </c:pt>
                      <c:pt idx="8">
                        <c:v>ADN360_Sprint 160</c:v>
                      </c:pt>
                      <c:pt idx="9">
                        <c:v>ADN360_Sprint 161</c:v>
                      </c:pt>
                      <c:pt idx="10">
                        <c:v>ADN360_Sprint 162</c:v>
                      </c:pt>
                      <c:pt idx="11">
                        <c:v>ADN360_Sprint 163</c:v>
                      </c:pt>
                      <c:pt idx="12">
                        <c:v>ADN360_Sprint 164</c:v>
                      </c:pt>
                      <c:pt idx="13">
                        <c:v>ADN360_Sprint 165</c:v>
                      </c:pt>
                      <c:pt idx="14">
                        <c:v>ADN360_Sprint 166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'EVOLUCIÓN PBIs C360'!$V$7:$V$53</c15:sqref>
                        </c15:fullRef>
                        <c15:formulaRef>
                          <c15:sqref>'EVOLUCIÓN PBIs C360'!$V$13:$V$27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63CF-4CB2-B57A-EE002D8578B7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v>Técnicas 2024</c:v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'EVOLUCIÓN PBIs C360'!$E$7:$E$53</c15:sqref>
                        </c15:fullRef>
                        <c15:formulaRef>
                          <c15:sqref>'EVOLUCIÓN PBIs C360'!$E$13:$E$27</c15:sqref>
                        </c15:formulaRef>
                      </c:ext>
                    </c:extLst>
                    <c:strCache>
                      <c:ptCount val="15"/>
                      <c:pt idx="0">
                        <c:v>ADN360_Sprint 152</c:v>
                      </c:pt>
                      <c:pt idx="1">
                        <c:v>ADN360_Sprint 153</c:v>
                      </c:pt>
                      <c:pt idx="2">
                        <c:v>ADN360_Sprint 154</c:v>
                      </c:pt>
                      <c:pt idx="3">
                        <c:v>ADN360_Sprint 155</c:v>
                      </c:pt>
                      <c:pt idx="4">
                        <c:v>ADN360_Sprint 156</c:v>
                      </c:pt>
                      <c:pt idx="5">
                        <c:v>ADN360_Sprint 157</c:v>
                      </c:pt>
                      <c:pt idx="6">
                        <c:v>ADN360_Sprint 158</c:v>
                      </c:pt>
                      <c:pt idx="7">
                        <c:v>ADN360_Sprint 159</c:v>
                      </c:pt>
                      <c:pt idx="8">
                        <c:v>ADN360_Sprint 160</c:v>
                      </c:pt>
                      <c:pt idx="9">
                        <c:v>ADN360_Sprint 161</c:v>
                      </c:pt>
                      <c:pt idx="10">
                        <c:v>ADN360_Sprint 162</c:v>
                      </c:pt>
                      <c:pt idx="11">
                        <c:v>ADN360_Sprint 163</c:v>
                      </c:pt>
                      <c:pt idx="12">
                        <c:v>ADN360_Sprint 164</c:v>
                      </c:pt>
                      <c:pt idx="13">
                        <c:v>ADN360_Sprint 165</c:v>
                      </c:pt>
                      <c:pt idx="14">
                        <c:v>ADN360_Sprint 166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'EVOLUCIÓN PBIs C360'!$W$7:$W$53</c15:sqref>
                        </c15:fullRef>
                        <c15:formulaRef>
                          <c15:sqref>'EVOLUCIÓN PBIs C360'!$W$13:$W$27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3CF-4CB2-B57A-EE002D8578B7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v>Bugs 2024</c:v>
                </c:tx>
                <c:spPr>
                  <a:solidFill>
                    <a:srgbClr val="C00000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'EVOLUCIÓN PBIs C360'!$E$7:$E$53</c15:sqref>
                        </c15:fullRef>
                        <c15:formulaRef>
                          <c15:sqref>'EVOLUCIÓN PBIs C360'!$E$13:$E$27</c15:sqref>
                        </c15:formulaRef>
                      </c:ext>
                    </c:extLst>
                    <c:strCache>
                      <c:ptCount val="15"/>
                      <c:pt idx="0">
                        <c:v>ADN360_Sprint 152</c:v>
                      </c:pt>
                      <c:pt idx="1">
                        <c:v>ADN360_Sprint 153</c:v>
                      </c:pt>
                      <c:pt idx="2">
                        <c:v>ADN360_Sprint 154</c:v>
                      </c:pt>
                      <c:pt idx="3">
                        <c:v>ADN360_Sprint 155</c:v>
                      </c:pt>
                      <c:pt idx="4">
                        <c:v>ADN360_Sprint 156</c:v>
                      </c:pt>
                      <c:pt idx="5">
                        <c:v>ADN360_Sprint 157</c:v>
                      </c:pt>
                      <c:pt idx="6">
                        <c:v>ADN360_Sprint 158</c:v>
                      </c:pt>
                      <c:pt idx="7">
                        <c:v>ADN360_Sprint 159</c:v>
                      </c:pt>
                      <c:pt idx="8">
                        <c:v>ADN360_Sprint 160</c:v>
                      </c:pt>
                      <c:pt idx="9">
                        <c:v>ADN360_Sprint 161</c:v>
                      </c:pt>
                      <c:pt idx="10">
                        <c:v>ADN360_Sprint 162</c:v>
                      </c:pt>
                      <c:pt idx="11">
                        <c:v>ADN360_Sprint 163</c:v>
                      </c:pt>
                      <c:pt idx="12">
                        <c:v>ADN360_Sprint 164</c:v>
                      </c:pt>
                      <c:pt idx="13">
                        <c:v>ADN360_Sprint 165</c:v>
                      </c:pt>
                      <c:pt idx="14">
                        <c:v>ADN360_Sprint 166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'EVOLUCIÓN PBIs C360'!$X$7:$X$53</c15:sqref>
                        </c15:fullRef>
                        <c15:formulaRef>
                          <c15:sqref>'EVOLUCIÓN PBIs C360'!$X$13:$X$27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3CF-4CB2-B57A-EE002D8578B7}"/>
                  </c:ext>
                </c:extLst>
              </c15:ser>
            </c15:filteredBarSeries>
          </c:ext>
        </c:extLst>
      </c:barChart>
      <c:catAx>
        <c:axId val="59697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42471120"/>
        <c:crosses val="autoZero"/>
        <c:auto val="1"/>
        <c:lblAlgn val="ctr"/>
        <c:lblOffset val="100"/>
        <c:noMultiLvlLbl val="0"/>
      </c:catAx>
      <c:valAx>
        <c:axId val="1842471120"/>
        <c:scaling>
          <c:orientation val="minMax"/>
          <c:max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9697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OPERACIONAL: PBIs cerrados 2024 por tipología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3"/>
          <c:tx>
            <c:v>Funcionales 2024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'EVOLUCIÓN PBIs C360'!$E$7:$E$53</c15:sqref>
                  </c15:fullRef>
                </c:ext>
              </c:extLst>
              <c:f>'EVOLUCIÓN PBIs C360'!$E$28:$E$38</c:f>
              <c:strCache>
                <c:ptCount val="11"/>
                <c:pt idx="0">
                  <c:v>C360_Operacional_Sprint 167</c:v>
                </c:pt>
                <c:pt idx="1">
                  <c:v>C360_Operacional_Sprint 168</c:v>
                </c:pt>
                <c:pt idx="2">
                  <c:v>C360_Operacional_Sprint 169</c:v>
                </c:pt>
                <c:pt idx="3">
                  <c:v>C360_Operacional_Sprint 170</c:v>
                </c:pt>
                <c:pt idx="4">
                  <c:v>C360_Operacional_Sprint 171</c:v>
                </c:pt>
                <c:pt idx="5">
                  <c:v>C360_Operacional_Sprint 172</c:v>
                </c:pt>
                <c:pt idx="6">
                  <c:v>C360_Operacional_Sprint 173</c:v>
                </c:pt>
                <c:pt idx="7">
                  <c:v>C360_Operacional_Sprint 174</c:v>
                </c:pt>
                <c:pt idx="8">
                  <c:v>C360_Operacional_Sprint 175</c:v>
                </c:pt>
                <c:pt idx="9">
                  <c:v>C360_Operacional_Sprint 176</c:v>
                </c:pt>
                <c:pt idx="10">
                  <c:v>C360_Operacional_Sprint 177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'EVOLUCIÓN PBIs C360'!$V$7:$V$53</c15:sqref>
                  </c15:fullRef>
                </c:ext>
              </c:extLst>
              <c:f>'EVOLUCIÓN PBIs C360'!$V$28:$V$38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2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10-4770-B8D0-0B1ED85FD66B}"/>
            </c:ext>
          </c:extLst>
        </c:ser>
        <c:ser>
          <c:idx val="4"/>
          <c:order val="4"/>
          <c:tx>
            <c:v>Técnicas 2024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'EVOLUCIÓN PBIs C360'!$E$7:$E$53</c15:sqref>
                  </c15:fullRef>
                </c:ext>
              </c:extLst>
              <c:f>'EVOLUCIÓN PBIs C360'!$E$28:$E$38</c:f>
              <c:strCache>
                <c:ptCount val="11"/>
                <c:pt idx="0">
                  <c:v>C360_Operacional_Sprint 167</c:v>
                </c:pt>
                <c:pt idx="1">
                  <c:v>C360_Operacional_Sprint 168</c:v>
                </c:pt>
                <c:pt idx="2">
                  <c:v>C360_Operacional_Sprint 169</c:v>
                </c:pt>
                <c:pt idx="3">
                  <c:v>C360_Operacional_Sprint 170</c:v>
                </c:pt>
                <c:pt idx="4">
                  <c:v>C360_Operacional_Sprint 171</c:v>
                </c:pt>
                <c:pt idx="5">
                  <c:v>C360_Operacional_Sprint 172</c:v>
                </c:pt>
                <c:pt idx="6">
                  <c:v>C360_Operacional_Sprint 173</c:v>
                </c:pt>
                <c:pt idx="7">
                  <c:v>C360_Operacional_Sprint 174</c:v>
                </c:pt>
                <c:pt idx="8">
                  <c:v>C360_Operacional_Sprint 175</c:v>
                </c:pt>
                <c:pt idx="9">
                  <c:v>C360_Operacional_Sprint 176</c:v>
                </c:pt>
                <c:pt idx="10">
                  <c:v>C360_Operacional_Sprint 177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'EVOLUCIÓN PBIs C360'!$W$7:$W$53</c15:sqref>
                  </c15:fullRef>
                </c:ext>
              </c:extLst>
              <c:f>'EVOLUCIÓN PBIs C360'!$W$28:$W$38</c:f>
              <c:numCache>
                <c:formatCode>General</c:formatCode>
                <c:ptCount val="11"/>
                <c:pt idx="0">
                  <c:v>18</c:v>
                </c:pt>
                <c:pt idx="1">
                  <c:v>9</c:v>
                </c:pt>
                <c:pt idx="2">
                  <c:v>11</c:v>
                </c:pt>
                <c:pt idx="3">
                  <c:v>11</c:v>
                </c:pt>
                <c:pt idx="4">
                  <c:v>7</c:v>
                </c:pt>
                <c:pt idx="5">
                  <c:v>3</c:v>
                </c:pt>
                <c:pt idx="6">
                  <c:v>12</c:v>
                </c:pt>
                <c:pt idx="7">
                  <c:v>19</c:v>
                </c:pt>
                <c:pt idx="8">
                  <c:v>7</c:v>
                </c:pt>
                <c:pt idx="9">
                  <c:v>12</c:v>
                </c:pt>
                <c:pt idx="1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910-4770-B8D0-0B1ED85FD66B}"/>
            </c:ext>
          </c:extLst>
        </c:ser>
        <c:ser>
          <c:idx val="5"/>
          <c:order val="5"/>
          <c:tx>
            <c:v>Bugs 2024</c:v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'EVOLUCIÓN PBIs C360'!$E$7:$E$53</c15:sqref>
                  </c15:fullRef>
                </c:ext>
              </c:extLst>
              <c:f>'EVOLUCIÓN PBIs C360'!$E$28:$E$38</c:f>
              <c:strCache>
                <c:ptCount val="11"/>
                <c:pt idx="0">
                  <c:v>C360_Operacional_Sprint 167</c:v>
                </c:pt>
                <c:pt idx="1">
                  <c:v>C360_Operacional_Sprint 168</c:v>
                </c:pt>
                <c:pt idx="2">
                  <c:v>C360_Operacional_Sprint 169</c:v>
                </c:pt>
                <c:pt idx="3">
                  <c:v>C360_Operacional_Sprint 170</c:v>
                </c:pt>
                <c:pt idx="4">
                  <c:v>C360_Operacional_Sprint 171</c:v>
                </c:pt>
                <c:pt idx="5">
                  <c:v>C360_Operacional_Sprint 172</c:v>
                </c:pt>
                <c:pt idx="6">
                  <c:v>C360_Operacional_Sprint 173</c:v>
                </c:pt>
                <c:pt idx="7">
                  <c:v>C360_Operacional_Sprint 174</c:v>
                </c:pt>
                <c:pt idx="8">
                  <c:v>C360_Operacional_Sprint 175</c:v>
                </c:pt>
                <c:pt idx="9">
                  <c:v>C360_Operacional_Sprint 176</c:v>
                </c:pt>
                <c:pt idx="10">
                  <c:v>C360_Operacional_Sprint 177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'EVOLUCIÓN PBIs C360'!$X$7:$X$53</c15:sqref>
                  </c15:fullRef>
                </c:ext>
              </c:extLst>
              <c:f>'EVOLUCIÓN PBIs C360'!$X$28:$X$38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10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910-4770-B8D0-0B1ED85FD66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596974640"/>
        <c:axId val="184247112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v>Funcionales 2023</c:v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'EVOLUCIÓN PBIs C360'!$E$7:$E$53</c15:sqref>
                        </c15:fullRef>
                        <c15:formulaRef>
                          <c15:sqref>'EVOLUCIÓN PBIs C360'!$E$28:$E$38</c15:sqref>
                        </c15:formulaRef>
                      </c:ext>
                    </c:extLst>
                    <c:strCache>
                      <c:ptCount val="11"/>
                      <c:pt idx="0">
                        <c:v>C360_Operacional_Sprint 167</c:v>
                      </c:pt>
                      <c:pt idx="1">
                        <c:v>C360_Operacional_Sprint 168</c:v>
                      </c:pt>
                      <c:pt idx="2">
                        <c:v>C360_Operacional_Sprint 169</c:v>
                      </c:pt>
                      <c:pt idx="3">
                        <c:v>C360_Operacional_Sprint 170</c:v>
                      </c:pt>
                      <c:pt idx="4">
                        <c:v>C360_Operacional_Sprint 171</c:v>
                      </c:pt>
                      <c:pt idx="5">
                        <c:v>C360_Operacional_Sprint 172</c:v>
                      </c:pt>
                      <c:pt idx="6">
                        <c:v>C360_Operacional_Sprint 173</c:v>
                      </c:pt>
                      <c:pt idx="7">
                        <c:v>C360_Operacional_Sprint 174</c:v>
                      </c:pt>
                      <c:pt idx="8">
                        <c:v>C360_Operacional_Sprint 175</c:v>
                      </c:pt>
                      <c:pt idx="9">
                        <c:v>C360_Operacional_Sprint 176</c:v>
                      </c:pt>
                      <c:pt idx="10">
                        <c:v>C360_Operacional_Sprint 177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'EVOLUCIÓN PBIs C360'!$S$7:$S$53</c15:sqref>
                        </c15:fullRef>
                        <c15:formulaRef>
                          <c15:sqref>'EVOLUCIÓN PBIs C360'!$S$28:$S$38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8910-4770-B8D0-0B1ED85FD66B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v>Técnicas 2023</c:v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'EVOLUCIÓN PBIs C360'!$E$7:$E$53</c15:sqref>
                        </c15:fullRef>
                        <c15:formulaRef>
                          <c15:sqref>'EVOLUCIÓN PBIs C360'!$E$28:$E$38</c15:sqref>
                        </c15:formulaRef>
                      </c:ext>
                    </c:extLst>
                    <c:strCache>
                      <c:ptCount val="11"/>
                      <c:pt idx="0">
                        <c:v>C360_Operacional_Sprint 167</c:v>
                      </c:pt>
                      <c:pt idx="1">
                        <c:v>C360_Operacional_Sprint 168</c:v>
                      </c:pt>
                      <c:pt idx="2">
                        <c:v>C360_Operacional_Sprint 169</c:v>
                      </c:pt>
                      <c:pt idx="3">
                        <c:v>C360_Operacional_Sprint 170</c:v>
                      </c:pt>
                      <c:pt idx="4">
                        <c:v>C360_Operacional_Sprint 171</c:v>
                      </c:pt>
                      <c:pt idx="5">
                        <c:v>C360_Operacional_Sprint 172</c:v>
                      </c:pt>
                      <c:pt idx="6">
                        <c:v>C360_Operacional_Sprint 173</c:v>
                      </c:pt>
                      <c:pt idx="7">
                        <c:v>C360_Operacional_Sprint 174</c:v>
                      </c:pt>
                      <c:pt idx="8">
                        <c:v>C360_Operacional_Sprint 175</c:v>
                      </c:pt>
                      <c:pt idx="9">
                        <c:v>C360_Operacional_Sprint 176</c:v>
                      </c:pt>
                      <c:pt idx="10">
                        <c:v>C360_Operacional_Sprint 177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'EVOLUCIÓN PBIs C360'!$T$7:$T$53</c15:sqref>
                        </c15:fullRef>
                        <c15:formulaRef>
                          <c15:sqref>'EVOLUCIÓN PBIs C360'!$T$28:$T$38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910-4770-B8D0-0B1ED85FD66B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v>Bugs 2023</c:v>
                </c:tx>
                <c:spPr>
                  <a:solidFill>
                    <a:srgbClr val="C00000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'EVOLUCIÓN PBIs C360'!$E$7:$E$53</c15:sqref>
                        </c15:fullRef>
                        <c15:formulaRef>
                          <c15:sqref>'EVOLUCIÓN PBIs C360'!$E$28:$E$38</c15:sqref>
                        </c15:formulaRef>
                      </c:ext>
                    </c:extLst>
                    <c:strCache>
                      <c:ptCount val="11"/>
                      <c:pt idx="0">
                        <c:v>C360_Operacional_Sprint 167</c:v>
                      </c:pt>
                      <c:pt idx="1">
                        <c:v>C360_Operacional_Sprint 168</c:v>
                      </c:pt>
                      <c:pt idx="2">
                        <c:v>C360_Operacional_Sprint 169</c:v>
                      </c:pt>
                      <c:pt idx="3">
                        <c:v>C360_Operacional_Sprint 170</c:v>
                      </c:pt>
                      <c:pt idx="4">
                        <c:v>C360_Operacional_Sprint 171</c:v>
                      </c:pt>
                      <c:pt idx="5">
                        <c:v>C360_Operacional_Sprint 172</c:v>
                      </c:pt>
                      <c:pt idx="6">
                        <c:v>C360_Operacional_Sprint 173</c:v>
                      </c:pt>
                      <c:pt idx="7">
                        <c:v>C360_Operacional_Sprint 174</c:v>
                      </c:pt>
                      <c:pt idx="8">
                        <c:v>C360_Operacional_Sprint 175</c:v>
                      </c:pt>
                      <c:pt idx="9">
                        <c:v>C360_Operacional_Sprint 176</c:v>
                      </c:pt>
                      <c:pt idx="10">
                        <c:v>C360_Operacional_Sprint 177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'EVOLUCIÓN PBIs C360'!$U$7:$U$53</c15:sqref>
                        </c15:fullRef>
                        <c15:formulaRef>
                          <c15:sqref>'EVOLUCIÓN PBIs C360'!$U$28:$U$38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910-4770-B8D0-0B1ED85FD66B}"/>
                  </c:ext>
                </c:extLst>
              </c15:ser>
            </c15:filteredBarSeries>
          </c:ext>
        </c:extLst>
      </c:barChart>
      <c:catAx>
        <c:axId val="59697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42471120"/>
        <c:crosses val="autoZero"/>
        <c:auto val="1"/>
        <c:lblAlgn val="ctr"/>
        <c:lblOffset val="100"/>
        <c:noMultiLvlLbl val="0"/>
      </c:catAx>
      <c:valAx>
        <c:axId val="1842471120"/>
        <c:scaling>
          <c:orientation val="minMax"/>
          <c:max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9697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ANALÍTICO: PBIs cerrados 2023 por tipología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Funcionales 2023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'EVOLUCIÓN PBIs C360'!$AA$7:$AA$53</c15:sqref>
                  </c15:fullRef>
                </c:ext>
              </c:extLst>
              <c:f>'EVOLUCIÓN PBIs C360'!$AA$7:$AA$23</c:f>
              <c:strCache>
                <c:ptCount val="17"/>
                <c:pt idx="0">
                  <c:v>C360_Sprint 1</c:v>
                </c:pt>
                <c:pt idx="1">
                  <c:v>C360_Sprint 2</c:v>
                </c:pt>
                <c:pt idx="2">
                  <c:v>C360_Sprint 3</c:v>
                </c:pt>
                <c:pt idx="3">
                  <c:v>C360_Sprint 4</c:v>
                </c:pt>
                <c:pt idx="4">
                  <c:v>C360_Sprint 5</c:v>
                </c:pt>
                <c:pt idx="5">
                  <c:v>C360_Sprint 6</c:v>
                </c:pt>
                <c:pt idx="6">
                  <c:v>C360_Sprint 7</c:v>
                </c:pt>
                <c:pt idx="7">
                  <c:v>C360_Sprint 8</c:v>
                </c:pt>
                <c:pt idx="8">
                  <c:v>C360_Sprint 9</c:v>
                </c:pt>
                <c:pt idx="9">
                  <c:v>C360_Sprint 10</c:v>
                </c:pt>
                <c:pt idx="10">
                  <c:v>C360_Sprint 11</c:v>
                </c:pt>
                <c:pt idx="11">
                  <c:v>C360_Sprint 12</c:v>
                </c:pt>
                <c:pt idx="12">
                  <c:v>C360_Sprint 13</c:v>
                </c:pt>
                <c:pt idx="13">
                  <c:v>C360_Sprint 14</c:v>
                </c:pt>
                <c:pt idx="14">
                  <c:v>C360_Sprint 15</c:v>
                </c:pt>
                <c:pt idx="15">
                  <c:v>C360_Sprint 16</c:v>
                </c:pt>
                <c:pt idx="16">
                  <c:v>C360_Sprint 17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'EVOLUCIÓN PBIs C360'!$AO$7:$AO$53</c15:sqref>
                  </c15:fullRef>
                </c:ext>
              </c:extLst>
              <c:f>'EVOLUCIÓN PBIs C360'!$AO$7:$AO$23</c:f>
              <c:numCache>
                <c:formatCode>General</c:formatCode>
                <c:ptCount val="17"/>
                <c:pt idx="0">
                  <c:v>7</c:v>
                </c:pt>
                <c:pt idx="1">
                  <c:v>8</c:v>
                </c:pt>
                <c:pt idx="2">
                  <c:v>12</c:v>
                </c:pt>
                <c:pt idx="3">
                  <c:v>22</c:v>
                </c:pt>
                <c:pt idx="4">
                  <c:v>17</c:v>
                </c:pt>
                <c:pt idx="5">
                  <c:v>11</c:v>
                </c:pt>
                <c:pt idx="6">
                  <c:v>11</c:v>
                </c:pt>
                <c:pt idx="7">
                  <c:v>15</c:v>
                </c:pt>
                <c:pt idx="8">
                  <c:v>25</c:v>
                </c:pt>
                <c:pt idx="9">
                  <c:v>16</c:v>
                </c:pt>
                <c:pt idx="10">
                  <c:v>16</c:v>
                </c:pt>
                <c:pt idx="11">
                  <c:v>21</c:v>
                </c:pt>
                <c:pt idx="12">
                  <c:v>15</c:v>
                </c:pt>
                <c:pt idx="13">
                  <c:v>16</c:v>
                </c:pt>
                <c:pt idx="14">
                  <c:v>7</c:v>
                </c:pt>
                <c:pt idx="15">
                  <c:v>3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49-4B75-8F44-D45629112881}"/>
            </c:ext>
          </c:extLst>
        </c:ser>
        <c:ser>
          <c:idx val="1"/>
          <c:order val="1"/>
          <c:tx>
            <c:v>Técnicas 2023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'EVOLUCIÓN PBIs C360'!$AA$7:$AA$53</c15:sqref>
                  </c15:fullRef>
                </c:ext>
              </c:extLst>
              <c:f>'EVOLUCIÓN PBIs C360'!$AA$7:$AA$23</c:f>
              <c:strCache>
                <c:ptCount val="17"/>
                <c:pt idx="0">
                  <c:v>C360_Sprint 1</c:v>
                </c:pt>
                <c:pt idx="1">
                  <c:v>C360_Sprint 2</c:v>
                </c:pt>
                <c:pt idx="2">
                  <c:v>C360_Sprint 3</c:v>
                </c:pt>
                <c:pt idx="3">
                  <c:v>C360_Sprint 4</c:v>
                </c:pt>
                <c:pt idx="4">
                  <c:v>C360_Sprint 5</c:v>
                </c:pt>
                <c:pt idx="5">
                  <c:v>C360_Sprint 6</c:v>
                </c:pt>
                <c:pt idx="6">
                  <c:v>C360_Sprint 7</c:v>
                </c:pt>
                <c:pt idx="7">
                  <c:v>C360_Sprint 8</c:v>
                </c:pt>
                <c:pt idx="8">
                  <c:v>C360_Sprint 9</c:v>
                </c:pt>
                <c:pt idx="9">
                  <c:v>C360_Sprint 10</c:v>
                </c:pt>
                <c:pt idx="10">
                  <c:v>C360_Sprint 11</c:v>
                </c:pt>
                <c:pt idx="11">
                  <c:v>C360_Sprint 12</c:v>
                </c:pt>
                <c:pt idx="12">
                  <c:v>C360_Sprint 13</c:v>
                </c:pt>
                <c:pt idx="13">
                  <c:v>C360_Sprint 14</c:v>
                </c:pt>
                <c:pt idx="14">
                  <c:v>C360_Sprint 15</c:v>
                </c:pt>
                <c:pt idx="15">
                  <c:v>C360_Sprint 16</c:v>
                </c:pt>
                <c:pt idx="16">
                  <c:v>C360_Sprint 17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'EVOLUCIÓN PBIs C360'!$AP$7:$AP$53</c15:sqref>
                  </c15:fullRef>
                </c:ext>
              </c:extLst>
              <c:f>'EVOLUCIÓN PBIs C360'!$AP$7:$AP$23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0</c:v>
                </c:pt>
                <c:pt idx="5">
                  <c:v>2</c:v>
                </c:pt>
                <c:pt idx="6">
                  <c:v>5</c:v>
                </c:pt>
                <c:pt idx="7">
                  <c:v>5</c:v>
                </c:pt>
                <c:pt idx="8">
                  <c:v>2</c:v>
                </c:pt>
                <c:pt idx="9">
                  <c:v>5</c:v>
                </c:pt>
                <c:pt idx="10">
                  <c:v>9</c:v>
                </c:pt>
                <c:pt idx="11">
                  <c:v>1</c:v>
                </c:pt>
                <c:pt idx="12">
                  <c:v>0</c:v>
                </c:pt>
                <c:pt idx="13">
                  <c:v>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49-4B75-8F44-D45629112881}"/>
            </c:ext>
          </c:extLst>
        </c:ser>
        <c:ser>
          <c:idx val="2"/>
          <c:order val="2"/>
          <c:tx>
            <c:v>Bugs 2023</c:v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'EVOLUCIÓN PBIs C360'!$AA$7:$AA$53</c15:sqref>
                  </c15:fullRef>
                </c:ext>
              </c:extLst>
              <c:f>'EVOLUCIÓN PBIs C360'!$AA$7:$AA$23</c:f>
              <c:strCache>
                <c:ptCount val="17"/>
                <c:pt idx="0">
                  <c:v>C360_Sprint 1</c:v>
                </c:pt>
                <c:pt idx="1">
                  <c:v>C360_Sprint 2</c:v>
                </c:pt>
                <c:pt idx="2">
                  <c:v>C360_Sprint 3</c:v>
                </c:pt>
                <c:pt idx="3">
                  <c:v>C360_Sprint 4</c:v>
                </c:pt>
                <c:pt idx="4">
                  <c:v>C360_Sprint 5</c:v>
                </c:pt>
                <c:pt idx="5">
                  <c:v>C360_Sprint 6</c:v>
                </c:pt>
                <c:pt idx="6">
                  <c:v>C360_Sprint 7</c:v>
                </c:pt>
                <c:pt idx="7">
                  <c:v>C360_Sprint 8</c:v>
                </c:pt>
                <c:pt idx="8">
                  <c:v>C360_Sprint 9</c:v>
                </c:pt>
                <c:pt idx="9">
                  <c:v>C360_Sprint 10</c:v>
                </c:pt>
                <c:pt idx="10">
                  <c:v>C360_Sprint 11</c:v>
                </c:pt>
                <c:pt idx="11">
                  <c:v>C360_Sprint 12</c:v>
                </c:pt>
                <c:pt idx="12">
                  <c:v>C360_Sprint 13</c:v>
                </c:pt>
                <c:pt idx="13">
                  <c:v>C360_Sprint 14</c:v>
                </c:pt>
                <c:pt idx="14">
                  <c:v>C360_Sprint 15</c:v>
                </c:pt>
                <c:pt idx="15">
                  <c:v>C360_Sprint 16</c:v>
                </c:pt>
                <c:pt idx="16">
                  <c:v>C360_Sprint 17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'EVOLUCIÓN PBIs C360'!$AQ$7:$AQ$53</c15:sqref>
                  </c15:fullRef>
                </c:ext>
              </c:extLst>
              <c:f>'EVOLUCIÓN PBIs C360'!$AQ$7:$AQ$23</c:f>
              <c:numCache>
                <c:formatCode>General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0</c:v>
                </c:pt>
                <c:pt idx="6">
                  <c:v>5</c:v>
                </c:pt>
                <c:pt idx="7">
                  <c:v>3</c:v>
                </c:pt>
                <c:pt idx="8">
                  <c:v>2</c:v>
                </c:pt>
                <c:pt idx="9">
                  <c:v>3</c:v>
                </c:pt>
                <c:pt idx="10">
                  <c:v>0</c:v>
                </c:pt>
                <c:pt idx="11">
                  <c:v>4</c:v>
                </c:pt>
                <c:pt idx="12">
                  <c:v>2</c:v>
                </c:pt>
                <c:pt idx="13">
                  <c:v>4</c:v>
                </c:pt>
                <c:pt idx="14">
                  <c:v>5</c:v>
                </c:pt>
                <c:pt idx="15">
                  <c:v>8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49-4B75-8F44-D4562911288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596974640"/>
        <c:axId val="1842471120"/>
        <c:extLst>
          <c:ext xmlns:c15="http://schemas.microsoft.com/office/drawing/2012/chart" uri="{02D57815-91ED-43cb-92C2-25804820EDAC}">
            <c15:filteredBarSeries>
              <c15:ser>
                <c:idx val="3"/>
                <c:order val="3"/>
                <c:tx>
                  <c:v>Funcionales 2024</c:v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'EVOLUCIÓN PBIs C360'!$AA$7:$AA$53</c15:sqref>
                        </c15:fullRef>
                        <c15:formulaRef>
                          <c15:sqref>'EVOLUCIÓN PBIs C360'!$AA$7:$AA$23</c15:sqref>
                        </c15:formulaRef>
                      </c:ext>
                    </c:extLst>
                    <c:strCache>
                      <c:ptCount val="17"/>
                      <c:pt idx="0">
                        <c:v>C360_Sprint 1</c:v>
                      </c:pt>
                      <c:pt idx="1">
                        <c:v>C360_Sprint 2</c:v>
                      </c:pt>
                      <c:pt idx="2">
                        <c:v>C360_Sprint 3</c:v>
                      </c:pt>
                      <c:pt idx="3">
                        <c:v>C360_Sprint 4</c:v>
                      </c:pt>
                      <c:pt idx="4">
                        <c:v>C360_Sprint 5</c:v>
                      </c:pt>
                      <c:pt idx="5">
                        <c:v>C360_Sprint 6</c:v>
                      </c:pt>
                      <c:pt idx="6">
                        <c:v>C360_Sprint 7</c:v>
                      </c:pt>
                      <c:pt idx="7">
                        <c:v>C360_Sprint 8</c:v>
                      </c:pt>
                      <c:pt idx="8">
                        <c:v>C360_Sprint 9</c:v>
                      </c:pt>
                      <c:pt idx="9">
                        <c:v>C360_Sprint 10</c:v>
                      </c:pt>
                      <c:pt idx="10">
                        <c:v>C360_Sprint 11</c:v>
                      </c:pt>
                      <c:pt idx="11">
                        <c:v>C360_Sprint 12</c:v>
                      </c:pt>
                      <c:pt idx="12">
                        <c:v>C360_Sprint 13</c:v>
                      </c:pt>
                      <c:pt idx="13">
                        <c:v>C360_Sprint 14</c:v>
                      </c:pt>
                      <c:pt idx="14">
                        <c:v>C360_Sprint 15</c:v>
                      </c:pt>
                      <c:pt idx="15">
                        <c:v>C360_Sprint 16</c:v>
                      </c:pt>
                      <c:pt idx="16">
                        <c:v>C360_Sprint 17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'EVOLUCIÓN PBIs C360'!$AR$7:$AR$53</c15:sqref>
                        </c15:fullRef>
                        <c15:formulaRef>
                          <c15:sqref>'EVOLUCIÓN PBIs C360'!$AR$7:$AR$23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7</c:v>
                      </c:pt>
                      <c:pt idx="16">
                        <c:v>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9149-4B75-8F44-D45629112881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v>Técnicas 2024</c:v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'EVOLUCIÓN PBIs C360'!$AA$7:$AA$53</c15:sqref>
                        </c15:fullRef>
                        <c15:formulaRef>
                          <c15:sqref>'EVOLUCIÓN PBIs C360'!$AA$7:$AA$23</c15:sqref>
                        </c15:formulaRef>
                      </c:ext>
                    </c:extLst>
                    <c:strCache>
                      <c:ptCount val="17"/>
                      <c:pt idx="0">
                        <c:v>C360_Sprint 1</c:v>
                      </c:pt>
                      <c:pt idx="1">
                        <c:v>C360_Sprint 2</c:v>
                      </c:pt>
                      <c:pt idx="2">
                        <c:v>C360_Sprint 3</c:v>
                      </c:pt>
                      <c:pt idx="3">
                        <c:v>C360_Sprint 4</c:v>
                      </c:pt>
                      <c:pt idx="4">
                        <c:v>C360_Sprint 5</c:v>
                      </c:pt>
                      <c:pt idx="5">
                        <c:v>C360_Sprint 6</c:v>
                      </c:pt>
                      <c:pt idx="6">
                        <c:v>C360_Sprint 7</c:v>
                      </c:pt>
                      <c:pt idx="7">
                        <c:v>C360_Sprint 8</c:v>
                      </c:pt>
                      <c:pt idx="8">
                        <c:v>C360_Sprint 9</c:v>
                      </c:pt>
                      <c:pt idx="9">
                        <c:v>C360_Sprint 10</c:v>
                      </c:pt>
                      <c:pt idx="10">
                        <c:v>C360_Sprint 11</c:v>
                      </c:pt>
                      <c:pt idx="11">
                        <c:v>C360_Sprint 12</c:v>
                      </c:pt>
                      <c:pt idx="12">
                        <c:v>C360_Sprint 13</c:v>
                      </c:pt>
                      <c:pt idx="13">
                        <c:v>C360_Sprint 14</c:v>
                      </c:pt>
                      <c:pt idx="14">
                        <c:v>C360_Sprint 15</c:v>
                      </c:pt>
                      <c:pt idx="15">
                        <c:v>C360_Sprint 16</c:v>
                      </c:pt>
                      <c:pt idx="16">
                        <c:v>C360_Sprint 17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'EVOLUCIÓN PBIs C360'!$AS$7:$AS$53</c15:sqref>
                        </c15:fullRef>
                        <c15:formulaRef>
                          <c15:sqref>'EVOLUCIÓN PBIs C360'!$AS$7:$AS$23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149-4B75-8F44-D45629112881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v>Bugs 2024</c:v>
                </c:tx>
                <c:spPr>
                  <a:solidFill>
                    <a:srgbClr val="C00000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'EVOLUCIÓN PBIs C360'!$AA$7:$AA$53</c15:sqref>
                        </c15:fullRef>
                        <c15:formulaRef>
                          <c15:sqref>'EVOLUCIÓN PBIs C360'!$AA$7:$AA$23</c15:sqref>
                        </c15:formulaRef>
                      </c:ext>
                    </c:extLst>
                    <c:strCache>
                      <c:ptCount val="17"/>
                      <c:pt idx="0">
                        <c:v>C360_Sprint 1</c:v>
                      </c:pt>
                      <c:pt idx="1">
                        <c:v>C360_Sprint 2</c:v>
                      </c:pt>
                      <c:pt idx="2">
                        <c:v>C360_Sprint 3</c:v>
                      </c:pt>
                      <c:pt idx="3">
                        <c:v>C360_Sprint 4</c:v>
                      </c:pt>
                      <c:pt idx="4">
                        <c:v>C360_Sprint 5</c:v>
                      </c:pt>
                      <c:pt idx="5">
                        <c:v>C360_Sprint 6</c:v>
                      </c:pt>
                      <c:pt idx="6">
                        <c:v>C360_Sprint 7</c:v>
                      </c:pt>
                      <c:pt idx="7">
                        <c:v>C360_Sprint 8</c:v>
                      </c:pt>
                      <c:pt idx="8">
                        <c:v>C360_Sprint 9</c:v>
                      </c:pt>
                      <c:pt idx="9">
                        <c:v>C360_Sprint 10</c:v>
                      </c:pt>
                      <c:pt idx="10">
                        <c:v>C360_Sprint 11</c:v>
                      </c:pt>
                      <c:pt idx="11">
                        <c:v>C360_Sprint 12</c:v>
                      </c:pt>
                      <c:pt idx="12">
                        <c:v>C360_Sprint 13</c:v>
                      </c:pt>
                      <c:pt idx="13">
                        <c:v>C360_Sprint 14</c:v>
                      </c:pt>
                      <c:pt idx="14">
                        <c:v>C360_Sprint 15</c:v>
                      </c:pt>
                      <c:pt idx="15">
                        <c:v>C360_Sprint 16</c:v>
                      </c:pt>
                      <c:pt idx="16">
                        <c:v>C360_Sprint 17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'EVOLUCIÓN PBIs C360'!$AT$7:$AT$53</c15:sqref>
                        </c15:fullRef>
                        <c15:formulaRef>
                          <c15:sqref>'EVOLUCIÓN PBIs C360'!$AT$7:$AT$23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1</c:v>
                      </c:pt>
                      <c:pt idx="16">
                        <c:v>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149-4B75-8F44-D45629112881}"/>
                  </c:ext>
                </c:extLst>
              </c15:ser>
            </c15:filteredBarSeries>
          </c:ext>
        </c:extLst>
      </c:barChart>
      <c:catAx>
        <c:axId val="59697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42471120"/>
        <c:crosses val="autoZero"/>
        <c:auto val="1"/>
        <c:lblAlgn val="ctr"/>
        <c:lblOffset val="100"/>
        <c:noMultiLvlLbl val="0"/>
      </c:catAx>
      <c:valAx>
        <c:axId val="1842471120"/>
        <c:scaling>
          <c:orientation val="minMax"/>
          <c:max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9697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ANALÍTICO: PBIs cerrados 2024 por tipología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3"/>
          <c:tx>
            <c:v>Funcionales 2024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'EVOLUCIÓN PBIs C360'!$AA$7:$AA$53</c15:sqref>
                  </c15:fullRef>
                </c:ext>
              </c:extLst>
              <c:f>'EVOLUCIÓN PBIs C360'!$AA$24:$AA$34</c:f>
              <c:strCache>
                <c:ptCount val="11"/>
                <c:pt idx="0">
                  <c:v>C360_Analitico_Sprint 18</c:v>
                </c:pt>
                <c:pt idx="1">
                  <c:v>C360_Analitico_Sprint 19</c:v>
                </c:pt>
                <c:pt idx="2">
                  <c:v>C360_Analitico_Sprint 20</c:v>
                </c:pt>
                <c:pt idx="3">
                  <c:v>C360_Analitico_Sprint 21</c:v>
                </c:pt>
                <c:pt idx="4">
                  <c:v>C360_Analitico_Sprint 22</c:v>
                </c:pt>
                <c:pt idx="5">
                  <c:v>C360_Analitico_Sprint 23</c:v>
                </c:pt>
                <c:pt idx="6">
                  <c:v>C360_Analitico_Sprint 24</c:v>
                </c:pt>
                <c:pt idx="7">
                  <c:v>C360_Analitico_Sprint 25</c:v>
                </c:pt>
                <c:pt idx="8">
                  <c:v>C360_Analitico_Sprint 26</c:v>
                </c:pt>
                <c:pt idx="9">
                  <c:v>C360_Analitico_Sprint 27</c:v>
                </c:pt>
                <c:pt idx="10">
                  <c:v>C360_Analitico_Sprint 28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'EVOLUCIÓN PBIs C360'!$AR$7:$AR$53</c15:sqref>
                  </c15:fullRef>
                </c:ext>
              </c:extLst>
              <c:f>'EVOLUCIÓN PBIs C360'!$AR$24:$AR$34</c:f>
              <c:numCache>
                <c:formatCode>General</c:formatCode>
                <c:ptCount val="11"/>
                <c:pt idx="0">
                  <c:v>16</c:v>
                </c:pt>
                <c:pt idx="1">
                  <c:v>9</c:v>
                </c:pt>
                <c:pt idx="2">
                  <c:v>8</c:v>
                </c:pt>
                <c:pt idx="3">
                  <c:v>9</c:v>
                </c:pt>
                <c:pt idx="4">
                  <c:v>5</c:v>
                </c:pt>
                <c:pt idx="5">
                  <c:v>17</c:v>
                </c:pt>
                <c:pt idx="6">
                  <c:v>9</c:v>
                </c:pt>
                <c:pt idx="7">
                  <c:v>12</c:v>
                </c:pt>
                <c:pt idx="8">
                  <c:v>5</c:v>
                </c:pt>
                <c:pt idx="9">
                  <c:v>8</c:v>
                </c:pt>
                <c:pt idx="10">
                  <c:v>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DEC-40F5-8329-8FF49619942C}"/>
            </c:ext>
          </c:extLst>
        </c:ser>
        <c:ser>
          <c:idx val="4"/>
          <c:order val="4"/>
          <c:tx>
            <c:v>Técnicas 2024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'EVOLUCIÓN PBIs C360'!$AA$7:$AA$53</c15:sqref>
                  </c15:fullRef>
                </c:ext>
              </c:extLst>
              <c:f>'EVOLUCIÓN PBIs C360'!$AA$24:$AA$34</c:f>
              <c:strCache>
                <c:ptCount val="11"/>
                <c:pt idx="0">
                  <c:v>C360_Analitico_Sprint 18</c:v>
                </c:pt>
                <c:pt idx="1">
                  <c:v>C360_Analitico_Sprint 19</c:v>
                </c:pt>
                <c:pt idx="2">
                  <c:v>C360_Analitico_Sprint 20</c:v>
                </c:pt>
                <c:pt idx="3">
                  <c:v>C360_Analitico_Sprint 21</c:v>
                </c:pt>
                <c:pt idx="4">
                  <c:v>C360_Analitico_Sprint 22</c:v>
                </c:pt>
                <c:pt idx="5">
                  <c:v>C360_Analitico_Sprint 23</c:v>
                </c:pt>
                <c:pt idx="6">
                  <c:v>C360_Analitico_Sprint 24</c:v>
                </c:pt>
                <c:pt idx="7">
                  <c:v>C360_Analitico_Sprint 25</c:v>
                </c:pt>
                <c:pt idx="8">
                  <c:v>C360_Analitico_Sprint 26</c:v>
                </c:pt>
                <c:pt idx="9">
                  <c:v>C360_Analitico_Sprint 27</c:v>
                </c:pt>
                <c:pt idx="10">
                  <c:v>C360_Analitico_Sprint 28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'EVOLUCIÓN PBIs C360'!$AS$7:$AS$53</c15:sqref>
                  </c15:fullRef>
                </c:ext>
              </c:extLst>
              <c:f>'EVOLUCIÓN PBIs C360'!$AS$24:$AS$34</c:f>
              <c:numCache>
                <c:formatCode>General</c:formatCode>
                <c:ptCount val="11"/>
                <c:pt idx="0">
                  <c:v>7</c:v>
                </c:pt>
                <c:pt idx="1">
                  <c:v>20</c:v>
                </c:pt>
                <c:pt idx="2">
                  <c:v>10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3</c:v>
                </c:pt>
                <c:pt idx="9">
                  <c:v>1</c:v>
                </c:pt>
                <c:pt idx="10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FDEC-40F5-8329-8FF49619942C}"/>
            </c:ext>
          </c:extLst>
        </c:ser>
        <c:ser>
          <c:idx val="5"/>
          <c:order val="5"/>
          <c:tx>
            <c:v>Bugs 2024</c:v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'EVOLUCIÓN PBIs C360'!$AA$7:$AA$53</c15:sqref>
                  </c15:fullRef>
                </c:ext>
              </c:extLst>
              <c:f>'EVOLUCIÓN PBIs C360'!$AA$24:$AA$34</c:f>
              <c:strCache>
                <c:ptCount val="11"/>
                <c:pt idx="0">
                  <c:v>C360_Analitico_Sprint 18</c:v>
                </c:pt>
                <c:pt idx="1">
                  <c:v>C360_Analitico_Sprint 19</c:v>
                </c:pt>
                <c:pt idx="2">
                  <c:v>C360_Analitico_Sprint 20</c:v>
                </c:pt>
                <c:pt idx="3">
                  <c:v>C360_Analitico_Sprint 21</c:v>
                </c:pt>
                <c:pt idx="4">
                  <c:v>C360_Analitico_Sprint 22</c:v>
                </c:pt>
                <c:pt idx="5">
                  <c:v>C360_Analitico_Sprint 23</c:v>
                </c:pt>
                <c:pt idx="6">
                  <c:v>C360_Analitico_Sprint 24</c:v>
                </c:pt>
                <c:pt idx="7">
                  <c:v>C360_Analitico_Sprint 25</c:v>
                </c:pt>
                <c:pt idx="8">
                  <c:v>C360_Analitico_Sprint 26</c:v>
                </c:pt>
                <c:pt idx="9">
                  <c:v>C360_Analitico_Sprint 27</c:v>
                </c:pt>
                <c:pt idx="10">
                  <c:v>C360_Analitico_Sprint 28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'EVOLUCIÓN PBIs C360'!$AT$7:$AT$53</c15:sqref>
                  </c15:fullRef>
                </c:ext>
              </c:extLst>
              <c:f>'EVOLUCIÓN PBIs C360'!$AT$24:$AT$34</c:f>
              <c:numCache>
                <c:formatCode>General</c:formatCode>
                <c:ptCount val="1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FDEC-40F5-8329-8FF49619942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596974640"/>
        <c:axId val="184247112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v>Funcionales 2023</c:v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'EVOLUCIÓN PBIs C360'!$AA$7:$AA$53</c15:sqref>
                        </c15:fullRef>
                        <c15:formulaRef>
                          <c15:sqref>'EVOLUCIÓN PBIs C360'!$AA$24:$AA$34</c15:sqref>
                        </c15:formulaRef>
                      </c:ext>
                    </c:extLst>
                    <c:strCache>
                      <c:ptCount val="11"/>
                      <c:pt idx="0">
                        <c:v>C360_Analitico_Sprint 18</c:v>
                      </c:pt>
                      <c:pt idx="1">
                        <c:v>C360_Analitico_Sprint 19</c:v>
                      </c:pt>
                      <c:pt idx="2">
                        <c:v>C360_Analitico_Sprint 20</c:v>
                      </c:pt>
                      <c:pt idx="3">
                        <c:v>C360_Analitico_Sprint 21</c:v>
                      </c:pt>
                      <c:pt idx="4">
                        <c:v>C360_Analitico_Sprint 22</c:v>
                      </c:pt>
                      <c:pt idx="5">
                        <c:v>C360_Analitico_Sprint 23</c:v>
                      </c:pt>
                      <c:pt idx="6">
                        <c:v>C360_Analitico_Sprint 24</c:v>
                      </c:pt>
                      <c:pt idx="7">
                        <c:v>C360_Analitico_Sprint 25</c:v>
                      </c:pt>
                      <c:pt idx="8">
                        <c:v>C360_Analitico_Sprint 26</c:v>
                      </c:pt>
                      <c:pt idx="9">
                        <c:v>C360_Analitico_Sprint 27</c:v>
                      </c:pt>
                      <c:pt idx="10">
                        <c:v>C360_Analitico_Sprint 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'EVOLUCIÓN PBIs C360'!$AO$7:$AO$53</c15:sqref>
                        </c15:fullRef>
                        <c15:formulaRef>
                          <c15:sqref>'EVOLUCIÓN PBIs C360'!$AO$24:$AO$34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FDEC-40F5-8329-8FF49619942C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v>Técnicas 2023</c:v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'EVOLUCIÓN PBIs C360'!$AA$7:$AA$53</c15:sqref>
                        </c15:fullRef>
                        <c15:formulaRef>
                          <c15:sqref>'EVOLUCIÓN PBIs C360'!$AA$24:$AA$34</c15:sqref>
                        </c15:formulaRef>
                      </c:ext>
                    </c:extLst>
                    <c:strCache>
                      <c:ptCount val="11"/>
                      <c:pt idx="0">
                        <c:v>C360_Analitico_Sprint 18</c:v>
                      </c:pt>
                      <c:pt idx="1">
                        <c:v>C360_Analitico_Sprint 19</c:v>
                      </c:pt>
                      <c:pt idx="2">
                        <c:v>C360_Analitico_Sprint 20</c:v>
                      </c:pt>
                      <c:pt idx="3">
                        <c:v>C360_Analitico_Sprint 21</c:v>
                      </c:pt>
                      <c:pt idx="4">
                        <c:v>C360_Analitico_Sprint 22</c:v>
                      </c:pt>
                      <c:pt idx="5">
                        <c:v>C360_Analitico_Sprint 23</c:v>
                      </c:pt>
                      <c:pt idx="6">
                        <c:v>C360_Analitico_Sprint 24</c:v>
                      </c:pt>
                      <c:pt idx="7">
                        <c:v>C360_Analitico_Sprint 25</c:v>
                      </c:pt>
                      <c:pt idx="8">
                        <c:v>C360_Analitico_Sprint 26</c:v>
                      </c:pt>
                      <c:pt idx="9">
                        <c:v>C360_Analitico_Sprint 27</c:v>
                      </c:pt>
                      <c:pt idx="10">
                        <c:v>C360_Analitico_Sprint 28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'EVOLUCIÓN PBIs C360'!$AP$7:$AP$53</c15:sqref>
                        </c15:fullRef>
                        <c15:formulaRef>
                          <c15:sqref>'EVOLUCIÓN PBIs C360'!$AP$24:$AP$34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DEC-40F5-8329-8FF49619942C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v>Bugs 2023</c:v>
                </c:tx>
                <c:spPr>
                  <a:solidFill>
                    <a:srgbClr val="C00000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'EVOLUCIÓN PBIs C360'!$AA$7:$AA$53</c15:sqref>
                        </c15:fullRef>
                        <c15:formulaRef>
                          <c15:sqref>'EVOLUCIÓN PBIs C360'!$AA$24:$AA$34</c15:sqref>
                        </c15:formulaRef>
                      </c:ext>
                    </c:extLst>
                    <c:strCache>
                      <c:ptCount val="11"/>
                      <c:pt idx="0">
                        <c:v>C360_Analitico_Sprint 18</c:v>
                      </c:pt>
                      <c:pt idx="1">
                        <c:v>C360_Analitico_Sprint 19</c:v>
                      </c:pt>
                      <c:pt idx="2">
                        <c:v>C360_Analitico_Sprint 20</c:v>
                      </c:pt>
                      <c:pt idx="3">
                        <c:v>C360_Analitico_Sprint 21</c:v>
                      </c:pt>
                      <c:pt idx="4">
                        <c:v>C360_Analitico_Sprint 22</c:v>
                      </c:pt>
                      <c:pt idx="5">
                        <c:v>C360_Analitico_Sprint 23</c:v>
                      </c:pt>
                      <c:pt idx="6">
                        <c:v>C360_Analitico_Sprint 24</c:v>
                      </c:pt>
                      <c:pt idx="7">
                        <c:v>C360_Analitico_Sprint 25</c:v>
                      </c:pt>
                      <c:pt idx="8">
                        <c:v>C360_Analitico_Sprint 26</c:v>
                      </c:pt>
                      <c:pt idx="9">
                        <c:v>C360_Analitico_Sprint 27</c:v>
                      </c:pt>
                      <c:pt idx="10">
                        <c:v>C360_Analitico_Sprint 28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'EVOLUCIÓN PBIs C360'!$AQ$7:$AQ$53</c15:sqref>
                        </c15:fullRef>
                        <c15:formulaRef>
                          <c15:sqref>'EVOLUCIÓN PBIs C360'!$AQ$24:$AQ$34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DEC-40F5-8329-8FF49619942C}"/>
                  </c:ext>
                </c:extLst>
              </c15:ser>
            </c15:filteredBarSeries>
          </c:ext>
        </c:extLst>
      </c:barChart>
      <c:catAx>
        <c:axId val="59697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42471120"/>
        <c:crosses val="autoZero"/>
        <c:auto val="1"/>
        <c:lblAlgn val="ctr"/>
        <c:lblOffset val="100"/>
        <c:noMultiLvlLbl val="0"/>
      </c:catAx>
      <c:valAx>
        <c:axId val="184247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9697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34.xml"/><Relationship Id="rId18" Type="http://schemas.openxmlformats.org/officeDocument/2006/relationships/chart" Target="../charts/chart39.xml"/><Relationship Id="rId26" Type="http://schemas.openxmlformats.org/officeDocument/2006/relationships/chart" Target="../charts/chart47.xml"/><Relationship Id="rId39" Type="http://schemas.openxmlformats.org/officeDocument/2006/relationships/chart" Target="../charts/chart60.xml"/><Relationship Id="rId21" Type="http://schemas.openxmlformats.org/officeDocument/2006/relationships/chart" Target="../charts/chart42.xml"/><Relationship Id="rId34" Type="http://schemas.openxmlformats.org/officeDocument/2006/relationships/chart" Target="../charts/chart55.xml"/><Relationship Id="rId42" Type="http://schemas.openxmlformats.org/officeDocument/2006/relationships/chart" Target="../charts/chart63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6" Type="http://schemas.openxmlformats.org/officeDocument/2006/relationships/chart" Target="../charts/chart37.xml"/><Relationship Id="rId29" Type="http://schemas.openxmlformats.org/officeDocument/2006/relationships/chart" Target="../charts/chart50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11" Type="http://schemas.openxmlformats.org/officeDocument/2006/relationships/chart" Target="../charts/chart32.xml"/><Relationship Id="rId24" Type="http://schemas.openxmlformats.org/officeDocument/2006/relationships/chart" Target="../charts/chart45.xml"/><Relationship Id="rId32" Type="http://schemas.openxmlformats.org/officeDocument/2006/relationships/chart" Target="../charts/chart53.xml"/><Relationship Id="rId37" Type="http://schemas.openxmlformats.org/officeDocument/2006/relationships/chart" Target="../charts/chart58.xml"/><Relationship Id="rId40" Type="http://schemas.openxmlformats.org/officeDocument/2006/relationships/chart" Target="../charts/chart61.xml"/><Relationship Id="rId45" Type="http://schemas.openxmlformats.org/officeDocument/2006/relationships/chart" Target="../charts/chart66.xml"/><Relationship Id="rId5" Type="http://schemas.openxmlformats.org/officeDocument/2006/relationships/chart" Target="../charts/chart26.xml"/><Relationship Id="rId15" Type="http://schemas.openxmlformats.org/officeDocument/2006/relationships/chart" Target="../charts/chart36.xml"/><Relationship Id="rId23" Type="http://schemas.openxmlformats.org/officeDocument/2006/relationships/chart" Target="../charts/chart44.xml"/><Relationship Id="rId28" Type="http://schemas.openxmlformats.org/officeDocument/2006/relationships/chart" Target="../charts/chart49.xml"/><Relationship Id="rId36" Type="http://schemas.openxmlformats.org/officeDocument/2006/relationships/chart" Target="../charts/chart57.xml"/><Relationship Id="rId10" Type="http://schemas.openxmlformats.org/officeDocument/2006/relationships/chart" Target="../charts/chart31.xml"/><Relationship Id="rId19" Type="http://schemas.openxmlformats.org/officeDocument/2006/relationships/chart" Target="../charts/chart40.xml"/><Relationship Id="rId31" Type="http://schemas.openxmlformats.org/officeDocument/2006/relationships/chart" Target="../charts/chart52.xml"/><Relationship Id="rId44" Type="http://schemas.openxmlformats.org/officeDocument/2006/relationships/chart" Target="../charts/chart65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Relationship Id="rId14" Type="http://schemas.openxmlformats.org/officeDocument/2006/relationships/chart" Target="../charts/chart35.xml"/><Relationship Id="rId22" Type="http://schemas.openxmlformats.org/officeDocument/2006/relationships/chart" Target="../charts/chart43.xml"/><Relationship Id="rId27" Type="http://schemas.openxmlformats.org/officeDocument/2006/relationships/chart" Target="../charts/chart48.xml"/><Relationship Id="rId30" Type="http://schemas.openxmlformats.org/officeDocument/2006/relationships/chart" Target="../charts/chart51.xml"/><Relationship Id="rId35" Type="http://schemas.openxmlformats.org/officeDocument/2006/relationships/chart" Target="../charts/chart56.xml"/><Relationship Id="rId43" Type="http://schemas.openxmlformats.org/officeDocument/2006/relationships/chart" Target="../charts/chart64.xml"/><Relationship Id="rId8" Type="http://schemas.openxmlformats.org/officeDocument/2006/relationships/chart" Target="../charts/chart29.xml"/><Relationship Id="rId3" Type="http://schemas.openxmlformats.org/officeDocument/2006/relationships/chart" Target="../charts/chart24.xml"/><Relationship Id="rId12" Type="http://schemas.openxmlformats.org/officeDocument/2006/relationships/chart" Target="../charts/chart33.xml"/><Relationship Id="rId17" Type="http://schemas.openxmlformats.org/officeDocument/2006/relationships/chart" Target="../charts/chart38.xml"/><Relationship Id="rId25" Type="http://schemas.openxmlformats.org/officeDocument/2006/relationships/chart" Target="../charts/chart46.xml"/><Relationship Id="rId33" Type="http://schemas.openxmlformats.org/officeDocument/2006/relationships/chart" Target="../charts/chart54.xml"/><Relationship Id="rId38" Type="http://schemas.openxmlformats.org/officeDocument/2006/relationships/chart" Target="../charts/chart59.xml"/><Relationship Id="rId46" Type="http://schemas.openxmlformats.org/officeDocument/2006/relationships/chart" Target="../charts/chart67.xml"/><Relationship Id="rId20" Type="http://schemas.openxmlformats.org/officeDocument/2006/relationships/chart" Target="../charts/chart41.xml"/><Relationship Id="rId41" Type="http://schemas.openxmlformats.org/officeDocument/2006/relationships/chart" Target="../charts/chart6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chart" Target="../charts/chart70.xml"/><Relationship Id="rId1" Type="http://schemas.openxmlformats.org/officeDocument/2006/relationships/chart" Target="../charts/chart69.xml"/><Relationship Id="rId4" Type="http://schemas.openxmlformats.org/officeDocument/2006/relationships/chart" Target="../charts/chart7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1</xdr:rowOff>
    </xdr:from>
    <xdr:to>
      <xdr:col>11</xdr:col>
      <xdr:colOff>28575</xdr:colOff>
      <xdr:row>20</xdr:row>
      <xdr:rowOff>152400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90D74EE-F6E3-45D4-A1EF-17AE60915B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</xdr:colOff>
      <xdr:row>22</xdr:row>
      <xdr:rowOff>0</xdr:rowOff>
    </xdr:from>
    <xdr:to>
      <xdr:col>11</xdr:col>
      <xdr:colOff>28575</xdr:colOff>
      <xdr:row>36</xdr:row>
      <xdr:rowOff>66675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619683A1-0479-4D46-9A23-03850F1E74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119132</xdr:colOff>
      <xdr:row>21</xdr:row>
      <xdr:rowOff>157085</xdr:rowOff>
    </xdr:from>
    <xdr:to>
      <xdr:col>12</xdr:col>
      <xdr:colOff>603764</xdr:colOff>
      <xdr:row>26</xdr:row>
      <xdr:rowOff>182993</xdr:rowOff>
    </xdr:to>
    <xdr:sp macro="" textlink="">
      <xdr:nvSpPr>
        <xdr:cNvPr id="9" name="Flecha: hacia la izquierda 8">
          <a:extLst>
            <a:ext uri="{FF2B5EF4-FFF2-40B4-BE49-F238E27FC236}">
              <a16:creationId xmlns:a16="http://schemas.microsoft.com/office/drawing/2014/main" id="{2DB3313B-5263-11CE-0CEA-F73B67F71872}"/>
            </a:ext>
          </a:extLst>
        </xdr:cNvPr>
        <xdr:cNvSpPr/>
      </xdr:nvSpPr>
      <xdr:spPr>
        <a:xfrm rot="3364988">
          <a:off x="8254244" y="4404473"/>
          <a:ext cx="978408" cy="484632"/>
        </a:xfrm>
        <a:prstGeom prst="leftArrow">
          <a:avLst/>
        </a:prstGeom>
        <a:solidFill>
          <a:schemeClr val="tx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ES" sz="900"/>
            <a:t>Estamos aquí</a:t>
          </a:r>
        </a:p>
      </xdr:txBody>
    </xdr:sp>
    <xdr:clientData/>
  </xdr:twoCellAnchor>
  <xdr:twoCellAnchor>
    <xdr:from>
      <xdr:col>12</xdr:col>
      <xdr:colOff>0</xdr:colOff>
      <xdr:row>1</xdr:row>
      <xdr:rowOff>0</xdr:rowOff>
    </xdr:from>
    <xdr:to>
      <xdr:col>22</xdr:col>
      <xdr:colOff>752475</xdr:colOff>
      <xdr:row>20</xdr:row>
      <xdr:rowOff>142875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A8A1FED4-DD6C-4376-BEAF-9161639F16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43</xdr:row>
      <xdr:rowOff>0</xdr:rowOff>
    </xdr:from>
    <xdr:to>
      <xdr:col>11</xdr:col>
      <xdr:colOff>28575</xdr:colOff>
      <xdr:row>62</xdr:row>
      <xdr:rowOff>152399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1DC72CC-B4DA-4274-8E7B-76989A12EB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43</xdr:row>
      <xdr:rowOff>0</xdr:rowOff>
    </xdr:from>
    <xdr:to>
      <xdr:col>22</xdr:col>
      <xdr:colOff>752475</xdr:colOff>
      <xdr:row>62</xdr:row>
      <xdr:rowOff>142875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E21923A-F432-4604-892B-32B8E111E7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64</xdr:row>
      <xdr:rowOff>0</xdr:rowOff>
    </xdr:from>
    <xdr:to>
      <xdr:col>11</xdr:col>
      <xdr:colOff>28574</xdr:colOff>
      <xdr:row>78</xdr:row>
      <xdr:rowOff>161925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D564FEA-367D-4BAC-8E24-5C50ABF770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1</xdr:rowOff>
    </xdr:from>
    <xdr:to>
      <xdr:col>11</xdr:col>
      <xdr:colOff>28575</xdr:colOff>
      <xdr:row>20</xdr:row>
      <xdr:rowOff>152400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910EC48-AC97-4BFB-BBF1-94A5FF96B4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</xdr:colOff>
      <xdr:row>22</xdr:row>
      <xdr:rowOff>0</xdr:rowOff>
    </xdr:from>
    <xdr:to>
      <xdr:col>11</xdr:col>
      <xdr:colOff>28575</xdr:colOff>
      <xdr:row>36</xdr:row>
      <xdr:rowOff>66675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A6A4BDD-8959-4340-ACCE-275FE02072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12845</xdr:colOff>
      <xdr:row>21</xdr:row>
      <xdr:rowOff>115063</xdr:rowOff>
    </xdr:from>
    <xdr:to>
      <xdr:col>12</xdr:col>
      <xdr:colOff>497477</xdr:colOff>
      <xdr:row>26</xdr:row>
      <xdr:rowOff>140971</xdr:rowOff>
    </xdr:to>
    <xdr:sp macro="" textlink="">
      <xdr:nvSpPr>
        <xdr:cNvPr id="5" name="Flecha: hacia la izquierda 4">
          <a:extLst>
            <a:ext uri="{FF2B5EF4-FFF2-40B4-BE49-F238E27FC236}">
              <a16:creationId xmlns:a16="http://schemas.microsoft.com/office/drawing/2014/main" id="{1C63552C-FB4B-4DDD-9AE9-435293F336DA}"/>
            </a:ext>
          </a:extLst>
        </xdr:cNvPr>
        <xdr:cNvSpPr/>
      </xdr:nvSpPr>
      <xdr:spPr>
        <a:xfrm rot="3364988">
          <a:off x="8147957" y="4362451"/>
          <a:ext cx="978408" cy="484632"/>
        </a:xfrm>
        <a:prstGeom prst="leftArrow">
          <a:avLst/>
        </a:prstGeom>
        <a:solidFill>
          <a:schemeClr val="tx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ES" sz="900"/>
            <a:t>Estamos aquí</a:t>
          </a:r>
        </a:p>
      </xdr:txBody>
    </xdr:sp>
    <xdr:clientData/>
  </xdr:twoCellAnchor>
  <xdr:twoCellAnchor>
    <xdr:from>
      <xdr:col>12</xdr:col>
      <xdr:colOff>0</xdr:colOff>
      <xdr:row>1</xdr:row>
      <xdr:rowOff>0</xdr:rowOff>
    </xdr:from>
    <xdr:to>
      <xdr:col>22</xdr:col>
      <xdr:colOff>752475</xdr:colOff>
      <xdr:row>20</xdr:row>
      <xdr:rowOff>142875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7BD3D8E6-EEFF-4CCA-97CA-53FFECC42C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43</xdr:row>
      <xdr:rowOff>0</xdr:rowOff>
    </xdr:from>
    <xdr:to>
      <xdr:col>11</xdr:col>
      <xdr:colOff>28575</xdr:colOff>
      <xdr:row>62</xdr:row>
      <xdr:rowOff>152399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4B966A2-E1F7-4AF4-959C-BEB926767E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43</xdr:row>
      <xdr:rowOff>0</xdr:rowOff>
    </xdr:from>
    <xdr:to>
      <xdr:col>22</xdr:col>
      <xdr:colOff>752475</xdr:colOff>
      <xdr:row>62</xdr:row>
      <xdr:rowOff>142875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B5F79D85-8535-4843-9325-C8BB53E57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64</xdr:row>
      <xdr:rowOff>0</xdr:rowOff>
    </xdr:from>
    <xdr:to>
      <xdr:col>11</xdr:col>
      <xdr:colOff>28574</xdr:colOff>
      <xdr:row>78</xdr:row>
      <xdr:rowOff>161925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9160408B-6DEB-48EB-A9F2-3D495D181A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29</xdr:row>
      <xdr:rowOff>0</xdr:rowOff>
    </xdr:from>
    <xdr:to>
      <xdr:col>14</xdr:col>
      <xdr:colOff>302758</xdr:colOff>
      <xdr:row>52</xdr:row>
      <xdr:rowOff>142875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8DB4AB21-F8B3-40F1-87CE-A51E1F557F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29</xdr:row>
      <xdr:rowOff>0</xdr:rowOff>
    </xdr:from>
    <xdr:to>
      <xdr:col>27</xdr:col>
      <xdr:colOff>446087</xdr:colOff>
      <xdr:row>55</xdr:row>
      <xdr:rowOff>156483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A0D07C6C-0BFE-4033-AFFE-36441CD43D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0</xdr:colOff>
      <xdr:row>29</xdr:row>
      <xdr:rowOff>0</xdr:rowOff>
    </xdr:from>
    <xdr:to>
      <xdr:col>41</xdr:col>
      <xdr:colOff>146277</xdr:colOff>
      <xdr:row>49</xdr:row>
      <xdr:rowOff>47625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FF219F0-DEE2-438A-A7D7-A482E028D7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</xdr:row>
      <xdr:rowOff>0</xdr:rowOff>
    </xdr:from>
    <xdr:to>
      <xdr:col>11</xdr:col>
      <xdr:colOff>742950</xdr:colOff>
      <xdr:row>20</xdr:row>
      <xdr:rowOff>29131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DDE1A7F-B43A-4E88-B5AB-2C34BD1E00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4</xdr:row>
      <xdr:rowOff>0</xdr:rowOff>
    </xdr:from>
    <xdr:to>
      <xdr:col>22</xdr:col>
      <xdr:colOff>742950</xdr:colOff>
      <xdr:row>20</xdr:row>
      <xdr:rowOff>33618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540CA1A-F225-4BDA-87CF-16B7ADCB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4</xdr:row>
      <xdr:rowOff>0</xdr:rowOff>
    </xdr:from>
    <xdr:to>
      <xdr:col>33</xdr:col>
      <xdr:colOff>742950</xdr:colOff>
      <xdr:row>20</xdr:row>
      <xdr:rowOff>55320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0B9B6F8-BD48-48B9-93FF-BCB1A7FDAA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755444</xdr:colOff>
      <xdr:row>0</xdr:row>
      <xdr:rowOff>0</xdr:rowOff>
    </xdr:from>
    <xdr:to>
      <xdr:col>29</xdr:col>
      <xdr:colOff>298243</xdr:colOff>
      <xdr:row>26</xdr:row>
      <xdr:rowOff>171451</xdr:rowOff>
    </xdr:to>
    <xdr:graphicFrame macro="">
      <xdr:nvGraphicFramePr>
        <xdr:cNvPr id="10" name="Gráfico 1">
          <a:extLst>
            <a:ext uri="{FF2B5EF4-FFF2-40B4-BE49-F238E27FC236}">
              <a16:creationId xmlns:a16="http://schemas.microsoft.com/office/drawing/2014/main" id="{274A290E-E3C8-C075-6E19-C71AEAA58A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377103</xdr:colOff>
      <xdr:row>0</xdr:row>
      <xdr:rowOff>13607</xdr:rowOff>
    </xdr:from>
    <xdr:to>
      <xdr:col>18</xdr:col>
      <xdr:colOff>371475</xdr:colOff>
      <xdr:row>27</xdr:row>
      <xdr:rowOff>13607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03AFDCE-D0E5-0FFC-B722-CF381D7CEA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410563</xdr:colOff>
      <xdr:row>28</xdr:row>
      <xdr:rowOff>28327</xdr:rowOff>
    </xdr:from>
    <xdr:to>
      <xdr:col>18</xdr:col>
      <xdr:colOff>394607</xdr:colOff>
      <xdr:row>48</xdr:row>
      <xdr:rowOff>136071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A2B3273C-61F1-2941-0217-E21C150507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0</xdr:colOff>
      <xdr:row>56</xdr:row>
      <xdr:rowOff>0</xdr:rowOff>
    </xdr:from>
    <xdr:to>
      <xdr:col>65</xdr:col>
      <xdr:colOff>1401</xdr:colOff>
      <xdr:row>70</xdr:row>
      <xdr:rowOff>76200</xdr:rowOff>
    </xdr:to>
    <xdr:graphicFrame macro="">
      <xdr:nvGraphicFramePr>
        <xdr:cNvPr id="69" name="Gráfico 68">
          <a:extLst>
            <a:ext uri="{FF2B5EF4-FFF2-40B4-BE49-F238E27FC236}">
              <a16:creationId xmlns:a16="http://schemas.microsoft.com/office/drawing/2014/main" id="{82A09400-785E-46C7-83E8-570A0DE6ED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0</xdr:colOff>
      <xdr:row>56</xdr:row>
      <xdr:rowOff>0</xdr:rowOff>
    </xdr:from>
    <xdr:to>
      <xdr:col>71</xdr:col>
      <xdr:colOff>743790</xdr:colOff>
      <xdr:row>70</xdr:row>
      <xdr:rowOff>76200</xdr:rowOff>
    </xdr:to>
    <xdr:graphicFrame macro="">
      <xdr:nvGraphicFramePr>
        <xdr:cNvPr id="70" name="Gráfico 69">
          <a:extLst>
            <a:ext uri="{FF2B5EF4-FFF2-40B4-BE49-F238E27FC236}">
              <a16:creationId xmlns:a16="http://schemas.microsoft.com/office/drawing/2014/main" id="{2B5FCA55-9FFD-4A1A-A4E3-69B9E9AF06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72</xdr:col>
      <xdr:colOff>0</xdr:colOff>
      <xdr:row>56</xdr:row>
      <xdr:rowOff>0</xdr:rowOff>
    </xdr:from>
    <xdr:to>
      <xdr:col>78</xdr:col>
      <xdr:colOff>0</xdr:colOff>
      <xdr:row>70</xdr:row>
      <xdr:rowOff>76200</xdr:rowOff>
    </xdr:to>
    <xdr:graphicFrame macro="">
      <xdr:nvGraphicFramePr>
        <xdr:cNvPr id="71" name="Gráfico 70">
          <a:extLst>
            <a:ext uri="{FF2B5EF4-FFF2-40B4-BE49-F238E27FC236}">
              <a16:creationId xmlns:a16="http://schemas.microsoft.com/office/drawing/2014/main" id="{BDDD9AF7-EE35-4C6F-95E6-63F6F27004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72</xdr:col>
      <xdr:colOff>0</xdr:colOff>
      <xdr:row>89</xdr:row>
      <xdr:rowOff>0</xdr:rowOff>
    </xdr:from>
    <xdr:to>
      <xdr:col>77</xdr:col>
      <xdr:colOff>743790</xdr:colOff>
      <xdr:row>103</xdr:row>
      <xdr:rowOff>62593</xdr:rowOff>
    </xdr:to>
    <xdr:graphicFrame macro="">
      <xdr:nvGraphicFramePr>
        <xdr:cNvPr id="75" name="Gráfico 74">
          <a:extLst>
            <a:ext uri="{FF2B5EF4-FFF2-40B4-BE49-F238E27FC236}">
              <a16:creationId xmlns:a16="http://schemas.microsoft.com/office/drawing/2014/main" id="{4622396C-9951-4A69-AEB4-E8CC82EB2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66</xdr:col>
      <xdr:colOff>0</xdr:colOff>
      <xdr:row>89</xdr:row>
      <xdr:rowOff>0</xdr:rowOff>
    </xdr:from>
    <xdr:to>
      <xdr:col>71</xdr:col>
      <xdr:colOff>743790</xdr:colOff>
      <xdr:row>103</xdr:row>
      <xdr:rowOff>62593</xdr:rowOff>
    </xdr:to>
    <xdr:graphicFrame macro="">
      <xdr:nvGraphicFramePr>
        <xdr:cNvPr id="76" name="Gráfico 75">
          <a:extLst>
            <a:ext uri="{FF2B5EF4-FFF2-40B4-BE49-F238E27FC236}">
              <a16:creationId xmlns:a16="http://schemas.microsoft.com/office/drawing/2014/main" id="{17D176C1-1A6F-4AE4-9907-537A9D2E48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59</xdr:col>
      <xdr:colOff>0</xdr:colOff>
      <xdr:row>89</xdr:row>
      <xdr:rowOff>0</xdr:rowOff>
    </xdr:from>
    <xdr:to>
      <xdr:col>64</xdr:col>
      <xdr:colOff>743790</xdr:colOff>
      <xdr:row>103</xdr:row>
      <xdr:rowOff>62593</xdr:rowOff>
    </xdr:to>
    <xdr:graphicFrame macro="">
      <xdr:nvGraphicFramePr>
        <xdr:cNvPr id="77" name="Gráfico 76">
          <a:extLst>
            <a:ext uri="{FF2B5EF4-FFF2-40B4-BE49-F238E27FC236}">
              <a16:creationId xmlns:a16="http://schemas.microsoft.com/office/drawing/2014/main" id="{88C0DDD3-AA40-4900-A8AA-12BBCD48E0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66</xdr:col>
      <xdr:colOff>0</xdr:colOff>
      <xdr:row>74</xdr:row>
      <xdr:rowOff>0</xdr:rowOff>
    </xdr:from>
    <xdr:to>
      <xdr:col>72</xdr:col>
      <xdr:colOff>1401</xdr:colOff>
      <xdr:row>88</xdr:row>
      <xdr:rowOff>76200</xdr:rowOff>
    </xdr:to>
    <xdr:graphicFrame macro="">
      <xdr:nvGraphicFramePr>
        <xdr:cNvPr id="78" name="Gráfico 77">
          <a:extLst>
            <a:ext uri="{FF2B5EF4-FFF2-40B4-BE49-F238E27FC236}">
              <a16:creationId xmlns:a16="http://schemas.microsoft.com/office/drawing/2014/main" id="{897EC63D-B373-4FA9-BDC1-8C82BDCE9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72</xdr:col>
      <xdr:colOff>1</xdr:colOff>
      <xdr:row>74</xdr:row>
      <xdr:rowOff>0</xdr:rowOff>
    </xdr:from>
    <xdr:to>
      <xdr:col>77</xdr:col>
      <xdr:colOff>727365</xdr:colOff>
      <xdr:row>88</xdr:row>
      <xdr:rowOff>76200</xdr:rowOff>
    </xdr:to>
    <xdr:graphicFrame macro="">
      <xdr:nvGraphicFramePr>
        <xdr:cNvPr id="79" name="Gráfico 78">
          <a:extLst>
            <a:ext uri="{FF2B5EF4-FFF2-40B4-BE49-F238E27FC236}">
              <a16:creationId xmlns:a16="http://schemas.microsoft.com/office/drawing/2014/main" id="{9DC75A64-B176-4699-B996-905B1A8B5D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59</xdr:col>
      <xdr:colOff>0</xdr:colOff>
      <xdr:row>38</xdr:row>
      <xdr:rowOff>0</xdr:rowOff>
    </xdr:from>
    <xdr:to>
      <xdr:col>64</xdr:col>
      <xdr:colOff>743790</xdr:colOff>
      <xdr:row>52</xdr:row>
      <xdr:rowOff>62593</xdr:rowOff>
    </xdr:to>
    <xdr:graphicFrame macro="">
      <xdr:nvGraphicFramePr>
        <xdr:cNvPr id="80" name="Gráfico 79">
          <a:extLst>
            <a:ext uri="{FF2B5EF4-FFF2-40B4-BE49-F238E27FC236}">
              <a16:creationId xmlns:a16="http://schemas.microsoft.com/office/drawing/2014/main" id="{59EE4D42-DDC7-445C-B62F-EB6A51503A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66</xdr:col>
      <xdr:colOff>0</xdr:colOff>
      <xdr:row>38</xdr:row>
      <xdr:rowOff>0</xdr:rowOff>
    </xdr:from>
    <xdr:to>
      <xdr:col>71</xdr:col>
      <xdr:colOff>743790</xdr:colOff>
      <xdr:row>52</xdr:row>
      <xdr:rowOff>62593</xdr:rowOff>
    </xdr:to>
    <xdr:graphicFrame macro="">
      <xdr:nvGraphicFramePr>
        <xdr:cNvPr id="81" name="Gráfico 80">
          <a:extLst>
            <a:ext uri="{FF2B5EF4-FFF2-40B4-BE49-F238E27FC236}">
              <a16:creationId xmlns:a16="http://schemas.microsoft.com/office/drawing/2014/main" id="{9E27659C-02E4-456F-AC55-176369077E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72</xdr:col>
      <xdr:colOff>0</xdr:colOff>
      <xdr:row>38</xdr:row>
      <xdr:rowOff>0</xdr:rowOff>
    </xdr:from>
    <xdr:to>
      <xdr:col>77</xdr:col>
      <xdr:colOff>743790</xdr:colOff>
      <xdr:row>52</xdr:row>
      <xdr:rowOff>62593</xdr:rowOff>
    </xdr:to>
    <xdr:graphicFrame macro="">
      <xdr:nvGraphicFramePr>
        <xdr:cNvPr id="82" name="Gráfico 81">
          <a:extLst>
            <a:ext uri="{FF2B5EF4-FFF2-40B4-BE49-F238E27FC236}">
              <a16:creationId xmlns:a16="http://schemas.microsoft.com/office/drawing/2014/main" id="{8A808691-C36E-4C96-A493-EB247AA45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66</xdr:col>
      <xdr:colOff>0</xdr:colOff>
      <xdr:row>23</xdr:row>
      <xdr:rowOff>0</xdr:rowOff>
    </xdr:from>
    <xdr:to>
      <xdr:col>72</xdr:col>
      <xdr:colOff>1401</xdr:colOff>
      <xdr:row>37</xdr:row>
      <xdr:rowOff>76200</xdr:rowOff>
    </xdr:to>
    <xdr:graphicFrame macro="">
      <xdr:nvGraphicFramePr>
        <xdr:cNvPr id="84" name="Gráfico 83">
          <a:extLst>
            <a:ext uri="{FF2B5EF4-FFF2-40B4-BE49-F238E27FC236}">
              <a16:creationId xmlns:a16="http://schemas.microsoft.com/office/drawing/2014/main" id="{79524C2F-4A73-4266-A6DF-E4BB6F1500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72</xdr:col>
      <xdr:colOff>1</xdr:colOff>
      <xdr:row>23</xdr:row>
      <xdr:rowOff>0</xdr:rowOff>
    </xdr:from>
    <xdr:to>
      <xdr:col>77</xdr:col>
      <xdr:colOff>744683</xdr:colOff>
      <xdr:row>37</xdr:row>
      <xdr:rowOff>76200</xdr:rowOff>
    </xdr:to>
    <xdr:graphicFrame macro="">
      <xdr:nvGraphicFramePr>
        <xdr:cNvPr id="85" name="Gráfico 84">
          <a:extLst>
            <a:ext uri="{FF2B5EF4-FFF2-40B4-BE49-F238E27FC236}">
              <a16:creationId xmlns:a16="http://schemas.microsoft.com/office/drawing/2014/main" id="{4E4013E3-8057-417D-9EAE-1BB58DC51E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66</xdr:col>
      <xdr:colOff>0</xdr:colOff>
      <xdr:row>7</xdr:row>
      <xdr:rowOff>0</xdr:rowOff>
    </xdr:from>
    <xdr:to>
      <xdr:col>71</xdr:col>
      <xdr:colOff>743790</xdr:colOff>
      <xdr:row>21</xdr:row>
      <xdr:rowOff>76200</xdr:rowOff>
    </xdr:to>
    <xdr:graphicFrame macro="">
      <xdr:nvGraphicFramePr>
        <xdr:cNvPr id="86" name="Gráfico 85">
          <a:extLst>
            <a:ext uri="{FF2B5EF4-FFF2-40B4-BE49-F238E27FC236}">
              <a16:creationId xmlns:a16="http://schemas.microsoft.com/office/drawing/2014/main" id="{233869C3-4B06-4D3B-95DF-E1BE2E44F0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59</xdr:col>
      <xdr:colOff>0</xdr:colOff>
      <xdr:row>7</xdr:row>
      <xdr:rowOff>0</xdr:rowOff>
    </xdr:from>
    <xdr:to>
      <xdr:col>65</xdr:col>
      <xdr:colOff>1401</xdr:colOff>
      <xdr:row>21</xdr:row>
      <xdr:rowOff>76200</xdr:rowOff>
    </xdr:to>
    <xdr:graphicFrame macro="">
      <xdr:nvGraphicFramePr>
        <xdr:cNvPr id="87" name="Gráfico 86">
          <a:extLst>
            <a:ext uri="{FF2B5EF4-FFF2-40B4-BE49-F238E27FC236}">
              <a16:creationId xmlns:a16="http://schemas.microsoft.com/office/drawing/2014/main" id="{9BF2FB99-6046-46B7-B7CD-02BA73C348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72</xdr:col>
      <xdr:colOff>0</xdr:colOff>
      <xdr:row>7</xdr:row>
      <xdr:rowOff>0</xdr:rowOff>
    </xdr:from>
    <xdr:to>
      <xdr:col>78</xdr:col>
      <xdr:colOff>0</xdr:colOff>
      <xdr:row>21</xdr:row>
      <xdr:rowOff>76200</xdr:rowOff>
    </xdr:to>
    <xdr:graphicFrame macro="">
      <xdr:nvGraphicFramePr>
        <xdr:cNvPr id="88" name="Gráfico 87">
          <a:extLst>
            <a:ext uri="{FF2B5EF4-FFF2-40B4-BE49-F238E27FC236}">
              <a16:creationId xmlns:a16="http://schemas.microsoft.com/office/drawing/2014/main" id="{863B6723-DC82-4A0E-A5B4-0729DF966C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44</xdr:col>
      <xdr:colOff>0</xdr:colOff>
      <xdr:row>38</xdr:row>
      <xdr:rowOff>0</xdr:rowOff>
    </xdr:from>
    <xdr:to>
      <xdr:col>49</xdr:col>
      <xdr:colOff>743790</xdr:colOff>
      <xdr:row>52</xdr:row>
      <xdr:rowOff>76200</xdr:rowOff>
    </xdr:to>
    <xdr:graphicFrame macro="">
      <xdr:nvGraphicFramePr>
        <xdr:cNvPr id="89" name="Gráfico 88">
          <a:extLst>
            <a:ext uri="{FF2B5EF4-FFF2-40B4-BE49-F238E27FC236}">
              <a16:creationId xmlns:a16="http://schemas.microsoft.com/office/drawing/2014/main" id="{148BFA55-76DF-445B-91B6-BE89EFB559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38</xdr:col>
      <xdr:colOff>0</xdr:colOff>
      <xdr:row>38</xdr:row>
      <xdr:rowOff>0</xdr:rowOff>
    </xdr:from>
    <xdr:to>
      <xdr:col>43</xdr:col>
      <xdr:colOff>743790</xdr:colOff>
      <xdr:row>52</xdr:row>
      <xdr:rowOff>76200</xdr:rowOff>
    </xdr:to>
    <xdr:graphicFrame macro="">
      <xdr:nvGraphicFramePr>
        <xdr:cNvPr id="90" name="Gráfico 89">
          <a:extLst>
            <a:ext uri="{FF2B5EF4-FFF2-40B4-BE49-F238E27FC236}">
              <a16:creationId xmlns:a16="http://schemas.microsoft.com/office/drawing/2014/main" id="{729E7F6E-D538-4006-9FDE-D4729EFD94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31</xdr:col>
      <xdr:colOff>0</xdr:colOff>
      <xdr:row>38</xdr:row>
      <xdr:rowOff>0</xdr:rowOff>
    </xdr:from>
    <xdr:to>
      <xdr:col>36</xdr:col>
      <xdr:colOff>743790</xdr:colOff>
      <xdr:row>52</xdr:row>
      <xdr:rowOff>76200</xdr:rowOff>
    </xdr:to>
    <xdr:graphicFrame macro="">
      <xdr:nvGraphicFramePr>
        <xdr:cNvPr id="91" name="Gráfico 90">
          <a:extLst>
            <a:ext uri="{FF2B5EF4-FFF2-40B4-BE49-F238E27FC236}">
              <a16:creationId xmlns:a16="http://schemas.microsoft.com/office/drawing/2014/main" id="{BE7275E0-98EB-44A6-9DF8-D6EA27D71E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38</xdr:col>
      <xdr:colOff>0</xdr:colOff>
      <xdr:row>23</xdr:row>
      <xdr:rowOff>0</xdr:rowOff>
    </xdr:from>
    <xdr:to>
      <xdr:col>44</xdr:col>
      <xdr:colOff>1401</xdr:colOff>
      <xdr:row>37</xdr:row>
      <xdr:rowOff>76200</xdr:rowOff>
    </xdr:to>
    <xdr:graphicFrame macro="">
      <xdr:nvGraphicFramePr>
        <xdr:cNvPr id="93" name="Gráfico 92">
          <a:extLst>
            <a:ext uri="{FF2B5EF4-FFF2-40B4-BE49-F238E27FC236}">
              <a16:creationId xmlns:a16="http://schemas.microsoft.com/office/drawing/2014/main" id="{9A46F285-C131-4434-983D-A2DF6BBEB0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44</xdr:col>
      <xdr:colOff>1</xdr:colOff>
      <xdr:row>23</xdr:row>
      <xdr:rowOff>0</xdr:rowOff>
    </xdr:from>
    <xdr:to>
      <xdr:col>49</xdr:col>
      <xdr:colOff>739589</xdr:colOff>
      <xdr:row>37</xdr:row>
      <xdr:rowOff>76200</xdr:rowOff>
    </xdr:to>
    <xdr:graphicFrame macro="">
      <xdr:nvGraphicFramePr>
        <xdr:cNvPr id="94" name="Gráfico 93">
          <a:extLst>
            <a:ext uri="{FF2B5EF4-FFF2-40B4-BE49-F238E27FC236}">
              <a16:creationId xmlns:a16="http://schemas.microsoft.com/office/drawing/2014/main" id="{4D52AAB7-6415-41DE-AF44-39B273BDEC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44</xdr:col>
      <xdr:colOff>0</xdr:colOff>
      <xdr:row>7</xdr:row>
      <xdr:rowOff>0</xdr:rowOff>
    </xdr:from>
    <xdr:to>
      <xdr:col>50</xdr:col>
      <xdr:colOff>0</xdr:colOff>
      <xdr:row>21</xdr:row>
      <xdr:rowOff>76200</xdr:rowOff>
    </xdr:to>
    <xdr:graphicFrame macro="">
      <xdr:nvGraphicFramePr>
        <xdr:cNvPr id="95" name="Gráfico 94">
          <a:extLst>
            <a:ext uri="{FF2B5EF4-FFF2-40B4-BE49-F238E27FC236}">
              <a16:creationId xmlns:a16="http://schemas.microsoft.com/office/drawing/2014/main" id="{C0C0BB03-466D-4FD4-823C-9611A39D99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38</xdr:col>
      <xdr:colOff>0</xdr:colOff>
      <xdr:row>7</xdr:row>
      <xdr:rowOff>0</xdr:rowOff>
    </xdr:from>
    <xdr:to>
      <xdr:col>43</xdr:col>
      <xdr:colOff>743790</xdr:colOff>
      <xdr:row>21</xdr:row>
      <xdr:rowOff>76200</xdr:rowOff>
    </xdr:to>
    <xdr:graphicFrame macro="">
      <xdr:nvGraphicFramePr>
        <xdr:cNvPr id="96" name="Gráfico 95">
          <a:extLst>
            <a:ext uri="{FF2B5EF4-FFF2-40B4-BE49-F238E27FC236}">
              <a16:creationId xmlns:a16="http://schemas.microsoft.com/office/drawing/2014/main" id="{C1C19837-BB98-42FE-98C1-6F96B8A112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31</xdr:col>
      <xdr:colOff>0</xdr:colOff>
      <xdr:row>7</xdr:row>
      <xdr:rowOff>0</xdr:rowOff>
    </xdr:from>
    <xdr:to>
      <xdr:col>37</xdr:col>
      <xdr:colOff>1401</xdr:colOff>
      <xdr:row>21</xdr:row>
      <xdr:rowOff>76200</xdr:rowOff>
    </xdr:to>
    <xdr:graphicFrame macro="">
      <xdr:nvGraphicFramePr>
        <xdr:cNvPr id="97" name="Gráfico 96">
          <a:extLst>
            <a:ext uri="{FF2B5EF4-FFF2-40B4-BE49-F238E27FC236}">
              <a16:creationId xmlns:a16="http://schemas.microsoft.com/office/drawing/2014/main" id="{25413E06-1093-4C94-849B-CEB7549202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59</xdr:col>
      <xdr:colOff>0</xdr:colOff>
      <xdr:row>107</xdr:row>
      <xdr:rowOff>0</xdr:rowOff>
    </xdr:from>
    <xdr:to>
      <xdr:col>65</xdr:col>
      <xdr:colOff>1401</xdr:colOff>
      <xdr:row>121</xdr:row>
      <xdr:rowOff>76200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C4BA73B-8995-4FB5-B39F-B8B30FD756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66</xdr:col>
      <xdr:colOff>0</xdr:colOff>
      <xdr:row>107</xdr:row>
      <xdr:rowOff>0</xdr:rowOff>
    </xdr:from>
    <xdr:to>
      <xdr:col>71</xdr:col>
      <xdr:colOff>743790</xdr:colOff>
      <xdr:row>121</xdr:row>
      <xdr:rowOff>76200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5D74091-844F-4DC9-8FF6-096526F7F4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72</xdr:col>
      <xdr:colOff>0</xdr:colOff>
      <xdr:row>107</xdr:row>
      <xdr:rowOff>0</xdr:rowOff>
    </xdr:from>
    <xdr:to>
      <xdr:col>78</xdr:col>
      <xdr:colOff>0</xdr:colOff>
      <xdr:row>121</xdr:row>
      <xdr:rowOff>76200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872B1C3-599C-4EB3-88A6-BA9568F0F5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59</xdr:col>
      <xdr:colOff>0</xdr:colOff>
      <xdr:row>140</xdr:row>
      <xdr:rowOff>0</xdr:rowOff>
    </xdr:from>
    <xdr:to>
      <xdr:col>64</xdr:col>
      <xdr:colOff>743790</xdr:colOff>
      <xdr:row>154</xdr:row>
      <xdr:rowOff>62593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A144A56D-EC90-4BDB-94F2-EC19CD6414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72</xdr:col>
      <xdr:colOff>1</xdr:colOff>
      <xdr:row>125</xdr:row>
      <xdr:rowOff>0</xdr:rowOff>
    </xdr:from>
    <xdr:to>
      <xdr:col>77</xdr:col>
      <xdr:colOff>727365</xdr:colOff>
      <xdr:row>139</xdr:row>
      <xdr:rowOff>76200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C252B541-4AE0-46F8-BBF7-54558D8A64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66</xdr:col>
      <xdr:colOff>0</xdr:colOff>
      <xdr:row>125</xdr:row>
      <xdr:rowOff>0</xdr:rowOff>
    </xdr:from>
    <xdr:to>
      <xdr:col>72</xdr:col>
      <xdr:colOff>1401</xdr:colOff>
      <xdr:row>139</xdr:row>
      <xdr:rowOff>76200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58207A95-5568-4CAF-80E0-C8617950A3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66</xdr:col>
      <xdr:colOff>0</xdr:colOff>
      <xdr:row>140</xdr:row>
      <xdr:rowOff>0</xdr:rowOff>
    </xdr:from>
    <xdr:to>
      <xdr:col>71</xdr:col>
      <xdr:colOff>743790</xdr:colOff>
      <xdr:row>154</xdr:row>
      <xdr:rowOff>62593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4C7948DC-93C5-48A5-B29E-6018881B9B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72</xdr:col>
      <xdr:colOff>0</xdr:colOff>
      <xdr:row>140</xdr:row>
      <xdr:rowOff>0</xdr:rowOff>
    </xdr:from>
    <xdr:to>
      <xdr:col>77</xdr:col>
      <xdr:colOff>743790</xdr:colOff>
      <xdr:row>154</xdr:row>
      <xdr:rowOff>62593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F735CFD8-3F62-4092-A4F0-0350534DB8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4</xdr:col>
      <xdr:colOff>0</xdr:colOff>
      <xdr:row>82</xdr:row>
      <xdr:rowOff>0</xdr:rowOff>
    </xdr:from>
    <xdr:to>
      <xdr:col>9</xdr:col>
      <xdr:colOff>579504</xdr:colOff>
      <xdr:row>96</xdr:row>
      <xdr:rowOff>68777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0940FFB5-FEDB-4256-AC61-7F92498CD9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13</xdr:col>
      <xdr:colOff>0</xdr:colOff>
      <xdr:row>82</xdr:row>
      <xdr:rowOff>0</xdr:rowOff>
    </xdr:from>
    <xdr:to>
      <xdr:col>18</xdr:col>
      <xdr:colOff>680357</xdr:colOff>
      <xdr:row>96</xdr:row>
      <xdr:rowOff>68777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DAAC7746-4C01-467D-B71C-EE0A282932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50</xdr:col>
      <xdr:colOff>0</xdr:colOff>
      <xdr:row>38</xdr:row>
      <xdr:rowOff>0</xdr:rowOff>
    </xdr:from>
    <xdr:to>
      <xdr:col>55</xdr:col>
      <xdr:colOff>743790</xdr:colOff>
      <xdr:row>52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1BD089F-72E0-4C0B-992A-B378353755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50</xdr:col>
      <xdr:colOff>0</xdr:colOff>
      <xdr:row>7</xdr:row>
      <xdr:rowOff>0</xdr:rowOff>
    </xdr:from>
    <xdr:to>
      <xdr:col>56</xdr:col>
      <xdr:colOff>0</xdr:colOff>
      <xdr:row>21</xdr:row>
      <xdr:rowOff>76200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57049EF2-6DBD-45B7-9522-3857D93546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50</xdr:col>
      <xdr:colOff>0</xdr:colOff>
      <xdr:row>23</xdr:row>
      <xdr:rowOff>0</xdr:rowOff>
    </xdr:from>
    <xdr:to>
      <xdr:col>55</xdr:col>
      <xdr:colOff>739588</xdr:colOff>
      <xdr:row>37</xdr:row>
      <xdr:rowOff>76200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F94C43DE-AF0F-4B2B-AF5E-5B3F875576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78</xdr:col>
      <xdr:colOff>0</xdr:colOff>
      <xdr:row>56</xdr:row>
      <xdr:rowOff>0</xdr:rowOff>
    </xdr:from>
    <xdr:to>
      <xdr:col>84</xdr:col>
      <xdr:colOff>0</xdr:colOff>
      <xdr:row>70</xdr:row>
      <xdr:rowOff>76200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31BEFC54-1CA4-4C37-83FD-F2EEAF147F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78</xdr:col>
      <xdr:colOff>0</xdr:colOff>
      <xdr:row>89</xdr:row>
      <xdr:rowOff>0</xdr:rowOff>
    </xdr:from>
    <xdr:to>
      <xdr:col>83</xdr:col>
      <xdr:colOff>743790</xdr:colOff>
      <xdr:row>103</xdr:row>
      <xdr:rowOff>62593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14F41D18-B366-465B-B268-F968A8D1C0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78</xdr:col>
      <xdr:colOff>0</xdr:colOff>
      <xdr:row>38</xdr:row>
      <xdr:rowOff>0</xdr:rowOff>
    </xdr:from>
    <xdr:to>
      <xdr:col>83</xdr:col>
      <xdr:colOff>743790</xdr:colOff>
      <xdr:row>52</xdr:row>
      <xdr:rowOff>62593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F3AC0EBA-5BDB-4B5F-9ACA-9BE522972F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78</xdr:col>
      <xdr:colOff>0</xdr:colOff>
      <xdr:row>7</xdr:row>
      <xdr:rowOff>0</xdr:rowOff>
    </xdr:from>
    <xdr:to>
      <xdr:col>84</xdr:col>
      <xdr:colOff>0</xdr:colOff>
      <xdr:row>21</xdr:row>
      <xdr:rowOff>76200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7572DDDF-0F66-4F90-B2DE-892F3FB9CE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78</xdr:col>
      <xdr:colOff>0</xdr:colOff>
      <xdr:row>107</xdr:row>
      <xdr:rowOff>0</xdr:rowOff>
    </xdr:from>
    <xdr:to>
      <xdr:col>84</xdr:col>
      <xdr:colOff>0</xdr:colOff>
      <xdr:row>121</xdr:row>
      <xdr:rowOff>76200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4101178B-9572-4A7C-94F4-292D42D352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78</xdr:col>
      <xdr:colOff>0</xdr:colOff>
      <xdr:row>140</xdr:row>
      <xdr:rowOff>0</xdr:rowOff>
    </xdr:from>
    <xdr:to>
      <xdr:col>83</xdr:col>
      <xdr:colOff>743790</xdr:colOff>
      <xdr:row>154</xdr:row>
      <xdr:rowOff>62593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8D78F07C-5562-4030-8A05-B9B2D1EDA0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78</xdr:col>
      <xdr:colOff>0</xdr:colOff>
      <xdr:row>23</xdr:row>
      <xdr:rowOff>0</xdr:rowOff>
    </xdr:from>
    <xdr:to>
      <xdr:col>83</xdr:col>
      <xdr:colOff>744682</xdr:colOff>
      <xdr:row>37</xdr:row>
      <xdr:rowOff>76200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BBBEFFD9-4F1E-4F05-BED3-87AA888597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78</xdr:col>
      <xdr:colOff>0</xdr:colOff>
      <xdr:row>74</xdr:row>
      <xdr:rowOff>0</xdr:rowOff>
    </xdr:from>
    <xdr:to>
      <xdr:col>83</xdr:col>
      <xdr:colOff>727364</xdr:colOff>
      <xdr:row>88</xdr:row>
      <xdr:rowOff>76200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F9C1FE93-3C6F-4E3D-8141-832625C511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78</xdr:col>
      <xdr:colOff>0</xdr:colOff>
      <xdr:row>125</xdr:row>
      <xdr:rowOff>0</xdr:rowOff>
    </xdr:from>
    <xdr:to>
      <xdr:col>83</xdr:col>
      <xdr:colOff>727364</xdr:colOff>
      <xdr:row>139</xdr:row>
      <xdr:rowOff>76200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0FADBA44-2AA2-4D65-93E4-AFC0207F3F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666750</xdr:colOff>
      <xdr:row>3</xdr:row>
      <xdr:rowOff>33337</xdr:rowOff>
    </xdr:from>
    <xdr:to>
      <xdr:col>8</xdr:col>
      <xdr:colOff>666750</xdr:colOff>
      <xdr:row>17</xdr:row>
      <xdr:rowOff>109537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94E7054-1EE6-1DD6-87B4-CD1769C0FE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55</xdr:row>
      <xdr:rowOff>0</xdr:rowOff>
    </xdr:from>
    <xdr:to>
      <xdr:col>11</xdr:col>
      <xdr:colOff>148441</xdr:colOff>
      <xdr:row>88</xdr:row>
      <xdr:rowOff>95250</xdr:rowOff>
    </xdr:to>
    <xdr:graphicFrame macro="">
      <xdr:nvGraphicFramePr>
        <xdr:cNvPr id="121" name="Gráfico 3">
          <a:extLst>
            <a:ext uri="{FF2B5EF4-FFF2-40B4-BE49-F238E27FC236}">
              <a16:creationId xmlns:a16="http://schemas.microsoft.com/office/drawing/2014/main" id="{88BFFE93-6EF2-44B0-8FC2-9F1A5AAEC6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55</xdr:row>
      <xdr:rowOff>0</xdr:rowOff>
    </xdr:from>
    <xdr:to>
      <xdr:col>26</xdr:col>
      <xdr:colOff>910441</xdr:colOff>
      <xdr:row>88</xdr:row>
      <xdr:rowOff>95250</xdr:rowOff>
    </xdr:to>
    <xdr:graphicFrame macro="">
      <xdr:nvGraphicFramePr>
        <xdr:cNvPr id="128" name="Gráfico 4">
          <a:extLst>
            <a:ext uri="{FF2B5EF4-FFF2-40B4-BE49-F238E27FC236}">
              <a16:creationId xmlns:a16="http://schemas.microsoft.com/office/drawing/2014/main" id="{A0D5A327-8550-45E4-9828-07EE4EF3E5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0</xdr:colOff>
      <xdr:row>55</xdr:row>
      <xdr:rowOff>0</xdr:rowOff>
    </xdr:from>
    <xdr:to>
      <xdr:col>40</xdr:col>
      <xdr:colOff>505629</xdr:colOff>
      <xdr:row>88</xdr:row>
      <xdr:rowOff>95250</xdr:rowOff>
    </xdr:to>
    <xdr:graphicFrame macro="">
      <xdr:nvGraphicFramePr>
        <xdr:cNvPr id="135" name="Gráfico 5">
          <a:extLst>
            <a:ext uri="{FF2B5EF4-FFF2-40B4-BE49-F238E27FC236}">
              <a16:creationId xmlns:a16="http://schemas.microsoft.com/office/drawing/2014/main" id="{502493DD-E924-4552-95BD-611E1CF87A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0</xdr:colOff>
      <xdr:row>55</xdr:row>
      <xdr:rowOff>0</xdr:rowOff>
    </xdr:from>
    <xdr:to>
      <xdr:col>55</xdr:col>
      <xdr:colOff>15772</xdr:colOff>
      <xdr:row>88</xdr:row>
      <xdr:rowOff>95250</xdr:rowOff>
    </xdr:to>
    <xdr:graphicFrame macro="">
      <xdr:nvGraphicFramePr>
        <xdr:cNvPr id="141" name="Gráfico 6">
          <a:extLst>
            <a:ext uri="{FF2B5EF4-FFF2-40B4-BE49-F238E27FC236}">
              <a16:creationId xmlns:a16="http://schemas.microsoft.com/office/drawing/2014/main" id="{9B4BD1C8-EE19-40B7-8156-B66EA69C79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santandernet.sharepoint.com/sites/ADN360916/Shared%20Documents/Scrum%20Masters/Metricas/Control%20Backlog/Seguimiento%20Sprints/ADN360_Sprint_193_Seguimiento_Equipos.xlsx" TargetMode="External"/><Relationship Id="rId1" Type="http://schemas.openxmlformats.org/officeDocument/2006/relationships/externalLinkPath" Target="Seguimiento%20Sprints/ADN360_Sprint_193_Seguimiento_Equipos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santandernet.sharepoint.com/sites/ADN360916/Shared%20Documents/Scrum%20Masters/Metricas/Control%20Backlog/Seguimiento%20Sprints/ADN360_Sprint_194_Seguimiento_Equipos.xlsx" TargetMode="External"/><Relationship Id="rId1" Type="http://schemas.openxmlformats.org/officeDocument/2006/relationships/externalLinkPath" Target="Seguimiento%20Sprints/ADN360_Sprint_194_Seguimiento_Equipo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Seguimiento%20Sprints/ADN360_Sprint_195_Seguimiento_Equipo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Seguimiento%20Sprints/ADN360_Sprint_196_Seguimiento_Equipos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Seguimiento%20Sprints/ADN360_Sprint_197_Seguimiento_Equipos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Seguimiento%20Sprints/ADN360_Sprint_198_Seguimiento_Equipos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Seguimiento%20Sprints/ADN360_Sprint_199_Seguimiento_Equipos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Seguimiento%20Sprints/ADN360_Sprint_200_Seguimiento_Equipos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Seguimiento%20Sprints/ADN360_Sprint_201_Seguimiento_Equipos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Seguimiento%20Sprints/ADN360_Sprint_202_Seguimiento_Equipos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Seguimiento%20Sprints/ADN360_Sprint_203_Seguimiento_Equipos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Seguimiento%20Sprints/ADN360_Sprint_204_Seguimiento_Equipos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Seguimiento%20Sprints/ADN360_Sprint_205_Seguimiento_Equipos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Seguimiento%20Sprints/ADN360_Sprint_206_Seguimiento_Equipos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Seguimiento%20Sprints/ADN360_Sprint_207_Seguimiento_Equipos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Seguimiento%20Sprints/ADN360_Sprint_208_Seguimiento_Equipos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Seguimiento%20Sprints/ADN360_Sprint_209_Seguimiento_Equipo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Seguimiento%20Sprints/ADN360_Sprint_210_Seguimiento_Equipos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Seguimiento%20Sprints/ADN360_Sprint_211_Seguimiento_Equipos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Seguimiento%20Sprints/ADN360_Sprint_212_Seguimiento_Equipos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Seguimiento%20Sprints/ADN360_Sprint_213_Seguimiento_Equipos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Seguimiento%20Sprints/ADN360_Sprint_214_Seguimiento_Equipos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Seguimiento%20Sprints/ADN360_Sprint_215_Seguimiento_Equipos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Seguimiento%20Sprints/ADN360_Sprint_216_Seguimiento_Equipos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Seguimiento%20Sprints/ADN360_Sprint_217_Seguimiento_Equipos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Seguimiento%20Sprints/ADN360_Sprint_218_Seguimiento_Equipos.xlsx" TargetMode="External"/></Relationships>
</file>

<file path=xl/externalLinks/_rels/externalLink27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santandernet.sharepoint.com/sites/ADN360916/Shared%20Documents/Scrum%20Masters/Metricas/Control%20Backlog/Seguimiento%20Sprints/ADN360_Sprint_167_Seguimiento_Equipos.xlsx" TargetMode="External"/><Relationship Id="rId1" Type="http://schemas.openxmlformats.org/officeDocument/2006/relationships/externalLinkPath" Target="Seguimiento%20Sprints/ADN360_Sprint_167_Seguimiento_Equip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bout"/>
      <sheetName val="Instrucciones"/>
      <sheetName val="Equipos"/>
      <sheetName val="Capacidad Equipos"/>
      <sheetName val="Capacidad en Sprint_old"/>
      <sheetName val="Calendario"/>
      <sheetName val="Backlog"/>
      <sheetName val="JerarquiaBacklog"/>
      <sheetName val="Analisis Backlog"/>
      <sheetName val="Sprint"/>
      <sheetName val="Planning"/>
      <sheetName val="Analisis Sprint"/>
      <sheetName val="Info Sprint"/>
      <sheetName val="Burndown Chart"/>
      <sheetName val="Velocity Chart"/>
      <sheetName val="Sprint Review"/>
      <sheetName val="Fechas_Estado"/>
      <sheetName val="Cierre Sprint"/>
      <sheetName val="Config"/>
      <sheetName val="Releases despliegue"/>
      <sheetName val="Análisis Despliegues"/>
      <sheetName val="Contenido despliegues"/>
      <sheetName val="Bugs"/>
      <sheetName val="Análisis Incidencias"/>
      <sheetName val="JIRA_All_Issues 2023"/>
      <sheetName val="2023"/>
    </sheetNames>
    <sheetDataSet>
      <sheetData sheetId="0"/>
      <sheetData sheetId="1"/>
      <sheetData sheetId="2"/>
      <sheetData sheetId="3">
        <row r="5">
          <cell r="E5">
            <v>6</v>
          </cell>
          <cell r="K5">
            <v>4</v>
          </cell>
        </row>
        <row r="9">
          <cell r="B9">
            <v>8</v>
          </cell>
        </row>
        <row r="11">
          <cell r="H11">
            <v>5</v>
          </cell>
          <cell r="N11">
            <v>4</v>
          </cell>
        </row>
        <row r="16">
          <cell r="H16">
            <v>70</v>
          </cell>
          <cell r="N16">
            <v>38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95">
          <cell r="H95">
            <v>77</v>
          </cell>
          <cell r="Q95">
            <v>48</v>
          </cell>
        </row>
        <row r="122">
          <cell r="E122">
            <v>13</v>
          </cell>
          <cell r="F122">
            <v>13</v>
          </cell>
          <cell r="N122">
            <v>13</v>
          </cell>
          <cell r="O122">
            <v>13</v>
          </cell>
        </row>
        <row r="123">
          <cell r="E123">
            <v>64</v>
          </cell>
          <cell r="F123">
            <v>64</v>
          </cell>
          <cell r="N123">
            <v>35</v>
          </cell>
          <cell r="O123">
            <v>2</v>
          </cell>
        </row>
        <row r="124">
          <cell r="E124">
            <v>0</v>
          </cell>
          <cell r="F124">
            <v>0</v>
          </cell>
          <cell r="N124">
            <v>0</v>
          </cell>
          <cell r="O124">
            <v>0</v>
          </cell>
        </row>
        <row r="125">
          <cell r="E125">
            <v>0</v>
          </cell>
          <cell r="F125">
            <v>0</v>
          </cell>
          <cell r="N125">
            <v>0</v>
          </cell>
          <cell r="O125">
            <v>0</v>
          </cell>
        </row>
        <row r="126">
          <cell r="E126">
            <v>7</v>
          </cell>
          <cell r="F126">
            <v>7</v>
          </cell>
          <cell r="N126">
            <v>4</v>
          </cell>
          <cell r="O126">
            <v>2</v>
          </cell>
        </row>
        <row r="127">
          <cell r="E127">
            <v>1</v>
          </cell>
          <cell r="F127">
            <v>1</v>
          </cell>
          <cell r="N127">
            <v>1</v>
          </cell>
          <cell r="O127">
            <v>1</v>
          </cell>
        </row>
        <row r="128">
          <cell r="E128">
            <v>6</v>
          </cell>
          <cell r="F128">
            <v>6</v>
          </cell>
          <cell r="N128">
            <v>3</v>
          </cell>
          <cell r="O128">
            <v>1</v>
          </cell>
        </row>
        <row r="129">
          <cell r="E129">
            <v>0</v>
          </cell>
          <cell r="F129">
            <v>0</v>
          </cell>
          <cell r="N129">
            <v>0</v>
          </cell>
          <cell r="O129">
            <v>0</v>
          </cell>
        </row>
        <row r="130">
          <cell r="E130">
            <v>0</v>
          </cell>
          <cell r="F130">
            <v>0</v>
          </cell>
          <cell r="N130">
            <v>0</v>
          </cell>
          <cell r="O130">
            <v>0</v>
          </cell>
        </row>
        <row r="137">
          <cell r="E137">
            <v>13</v>
          </cell>
          <cell r="F137">
            <v>13</v>
          </cell>
          <cell r="N137">
            <v>5</v>
          </cell>
          <cell r="O137">
            <v>5</v>
          </cell>
        </row>
        <row r="138">
          <cell r="E138">
            <v>52</v>
          </cell>
          <cell r="F138">
            <v>52</v>
          </cell>
          <cell r="N138">
            <v>35</v>
          </cell>
          <cell r="O138">
            <v>2</v>
          </cell>
        </row>
        <row r="139">
          <cell r="E139">
            <v>0</v>
          </cell>
          <cell r="F139">
            <v>0</v>
          </cell>
          <cell r="N139">
            <v>0</v>
          </cell>
          <cell r="O139">
            <v>0</v>
          </cell>
        </row>
        <row r="140">
          <cell r="E140">
            <v>0</v>
          </cell>
          <cell r="F140">
            <v>0</v>
          </cell>
          <cell r="N140">
            <v>0</v>
          </cell>
          <cell r="O140">
            <v>0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bout"/>
      <sheetName val="Instrucciones"/>
      <sheetName val="Equipos"/>
      <sheetName val="Capacidad Equipos"/>
      <sheetName val="Capacidad en Sprint_old"/>
      <sheetName val="Calendario"/>
      <sheetName val="Backlog"/>
      <sheetName val="JerarquiaBacklog"/>
      <sheetName val="Analisis Backlog"/>
      <sheetName val="Sprint"/>
      <sheetName val="Planning"/>
      <sheetName val="Analisis Sprint"/>
      <sheetName val="Info Sprint"/>
      <sheetName val="Burndown Chart"/>
      <sheetName val="Velocity Chart"/>
      <sheetName val="Sprint Review"/>
      <sheetName val="Fechas_Estado"/>
      <sheetName val="Cierre Sprint"/>
      <sheetName val="Config"/>
      <sheetName val="Releases despliegue"/>
      <sheetName val="Análisis Despliegues"/>
      <sheetName val="Contenido despliegues"/>
      <sheetName val="Bugs"/>
      <sheetName val="Análisis Incidencias"/>
      <sheetName val="JIRA_All_Issues 2023"/>
      <sheetName val="2023"/>
    </sheetNames>
    <sheetDataSet>
      <sheetData sheetId="0"/>
      <sheetData sheetId="1"/>
      <sheetData sheetId="2"/>
      <sheetData sheetId="3">
        <row r="5">
          <cell r="E5">
            <v>6</v>
          </cell>
          <cell r="K5">
            <v>5</v>
          </cell>
        </row>
        <row r="9">
          <cell r="B9">
            <v>8</v>
          </cell>
        </row>
        <row r="11">
          <cell r="H11">
            <v>5</v>
          </cell>
          <cell r="N11">
            <v>2</v>
          </cell>
        </row>
        <row r="16">
          <cell r="H16">
            <v>62</v>
          </cell>
          <cell r="N16">
            <v>62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95">
          <cell r="H95">
            <v>63</v>
          </cell>
          <cell r="Q95">
            <v>90</v>
          </cell>
        </row>
        <row r="122">
          <cell r="E122">
            <v>0</v>
          </cell>
          <cell r="F122">
            <v>0</v>
          </cell>
          <cell r="N122">
            <v>0</v>
          </cell>
          <cell r="O122">
            <v>0</v>
          </cell>
        </row>
        <row r="123">
          <cell r="E123">
            <v>63</v>
          </cell>
          <cell r="F123">
            <v>2</v>
          </cell>
          <cell r="N123">
            <v>90</v>
          </cell>
          <cell r="O123">
            <v>0</v>
          </cell>
        </row>
        <row r="124">
          <cell r="E124">
            <v>0</v>
          </cell>
          <cell r="F124">
            <v>0</v>
          </cell>
          <cell r="N124">
            <v>0</v>
          </cell>
          <cell r="O124">
            <v>0</v>
          </cell>
        </row>
        <row r="125">
          <cell r="E125">
            <v>0</v>
          </cell>
          <cell r="F125">
            <v>0</v>
          </cell>
          <cell r="N125">
            <v>0</v>
          </cell>
          <cell r="O125">
            <v>0</v>
          </cell>
        </row>
        <row r="126">
          <cell r="E126">
            <v>8</v>
          </cell>
          <cell r="F126">
            <v>1</v>
          </cell>
          <cell r="N126">
            <v>9</v>
          </cell>
          <cell r="O126">
            <v>0</v>
          </cell>
        </row>
        <row r="127">
          <cell r="E127">
            <v>0</v>
          </cell>
          <cell r="F127">
            <v>0</v>
          </cell>
          <cell r="N127">
            <v>0</v>
          </cell>
          <cell r="O127">
            <v>0</v>
          </cell>
        </row>
        <row r="128">
          <cell r="E128">
            <v>8</v>
          </cell>
          <cell r="F128">
            <v>1</v>
          </cell>
          <cell r="N128">
            <v>9</v>
          </cell>
          <cell r="O128">
            <v>0</v>
          </cell>
        </row>
        <row r="129">
          <cell r="E129">
            <v>0</v>
          </cell>
          <cell r="F129">
            <v>0</v>
          </cell>
          <cell r="N129">
            <v>0</v>
          </cell>
          <cell r="O129">
            <v>0</v>
          </cell>
        </row>
        <row r="130">
          <cell r="E130">
            <v>0</v>
          </cell>
          <cell r="F130">
            <v>0</v>
          </cell>
          <cell r="N130">
            <v>0</v>
          </cell>
          <cell r="O130">
            <v>0</v>
          </cell>
        </row>
        <row r="137">
          <cell r="E137">
            <v>0</v>
          </cell>
          <cell r="F137">
            <v>0</v>
          </cell>
          <cell r="N137">
            <v>0</v>
          </cell>
          <cell r="O137">
            <v>0</v>
          </cell>
        </row>
        <row r="138">
          <cell r="E138">
            <v>63</v>
          </cell>
          <cell r="F138">
            <v>2</v>
          </cell>
          <cell r="N138">
            <v>62</v>
          </cell>
          <cell r="O138">
            <v>0</v>
          </cell>
        </row>
        <row r="139">
          <cell r="E139">
            <v>0</v>
          </cell>
          <cell r="F139">
            <v>0</v>
          </cell>
          <cell r="N139">
            <v>0</v>
          </cell>
          <cell r="O139">
            <v>0</v>
          </cell>
        </row>
        <row r="140">
          <cell r="E140">
            <v>0</v>
          </cell>
          <cell r="F140">
            <v>0</v>
          </cell>
          <cell r="N140">
            <v>0</v>
          </cell>
          <cell r="O140">
            <v>0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urndown Chart"/>
      <sheetName val="Capacidad Equipos"/>
    </sheetNames>
    <sheetDataSet>
      <sheetData sheetId="0" refreshError="1"/>
      <sheetData sheetId="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urndown Chart"/>
      <sheetName val="Capacidad Equipos"/>
    </sheetNames>
    <sheetDataSet>
      <sheetData sheetId="0" refreshError="1"/>
      <sheetData sheetId="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urndown Chart"/>
      <sheetName val="Capacidad Equipos"/>
      <sheetName val="Info Sprin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urndown Chart"/>
      <sheetName val="Capacidad Equipos"/>
      <sheetName val="Info Sprin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urndown Chart"/>
      <sheetName val="Capacidad Equipos"/>
      <sheetName val="Info Sprin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urndown Chart"/>
      <sheetName val="Capacidad Equipos"/>
      <sheetName val="Info Sprin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urndown Chart"/>
      <sheetName val="Capacidad Equipos"/>
      <sheetName val="Info Sprin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urndown Chart"/>
      <sheetName val="Capacidad Equipos"/>
      <sheetName val="Info Sprin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urndown Chart"/>
      <sheetName val="Capacidad Equipos"/>
      <sheetName val="Info Sprin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urndown Chart"/>
      <sheetName val="Capacidad Equipos"/>
      <sheetName val="Info Sprin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urndown Chart"/>
      <sheetName val="Capacidad Equipos"/>
      <sheetName val="Info Sprin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urndown Chart"/>
      <sheetName val="Capacidad Equipos"/>
      <sheetName val="Info Sprin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urndown Chart"/>
      <sheetName val="Capacidad Equipos"/>
      <sheetName val="Info Sprin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urndown Chart"/>
      <sheetName val="Capacidad Equipos"/>
      <sheetName val="Info Sprin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urndown Chart"/>
      <sheetName val="Capacidad Equipos"/>
      <sheetName val="Info Sprin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urndown Chart"/>
      <sheetName val="Capacidad Equipos"/>
      <sheetName val="Info Sprin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urndown Chart"/>
      <sheetName val="Capacidad Equipos"/>
      <sheetName val="Info Sprin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urndown Chart"/>
      <sheetName val="Capacidad Equipos"/>
      <sheetName val="Info Sprin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urndown Chart"/>
      <sheetName val="Capacidad Equipos"/>
      <sheetName val="Info Sprin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urndown Chart"/>
      <sheetName val="Capacidad Equipos"/>
      <sheetName val="Info Sprin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urndown Chart"/>
      <sheetName val="Capacidad Equipos"/>
      <sheetName val="Info Sprin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urndown Chart"/>
      <sheetName val="Capacidad Equipos"/>
      <sheetName val="Info Sprin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urndown Chart"/>
      <sheetName val="Capacidad Equipos"/>
      <sheetName val="Info Sprin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urndown Chart"/>
      <sheetName val="Capacidad Equipos"/>
      <sheetName val="Info Sprin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bout"/>
      <sheetName val="Instrucciones"/>
      <sheetName val="Equipos"/>
      <sheetName val="Capacidad Equipos"/>
      <sheetName val="Capacidad en Sprint_old"/>
      <sheetName val="Calendario"/>
      <sheetName val="Backlog"/>
      <sheetName val="JerarquiaBacklog"/>
      <sheetName val="Analisis Backlog"/>
      <sheetName val="Sprint"/>
      <sheetName val="Analisis Sprint"/>
      <sheetName val="Burndown Chart"/>
      <sheetName val="Velocity Chart"/>
      <sheetName val="Sprint Review"/>
      <sheetName val="Cierre Sprint"/>
      <sheetName val="Config"/>
      <sheetName val="Releases despliegue"/>
      <sheetName val="Análisis Despliegues"/>
      <sheetName val="Contenido despliegues"/>
      <sheetName val="Bugs"/>
      <sheetName val="Análisis Incidencias"/>
      <sheetName val="JIRA_All_Issues 2023"/>
      <sheetName val="2023"/>
    </sheetNames>
    <sheetDataSet>
      <sheetData sheetId="0"/>
      <sheetData sheetId="1"/>
      <sheetData sheetId="2"/>
      <sheetData sheetId="3">
        <row r="9">
          <cell r="B9">
            <v>8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Mengibar Briongos Jose Maria" id="{A1580821-465F-404C-8A7B-08C7DB8FC8A2}" userId="S::x134018@santanderglobaltech.com::06918bfd-d3bd-4f37-8c98-9325ed684581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ngibar Briongos Jose Maria" refreshedDate="45541.608564814815" createdVersion="8" refreshedVersion="8" minRefreshableVersion="3" recordCount="557" xr:uid="{96B98DEA-14E2-458E-BE01-8043EB815F18}">
  <cacheSource type="worksheet">
    <worksheetSource ref="A1:AA1048576" sheet="JMB_Bugs_C360_Todo"/>
  </cacheSource>
  <cacheFields count="27">
    <cacheField name="Clave" numFmtId="0">
      <sharedItems containsBlank="1" count="557">
        <s v="ESPC360-11255"/>
        <s v="ESPC360-11227"/>
        <s v="ESPC360-11226"/>
        <s v="ESPC360-11224"/>
        <s v="ESPC360-11222"/>
        <s v="ESPC360-11221"/>
        <s v="ESPC360-11210"/>
        <s v="ESPC360-11190"/>
        <s v="ESPC360-11186"/>
        <s v="ESPC360-11184"/>
        <s v="ESPC360-11161"/>
        <s v="ESPC360-11160"/>
        <s v="ESPC360-11149"/>
        <s v="ESPC360-11148"/>
        <s v="ESPC360-11129"/>
        <s v="ESPC360-11079"/>
        <s v="ESPC360-11074"/>
        <s v="ESPC360-11066"/>
        <s v="ESPC360-11065"/>
        <s v="ESPC360-11063"/>
        <s v="ESPC360-11062"/>
        <s v="ESPC360-11061"/>
        <s v="ESPC360-11060"/>
        <s v="ESPC360-11054"/>
        <s v="ESPC360-11053"/>
        <s v="ESPC360-11034"/>
        <s v="ESPC360-11029"/>
        <s v="ESPC360-11021"/>
        <s v="ESPC360-11020"/>
        <s v="ESPC360-10845"/>
        <s v="ESPC360-10844"/>
        <s v="ESPC360-10827"/>
        <s v="ESPC360-10826"/>
        <s v="ESPC360-10823"/>
        <s v="ESPC360-10808"/>
        <s v="ESPC360-10787"/>
        <s v="ESPC360-10760"/>
        <s v="ESPC360-10759"/>
        <s v="ESPC360-10750"/>
        <s v="ESPC360-10742"/>
        <s v="ESPC360-10724"/>
        <s v="ESPC360-10720"/>
        <s v="ESPC360-10642"/>
        <s v="ESPC360-10615"/>
        <s v="ESPC360-10612"/>
        <s v="ESPC360-10604"/>
        <s v="ESPC360-10600"/>
        <s v="ESPC360-10589"/>
        <s v="ESPC360-10588"/>
        <s v="ESPC360-10587"/>
        <s v="ESPC360-10560"/>
        <s v="ESPC360-10554"/>
        <s v="ESPC360-10553"/>
        <s v="ESPC360-10552"/>
        <s v="ESPC360-10474"/>
        <s v="ESPC360-10473"/>
        <s v="ESPC360-10471"/>
        <s v="ESPC360-10442"/>
        <s v="ESPC360-10440"/>
        <s v="ESPC360-10404"/>
        <s v="ESPC360-10402"/>
        <s v="ESPC360-10343"/>
        <s v="ESPC360-10340"/>
        <s v="ESPC360-10243"/>
        <s v="ESPC360-10242"/>
        <s v="ESPC360-10241"/>
        <s v="ESPC360-10240"/>
        <s v="ESPC360-10239"/>
        <s v="ESPC360-10238"/>
        <s v="ESPC360-10234"/>
        <s v="ESPC360-10233"/>
        <s v="ESPC360-10232"/>
        <s v="ESPC360-10231"/>
        <s v="ESPC360-10219"/>
        <s v="ESPC360-10218"/>
        <s v="ESPC360-10215"/>
        <s v="ESPC360-10214"/>
        <s v="ESPC360-10212"/>
        <s v="ESPC360-10203"/>
        <s v="ESPC360-10202"/>
        <s v="ESPC360-10201"/>
        <s v="ESPC360-10200"/>
        <s v="ESPC360-10195"/>
        <s v="ESPC360-10193"/>
        <s v="ESPC360-10183"/>
        <s v="ESPC360-10014"/>
        <s v="ESPC360-9990"/>
        <s v="ESPC360-9977"/>
        <s v="ESPC360-9965"/>
        <s v="ESPC360-9946"/>
        <s v="ESPC360-9941"/>
        <s v="ESPC360-9940"/>
        <s v="ESPC360-9939"/>
        <s v="ESPC360-9935"/>
        <s v="ESPC360-9922"/>
        <s v="ESPC360-9837"/>
        <s v="ESPC360-9739"/>
        <s v="ESPC360-9738"/>
        <s v="ESPC360-9672"/>
        <s v="ESPC360-9671"/>
        <s v="ESPC360-9668"/>
        <s v="ESPC360-9644"/>
        <s v="ESPC360-9643"/>
        <s v="ESPC360-9642"/>
        <s v="ESPC360-9624"/>
        <s v="ESPC360-9535"/>
        <s v="ESPC360-9534"/>
        <s v="ESPC360-9531"/>
        <s v="ESPC360-9524"/>
        <s v="ESPC360-9523"/>
        <s v="ESPC360-9522"/>
        <s v="ESPC360-9510"/>
        <s v="ESPC360-9477"/>
        <s v="ESPC360-9469"/>
        <s v="ESPC360-9465"/>
        <s v="ESPC360-9348"/>
        <s v="ESPC360-9345"/>
        <s v="ESPC360-9344"/>
        <s v="ESPC360-9343"/>
        <s v="ESPC360-9342"/>
        <s v="ESPC360-9341"/>
        <s v="ESPC360-9340"/>
        <s v="ESPC360-9339"/>
        <s v="ESPC360-9330"/>
        <s v="ESPC360-9325"/>
        <s v="ESPC360-9324"/>
        <s v="ESPC360-9323"/>
        <s v="ESPC360-9320"/>
        <s v="ESPC360-9305"/>
        <s v="ESPC360-9288"/>
        <s v="ESPC360-9286"/>
        <s v="ESPC360-9279"/>
        <s v="ESPC360-9278"/>
        <s v="ESPC360-9194"/>
        <s v="ESPC360-9111"/>
        <s v="ESPC360-9092"/>
        <s v="ESPC360-9085"/>
        <s v="ESPC360-9078"/>
        <s v="ESPC360-9056"/>
        <s v="ESPC360-9051"/>
        <s v="ESPC360-8822"/>
        <s v="ESPC360-8797"/>
        <s v="ESPC360-8784"/>
        <s v="ESPC360-8774"/>
        <s v="ESPC360-8744"/>
        <s v="ESPC360-8740"/>
        <s v="ESPC360-8706"/>
        <s v="ESPC360-8705"/>
        <s v="ESPC360-8704"/>
        <s v="ESPC360-8674"/>
        <s v="ESPC360-8672"/>
        <s v="ESPC360-8670"/>
        <s v="ESPC360-8664"/>
        <s v="ESPC360-8652"/>
        <s v="ESPC360-8651"/>
        <s v="ESPC360-8610"/>
        <s v="ESPC360-8609"/>
        <s v="ESPC360-8554"/>
        <s v="ESPC360-8503"/>
        <s v="ESPC360-8493"/>
        <s v="ESPC360-8259"/>
        <s v="ESPC360-8133"/>
        <s v="ESPC360-8116"/>
        <s v="ESPC360-8115"/>
        <s v="ESPC360-8113"/>
        <s v="ESPC360-8105"/>
        <s v="ESPC360-8076"/>
        <s v="ESPC360-8075"/>
        <s v="ESPC360-8026"/>
        <s v="ESPC360-8025"/>
        <s v="ESPC360-8010"/>
        <s v="ESPC360-8009"/>
        <s v="ESPC360-8008"/>
        <s v="ESPC360-7974"/>
        <s v="ESPC360-7973"/>
        <s v="ESPC360-7972"/>
        <s v="ESPC360-7971"/>
        <s v="ESPC360-7970"/>
        <s v="ESPC360-7969"/>
        <s v="ESPC360-7968"/>
        <s v="ESPC360-7962"/>
        <s v="ESPC360-7959"/>
        <s v="ESPC360-7949"/>
        <s v="ESPC360-7934"/>
        <s v="ESPC360-7932"/>
        <s v="ESPC360-7920"/>
        <s v="ESPC360-7919"/>
        <s v="ESPC360-7913"/>
        <s v="ESPC360-7898"/>
        <s v="ESPC360-7866"/>
        <s v="ESPC360-7845"/>
        <s v="ESPC360-7711"/>
        <s v="ESPC360-7710"/>
        <s v="ESPC360-7707"/>
        <s v="ESPC360-7686"/>
        <s v="ESPC360-7685"/>
        <s v="ESPC360-7672"/>
        <s v="ESPC360-7669"/>
        <s v="ESPC360-7646"/>
        <s v="ESPC360-7622"/>
        <s v="ESPC360-7614"/>
        <s v="ESPC360-7612"/>
        <s v="ESPC360-7610"/>
        <s v="ESPC360-7605"/>
        <s v="ESPC360-7604"/>
        <s v="ESPC360-7603"/>
        <s v="ESPC360-7601"/>
        <s v="ESPC360-7599"/>
        <s v="ESPC360-7598"/>
        <s v="ESPC360-7586"/>
        <s v="ESPC360-7582"/>
        <s v="ESPC360-7577"/>
        <s v="ESPC360-7570"/>
        <s v="ESPC360-7564"/>
        <s v="ESPC360-7418"/>
        <s v="ESPC360-7316"/>
        <s v="ESPC360-7315"/>
        <s v="ESPC360-7311"/>
        <s v="ESPC360-7310"/>
        <s v="ESPC360-7301"/>
        <s v="ESPC360-7250"/>
        <s v="ESPC360-7239"/>
        <s v="ESPC360-7230"/>
        <s v="ESPC360-7227"/>
        <s v="ESPC360-7215"/>
        <s v="ESPC360-7214"/>
        <s v="ESPC360-7213"/>
        <s v="ESPC360-7212"/>
        <s v="ESPC360-7203"/>
        <s v="ESPC360-7202"/>
        <s v="ESPC360-7201"/>
        <s v="ESPC360-7200"/>
        <s v="ESPC360-7176"/>
        <s v="ESPC360-6984"/>
        <s v="ESPC360-6975"/>
        <s v="ESPC360-6974"/>
        <s v="ESPC360-6973"/>
        <s v="ESPC360-6951"/>
        <s v="ESPC360-6949"/>
        <s v="ESPC360-6934"/>
        <s v="ESPC360-6932"/>
        <s v="ESPC360-6926"/>
        <s v="ESPC360-6921"/>
        <s v="ESPC360-6881"/>
        <s v="ESPC360-6864"/>
        <s v="ESPC360-6854"/>
        <s v="ESPC360-6839"/>
        <s v="ESPC360-6838"/>
        <s v="ESPC360-6826"/>
        <s v="ESPC360-6822"/>
        <s v="ESPC360-6821"/>
        <s v="ESPC360-6768"/>
        <s v="ESPC360-6766"/>
        <s v="ESPC360-6749"/>
        <s v="ESPC360-6745"/>
        <s v="ESPC360-6741"/>
        <s v="ESPC360-6740"/>
        <s v="ESPC360-6733"/>
        <s v="ESPC360-6726"/>
        <s v="ESPC360-6550"/>
        <s v="ESPC360-6548"/>
        <s v="ESPC360-6521"/>
        <s v="ESPC360-6514"/>
        <s v="ESPC360-6489"/>
        <s v="ESPC360-6471"/>
        <s v="ESPC360-6470"/>
        <s v="ESPC360-6464"/>
        <s v="ESPC360-6459"/>
        <s v="ESPC360-6458"/>
        <s v="ESPC360-6457"/>
        <s v="ESPC360-6455"/>
        <s v="ESPC360-6454"/>
        <s v="ESPC360-6450"/>
        <s v="ESPC360-6448"/>
        <s v="ESPC360-6447"/>
        <s v="ESPC360-6442"/>
        <s v="ESPC360-6440"/>
        <s v="ESPC360-6439"/>
        <s v="ESPC360-6438"/>
        <s v="ESPC360-6437"/>
        <s v="ESPC360-6427"/>
        <s v="ESPC360-6426"/>
        <s v="ESPC360-6417"/>
        <s v="ESPC360-6416"/>
        <s v="ESPC360-6414"/>
        <s v="ESPC360-6412"/>
        <s v="ESPC360-6396"/>
        <s v="ESPC360-6391"/>
        <s v="ESPC360-6387"/>
        <s v="ESPC360-6384"/>
        <s v="ESPC360-6383"/>
        <s v="ESPC360-6382"/>
        <s v="ESPC360-6380"/>
        <s v="ESPC360-6379"/>
        <s v="ESPC360-6374"/>
        <s v="ESPC360-6370"/>
        <s v="ESPC360-6354"/>
        <s v="ESPC360-6349"/>
        <s v="ESPC360-6324"/>
        <s v="ESPC360-6321"/>
        <s v="ESPC360-6313"/>
        <s v="ESPC360-6300"/>
        <s v="ESPC360-6276"/>
        <s v="ESPC360-6274"/>
        <s v="ESPC360-6272"/>
        <s v="ESPC360-6271"/>
        <s v="ESPC360-6263"/>
        <s v="ESPC360-6258"/>
        <s v="ESPC360-6256"/>
        <s v="ESPC360-6255"/>
        <s v="ESPC360-6254"/>
        <s v="ESPC360-6253"/>
        <s v="ESPC360-6252"/>
        <s v="ESPC360-6237"/>
        <s v="ESPC360-6233"/>
        <s v="ESPC360-6232"/>
        <s v="ESPC360-6231"/>
        <s v="ESPC360-6214"/>
        <s v="ESPC360-6213"/>
        <s v="ESPC360-6194"/>
        <s v="ESPC360-6193"/>
        <s v="ESPC360-6192"/>
        <s v="ESPC360-6189"/>
        <s v="ESPC360-6183"/>
        <s v="ESPC360-6182"/>
        <s v="ESPC360-6181"/>
        <s v="ESPC360-6153"/>
        <s v="ESPC360-6137"/>
        <s v="ESPC360-6089"/>
        <s v="ESPC360-6073"/>
        <s v="ESPC360-6058"/>
        <s v="ESPC360-6057"/>
        <s v="ESPC360-6050"/>
        <s v="ESPC360-6049"/>
        <s v="ESPC360-6043"/>
        <s v="ESPC360-6039"/>
        <s v="ESPC360-6033"/>
        <s v="ESPC360-6019"/>
        <s v="ESPC360-6018"/>
        <s v="ESPC360-6016"/>
        <s v="ESPC360-6014"/>
        <s v="ESPC360-5966"/>
        <s v="ESPC360-5954"/>
        <s v="ESPC360-5952"/>
        <s v="ESPC360-5951"/>
        <s v="ESPC360-5943"/>
        <s v="ESPC360-5937"/>
        <s v="ESPC360-5935"/>
        <s v="ESPC360-5934"/>
        <s v="ESPC360-5933"/>
        <s v="ESPC360-5917"/>
        <s v="ESPC360-5915"/>
        <s v="ESPC360-5835"/>
        <s v="ESPC360-5814"/>
        <s v="ESPC360-5790"/>
        <s v="ESPC360-5769"/>
        <s v="ESPC360-5768"/>
        <s v="ESPC360-5767"/>
        <s v="ESPC360-5750"/>
        <s v="ESPC360-5748"/>
        <s v="ESPC360-5745"/>
        <s v="ESPC360-5742"/>
        <s v="ESPC360-5701"/>
        <s v="ESPC360-5700"/>
        <s v="ESPC360-5699"/>
        <s v="ESPC360-5696"/>
        <s v="ESPC360-5695"/>
        <s v="ESPC360-5670"/>
        <s v="ESPC360-5667"/>
        <s v="ESPC360-5634"/>
        <s v="ESPC360-5633"/>
        <s v="ESPC360-5622"/>
        <s v="ESPC360-5598"/>
        <s v="ESPC360-5591"/>
        <s v="ESPC360-5588"/>
        <s v="ESPC360-5587"/>
        <s v="ESPC360-5586"/>
        <s v="ESPC360-5585"/>
        <s v="ESPC360-5584"/>
        <s v="ESPC360-5579"/>
        <s v="ESPC360-5573"/>
        <s v="ESPC360-5536"/>
        <s v="ESPC360-5535"/>
        <s v="ESPC360-5534"/>
        <s v="ESPC360-5527"/>
        <s v="ESPC360-5526"/>
        <s v="ESPC360-5216"/>
        <s v="ESPC360-5210"/>
        <s v="ESPC360-5194"/>
        <s v="ESPC360-5193"/>
        <s v="ESPC360-5191"/>
        <s v="ESPC360-5188"/>
        <s v="ESPC360-5186"/>
        <s v="ESPC360-5179"/>
        <s v="ESPC360-5174"/>
        <s v="ESPC360-5152"/>
        <s v="ESPC360-5150"/>
        <s v="ESPC360-5145"/>
        <s v="ESPC360-5123"/>
        <s v="ESPC360-5119"/>
        <s v="ESPC360-5118"/>
        <s v="ESPC360-5117"/>
        <s v="ESPC360-5107"/>
        <s v="ESPC360-5106"/>
        <s v="ESPC360-5089"/>
        <s v="ESPC360-5083"/>
        <s v="ESPC360-5035"/>
        <s v="ESPC360-5020"/>
        <s v="ESPC360-4996"/>
        <s v="ESPC360-4995"/>
        <s v="ESPC360-4965"/>
        <s v="ESPC360-4964"/>
        <s v="ESPC360-4960"/>
        <s v="ESPC360-4955"/>
        <s v="ESPC360-4954"/>
        <s v="ESPC360-4953"/>
        <s v="ESPC360-4933"/>
        <s v="ESPC360-4928"/>
        <s v="ESPC360-4927"/>
        <s v="ESPC360-4926"/>
        <s v="ESPC360-4916"/>
        <s v="ESPC360-4913"/>
        <s v="ESPC360-4911"/>
        <s v="ESPC360-4907"/>
        <s v="ESPC360-4906"/>
        <s v="ESPC360-4903"/>
        <s v="ESPC360-4901"/>
        <s v="ESPC360-4655"/>
        <s v="ESPC360-4653"/>
        <s v="ESPC360-4617"/>
        <s v="ESPC360-4616"/>
        <s v="ESPC360-4612"/>
        <s v="ESPC360-4605"/>
        <s v="ESPC360-4604"/>
        <s v="ESPC360-4603"/>
        <s v="ESPC360-4582"/>
        <s v="ESPC360-4579"/>
        <s v="ESPC360-4509"/>
        <s v="ESPC360-4477"/>
        <s v="ESPC360-4462"/>
        <s v="ESPC360-4442"/>
        <s v="ESPC360-4441"/>
        <s v="ESPC360-4376"/>
        <s v="ESPC360-4362"/>
        <s v="ESPC360-4343"/>
        <s v="ESPC360-4342"/>
        <s v="ESPC360-4337"/>
        <s v="ESPC360-4333"/>
        <s v="ESPC360-4326"/>
        <s v="ESPC360-4017"/>
        <s v="ESPC360-4016"/>
        <s v="ESPC360-3997"/>
        <s v="ESPC360-3995"/>
        <s v="ESPC360-3994"/>
        <s v="ESPC360-3993"/>
        <s v="ESPC360-3990"/>
        <s v="ESPC360-3989"/>
        <s v="ESPC360-3979"/>
        <s v="ESPC360-3975"/>
        <s v="ESPC360-3890"/>
        <s v="ESPC360-4569"/>
        <s v="ESPC360-3650"/>
        <s v="ESPC360-4568"/>
        <s v="ESPC360-3493"/>
        <s v="ESPC360-3485"/>
        <s v="ESPC360-3484"/>
        <s v="ESPC360-4570"/>
        <s v="ESPC360-3452"/>
        <s v="ESPC360-3449"/>
        <s v="ESPC360-3440"/>
        <s v="ESPC360-3439"/>
        <s v="ESPC360-3321"/>
        <s v="ESPC360-3311"/>
        <s v="ESPC360-3299"/>
        <s v="ESPC360-3295"/>
        <s v="ESPC360-3291"/>
        <s v="ESPC360-3274"/>
        <s v="ESPC360-3138"/>
        <s v="ESPC360-3134"/>
        <s v="ESPC360-3129"/>
        <s v="ESPC360-3127"/>
        <s v="ESPC360-3124"/>
        <s v="ESPC360-3120"/>
        <s v="ESPC360-3101"/>
        <s v="ESPC360-3100"/>
        <s v="ESPC360-3099"/>
        <s v="ESPC360-3077"/>
        <s v="ESPC360-3076"/>
        <s v="ESPC360-3075"/>
        <s v="ESPC360-3060"/>
        <s v="ESPC360-3043"/>
        <s v="ESPC360-2858"/>
        <s v="ESPC360-2856"/>
        <s v="ESPC360-2792"/>
        <s v="ESPC360-2790"/>
        <s v="ESPC360-2789"/>
        <s v="ESPC360-2738"/>
        <s v="ESPC360-2560"/>
        <s v="ESPC360-2548"/>
        <s v="ESPC360-2543"/>
        <s v="ESPC360-2512"/>
        <s v="ESPC360-2508"/>
        <s v="ESPC360-2495"/>
        <s v="ESPC360-2489"/>
        <s v="ESPC360-2479"/>
        <s v="ESPC360-2478"/>
        <s v="ESPC360-2466"/>
        <s v="ESPC360-2465"/>
        <s v="ESPC360-2231"/>
        <s v="ESPC360-2201"/>
        <s v="ESPC360-2177"/>
        <s v="ESPC360-2172"/>
        <s v="ESPC360-2171"/>
        <s v="ESPC360-2170"/>
        <s v="ESPC360-2167"/>
        <s v="ESPC360-2139"/>
        <s v="ESPC360-2136"/>
        <s v="ESPC360-1921"/>
        <s v="ESPC360-1905"/>
        <s v="ESPC360-1899"/>
        <s v="ESPC360-1887"/>
        <s v="ESPC360-1756"/>
        <s v="ESPC360-1734"/>
        <s v="ESPC360-1728"/>
        <s v="ESPC360-1727"/>
        <s v="ESPC360-1683"/>
        <s v="ESPC360-1668"/>
        <s v="ESPC360-1667"/>
        <s v="ESPC360-1661"/>
        <s v="ESPC360-1656"/>
        <s v="ESPC360-1655"/>
        <s v="ESPC360-1653"/>
        <s v="ESPC360-3289"/>
        <s v="ESPC360-1507"/>
        <s v="ESPC360-1504"/>
        <s v="ESPC360-3643"/>
        <s v="ESPC360-1154"/>
        <s v="ESPC360-1153"/>
        <s v="ESPC360-1152"/>
        <s v="ESPC360-1150"/>
        <s v="ESPC360-1118"/>
        <s v="ESPC360-1114"/>
        <s v="ESPC360-1112"/>
        <s v="ESPC360-1111"/>
        <s v="ESPC360-978"/>
        <s v="ESPC360-975"/>
        <s v="ESPC360-974"/>
        <s v="ESPC360-922"/>
        <s v="ESPC360-746"/>
        <s v="ESPC360-720"/>
        <s v="ESPC360-560"/>
        <s v="ESPC360-515"/>
        <s v="ESPC360-342"/>
        <s v="ESPC360-341"/>
        <s v="ESPC360-202"/>
        <s v="ESPC360-186"/>
        <m/>
      </sharedItems>
    </cacheField>
    <cacheField name="Tipo de Incidencia" numFmtId="0">
      <sharedItems containsBlank="1"/>
    </cacheField>
    <cacheField name="Resumen" numFmtId="0">
      <sharedItems containsBlank="1"/>
    </cacheField>
    <cacheField name="Estado" numFmtId="0">
      <sharedItems containsBlank="1" count="13">
        <s v="ON HOLD"/>
        <s v="Ready to Develop"/>
        <s v="CERRADO"/>
        <s v="Upstream Generic State 06"/>
        <s v="Upstream Generic State 00"/>
        <s v="Tested CERT / TEST"/>
        <s v="Upstream Generic State 07"/>
        <s v="Blocked"/>
        <s v="Upstream Generic State 08"/>
        <s v="CANCELADO"/>
        <s v="BACKLOG"/>
        <s v="Developed"/>
        <m/>
      </sharedItems>
    </cacheField>
    <cacheField name="Story Points" numFmtId="0">
      <sharedItems containsBlank="1"/>
    </cacheField>
    <cacheField name="Sprint" numFmtId="0">
      <sharedItems containsBlank="1"/>
    </cacheField>
    <cacheField name="Equipo" numFmtId="0">
      <sharedItems containsBlank="1"/>
    </cacheField>
    <cacheField name="Prioridad" numFmtId="0">
      <sharedItems containsBlank="1"/>
    </cacheField>
    <cacheField name="Epic Link" numFmtId="0">
      <sharedItems containsBlank="1"/>
    </cacheField>
    <cacheField name="ES-ID Workpackage" numFmtId="0">
      <sharedItems containsBlank="1"/>
    </cacheField>
    <cacheField name="Opción 1" numFmtId="0">
      <sharedItems containsBlank="1" count="4">
        <s v="OPERACIONAL"/>
        <s v="ANALÍTICO"/>
        <s v="IA"/>
        <m/>
      </sharedItems>
    </cacheField>
    <cacheField name="Opción 2" numFmtId="0">
      <sharedItems containsBlank="1"/>
    </cacheField>
    <cacheField name="Entorno Afectado" numFmtId="0">
      <sharedItems containsBlank="1" count="6">
        <s v="PRO"/>
        <s v=""/>
        <s v="PRE"/>
        <s v="DEV;PRE"/>
        <s v="DEV"/>
        <m/>
      </sharedItems>
    </cacheField>
    <cacheField name="ITSM ID Incidencia" numFmtId="0">
      <sharedItems containsBlank="1"/>
    </cacheField>
    <cacheField name="Creada" numFmtId="0">
      <sharedItems containsNonDate="0" containsDate="1" containsString="0" containsBlank="1" minDate="2023-05-09T10:39:05" maxDate="2024-09-05T08:46:16"/>
    </cacheField>
    <cacheField name="Resuelta" numFmtId="0">
      <sharedItems containsDate="1" containsBlank="1" containsMixedTypes="1" minDate="2023-07-03T19:43:42" maxDate="2024-09-05T16:31:51" count="472">
        <s v=""/>
        <d v="2024-09-04T11:34:48"/>
        <d v="2024-09-02T16:42:54"/>
        <d v="2024-09-02T08:55:42"/>
        <d v="2024-09-04T08:31:34"/>
        <d v="2024-09-02T10:09:54"/>
        <d v="2024-08-30T10:11:11"/>
        <d v="2024-08-26T10:33:35"/>
        <d v="2024-08-29T10:33:13"/>
        <d v="2024-09-03T17:21:21"/>
        <d v="2024-08-29T10:34:13"/>
        <d v="2024-09-05T16:31:51"/>
        <d v="2024-08-22T12:39:18"/>
        <d v="2024-08-22T10:03:46"/>
        <d v="2024-08-29T10:03:17"/>
        <d v="2024-08-29T14:25:29"/>
        <d v="2024-09-04T08:32:08"/>
        <d v="2024-08-19T14:10:28"/>
        <d v="2024-08-22T13:32:07"/>
        <d v="2024-08-12T14:22:45"/>
        <d v="2024-08-09T13:51:20"/>
        <d v="2024-08-09T15:27:19"/>
        <d v="2024-08-22T13:35:33"/>
        <d v="2024-08-05T10:56:57"/>
        <d v="2024-08-05T10:43:22"/>
        <d v="2024-08-06T15:15:43"/>
        <d v="2024-08-02T09:24:43"/>
        <d v="2024-08-22T13:33:28"/>
        <d v="2024-08-05T11:03:49"/>
        <d v="2024-08-05T11:00:28"/>
        <d v="2024-08-05T11:10:41"/>
        <d v="2024-08-12T13:48:07"/>
        <d v="2024-08-05T11:05:45"/>
        <d v="2024-08-12T10:24:12"/>
        <d v="2024-07-31T09:21:53"/>
        <d v="2024-07-30T08:43:33"/>
        <d v="2024-08-29T09:02:55"/>
        <d v="2024-08-12T10:12:21"/>
        <d v="2024-07-26T14:07:30"/>
        <d v="2024-08-01T11:44:49"/>
        <d v="2024-08-01T11:44:29"/>
        <d v="2024-08-12T14:14:01"/>
        <d v="2024-08-01T11:44:14"/>
        <d v="2024-08-01T11:44:00"/>
        <d v="2024-08-26T14:11:24"/>
        <d v="2024-08-12T14:13:54"/>
        <d v="2024-08-01T11:43:46"/>
        <d v="2024-08-01T11:43:37"/>
        <d v="2024-08-26T08:14:18"/>
        <d v="2024-07-23T11:37:20"/>
        <d v="2024-08-29T09:02:56"/>
        <d v="2024-08-01T11:43:24"/>
        <d v="2024-07-30T08:33:05"/>
        <d v="2024-07-26T09:46:53"/>
        <d v="2024-07-26T09:46:26"/>
        <d v="2024-07-22T13:20:38"/>
        <d v="2024-07-29T12:20:57"/>
        <d v="2024-07-30T08:32:28"/>
        <d v="2024-08-29T09:22:32"/>
        <d v="2024-07-23T11:37:04"/>
        <d v="2024-07-16T08:33:56"/>
        <d v="2024-07-23T08:40:43"/>
        <d v="2024-08-19T14:31:01"/>
        <d v="2024-07-15T09:41:32"/>
        <d v="2024-07-12T11:45:45"/>
        <d v="2024-07-15T09:41:56"/>
        <d v="2024-07-12T09:23:58"/>
        <d v="2024-07-12T10:13:09"/>
        <d v="2024-07-12T10:13:33"/>
        <d v="2024-08-29T10:14:37"/>
        <d v="2024-07-31T09:34:44"/>
        <d v="2024-08-29T09:22:31"/>
        <d v="2024-07-29T12:01:51"/>
        <d v="2024-07-04T10:17:30"/>
        <d v="2024-07-15T14:52:46"/>
        <d v="2024-07-10T09:57:05"/>
        <d v="2024-07-03T11:41:52"/>
        <d v="2024-07-02T11:53:45"/>
        <d v="2024-08-30T08:20:44"/>
        <d v="2024-07-08T11:58:15"/>
        <d v="2024-07-03T09:49:33"/>
        <d v="2024-07-02T13:14:38"/>
        <d v="2024-06-27T16:02:50"/>
        <d v="2024-06-27T11:10:59"/>
        <d v="2024-06-27T13:27:06"/>
        <d v="2024-07-19T11:55:53"/>
        <d v="2024-08-23T10:24:57"/>
        <d v="2024-07-03T14:17:08"/>
        <d v="2024-07-19T11:52:50"/>
        <d v="2024-07-30T08:31:49"/>
        <d v="2024-08-27T09:30:58"/>
        <d v="2024-07-01T11:17:57"/>
        <d v="2024-06-25T17:19:28"/>
        <d v="2024-07-03T09:48:41"/>
        <d v="2024-07-09T11:34:45"/>
        <d v="2024-07-03T14:14:57"/>
        <d v="2024-07-23T08:43:46"/>
        <d v="2024-06-28T10:06:32"/>
        <d v="2024-07-11T11:31:49"/>
        <d v="2024-06-21T13:31:05"/>
        <d v="2024-07-03T11:03:39"/>
        <d v="2024-06-21T14:16:58"/>
        <d v="2024-06-19T12:58:54"/>
        <d v="2024-06-19T08:46:45"/>
        <d v="2024-06-24T14:41:21"/>
        <d v="2024-07-30T09:18:06"/>
        <d v="2024-06-11T16:18:47"/>
        <d v="2024-06-17T10:06:46"/>
        <d v="2024-06-11T13:56:27"/>
        <d v="2024-06-18T09:32:21"/>
        <d v="2024-06-12T11:20:18"/>
        <d v="2024-06-07T11:51:35"/>
        <d v="2024-06-19T08:46:08"/>
        <d v="2024-06-10T10:04:19"/>
        <d v="2024-06-12T09:53:44"/>
        <d v="2024-08-01T01:12:59"/>
        <d v="2024-06-11T09:27:21"/>
        <d v="2024-06-21T11:25:05"/>
        <d v="2024-06-04T17:00:39"/>
        <d v="2024-06-03T18:25:42"/>
        <d v="2024-06-11T09:26:48"/>
        <d v="2024-06-07T13:56:42"/>
        <d v="2024-06-03T16:59:53"/>
        <d v="2024-06-05T09:51:11"/>
        <d v="2024-05-30T17:32:46"/>
        <d v="2024-05-30T09:51:30"/>
        <d v="2024-07-18T12:11:33"/>
        <d v="2024-05-29T10:29:42"/>
        <d v="2024-05-30T16:38:15"/>
        <d v="2024-05-27T13:04:50"/>
        <d v="2024-06-03T16:58:50"/>
        <d v="2024-06-17T09:56:57"/>
        <d v="2024-07-11T11:29:21"/>
        <d v="2024-05-30T16:37:10"/>
        <d v="2024-05-31T10:09:38"/>
        <d v="2024-05-23T14:19:26"/>
        <d v="2024-06-03T15:12:42"/>
        <d v="2024-06-21T14:21:55"/>
        <d v="2024-06-24T14:41:25"/>
        <d v="2024-06-24T14:41:22"/>
        <d v="2024-05-24T14:58:55"/>
        <d v="2024-05-23T17:37:25"/>
        <d v="2024-05-24T14:57:51"/>
        <d v="2024-05-21T17:06:51"/>
        <d v="2024-05-22T10:36:48"/>
        <d v="2024-05-27T13:06:48"/>
        <d v="2024-05-22T10:39:25"/>
        <d v="2024-05-21T12:23:01"/>
        <d v="2024-05-24T10:17:18"/>
        <d v="2024-06-03T10:27:50"/>
        <d v="2024-05-21T12:22:12"/>
        <d v="2024-05-23T12:39:31"/>
        <d v="2024-05-16T10:46:21"/>
        <d v="2024-05-21T12:20:18"/>
        <d v="2024-05-17T16:16:46"/>
        <d v="2024-05-13T12:54:19"/>
        <d v="2024-06-14T13:54:08"/>
        <d v="2024-05-23T15:30:27"/>
        <d v="2024-05-09T17:35:18"/>
        <d v="2024-06-07T09:11:13"/>
        <d v="2024-05-16T11:05:02"/>
        <d v="2024-05-16T15:25:18"/>
        <d v="2024-05-09T12:10:59"/>
        <d v="2024-07-03T11:02:42"/>
        <d v="2024-05-07T13:20:38"/>
        <d v="2024-06-12T17:18:47"/>
        <d v="2024-05-09T10:11:59"/>
        <d v="2024-05-07T16:45:29"/>
        <d v="2024-05-07T17:04:08"/>
        <d v="2024-05-06T11:56:17"/>
        <d v="2024-05-06T10:05:28"/>
        <d v="2024-05-16T11:06:44"/>
        <d v="2024-05-03T14:45:40"/>
        <d v="2024-05-09T10:14:56"/>
        <d v="2024-05-16T11:08:40"/>
        <d v="2024-07-04T01:52:23"/>
        <d v="2024-05-10T09:23:44"/>
        <d v="2024-06-17T16:21:42"/>
        <d v="2024-04-30T10:49:41"/>
        <d v="2024-04-26T09:02:02"/>
        <d v="2024-05-02T10:29:49"/>
        <d v="2024-04-25T09:40:26"/>
        <d v="2024-06-06T17:26:10"/>
        <d v="2024-04-26T08:46:24"/>
        <d v="2024-04-26T08:44:31"/>
        <d v="2024-04-26T08:43:39"/>
        <d v="2024-04-25T09:36:28"/>
        <d v="2024-04-23T08:17:54"/>
        <d v="2024-04-24T10:24:39"/>
        <d v="2024-04-24T10:23:51"/>
        <d v="2024-04-18T16:26:45"/>
        <d v="2024-04-17T12:17:39"/>
        <d v="2024-04-22T10:05:14"/>
        <d v="2024-05-23T17:40:23"/>
        <d v="2024-04-25T12:36:09"/>
        <d v="2024-04-23T17:34:57"/>
        <d v="2024-05-07T17:37:05"/>
        <d v="2024-04-16T12:07:20"/>
        <d v="2024-04-15T10:20:12"/>
        <d v="2024-04-12T10:05:59"/>
        <d v="2024-04-15T10:06:09"/>
        <d v="2024-04-11T08:44:34"/>
        <d v="2024-05-14T09:52:16"/>
        <d v="2024-04-17T09:43:02"/>
        <d v="2024-04-09T13:00:03"/>
        <d v="2024-04-09T11:38:15"/>
        <d v="2024-04-09T11:38:01"/>
        <d v="2024-04-12T09:44:01"/>
        <d v="2024-04-25T08:50:58"/>
        <d v="2024-04-15T09:40:48"/>
        <d v="2024-05-07T17:36:06"/>
        <d v="2024-04-05T10:25:21"/>
        <d v="2024-04-05T09:46:45"/>
        <d v="2024-04-12T10:05:35"/>
        <d v="2024-04-04T17:19:59"/>
        <d v="2024-05-09T10:14:57"/>
        <d v="2024-04-12T10:05:07"/>
        <d v="2024-04-16T10:47:43"/>
        <d v="2024-06-06T17:26:09"/>
        <d v="2024-04-02T08:39:32"/>
        <d v="2024-04-08T10:56:38"/>
        <d v="2024-03-26T16:43:38"/>
        <d v="2024-04-01T16:01:33"/>
        <d v="2024-04-08T15:13:15"/>
        <d v="2024-03-26T15:41:56"/>
        <d v="2024-04-02T08:36:27"/>
        <d v="2024-04-01T16:00:26"/>
        <d v="2024-04-02T12:20:02"/>
        <d v="2024-04-01T15:50:07"/>
        <d v="2024-04-01T16:44:06"/>
        <d v="2024-03-25T12:03:48"/>
        <d v="2024-03-26T15:40:45"/>
        <d v="2024-03-26T15:46:05"/>
        <d v="2024-04-04T09:49:29"/>
        <d v="2024-04-04T10:39:40"/>
        <d v="2024-03-21T13:39:18"/>
        <d v="2024-03-26T15:47:47"/>
        <d v="2024-03-22T10:05:20"/>
        <d v="2024-03-21T12:33:10"/>
        <d v="2024-03-21T12:31:52"/>
        <d v="2024-03-20T12:19:58"/>
        <d v="2024-03-20T08:23:18"/>
        <d v="2024-04-18T10:02:49"/>
        <d v="2024-03-21T12:30:26"/>
        <d v="2024-07-12T10:10:21"/>
        <d v="2024-04-01T08:45:38"/>
        <d v="2024-03-19T16:20:43"/>
        <d v="2024-04-15T10:27:18"/>
        <d v="2024-08-29T15:00:15"/>
        <d v="2024-03-19T10:19:43"/>
        <d v="2024-03-18T16:08:02"/>
        <d v="2024-03-21T12:28:06"/>
        <d v="2024-04-04T09:49:36"/>
        <d v="2024-03-18T16:34:27"/>
        <d v="2024-03-14T10:04:13"/>
        <d v="2024-03-21T12:58:32"/>
        <d v="2024-03-13T17:32:56"/>
        <d v="2024-04-09T15:27:47"/>
        <d v="2024-03-14T10:10:51"/>
        <d v="2024-03-13T12:10:33"/>
        <d v="2024-04-25T08:50:43"/>
        <d v="2024-03-15T10:09:40"/>
        <d v="2024-03-12T15:34:20"/>
        <d v="2024-03-14T15:27:11"/>
        <d v="2024-03-12T09:29:07"/>
        <d v="2024-03-12T09:30:55"/>
        <d v="2024-03-07T17:29:09"/>
        <d v="2024-03-08T11:04:39"/>
        <d v="2024-03-08T11:03:38"/>
        <d v="2024-04-25T12:36:16"/>
        <d v="2024-03-15T09:50:47"/>
        <d v="2024-03-08T11:06:01"/>
        <d v="2024-03-05T15:41:39"/>
        <d v="2024-03-05T15:46:45"/>
        <d v="2024-04-03T13:15:40"/>
        <d v="2024-03-07T10:03:36"/>
        <d v="2024-03-05T12:52:42"/>
        <d v="2024-03-05T10:33:33"/>
        <d v="2024-03-22T13:43:15"/>
        <d v="2024-03-04T11:22:49"/>
        <d v="2024-03-05T12:51:56"/>
        <d v="2024-03-05T10:34:47"/>
        <d v="2024-03-01T10:04:57"/>
        <d v="2024-03-06T11:03:34"/>
        <d v="2024-03-05T12:50:18"/>
        <d v="2024-02-28T16:56:59"/>
        <d v="2024-03-04T11:12:42"/>
        <d v="2024-02-29T09:50:50"/>
        <d v="2024-03-08T10:04:56"/>
        <d v="2024-03-27T09:04:24"/>
        <d v="2024-03-01T11:44:02"/>
        <d v="2024-03-01T11:43:40"/>
        <d v="2024-02-26T11:19:30"/>
        <d v="2024-03-01T11:43:18"/>
        <d v="2024-03-18T10:36:23"/>
        <d v="2024-02-27T09:00:36"/>
        <d v="2024-08-19T14:45:19"/>
        <d v="2024-03-01T11:42:42"/>
        <d v="2024-02-21T16:53:47"/>
        <d v="2024-02-21T13:37:59"/>
        <d v="2024-02-22T15:59:07"/>
        <d v="2024-02-21T16:02:52"/>
        <d v="2024-03-19T12:03:08"/>
        <d v="2024-02-21T12:05:55"/>
        <d v="2024-02-20T09:32:00"/>
        <d v="2024-02-20T09:33:04"/>
        <d v="2024-03-01T11:44:54"/>
        <d v="2024-02-19T12:33:48"/>
        <d v="2024-02-16T11:43:40"/>
        <d v="2024-02-28T17:03:35"/>
        <d v="2024-03-06T10:08:39"/>
        <d v="2024-02-21T09:45:19"/>
        <d v="2024-02-23T13:12:38"/>
        <d v="2024-02-15T11:42:53"/>
        <d v="2024-02-14T17:04:54"/>
        <d v="2024-02-22T11:39:50"/>
        <d v="2024-02-20T09:53:13"/>
        <d v="2024-03-01T10:27:15"/>
        <d v="2024-02-13T09:50:24"/>
        <d v="2024-02-13T10:04:07"/>
        <d v="2024-03-13T12:25:44"/>
        <d v="2024-02-13T10:40:34"/>
        <d v="2024-02-09T13:08:24"/>
        <d v="2024-02-08T11:55:38"/>
        <d v="2024-02-20T13:59:58"/>
        <d v="2024-02-08T16:24:32"/>
        <d v="2024-02-13T08:43:59"/>
        <d v="2024-02-16T14:08:12"/>
        <d v="2024-02-22T08:37:11"/>
        <d v="2024-02-20T09:57:25"/>
        <d v="2024-03-18T10:36:22"/>
        <d v="2024-03-04T14:37:18"/>
        <d v="2024-02-12T13:47:38"/>
        <d v="2024-03-18T16:51:22"/>
        <d v="2024-02-06T13:09:20"/>
        <d v="2024-02-15T10:53:26"/>
        <d v="2024-02-06T17:34:32"/>
        <d v="2024-02-07T13:29:07"/>
        <d v="2024-02-09T14:03:29"/>
        <d v="2024-02-01T16:48:16"/>
        <d v="2024-04-04T10:41:26"/>
        <d v="2024-02-20T13:58:45"/>
        <d v="2024-02-02T11:49:12"/>
        <d v="2024-02-01T16:44:15"/>
        <d v="2024-02-09T13:50:30"/>
        <d v="2024-02-06T08:49:31"/>
        <d v="2024-02-15T10:52:26"/>
        <d v="2024-01-31T11:07:23"/>
        <d v="2024-02-01T14:23:30"/>
        <d v="2024-02-05T09:52:43"/>
        <d v="2024-02-06T10:39:02"/>
        <d v="2024-01-30T10:47:01"/>
        <d v="2024-01-30T09:36:04"/>
        <d v="2024-02-06T08:48:56"/>
        <d v="2024-01-29T11:11:59"/>
        <d v="2024-02-08T17:22:32"/>
        <d v="2024-02-02T09:58:05"/>
        <d v="2024-01-30T09:47:37"/>
        <d v="2024-01-31T13:58:39"/>
        <d v="2024-01-26T08:50:16"/>
        <d v="2024-02-16T08:35:27"/>
        <d v="2024-01-30T09:38:02"/>
        <d v="2024-01-30T08:56:21"/>
        <d v="2024-01-31T18:36:51"/>
        <d v="2024-02-08T13:49:25"/>
        <d v="2024-04-19T10:13:13"/>
        <d v="2024-03-01T09:47:31"/>
        <d v="2024-01-29T08:58:01"/>
        <d v="2024-03-04T14:37:21"/>
        <d v="2024-01-29T13:53:28"/>
        <d v="2024-01-26T09:14:29"/>
        <d v="2024-01-22T10:10:11"/>
        <d v="2024-01-25T17:03:51"/>
        <d v="2024-01-19T13:17:08"/>
        <d v="2024-01-18T14:31:11"/>
        <d v="2024-01-22T12:28:29"/>
        <d v="2024-01-22T10:22:22"/>
        <d v="2024-02-21T09:48:50"/>
        <d v="2024-01-17T13:10:16"/>
        <d v="2024-01-19T13:17:34"/>
        <d v="2024-02-16T08:33:17"/>
        <d v="2024-01-11T17:43:54"/>
        <d v="2024-01-17T10:41:39"/>
        <d v="2024-02-02T09:57:58"/>
        <d v="2024-06-19T12:38:35"/>
        <d v="2024-01-19T13:13:13"/>
        <d v="2024-01-19T13:16:32"/>
        <d v="2024-01-15T10:42:49"/>
        <d v="2024-01-10T13:29:29"/>
        <d v="2024-01-10T16:49:50"/>
        <d v="2024-01-10T16:04:53"/>
        <d v="2024-01-25T17:05:37"/>
        <d v="2024-02-01T13:14:09"/>
        <d v="2024-01-04T15:41:41"/>
        <d v="2024-04-12T09:13:50"/>
        <d v="2023-12-22T09:39:04"/>
        <d v="2024-02-20T08:42:58"/>
        <d v="2024-02-02T12:54:53"/>
        <d v="2024-01-29T19:22:40"/>
        <d v="2024-01-29T08:12:03"/>
        <d v="2023-12-14T12:21:13"/>
        <d v="2024-01-15T11:46:51"/>
        <d v="2023-12-15T10:35:56"/>
        <d v="2023-12-11T09:43:34"/>
        <d v="2024-02-02T09:57:16"/>
        <d v="2023-12-11T09:43:37"/>
        <d v="2024-01-31T15:47:06"/>
        <d v="2023-12-11T12:52:28"/>
        <d v="2023-12-21T16:40:11"/>
        <d v="2023-11-28T09:24:55"/>
        <d v="2024-01-18T16:06:49"/>
        <d v="2023-12-14T12:21:14"/>
        <d v="2023-12-14T12:24:28"/>
        <d v="2024-01-26T11:31:48"/>
        <d v="2023-12-13T08:15:43"/>
        <d v="2023-11-03T14:35:20"/>
        <d v="2023-12-19T10:03:24"/>
        <d v="2023-10-31T08:54:51"/>
        <d v="2023-10-26T14:04:30"/>
        <d v="2023-11-16T11:25:53"/>
        <d v="2023-10-25T20:13:37"/>
        <d v="2023-11-03T14:35:32"/>
        <d v="2023-11-02T10:12:33"/>
        <d v="2023-10-25T20:13:05"/>
        <d v="2023-10-31T12:44:47"/>
        <d v="2023-11-27T16:24:32"/>
        <d v="2023-11-14T16:31:28"/>
        <d v="2023-11-14T16:30:31"/>
        <d v="2024-06-24T14:48:07"/>
        <d v="2023-11-21T07:53:12"/>
        <d v="2023-12-01T12:41:56"/>
        <d v="2023-11-02T10:12:34"/>
        <d v="2023-12-21T16:29:47"/>
        <d v="2023-10-05T09:37:25"/>
        <d v="2023-10-03T10:52:49"/>
        <d v="2023-10-11T16:50:01"/>
        <d v="2023-09-22T12:52:08"/>
        <d v="2023-10-11T16:50:27"/>
        <d v="2023-10-05T09:36:27"/>
        <d v="2023-10-26T18:48:23"/>
        <d v="2023-09-25T09:05:02"/>
        <d v="2023-09-25T09:07:35"/>
        <d v="2023-09-25T09:04:03"/>
        <d v="2023-09-25T08:58:43"/>
        <d v="2023-09-12T16:49:55"/>
        <d v="2023-09-13T08:59:04"/>
        <d v="2023-11-16T16:59:00"/>
        <d v="2023-11-20T19:00:45"/>
        <d v="2023-09-13T12:56:21"/>
        <d v="2023-12-11T13:02:04"/>
        <d v="2023-09-20T09:28:48"/>
        <d v="2023-10-26T18:48:37"/>
        <d v="2024-04-12T09:11:58"/>
        <d v="2023-10-05T15:56:16"/>
        <d v="2023-09-12T12:11:58"/>
        <d v="2023-09-12T16:49:05"/>
        <d v="2023-10-05T15:56:23"/>
        <d v="2023-10-10T09:37:50"/>
        <d v="2023-10-04T08:55:14"/>
        <d v="2023-12-11T13:03:32"/>
        <d v="2023-10-16T12:14:14"/>
        <d v="2023-10-05T15:56:21"/>
        <d v="2023-07-07T10:37:29"/>
        <d v="2023-07-25T02:20:46"/>
        <d v="2023-12-11T14:08:01"/>
        <d v="2023-07-12T12:37:49"/>
        <d v="2023-09-12T16:50:15"/>
        <d v="2023-08-01T13:03:40"/>
        <d v="2023-09-12T16:50:22"/>
        <d v="2023-12-12T09:32:56"/>
        <d v="2023-07-03T19:43:42"/>
        <m/>
      </sharedItems>
    </cacheField>
    <cacheField name="Start date" numFmtId="0">
      <sharedItems containsDate="1" containsBlank="1" containsMixedTypes="1" minDate="2022-12-30T00:00:00" maxDate="2024-10-03T00:00:00"/>
    </cacheField>
    <cacheField name="End date" numFmtId="0">
      <sharedItems containsDate="1" containsBlank="1" containsMixedTypes="1" minDate="2022-12-30T00:00:00" maxDate="2025-01-01T00:00:00"/>
    </cacheField>
    <cacheField name="Fecha Inicio Comprometida" numFmtId="0">
      <sharedItems containsDate="1" containsBlank="1" containsMixedTypes="1" minDate="2023-03-01T00:00:00" maxDate="2024-08-07T00:00:00"/>
    </cacheField>
    <cacheField name="Fecha Fin Comprometida" numFmtId="0">
      <sharedItems containsDate="1" containsBlank="1" containsMixedTypes="1" minDate="2023-06-28T00:00:00" maxDate="2025-01-01T00:00:00"/>
    </cacheField>
    <cacheField name="Fecha Inicio Real" numFmtId="0">
      <sharedItems containsDate="1" containsBlank="1" containsMixedTypes="1" minDate="2023-06-01T00:00:00" maxDate="2024-09-05T00:00:00"/>
    </cacheField>
    <cacheField name="Fecha Fin Real" numFmtId="0">
      <sharedItems containsDate="1" containsBlank="1" containsMixedTypes="1" minDate="2023-07-03T00:00:00" maxDate="2024-09-06T00:00:00"/>
    </cacheField>
    <cacheField name="MES creación" numFmtId="0">
      <sharedItems containsString="0" containsBlank="1" containsNumber="1" containsInteger="1" minValue="1" maxValue="12"/>
    </cacheField>
    <cacheField name="AÑO creación" numFmtId="0">
      <sharedItems containsString="0" containsBlank="1" containsNumber="1" containsInteger="1" minValue="2023" maxValue="2024" count="3">
        <n v="2024"/>
        <n v="2023"/>
        <m/>
      </sharedItems>
    </cacheField>
    <cacheField name="MES resolución" numFmtId="0">
      <sharedItems containsString="0" containsBlank="1" containsNumber="1" containsInteger="1" minValue="0" maxValue="12"/>
    </cacheField>
    <cacheField name="AÑO resolución" numFmtId="0">
      <sharedItems containsString="0" containsBlank="1" containsNumber="1" containsInteger="1" minValue="0" maxValue="2024"/>
    </cacheField>
    <cacheField name="Tiempo Total Resolución (dias)" numFmtId="0">
      <sharedItems containsString="0" containsBlank="1" containsNumber="1" minValue="0" maxValue="257.0887166666652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57">
  <r>
    <x v="0"/>
    <s v="Error"/>
    <s v="[PRO] [Préstamos] INC045995668 - La oficina indica que le aparece disponible 0.01"/>
    <x v="0"/>
    <s v=""/>
    <s v=""/>
    <s v="C360_Team_Mtto"/>
    <s v="Medium"/>
    <s v=""/>
    <s v="ESDCENINFO-1085"/>
    <x v="0"/>
    <s v="SOPORTE"/>
    <x v="0"/>
    <s v="INC045995668"/>
    <d v="2024-09-05T08:46:16"/>
    <x v="0"/>
    <d v="2024-01-01T00:00:00"/>
    <d v="2024-12-31T00:00:00"/>
    <d v="2024-01-01T00:00:00"/>
    <d v="2024-12-31T00:00:00"/>
    <s v=""/>
    <s v=""/>
    <n v="9"/>
    <x v="0"/>
    <n v="0"/>
    <n v="0"/>
    <n v="0"/>
  </r>
  <r>
    <x v="1"/>
    <s v="Error"/>
    <s v="[PRO] [Cuentas] INC045960707 - No ve contratos "/>
    <x v="1"/>
    <s v=""/>
    <s v=""/>
    <s v="C360_Team_Mtto"/>
    <s v="Medium"/>
    <s v=""/>
    <s v="ESDCENINFO-1085"/>
    <x v="0"/>
    <s v=""/>
    <x v="0"/>
    <s v="INC045960707 "/>
    <d v="2024-09-04T09:13:58"/>
    <x v="0"/>
    <d v="2024-01-01T00:00:00"/>
    <d v="2024-12-31T00:00:00"/>
    <d v="2024-01-01T00:00:00"/>
    <d v="2024-12-31T00:00:00"/>
    <s v=""/>
    <s v=""/>
    <n v="9"/>
    <x v="0"/>
    <n v="0"/>
    <n v="0"/>
    <n v="0"/>
  </r>
  <r>
    <x v="2"/>
    <s v="Error"/>
    <s v="[PRO] [PFES] INC045916091 - pfe digital contratado inactivo "/>
    <x v="2"/>
    <s v=""/>
    <s v=""/>
    <s v="C360_Team_Mtto"/>
    <s v="Medium"/>
    <s v=""/>
    <s v="ESDCENINFO-1085"/>
    <x v="0"/>
    <s v="SOPORTE"/>
    <x v="0"/>
    <s v="INC045916091 "/>
    <d v="2024-09-04T09:10:05"/>
    <x v="1"/>
    <d v="2024-01-01T00:00:00"/>
    <d v="2024-12-31T00:00:00"/>
    <d v="2024-01-01T00:00:00"/>
    <d v="2024-12-31T00:00:00"/>
    <s v=""/>
    <d v="2024-09-04T00:00:00"/>
    <n v="9"/>
    <x v="0"/>
    <n v="9"/>
    <n v="2024"/>
    <n v="0.10049672453169478"/>
  </r>
  <r>
    <x v="3"/>
    <s v="Error"/>
    <s v="[Cuentas] [PRO] INC045955037 - NHB no visualiza una de sus cuentas"/>
    <x v="1"/>
    <s v=""/>
    <s v=""/>
    <s v="C360_Team_Mtto"/>
    <s v="Medium"/>
    <s v=""/>
    <s v="ESDCENINFO-1085"/>
    <x v="0"/>
    <s v=""/>
    <x v="0"/>
    <s v="INC045955037 "/>
    <d v="2024-09-04T08:58:29"/>
    <x v="0"/>
    <d v="2024-01-01T00:00:00"/>
    <d v="2024-12-31T00:00:00"/>
    <d v="2024-01-01T00:00:00"/>
    <d v="2024-12-31T00:00:00"/>
    <s v=""/>
    <s v=""/>
    <n v="9"/>
    <x v="0"/>
    <n v="0"/>
    <n v="0"/>
    <n v="0"/>
  </r>
  <r>
    <x v="4"/>
    <s v="Error"/>
    <s v="Error en el proceso proceso_12_Ejecucion_Controles"/>
    <x v="3"/>
    <s v=""/>
    <s v=""/>
    <s v=""/>
    <s v="Medium"/>
    <s v=""/>
    <s v="ESPC360-9479"/>
    <x v="1"/>
    <s v=""/>
    <x v="1"/>
    <s v=""/>
    <d v="2024-09-03T15:18:16"/>
    <x v="0"/>
    <d v="2024-01-01T00:00:00"/>
    <d v="2024-12-31T00:00:00"/>
    <d v="2024-01-01T00:00:00"/>
    <d v="2024-12-31T00:00:00"/>
    <s v=""/>
    <s v=""/>
    <n v="9"/>
    <x v="0"/>
    <n v="0"/>
    <n v="0"/>
    <n v="0"/>
  </r>
  <r>
    <x v="5"/>
    <s v="Error"/>
    <s v="[PRO] [Fondos] INC045958166 - No aparece fondo creado el dia 30"/>
    <x v="1"/>
    <s v=""/>
    <s v=""/>
    <s v="C360_Team_Mtto"/>
    <s v="Medium"/>
    <s v=""/>
    <s v="ESDCENINFO-1085"/>
    <x v="0"/>
    <s v=""/>
    <x v="0"/>
    <s v="INC045958166 "/>
    <d v="2024-09-03T14:04:25"/>
    <x v="0"/>
    <d v="2024-01-01T00:00:00"/>
    <d v="2024-12-31T00:00:00"/>
    <d v="2024-01-01T00:00:00"/>
    <d v="2024-12-31T00:00:00"/>
    <s v=""/>
    <s v=""/>
    <n v="9"/>
    <x v="0"/>
    <n v="0"/>
    <n v="0"/>
    <n v="0"/>
  </r>
  <r>
    <x v="6"/>
    <s v="Error"/>
    <s v="[PRO] [Mov. Cuentas] INC045951910 - INCIDENCIA MOVIMIENTOS SEPTIEMBRE ADN "/>
    <x v="0"/>
    <s v=""/>
    <s v=""/>
    <s v="C360_Team_Mtto"/>
    <s v="Medium"/>
    <s v=""/>
    <s v="ESDCENINFO-1085"/>
    <x v="0"/>
    <s v=""/>
    <x v="0"/>
    <s v="INC045951910 "/>
    <d v="2024-09-03T10:59:24"/>
    <x v="0"/>
    <d v="2024-01-01T00:00:00"/>
    <d v="2024-12-31T00:00:00"/>
    <d v="2024-01-01T00:00:00"/>
    <d v="2024-12-31T00:00:00"/>
    <d v="2024-09-03T00:00:00"/>
    <s v=""/>
    <n v="9"/>
    <x v="0"/>
    <n v="0"/>
    <n v="0"/>
    <n v="0"/>
  </r>
  <r>
    <x v="7"/>
    <s v="Error"/>
    <s v="[PRO] [Cuentas] INC045923067 - desde empresas no se ve la cuenta de tipo crédito 004939491000000201"/>
    <x v="4"/>
    <s v=""/>
    <s v=""/>
    <s v="C360_Team_Mtto"/>
    <s v="Medium"/>
    <s v=""/>
    <s v="ESDCENINFO-1085"/>
    <x v="0"/>
    <s v="SOPORTE"/>
    <x v="0"/>
    <s v="INC045923067 "/>
    <d v="2024-09-02T14:46:43"/>
    <x v="0"/>
    <d v="2024-01-01T00:00:00"/>
    <d v="2024-12-31T00:00:00"/>
    <d v="2024-01-01T00:00:00"/>
    <d v="2024-12-31T00:00:00"/>
    <s v=""/>
    <s v=""/>
    <n v="9"/>
    <x v="0"/>
    <n v="0"/>
    <n v="0"/>
    <n v="0"/>
  </r>
  <r>
    <x v="8"/>
    <s v="Error"/>
    <s v="[PRO] [PFES] INC045919676 - cliente F-15801955 contrata ipf y no aparece en adn"/>
    <x v="1"/>
    <s v=""/>
    <s v=""/>
    <s v="C360_Team_Mtto"/>
    <s v="Medium"/>
    <s v=""/>
    <s v="ESDCENINFO-1085"/>
    <x v="0"/>
    <s v=""/>
    <x v="0"/>
    <s v="INC045919676 "/>
    <d v="2024-09-02T14:20:47"/>
    <x v="0"/>
    <d v="2024-01-01T00:00:00"/>
    <d v="2024-12-31T00:00:00"/>
    <d v="2024-01-01T00:00:00"/>
    <d v="2024-12-31T00:00:00"/>
    <s v=""/>
    <s v=""/>
    <n v="9"/>
    <x v="0"/>
    <n v="0"/>
    <n v="0"/>
    <n v="0"/>
  </r>
  <r>
    <x v="9"/>
    <s v="Error"/>
    <s v="[PRO] [Personas] INC045919556 - No se encuentra persona en mongoDB"/>
    <x v="1"/>
    <s v=""/>
    <s v=""/>
    <s v="C360_Team_Mtto"/>
    <s v="Medium"/>
    <s v=""/>
    <s v="ESDCENINFO-1085"/>
    <x v="0"/>
    <s v=""/>
    <x v="0"/>
    <s v="INC045919556 "/>
    <d v="2024-09-02T12:51:49"/>
    <x v="0"/>
    <d v="2024-01-01T00:00:00"/>
    <d v="2024-12-31T00:00:00"/>
    <d v="2024-01-01T00:00:00"/>
    <d v="2024-12-31T00:00:00"/>
    <s v=""/>
    <s v=""/>
    <n v="9"/>
    <x v="0"/>
    <n v="0"/>
    <n v="0"/>
    <n v="0"/>
  </r>
  <r>
    <x v="10"/>
    <s v="Error"/>
    <s v="[PRO] [Cuentas] INC045863107 - No se activa/muestra cuenta firmada hoy"/>
    <x v="2"/>
    <s v=""/>
    <s v=""/>
    <s v="C360_Team_Mtto"/>
    <s v="Medium"/>
    <s v=""/>
    <s v="ESDCENINFO-1085"/>
    <x v="0"/>
    <s v="SOPORTE"/>
    <x v="1"/>
    <s v="INC045863107"/>
    <d v="2024-09-02T09:44:59"/>
    <x v="2"/>
    <d v="2024-01-01T00:00:00"/>
    <d v="2024-12-31T00:00:00"/>
    <d v="2024-01-01T00:00:00"/>
    <d v="2024-12-31T00:00:00"/>
    <s v=""/>
    <d v="2024-09-02T00:00:00"/>
    <n v="9"/>
    <x v="0"/>
    <n v="9"/>
    <n v="2024"/>
    <n v="0.2902128240748425"/>
  </r>
  <r>
    <x v="11"/>
    <s v="Error"/>
    <s v="[PRO] [Cuentas] INC045863880 - Saldos incorrectos"/>
    <x v="2"/>
    <s v=""/>
    <s v=""/>
    <s v="C360_Team_Mtto"/>
    <s v="Medium"/>
    <s v=""/>
    <s v="ESDCENINFO-1085"/>
    <x v="0"/>
    <s v=""/>
    <x v="0"/>
    <s v="INC045863880 "/>
    <d v="2024-09-02T08:51:03"/>
    <x v="3"/>
    <d v="2024-01-01T00:00:00"/>
    <d v="2024-12-31T00:00:00"/>
    <d v="2024-01-01T00:00:00"/>
    <d v="2024-12-31T00:00:00"/>
    <s v=""/>
    <d v="2024-09-02T00:00:00"/>
    <n v="9"/>
    <x v="0"/>
    <n v="9"/>
    <n v="2024"/>
    <n v="3.231689814128913E-3"/>
  </r>
  <r>
    <x v="12"/>
    <s v="Error"/>
    <s v="Acreedores - se están mostrando contratos de la sucursal 1892"/>
    <x v="5"/>
    <s v="2"/>
    <s v="C360_Operacional_Sprint 184"/>
    <s v="C360_Operacional_Team_1"/>
    <s v="Highest"/>
    <s v=""/>
    <s v="ESDCENINFO-1085"/>
    <x v="0"/>
    <s v=""/>
    <x v="1"/>
    <s v=""/>
    <d v="2024-08-30T13:15:17"/>
    <x v="0"/>
    <d v="2024-08-29T00:00:00"/>
    <d v="2024-09-25T00:00:00"/>
    <d v="2024-01-01T00:00:00"/>
    <d v="2024-12-31T00:00:00"/>
    <d v="2024-09-02T00:00:00"/>
    <s v=""/>
    <n v="8"/>
    <x v="0"/>
    <n v="0"/>
    <n v="0"/>
    <n v="0"/>
  </r>
  <r>
    <x v="13"/>
    <s v="Error"/>
    <s v="[PRO] [Valores] INC045858151 - Indicador Error rentabilidad v2"/>
    <x v="2"/>
    <s v=""/>
    <s v=""/>
    <s v="C360_Team_Mtto"/>
    <s v="Medium"/>
    <s v=""/>
    <s v="ESDCENINFO-1085"/>
    <x v="0"/>
    <s v="SOPORTE"/>
    <x v="0"/>
    <s v="INC045858151 "/>
    <d v="2024-08-30T12:30:59"/>
    <x v="4"/>
    <d v="2024-01-01T00:00:00"/>
    <d v="2024-12-31T00:00:00"/>
    <d v="2024-01-01T00:00:00"/>
    <d v="2024-12-31T00:00:00"/>
    <s v=""/>
    <d v="2024-09-04T00:00:00"/>
    <n v="8"/>
    <x v="0"/>
    <n v="9"/>
    <n v="2024"/>
    <n v="4.8337395717535401"/>
  </r>
  <r>
    <x v="14"/>
    <s v="Error"/>
    <s v="[PRO] [Cuentas] INC045831667 - No aparece la cuenta"/>
    <x v="2"/>
    <s v=""/>
    <s v=""/>
    <s v="C360_Team_Mtto"/>
    <s v="Medium"/>
    <s v=""/>
    <s v="ESDCENINFO-1085"/>
    <x v="0"/>
    <s v="SOPORTE"/>
    <x v="0"/>
    <s v="INC045831667"/>
    <d v="2024-08-30T08:39:24"/>
    <x v="5"/>
    <d v="2024-01-01T00:00:00"/>
    <d v="2024-12-31T00:00:00"/>
    <d v="2024-01-01T00:00:00"/>
    <d v="2024-12-31T00:00:00"/>
    <s v=""/>
    <d v="2024-09-02T00:00:00"/>
    <n v="8"/>
    <x v="0"/>
    <n v="9"/>
    <n v="2024"/>
    <n v="3.0628491666648188"/>
  </r>
  <r>
    <x v="15"/>
    <s v="Error"/>
    <s v="[C360 - customerrelationship_det] - Direction en las relaciones"/>
    <x v="6"/>
    <s v=""/>
    <s v=""/>
    <s v="C360_Analitico_Team_2"/>
    <s v="Medium"/>
    <s v=""/>
    <s v="ESPC360-3468"/>
    <x v="1"/>
    <s v=""/>
    <x v="1"/>
    <s v=""/>
    <d v="2024-08-28T09:20:16"/>
    <x v="0"/>
    <d v="2024-01-01T00:00:00"/>
    <d v="2024-12-31T00:00:00"/>
    <d v="2024-01-01T00:00:00"/>
    <d v="2024-12-31T00:00:00"/>
    <s v=""/>
    <s v=""/>
    <n v="8"/>
    <x v="0"/>
    <n v="0"/>
    <n v="0"/>
    <n v="0"/>
  </r>
  <r>
    <x v="16"/>
    <s v="Error"/>
    <s v="[C360 - mkt_success_det] proceso sin ejecutarse desde el día 12/08/2024"/>
    <x v="7"/>
    <s v=""/>
    <s v=""/>
    <s v="C360_Analitico_Team_2"/>
    <s v="Medium"/>
    <s v=""/>
    <s v="ESPC360-3468"/>
    <x v="1"/>
    <s v="PLANIFICACIÓN"/>
    <x v="1"/>
    <s v=""/>
    <d v="2024-08-27T13:57:12"/>
    <x v="0"/>
    <d v="2024-01-01T00:00:00"/>
    <d v="2024-12-31T00:00:00"/>
    <d v="2024-01-01T00:00:00"/>
    <d v="2024-12-31T00:00:00"/>
    <s v=""/>
    <s v=""/>
    <n v="8"/>
    <x v="0"/>
    <n v="0"/>
    <n v="0"/>
    <n v="0"/>
  </r>
  <r>
    <x v="17"/>
    <s v="Error"/>
    <s v="[C360 - mov_creditcards_det]  - dgo's incompletos"/>
    <x v="3"/>
    <s v=""/>
    <s v=""/>
    <s v="C360_Analitico_Team_1"/>
    <s v="Medium"/>
    <s v=""/>
    <s v="ESPC360-3468"/>
    <x v="1"/>
    <s v=""/>
    <x v="1"/>
    <s v=""/>
    <d v="2024-08-27T12:48:17"/>
    <x v="0"/>
    <d v="2024-01-01T00:00:00"/>
    <d v="2024-12-31T00:00:00"/>
    <d v="2024-01-01T00:00:00"/>
    <d v="2024-12-31T00:00:00"/>
    <s v=""/>
    <s v=""/>
    <n v="8"/>
    <x v="0"/>
    <n v="0"/>
    <n v="0"/>
    <n v="0"/>
  </r>
  <r>
    <x v="18"/>
    <s v="Error"/>
    <s v="[PRE] [Tarjetas] No se controlan los nulos en el servicio de Alias"/>
    <x v="5"/>
    <s v=""/>
    <s v=""/>
    <s v="C360_Team_Mtto"/>
    <s v="Medium"/>
    <s v=""/>
    <s v="ESDCENINFO-1085"/>
    <x v="0"/>
    <s v=""/>
    <x v="1"/>
    <s v=""/>
    <d v="2024-08-27T11:37:18"/>
    <x v="0"/>
    <d v="2024-01-01T00:00:00"/>
    <d v="2024-12-31T00:00:00"/>
    <d v="2024-01-01T00:00:00"/>
    <d v="2024-12-31T00:00:00"/>
    <d v="2024-08-27T00:00:00"/>
    <s v=""/>
    <n v="8"/>
    <x v="0"/>
    <n v="0"/>
    <n v="0"/>
    <n v="0"/>
  </r>
  <r>
    <x v="19"/>
    <s v="Error"/>
    <s v="[C360 - mov_debitcards_det]  - Centro del dgo sin informar"/>
    <x v="3"/>
    <s v=""/>
    <s v=""/>
    <s v="C360_Analitico_Team_1"/>
    <s v="Medium"/>
    <s v=""/>
    <s v="ESPC360-3468"/>
    <x v="1"/>
    <s v=""/>
    <x v="1"/>
    <s v=""/>
    <d v="2024-08-27T09:41:56"/>
    <x v="0"/>
    <d v="2024-01-01T00:00:00"/>
    <d v="2024-12-31T00:00:00"/>
    <d v="2024-01-01T00:00:00"/>
    <d v="2024-12-31T00:00:00"/>
    <s v=""/>
    <s v=""/>
    <n v="8"/>
    <x v="0"/>
    <n v="0"/>
    <n v="0"/>
    <n v="0"/>
  </r>
  <r>
    <x v="20"/>
    <s v="Error"/>
    <s v="[PRE] [PMP] INC045729287 - No se están devolviendo las propuestas correctamente"/>
    <x v="2"/>
    <s v=""/>
    <s v=""/>
    <s v="C360_Team_Mtto"/>
    <s v="Medium"/>
    <s v=""/>
    <s v="ESDCENINFO-1085"/>
    <x v="0"/>
    <s v="SOPORTE"/>
    <x v="2"/>
    <s v="INC045729287 "/>
    <d v="2024-08-27T09:34:27"/>
    <x v="6"/>
    <d v="2024-01-01T00:00:00"/>
    <d v="2024-12-31T00:00:00"/>
    <d v="2024-01-01T00:00:00"/>
    <d v="2024-12-31T00:00:00"/>
    <s v=""/>
    <s v=""/>
    <n v="8"/>
    <x v="0"/>
    <n v="8"/>
    <n v="2024"/>
    <n v="3.0255053703731392"/>
  </r>
  <r>
    <x v="21"/>
    <s v="Error"/>
    <s v="[C360 - mov_debitcards_det]  - Campo dgo_id a ceros"/>
    <x v="6"/>
    <s v=""/>
    <s v=""/>
    <s v="C360_Analitico_Team_1"/>
    <s v="Medium"/>
    <s v=""/>
    <s v="ESPC360-3468"/>
    <x v="1"/>
    <s v=""/>
    <x v="1"/>
    <s v=""/>
    <d v="2024-08-27T09:27:11"/>
    <x v="0"/>
    <d v="2024-01-01T00:00:00"/>
    <d v="2024-12-31T00:00:00"/>
    <d v="2024-01-01T00:00:00"/>
    <d v="2024-12-31T00:00:00"/>
    <s v=""/>
    <s v=""/>
    <n v="8"/>
    <x v="0"/>
    <n v="0"/>
    <n v="0"/>
    <n v="0"/>
  </r>
  <r>
    <x v="22"/>
    <s v="Error"/>
    <s v="[C360 - mov_transfers_det]  - Cuenta sin informar"/>
    <x v="1"/>
    <s v="5"/>
    <s v="C360_Analitico_Sprint 35"/>
    <s v="C360_Analitico_Team_1"/>
    <s v="Medium"/>
    <s v=""/>
    <s v="ESPC360-3468"/>
    <x v="1"/>
    <s v=""/>
    <x v="1"/>
    <s v=""/>
    <d v="2024-08-27T09:25:07"/>
    <x v="0"/>
    <d v="2024-09-04T00:00:00"/>
    <d v="2024-09-17T00:00:00"/>
    <d v="2024-01-01T00:00:00"/>
    <d v="2024-12-31T00:00:00"/>
    <s v=""/>
    <s v=""/>
    <n v="8"/>
    <x v="0"/>
    <n v="0"/>
    <n v="0"/>
    <n v="0"/>
  </r>
  <r>
    <x v="23"/>
    <s v="Error"/>
    <s v="[PRE] [PMP] INC045657521 - El estado de la propuesta devuelto no corresponde con el real"/>
    <x v="2"/>
    <s v=""/>
    <s v=""/>
    <s v="C360_Team_Mtto"/>
    <s v="Medium"/>
    <s v=""/>
    <s v="ESDCENINFO-1085"/>
    <x v="0"/>
    <s v="SOPORTE"/>
    <x v="2"/>
    <s v="INC045657521"/>
    <d v="2024-08-26T09:20:47"/>
    <x v="7"/>
    <d v="2024-01-01T00:00:00"/>
    <d v="2024-12-31T00:00:00"/>
    <d v="2024-01-01T00:00:00"/>
    <d v="2024-12-31T00:00:00"/>
    <s v=""/>
    <d v="2024-08-26T00:00:00"/>
    <n v="8"/>
    <x v="0"/>
    <n v="8"/>
    <n v="2024"/>
    <n v="5.0557361108076293E-2"/>
  </r>
  <r>
    <x v="24"/>
    <s v="Error"/>
    <s v="[PRO] [Cuentas] INC045655553 -  error al abrir una cartera no administrada. "/>
    <x v="2"/>
    <s v=""/>
    <s v=""/>
    <s v="C360_Team_Mtto"/>
    <s v="Medium"/>
    <s v=""/>
    <s v="ESDCENINFO-1085"/>
    <x v="0"/>
    <s v=""/>
    <x v="0"/>
    <s v="INC045655553"/>
    <d v="2024-08-26T08:58:04"/>
    <x v="8"/>
    <d v="2024-01-01T00:00:00"/>
    <d v="2024-12-31T00:00:00"/>
    <d v="2024-01-01T00:00:00"/>
    <d v="2024-12-31T00:00:00"/>
    <d v="2024-08-26T00:00:00"/>
    <d v="2024-08-29T00:00:00"/>
    <n v="8"/>
    <x v="0"/>
    <n v="8"/>
    <n v="2024"/>
    <n v="3.0660793518472929"/>
  </r>
  <r>
    <x v="25"/>
    <s v="Error"/>
    <s v="[C360 - intprofile_cli] cnae_calculated menos de 3 digitos, con espacios y muchos como &quot;sion&quot;"/>
    <x v="2"/>
    <s v=""/>
    <s v=""/>
    <s v="C360_Analitico_Team_1"/>
    <s v="High"/>
    <s v=""/>
    <s v="ESPC360-3468"/>
    <x v="1"/>
    <s v="ORIGEN"/>
    <x v="0"/>
    <s v=""/>
    <d v="2024-08-23T11:44:43"/>
    <x v="9"/>
    <d v="2024-01-01T00:00:00"/>
    <d v="2024-12-31T00:00:00"/>
    <d v="2024-01-01T00:00:00"/>
    <d v="2024-12-31T00:00:00"/>
    <s v=""/>
    <d v="2024-09-03T00:00:00"/>
    <n v="8"/>
    <x v="0"/>
    <n v="9"/>
    <n v="2024"/>
    <n v="11.23377766203339"/>
  </r>
  <r>
    <x v="26"/>
    <s v="Error"/>
    <s v="[PRO] [PFES] INC045653702 - No coincide saldos con BDP"/>
    <x v="2"/>
    <s v=""/>
    <s v=""/>
    <s v="C360_Team_Mtto"/>
    <s v="Medium"/>
    <s v=""/>
    <s v="ESDCENINFO-1085"/>
    <x v="0"/>
    <s v="SOPORTE"/>
    <x v="0"/>
    <s v="INC045653702 "/>
    <d v="2024-08-23T11:02:10"/>
    <x v="10"/>
    <d v="2024-01-01T00:00:00"/>
    <d v="2024-12-31T00:00:00"/>
    <d v="2024-01-01T00:00:00"/>
    <d v="2024-12-31T00:00:00"/>
    <s v=""/>
    <d v="2024-08-29T00:00:00"/>
    <n v="8"/>
    <x v="0"/>
    <n v="8"/>
    <n v="2024"/>
    <n v="5.9806003356497968"/>
  </r>
  <r>
    <x v="27"/>
    <s v="Error"/>
    <s v="[C360 - contracts_det] No hay información de TPVS desde abril"/>
    <x v="2"/>
    <s v=""/>
    <s v=""/>
    <s v=""/>
    <s v="Highest"/>
    <s v=""/>
    <s v="ESPC360-3468"/>
    <x v="1"/>
    <s v="DEFINICIÓN"/>
    <x v="0"/>
    <s v=""/>
    <d v="2024-08-22T14:13:13"/>
    <x v="11"/>
    <d v="2024-01-01T00:00:00"/>
    <d v="2024-12-31T00:00:00"/>
    <d v="2024-01-01T00:00:00"/>
    <d v="2024-12-31T00:00:00"/>
    <d v="2024-09-04T00:00:00"/>
    <d v="2024-09-05T00:00:00"/>
    <n v="8"/>
    <x v="0"/>
    <n v="9"/>
    <n v="2024"/>
    <n v="14.096263298604754"/>
  </r>
  <r>
    <x v="28"/>
    <s v="Error"/>
    <s v="[Batch] [Tarjetas] Solucionar actualización del nombre de beneficiario al actualizar solo la pers_fisica y juridica"/>
    <x v="4"/>
    <s v=""/>
    <s v=""/>
    <s v=""/>
    <s v="Medium"/>
    <s v=""/>
    <s v="ESDCENINFO-1085"/>
    <x v="0"/>
    <s v=""/>
    <x v="0"/>
    <s v=""/>
    <d v="2024-08-22T12:46:37"/>
    <x v="0"/>
    <d v="2024-01-01T00:00:00"/>
    <d v="2024-12-31T00:00:00"/>
    <d v="2024-01-01T00:00:00"/>
    <d v="2024-12-31T00:00:00"/>
    <s v=""/>
    <s v=""/>
    <n v="8"/>
    <x v="0"/>
    <n v="0"/>
    <n v="0"/>
    <n v="0"/>
  </r>
  <r>
    <x v="29"/>
    <s v="Error"/>
    <s v="Acreedores - Fallo en micro de agregaciones"/>
    <x v="5"/>
    <s v="5"/>
    <s v="C360_Operacional_Sprint 184"/>
    <s v="C360_Operacional_Team_1"/>
    <s v="Medium"/>
    <s v=""/>
    <s v="ESDCENINFO-1085"/>
    <x v="0"/>
    <s v=""/>
    <x v="1"/>
    <s v=""/>
    <d v="2024-08-21T13:10:29"/>
    <x v="0"/>
    <d v="2024-08-28T00:00:00"/>
    <d v="2024-09-25T00:00:00"/>
    <d v="2024-01-01T00:00:00"/>
    <d v="2024-12-31T00:00:00"/>
    <d v="2024-08-29T00:00:00"/>
    <s v=""/>
    <n v="8"/>
    <x v="0"/>
    <n v="0"/>
    <n v="0"/>
    <n v="0"/>
  </r>
  <r>
    <x v="30"/>
    <s v="Error"/>
    <s v="[PRO] [Préstamos] INC045588457 - Refinanciación incorrecta"/>
    <x v="2"/>
    <s v=""/>
    <s v=""/>
    <s v="C360_Team_Mtto"/>
    <s v="Medium"/>
    <s v=""/>
    <s v="ESDCENINFO-1085"/>
    <x v="0"/>
    <s v="SOPORTE"/>
    <x v="0"/>
    <s v="INC045588457 "/>
    <d v="2024-08-21T12:35:11"/>
    <x v="12"/>
    <d v="2024-01-01T00:00:00"/>
    <d v="2024-12-31T00:00:00"/>
    <d v="2024-01-01T00:00:00"/>
    <d v="2024-12-31T00:00:00"/>
    <s v=""/>
    <d v="2024-08-22T00:00:00"/>
    <n v="8"/>
    <x v="0"/>
    <n v="8"/>
    <n v="2024"/>
    <n v="1.0028599652796402"/>
  </r>
  <r>
    <x v="31"/>
    <s v="Error"/>
    <s v="[PRO] [Tarjetas] INC045554176 -  Datos erróneos visualización tarjeta nombre"/>
    <x v="2"/>
    <s v=""/>
    <s v=""/>
    <s v="C360_Team_Mtto"/>
    <s v="Medium"/>
    <s v=""/>
    <s v="ESDCENINFO-1085"/>
    <x v="0"/>
    <s v=""/>
    <x v="0"/>
    <s v="INC045554176 "/>
    <d v="2024-08-20T14:53:44"/>
    <x v="13"/>
    <d v="2024-01-01T00:00:00"/>
    <d v="2024-12-31T00:00:00"/>
    <d v="2024-01-01T00:00:00"/>
    <d v="2024-12-31T00:00:00"/>
    <s v=""/>
    <d v="2024-08-22T00:00:00"/>
    <n v="8"/>
    <x v="0"/>
    <n v="8"/>
    <n v="2024"/>
    <n v="1.7986418750006123"/>
  </r>
  <r>
    <x v="32"/>
    <s v="Error"/>
    <s v="[PRO] [Aggregations] INC045788602 - Problema con el Content-Type text/plain y Reactivo"/>
    <x v="2"/>
    <s v=""/>
    <s v=""/>
    <s v="C360_Team_Mtto"/>
    <s v="Medium"/>
    <s v=""/>
    <s v="ESDCENINFO-1085"/>
    <x v="0"/>
    <s v=""/>
    <x v="0"/>
    <s v="INC045788602"/>
    <d v="2024-08-20T14:05:43"/>
    <x v="14"/>
    <d v="2024-01-01T00:00:00"/>
    <d v="2024-12-31T00:00:00"/>
    <d v="2024-01-01T00:00:00"/>
    <d v="2024-12-31T00:00:00"/>
    <d v="2024-08-21T00:00:00"/>
    <d v="2024-08-29T00:00:00"/>
    <n v="8"/>
    <x v="0"/>
    <n v="8"/>
    <n v="2024"/>
    <n v="8.8316403009230271"/>
  </r>
  <r>
    <x v="33"/>
    <s v="Error"/>
    <s v="[PRO] [Seguros] INC045433305 - Error al insertar el codigo de producto"/>
    <x v="2"/>
    <s v="2"/>
    <s v="C360_Operacional_Sprint 183"/>
    <s v="C360_Operacional_Team_Hero"/>
    <s v="Medium"/>
    <s v=""/>
    <s v="ESDCENINFO-1085"/>
    <x v="0"/>
    <s v=""/>
    <x v="0"/>
    <s v="INC045433305"/>
    <d v="2024-08-20T12:03:18"/>
    <x v="15"/>
    <d v="2024-08-15T00:00:00"/>
    <d v="2024-08-27T00:00:00"/>
    <d v="2024-01-01T00:00:00"/>
    <d v="2024-12-31T00:00:00"/>
    <d v="2024-08-20T00:00:00"/>
    <d v="2024-08-29T00:00:00"/>
    <n v="8"/>
    <x v="0"/>
    <n v="8"/>
    <n v="2024"/>
    <n v="9.0987329050913104"/>
  </r>
  <r>
    <x v="34"/>
    <s v="Error"/>
    <s v="PRO] [Valores] INC045510440 - No ve rentabilidades actualizadas"/>
    <x v="2"/>
    <s v=""/>
    <s v=""/>
    <s v="C360_Team_Mtto"/>
    <s v="Medium"/>
    <s v=""/>
    <s v="ESDCENINFO-1085"/>
    <x v="0"/>
    <s v="SOPORTE"/>
    <x v="0"/>
    <s v="INC045510440"/>
    <d v="2024-08-19T14:12:03"/>
    <x v="16"/>
    <d v="2024-01-01T00:00:00"/>
    <d v="2024-12-31T00:00:00"/>
    <d v="2024-01-01T00:00:00"/>
    <d v="2024-12-31T00:00:00"/>
    <s v=""/>
    <d v="2024-09-04T00:00:00"/>
    <n v="8"/>
    <x v="0"/>
    <n v="9"/>
    <n v="2024"/>
    <n v="15.763936863426352"/>
  </r>
  <r>
    <x v="35"/>
    <s v="Error"/>
    <s v="[PRO] [Seguros] INC045433305 - ADN Operativo - Descripcion producto incorrecta para mismo subtipo"/>
    <x v="2"/>
    <s v=""/>
    <s v=""/>
    <s v="C360_Team_Mtto"/>
    <s v="Medium"/>
    <s v=""/>
    <s v="ESDCENINFO-1085"/>
    <x v="0"/>
    <s v=""/>
    <x v="0"/>
    <s v="INC045433305 "/>
    <d v="2024-08-19T08:36:22"/>
    <x v="17"/>
    <d v="2024-01-01T00:00:00"/>
    <d v="2024-12-31T00:00:00"/>
    <d v="2024-01-01T00:00:00"/>
    <d v="2024-12-31T00:00:00"/>
    <s v=""/>
    <d v="2024-08-19T00:00:00"/>
    <n v="8"/>
    <x v="0"/>
    <n v="8"/>
    <n v="2024"/>
    <n v="0.23200425926188473"/>
  </r>
  <r>
    <x v="36"/>
    <s v="Error"/>
    <s v="[PRO] [Movimientos cuentas] INC044750642 - A78374725 REPSOL S.A. Error al descargar justificante"/>
    <x v="2"/>
    <s v=""/>
    <s v=""/>
    <s v="C360_Team_Mtto"/>
    <s v="Medium"/>
    <s v=""/>
    <s v="ESDCENINFO-1085"/>
    <x v="0"/>
    <s v="SOPORTE"/>
    <x v="0"/>
    <s v="INC044750642"/>
    <d v="2024-08-14T11:02:08"/>
    <x v="18"/>
    <d v="2024-01-01T00:00:00"/>
    <d v="2024-12-31T00:00:00"/>
    <d v="2024-01-01T00:00:00"/>
    <d v="2024-12-31T00:00:00"/>
    <s v=""/>
    <d v="2024-08-22T00:00:00"/>
    <n v="8"/>
    <x v="0"/>
    <n v="8"/>
    <n v="2024"/>
    <n v="8.1041511805524351"/>
  </r>
  <r>
    <x v="37"/>
    <s v="Error"/>
    <s v="[C360 - transactional_customerrelationship_det] Nombres mal informados"/>
    <x v="8"/>
    <s v=""/>
    <s v=""/>
    <s v="C360_Analitico_Team_2"/>
    <s v="Medium"/>
    <s v=""/>
    <s v="ESPC360-3468"/>
    <x v="1"/>
    <s v="ORIGEN"/>
    <x v="1"/>
    <s v=""/>
    <d v="2024-08-13T16:16:16"/>
    <x v="0"/>
    <d v="2024-01-01T00:00:00"/>
    <d v="2024-12-31T00:00:00"/>
    <d v="2024-01-01T00:00:00"/>
    <d v="2024-12-31T00:00:00"/>
    <s v=""/>
    <s v=""/>
    <n v="8"/>
    <x v="0"/>
    <n v="0"/>
    <n v="0"/>
    <n v="0"/>
  </r>
  <r>
    <x v="38"/>
    <s v="Error"/>
    <s v="[C360 - customer_experience_det] Número de registros menor que en tabla origen"/>
    <x v="7"/>
    <s v=""/>
    <s v=""/>
    <s v="C360_Analitico_Team_1"/>
    <s v="Medium"/>
    <s v=""/>
    <s v="ESPC360-3468"/>
    <x v="1"/>
    <s v="DEFINICIÓN"/>
    <x v="0"/>
    <s v=""/>
    <d v="2024-08-12T17:49:37"/>
    <x v="0"/>
    <d v="2024-01-01T00:00:00"/>
    <d v="2024-12-31T00:00:00"/>
    <d v="2024-01-01T00:00:00"/>
    <d v="2024-12-31T00:00:00"/>
    <s v=""/>
    <s v=""/>
    <n v="8"/>
    <x v="0"/>
    <n v="0"/>
    <n v="0"/>
    <n v="0"/>
  </r>
  <r>
    <x v="39"/>
    <s v="Error"/>
    <s v="[PRO] [Cuentas] INC045141328 - Cuenta en estado CA con fechaSituacionOperativa posterior a la que esta en NR"/>
    <x v="2"/>
    <s v=""/>
    <s v=""/>
    <s v="C360_Team_Mtto"/>
    <s v="Medium"/>
    <s v=""/>
    <s v="ESDCENINFO-1085"/>
    <x v="0"/>
    <s v=""/>
    <x v="0"/>
    <s v="INC045141328"/>
    <d v="2024-08-12T08:48:22"/>
    <x v="19"/>
    <d v="2024-01-01T00:00:00"/>
    <d v="2024-12-31T00:00:00"/>
    <d v="2024-01-01T00:00:00"/>
    <d v="2024-12-31T00:00:00"/>
    <d v="2024-08-12T00:00:00"/>
    <d v="2024-08-12T00:00:00"/>
    <n v="8"/>
    <x v="0"/>
    <n v="8"/>
    <n v="2024"/>
    <n v="0.23220768518513069"/>
  </r>
  <r>
    <x v="40"/>
    <s v="Error"/>
    <s v="[PRO] [Tarjetas] INC045171782 Error al consultar el PIN de la tarjeta"/>
    <x v="2"/>
    <s v=""/>
    <s v=""/>
    <s v="C360_Team_Mtto"/>
    <s v="Medium"/>
    <s v=""/>
    <s v="ESDCENINFO-1085"/>
    <x v="0"/>
    <s v=""/>
    <x v="0"/>
    <s v="INC045171782"/>
    <d v="2024-08-09T13:31:55"/>
    <x v="20"/>
    <d v="2024-01-01T00:00:00"/>
    <d v="2024-12-31T00:00:00"/>
    <d v="2024-01-01T00:00:00"/>
    <d v="2024-12-31T00:00:00"/>
    <s v=""/>
    <d v="2024-08-09T00:00:00"/>
    <n v="8"/>
    <x v="0"/>
    <n v="8"/>
    <n v="2024"/>
    <n v="1.3482384259987157E-2"/>
  </r>
  <r>
    <x v="41"/>
    <s v="Error"/>
    <s v="[PRE] [Planes pensiones] INC045174806 - No se muestran planes recien creados"/>
    <x v="2"/>
    <s v=""/>
    <s v=""/>
    <s v="C360_Team_Mtto"/>
    <s v="Medium"/>
    <s v=""/>
    <s v="ESDCENINFO-1085"/>
    <x v="0"/>
    <s v="SOPORTE"/>
    <x v="2"/>
    <s v="INC045174806"/>
    <d v="2024-08-09T09:37:19"/>
    <x v="21"/>
    <d v="2024-01-01T00:00:00"/>
    <d v="2024-12-31T00:00:00"/>
    <d v="2024-01-01T00:00:00"/>
    <d v="2024-12-31T00:00:00"/>
    <s v=""/>
    <d v="2024-08-09T00:00:00"/>
    <n v="8"/>
    <x v="0"/>
    <n v="8"/>
    <n v="2024"/>
    <n v="0.24304806713189464"/>
  </r>
  <r>
    <x v="42"/>
    <s v="Error"/>
    <s v="[PRO] [Portal ADN Cliente] INC045095959 - ERROR CONTRATACION CCV "/>
    <x v="2"/>
    <s v=""/>
    <s v=""/>
    <s v=""/>
    <s v="Medium"/>
    <s v=""/>
    <s v="ESDCENINFO-1085"/>
    <x v="0"/>
    <s v="SOPORTE"/>
    <x v="0"/>
    <s v="INC045095959"/>
    <d v="2024-08-06T14:57:10"/>
    <x v="22"/>
    <d v="2024-01-01T00:00:00"/>
    <d v="2024-08-07T00:00:00"/>
    <d v="2024-08-06T00:00:00"/>
    <d v="2024-08-07T00:00:00"/>
    <s v=""/>
    <d v="2024-08-22T00:00:00"/>
    <n v="8"/>
    <x v="0"/>
    <n v="8"/>
    <n v="2024"/>
    <n v="15.943321620376082"/>
  </r>
  <r>
    <x v="43"/>
    <s v="Error"/>
    <s v="[PRO] INC044986142 - El usuario x640609 – CRISTÓBAL ROMERO LORENTE cuando accede en ADN-Cliente a la opción “Adhesión a Campañas” le aparece error"/>
    <x v="2"/>
    <s v=""/>
    <s v=""/>
    <s v="C360_Team_Mtto"/>
    <s v="Medium"/>
    <s v=""/>
    <s v="ESDCENINFO-1085"/>
    <x v="0"/>
    <s v="SOPORTE"/>
    <x v="0"/>
    <s v="INC044986142"/>
    <d v="2024-08-02T13:18:43"/>
    <x v="23"/>
    <d v="2024-08-02T00:00:00"/>
    <d v="2024-08-05T00:00:00"/>
    <d v="2024-08-02T00:00:00"/>
    <d v="2024-08-05T00:00:00"/>
    <s v=""/>
    <d v="2024-08-05T00:00:00"/>
    <n v="8"/>
    <x v="0"/>
    <n v="8"/>
    <n v="2024"/>
    <n v="2.9015461111121112"/>
  </r>
  <r>
    <x v="44"/>
    <s v="Error"/>
    <s v="[PRO] INC044983859 - Usuario partenon bloqueado y cuando desbloquea la intranet el escritorio si le carga pero el adn cliente, posiciones ... etc a traves de next no le carga"/>
    <x v="2"/>
    <s v=""/>
    <s v=""/>
    <s v="C360_Team_Mtto"/>
    <s v="Medium"/>
    <s v=""/>
    <s v="ESDCENINFO-1085"/>
    <x v="0"/>
    <s v="SOPORTE"/>
    <x v="0"/>
    <s v="INC044983859"/>
    <d v="2024-08-02T11:47:27"/>
    <x v="24"/>
    <d v="2024-08-02T00:00:00"/>
    <d v="2024-08-05T00:00:00"/>
    <d v="2024-08-02T00:00:00"/>
    <d v="2024-08-05T00:00:00"/>
    <d v="2024-08-05T00:00:00"/>
    <d v="2024-08-05T00:00:00"/>
    <n v="8"/>
    <x v="0"/>
    <n v="8"/>
    <n v="2024"/>
    <n v="2.955489664353081"/>
  </r>
  <r>
    <x v="45"/>
    <s v="Error"/>
    <s v="[PRO] INC044940335 - Muestra en ADN cliente dos financiaciones en estado impagadas, cuando ya se han liquidado."/>
    <x v="2"/>
    <s v=""/>
    <s v=""/>
    <s v="C360_Team_Mtto"/>
    <s v="Medium"/>
    <s v=""/>
    <s v="ESDCENINFO-1085"/>
    <x v="0"/>
    <s v="SOPORTE"/>
    <x v="0"/>
    <s v="INC044940335"/>
    <d v="2024-08-02T10:54:44"/>
    <x v="25"/>
    <d v="2024-08-02T00:00:00"/>
    <d v="2024-08-05T00:00:00"/>
    <d v="2024-08-02T00:00:00"/>
    <d v="2024-08-05T00:00:00"/>
    <s v=""/>
    <d v="2024-08-06T00:00:00"/>
    <n v="8"/>
    <x v="0"/>
    <n v="8"/>
    <n v="2024"/>
    <n v="4.1812490277807228"/>
  </r>
  <r>
    <x v="46"/>
    <s v="Error"/>
    <s v="[PRE] INC044953455 - Movimiento triplicado en cuenta"/>
    <x v="2"/>
    <s v=""/>
    <s v=""/>
    <s v="C360_Team_Mtto"/>
    <s v="Medium"/>
    <s v=""/>
    <s v="ESDCENINFO-1085"/>
    <x v="0"/>
    <s v="SOPORTE"/>
    <x v="2"/>
    <s v="INC044953455"/>
    <d v="2024-08-02T08:42:12"/>
    <x v="26"/>
    <d v="2024-08-02T00:00:00"/>
    <d v="2024-08-05T00:00:00"/>
    <d v="2024-08-01T00:00:00"/>
    <d v="2024-08-05T00:00:00"/>
    <d v="2024-08-02T00:00:00"/>
    <d v="2024-08-02T00:00:00"/>
    <n v="8"/>
    <x v="0"/>
    <n v="8"/>
    <n v="2024"/>
    <n v="2.9521689808461815E-2"/>
  </r>
  <r>
    <x v="47"/>
    <s v="Error"/>
    <s v="[PRO] [Créditos] - INC044947694 - No ve poliza de credito desde la web"/>
    <x v="9"/>
    <s v=""/>
    <s v=""/>
    <s v="C360_Team_Mtto"/>
    <s v="Medium"/>
    <s v=""/>
    <s v="ESDCENINFO-1085"/>
    <x v="0"/>
    <s v="SOPORTE"/>
    <x v="0"/>
    <s v="INC044947694"/>
    <d v="2024-08-01T16:01:47"/>
    <x v="27"/>
    <d v="2024-08-01T00:00:00"/>
    <d v="2024-08-02T00:00:00"/>
    <d v="2024-08-01T00:00:00"/>
    <d v="2024-08-02T00:00:00"/>
    <s v=""/>
    <s v=""/>
    <n v="8"/>
    <x v="0"/>
    <n v="8"/>
    <n v="2024"/>
    <n v="20.89700631944288"/>
  </r>
  <r>
    <x v="48"/>
    <s v="Error"/>
    <s v="[PRO] [Creditos] - INC044940973 -Póliza con nivel de confidencialidad "/>
    <x v="2"/>
    <s v=""/>
    <s v=""/>
    <s v="C360_Team_Mtto"/>
    <s v="Medium"/>
    <s v=""/>
    <s v="ESDCENINFO-1085"/>
    <x v="0"/>
    <s v="SOPORTE"/>
    <x v="0"/>
    <s v="INC044940973"/>
    <d v="2024-08-01T15:57:02"/>
    <x v="28"/>
    <d v="2024-08-01T00:00:00"/>
    <d v="2024-08-02T00:00:00"/>
    <d v="2024-08-01T00:00:00"/>
    <d v="2024-08-02T00:00:00"/>
    <s v=""/>
    <d v="2024-08-05T00:00:00"/>
    <n v="8"/>
    <x v="0"/>
    <n v="8"/>
    <n v="2024"/>
    <n v="3.7963863194454461"/>
  </r>
  <r>
    <x v="49"/>
    <s v="Error"/>
    <s v="[PRO] [Créditos] INC044942810 - Problemas confidencialidad en póliza de créditos. Varios usuarios. "/>
    <x v="2"/>
    <s v=""/>
    <s v=""/>
    <s v="C360_Team_Mtto"/>
    <s v="Medium"/>
    <s v=""/>
    <s v="ESDCENINFO-1085"/>
    <x v="0"/>
    <s v="SOPORTE"/>
    <x v="0"/>
    <s v="INC044942810"/>
    <d v="2024-08-01T14:25:50"/>
    <x v="29"/>
    <d v="2024-08-01T00:00:00"/>
    <d v="2024-08-05T00:00:00"/>
    <d v="2024-08-01T00:00:00"/>
    <d v="2024-08-05T00:00:00"/>
    <s v=""/>
    <s v=""/>
    <n v="8"/>
    <x v="0"/>
    <n v="8"/>
    <n v="2024"/>
    <n v="3.8573905555604142"/>
  </r>
  <r>
    <x v="50"/>
    <s v="Error"/>
    <s v="[PRO] INC044943816 ERROR EN ACCESO ADN"/>
    <x v="2"/>
    <s v=""/>
    <s v=""/>
    <s v="C360_Team_Mtto"/>
    <s v="Medium"/>
    <s v=""/>
    <s v="ESDCENINFO-1085"/>
    <x v="0"/>
    <s v="SOPORTE"/>
    <x v="0"/>
    <s v="INC044943816"/>
    <d v="2024-08-01T12:48:11"/>
    <x v="30"/>
    <d v="2024-08-01T00:00:00"/>
    <d v="2024-08-02T00:00:00"/>
    <d v="2024-08-01T00:00:00"/>
    <d v="2024-08-02T00:00:00"/>
    <s v=""/>
    <d v="2024-08-05T00:00:00"/>
    <n v="8"/>
    <x v="0"/>
    <n v="8"/>
    <n v="2024"/>
    <n v="3.9323028703729506"/>
  </r>
  <r>
    <x v="51"/>
    <s v="Error"/>
    <s v="[PRO] INC044941063 - Response 401 UNAUTHORIZED al llamar a los servicios de ADN360"/>
    <x v="2"/>
    <s v=""/>
    <s v=""/>
    <s v="C360_Team_Mtto"/>
    <s v="Medium"/>
    <s v=""/>
    <s v="ESDCENINFO-1085"/>
    <x v="0"/>
    <s v="SOPORTE"/>
    <x v="0"/>
    <s v="INC044941063"/>
    <d v="2024-08-01T12:32:18"/>
    <x v="31"/>
    <d v="2024-08-01T00:00:00"/>
    <d v="2024-08-05T00:00:00"/>
    <d v="2024-08-01T00:00:00"/>
    <d v="2024-08-05T00:00:00"/>
    <d v="2024-08-08T00:00:00"/>
    <d v="2024-08-12T00:00:00"/>
    <n v="8"/>
    <x v="0"/>
    <n v="8"/>
    <n v="2024"/>
    <n v="11.052650069439551"/>
  </r>
  <r>
    <x v="52"/>
    <s v="Error"/>
    <s v="[PRO] [Carteras gestionadas] INC044915970 Descuadre adn relacional "/>
    <x v="2"/>
    <s v=""/>
    <s v=""/>
    <s v="C360_Team_Mtto"/>
    <s v="Medium"/>
    <s v=""/>
    <s v="ESDCENINFO-1085"/>
    <x v="0"/>
    <s v="SOPORTE"/>
    <x v="0"/>
    <s v="INC044915970"/>
    <d v="2024-08-01T09:52:14"/>
    <x v="32"/>
    <d v="2024-07-31T00:00:00"/>
    <d v="2024-08-05T00:00:00"/>
    <d v="2024-08-01T00:00:00"/>
    <d v="2024-08-05T00:00:00"/>
    <s v=""/>
    <d v="2024-08-05T00:00:00"/>
    <n v="8"/>
    <x v="0"/>
    <n v="8"/>
    <n v="2024"/>
    <n v="4.0510535069406615"/>
  </r>
  <r>
    <x v="53"/>
    <s v="Error"/>
    <s v="[BATCH][SP2TXT - C360] - Error en postprocesado durante corrección por diccionario."/>
    <x v="10"/>
    <s v=""/>
    <s v=""/>
    <s v="C360_Operacional_Team_1"/>
    <s v="Highest"/>
    <s v="ESPC360-9968"/>
    <s v="ESPC360-3080"/>
    <x v="0"/>
    <s v=""/>
    <x v="1"/>
    <s v=""/>
    <d v="2024-08-01T09:50:50"/>
    <x v="0"/>
    <d v="2024-01-01T00:00:00"/>
    <d v="2024-12-31T00:00:00"/>
    <d v="2024-01-01T00:00:00"/>
    <d v="2024-12-31T00:00:00"/>
    <s v=""/>
    <s v=""/>
    <n v="8"/>
    <x v="0"/>
    <n v="0"/>
    <n v="0"/>
    <n v="0"/>
  </r>
  <r>
    <x v="54"/>
    <s v="Error"/>
    <s v="[PRE] Errores de timeouts en el micro customer-position "/>
    <x v="1"/>
    <s v=""/>
    <s v=""/>
    <s v=""/>
    <s v="Medium"/>
    <s v=""/>
    <s v="ESDCENINFO-1085"/>
    <x v="0"/>
    <s v=""/>
    <x v="1"/>
    <s v=""/>
    <d v="2024-07-31T13:56:38"/>
    <x v="0"/>
    <d v="2024-01-01T00:00:00"/>
    <d v="2024-12-31T00:00:00"/>
    <d v="2024-01-01T00:00:00"/>
    <d v="2024-12-31T00:00:00"/>
    <s v=""/>
    <s v=""/>
    <n v="7"/>
    <x v="0"/>
    <n v="0"/>
    <n v="0"/>
    <n v="0"/>
  </r>
  <r>
    <x v="55"/>
    <s v="Error"/>
    <s v="[PRO] [Prestamos] INC044905823 - Contrato aparece sin deuda"/>
    <x v="2"/>
    <s v=""/>
    <s v=""/>
    <s v="C360_Team_Mtto"/>
    <s v="Medium"/>
    <s v=""/>
    <s v="ESDCENINFO-1085"/>
    <x v="0"/>
    <s v="SOPORTE"/>
    <x v="0"/>
    <s v="INC044905823 "/>
    <d v="2024-07-31T13:48:57"/>
    <x v="33"/>
    <d v="2024-01-01T00:00:00"/>
    <d v="2024-12-31T00:00:00"/>
    <d v="2024-01-01T00:00:00"/>
    <d v="2024-12-31T00:00:00"/>
    <s v=""/>
    <d v="2024-08-12T00:00:00"/>
    <n v="7"/>
    <x v="0"/>
    <n v="8"/>
    <n v="2024"/>
    <n v="11.857812465277675"/>
  </r>
  <r>
    <x v="56"/>
    <s v="Error"/>
    <s v="[BUG] -Error cálculo variable recibos mov_datagen_d y _q"/>
    <x v="1"/>
    <s v="0"/>
    <s v="C360_Analitico_Sprint 37"/>
    <s v="C360_Analitico_Team_1"/>
    <s v="Medium"/>
    <s v=""/>
    <s v="ESPC360-3468"/>
    <x v="1"/>
    <s v="DEFINICIÓN/FUNCIONAL"/>
    <x v="1"/>
    <s v=""/>
    <d v="2024-07-31T13:15:47"/>
    <x v="0"/>
    <d v="2024-10-02T00:00:00"/>
    <d v="2024-10-15T00:00:00"/>
    <d v="2024-01-01T00:00:00"/>
    <d v="2024-12-31T00:00:00"/>
    <s v=""/>
    <s v=""/>
    <n v="7"/>
    <x v="0"/>
    <n v="0"/>
    <n v="0"/>
    <n v="0"/>
  </r>
  <r>
    <x v="57"/>
    <s v="Error"/>
    <s v="Reparticionamiento erróneo en las tareas de Diarización y Transcripción"/>
    <x v="2"/>
    <s v=""/>
    <s v=""/>
    <s v="Team_IA"/>
    <s v="Medium"/>
    <s v="ESPC360-8616"/>
    <s v="ESPC360-3080"/>
    <x v="2"/>
    <s v=""/>
    <x v="1"/>
    <s v=""/>
    <d v="2024-07-30T09:38:25"/>
    <x v="34"/>
    <d v="2024-01-01T00:00:00"/>
    <d v="2024-12-31T00:00:00"/>
    <d v="2024-01-01T00:00:00"/>
    <d v="2024-12-31T00:00:00"/>
    <d v="2024-07-30T00:00:00"/>
    <d v="2024-07-31T00:00:00"/>
    <n v="7"/>
    <x v="0"/>
    <n v="7"/>
    <n v="2024"/>
    <n v="0.98851741898397449"/>
  </r>
  <r>
    <x v="58"/>
    <s v="Error"/>
    <s v="[PRO] [Cuentas] INC044825750 - cuenta no aparece como activa si no como cancelada"/>
    <x v="2"/>
    <s v=""/>
    <s v=""/>
    <s v="C360_Team_Mtto"/>
    <s v="Medium"/>
    <s v=""/>
    <s v="ESDCENINFO-1085"/>
    <x v="0"/>
    <s v="SOPORTE"/>
    <x v="0"/>
    <s v="INC044825750"/>
    <d v="2024-07-30T08:19:17"/>
    <x v="35"/>
    <d v="2024-01-01T00:00:00"/>
    <d v="2024-12-31T00:00:00"/>
    <d v="2024-01-01T00:00:00"/>
    <d v="2024-12-31T00:00:00"/>
    <s v=""/>
    <d v="2024-07-30T00:00:00"/>
    <n v="7"/>
    <x v="0"/>
    <n v="7"/>
    <n v="2024"/>
    <n v="1.6846678241563495E-2"/>
  </r>
  <r>
    <x v="59"/>
    <s v="Error"/>
    <s v="[BUG] Rating INT en intprofile_cli"/>
    <x v="11"/>
    <s v=""/>
    <s v=""/>
    <s v="C360_Analitico_Team_1"/>
    <s v="Medium"/>
    <s v=""/>
    <s v="ESPC360-3468"/>
    <x v="1"/>
    <s v="DESARROLLO"/>
    <x v="0"/>
    <s v=""/>
    <d v="2024-07-29T11:11:43"/>
    <x v="0"/>
    <d v="2024-01-01T00:00:00"/>
    <d v="2024-12-31T00:00:00"/>
    <d v="2024-01-01T00:00:00"/>
    <d v="2024-12-31T00:00:00"/>
    <d v="2024-08-21T00:00:00"/>
    <s v=""/>
    <n v="7"/>
    <x v="0"/>
    <n v="0"/>
    <n v="0"/>
    <n v="0"/>
  </r>
  <r>
    <x v="60"/>
    <s v="Error"/>
    <s v="[PRO] [Fondos] INC044750738 - Rentabilidad incorrecta sale a 0"/>
    <x v="2"/>
    <s v="5"/>
    <s v="C360_Operacional_Sprint 182"/>
    <s v="C360_Operacional_Team_Hero"/>
    <s v="Medium"/>
    <s v=""/>
    <s v="ESDCENINFO-1085"/>
    <x v="0"/>
    <s v=""/>
    <x v="0"/>
    <s v="INC044750738 "/>
    <d v="2024-07-29T09:42:48"/>
    <x v="36"/>
    <d v="2024-08-01T00:00:00"/>
    <d v="2024-08-13T00:00:00"/>
    <d v="2024-01-01T00:00:00"/>
    <d v="2024-12-31T00:00:00"/>
    <d v="2024-08-01T00:00:00"/>
    <d v="2024-08-29T00:00:00"/>
    <n v="7"/>
    <x v="0"/>
    <n v="8"/>
    <n v="2024"/>
    <n v="30.972304479168088"/>
  </r>
  <r>
    <x v="61"/>
    <s v="Error"/>
    <s v="[PRO] [Valores] INC044744454 - cotización sale a 0 en contrato hijo"/>
    <x v="2"/>
    <s v=""/>
    <s v=""/>
    <s v="C360_Team_Mtto"/>
    <s v="Medium"/>
    <s v=""/>
    <s v="ESDCENINFO-1085"/>
    <x v="0"/>
    <s v="SOPORTE"/>
    <x v="0"/>
    <s v="INC044744454 "/>
    <d v="2024-07-26T12:45:15"/>
    <x v="37"/>
    <d v="2024-01-01T00:00:00"/>
    <d v="2024-12-31T00:00:00"/>
    <d v="2024-01-01T00:00:00"/>
    <d v="2024-12-31T00:00:00"/>
    <s v=""/>
    <d v="2024-08-12T00:00:00"/>
    <n v="7"/>
    <x v="0"/>
    <n v="8"/>
    <n v="2024"/>
    <n v="16.893810115740052"/>
  </r>
  <r>
    <x v="62"/>
    <s v="Error"/>
    <s v="[PRO] [Cuentas] INC044743774 - Error detalle de cuentas con cuentas migradas"/>
    <x v="2"/>
    <s v=""/>
    <s v=""/>
    <s v="C360_Team_Mtto"/>
    <s v="Medium"/>
    <s v=""/>
    <s v="ESDCENINFO-1085"/>
    <x v="0"/>
    <s v=""/>
    <x v="0"/>
    <s v="INC044743774 "/>
    <d v="2024-07-26T09:49:15"/>
    <x v="38"/>
    <d v="2024-01-01T00:00:00"/>
    <d v="2024-12-31T00:00:00"/>
    <d v="2024-01-01T00:00:00"/>
    <d v="2024-12-31T00:00:00"/>
    <s v=""/>
    <d v="2024-07-26T00:00:00"/>
    <n v="7"/>
    <x v="0"/>
    <n v="7"/>
    <n v="2024"/>
    <n v="0.17934215277637122"/>
  </r>
  <r>
    <x v="63"/>
    <s v="Error"/>
    <s v="BUG evento pymes subida CIRBE en otras entidades"/>
    <x v="9"/>
    <s v=""/>
    <s v=""/>
    <s v=""/>
    <s v="Medium"/>
    <s v=""/>
    <s v="ESPC360-3468"/>
    <x v="1"/>
    <s v=""/>
    <x v="1"/>
    <s v=""/>
    <d v="2024-07-23T15:29:03"/>
    <x v="39"/>
    <d v="2024-01-01T00:00:00"/>
    <d v="2024-12-31T00:00:00"/>
    <d v="2024-01-01T00:00:00"/>
    <d v="2024-12-31T00:00:00"/>
    <s v=""/>
    <s v=""/>
    <n v="7"/>
    <x v="0"/>
    <n v="8"/>
    <n v="2024"/>
    <n v="8.8442846759207896"/>
  </r>
  <r>
    <x v="64"/>
    <s v="Error"/>
    <s v="BUG evento consumo vencimiento"/>
    <x v="9"/>
    <s v=""/>
    <s v=""/>
    <s v=""/>
    <s v="Medium"/>
    <s v=""/>
    <s v="ESPC360-3468"/>
    <x v="1"/>
    <s v=""/>
    <x v="1"/>
    <s v=""/>
    <d v="2024-07-23T15:27:28"/>
    <x v="40"/>
    <d v="2024-01-01T00:00:00"/>
    <d v="2024-12-31T00:00:00"/>
    <d v="2024-01-01T00:00:00"/>
    <d v="2024-12-31T00:00:00"/>
    <s v=""/>
    <s v=""/>
    <n v="7"/>
    <x v="0"/>
    <n v="8"/>
    <n v="2024"/>
    <n v="8.8451554861094337"/>
  </r>
  <r>
    <x v="65"/>
    <s v="Error"/>
    <s v="BUG evento pymes primera preconcesión lp"/>
    <x v="2"/>
    <s v=""/>
    <s v=""/>
    <s v=""/>
    <s v="Medium"/>
    <s v=""/>
    <s v="ESPC360-3468"/>
    <x v="1"/>
    <s v=""/>
    <x v="1"/>
    <s v=""/>
    <d v="2024-07-23T15:26:37"/>
    <x v="41"/>
    <d v="2024-01-01T00:00:00"/>
    <d v="2024-12-31T00:00:00"/>
    <d v="2024-01-01T00:00:00"/>
    <d v="2024-12-31T00:00:00"/>
    <s v=""/>
    <d v="2024-08-12T00:00:00"/>
    <n v="7"/>
    <x v="0"/>
    <n v="8"/>
    <n v="2024"/>
    <n v="19.949578136576747"/>
  </r>
  <r>
    <x v="66"/>
    <s v="Error"/>
    <s v="BUG evento transaccionalidad Primera emision recibo en competencia 5m"/>
    <x v="9"/>
    <s v=""/>
    <s v=""/>
    <s v=""/>
    <s v="Medium"/>
    <s v=""/>
    <s v="ESPC360-3468"/>
    <x v="1"/>
    <s v=""/>
    <x v="1"/>
    <s v=""/>
    <d v="2024-07-23T15:25:09"/>
    <x v="42"/>
    <d v="2024-01-01T00:00:00"/>
    <d v="2024-12-31T00:00:00"/>
    <d v="2024-01-01T00:00:00"/>
    <d v="2024-12-31T00:00:00"/>
    <s v=""/>
    <s v=""/>
    <n v="7"/>
    <x v="0"/>
    <n v="8"/>
    <n v="2024"/>
    <n v="8.8465923379626474"/>
  </r>
  <r>
    <x v="67"/>
    <s v="Error"/>
    <s v="BUG evento TPVs primer cobro con medio de pago alternativo"/>
    <x v="9"/>
    <s v=""/>
    <s v=""/>
    <s v=""/>
    <s v="Medium"/>
    <s v=""/>
    <s v="ESPC360-3468"/>
    <x v="1"/>
    <s v=""/>
    <x v="1"/>
    <s v=""/>
    <d v="2024-07-23T15:24:48"/>
    <x v="43"/>
    <d v="2024-01-01T00:00:00"/>
    <d v="2024-12-31T00:00:00"/>
    <d v="2024-01-01T00:00:00"/>
    <d v="2024-12-31T00:00:00"/>
    <s v=""/>
    <s v=""/>
    <n v="7"/>
    <x v="0"/>
    <n v="8"/>
    <n v="2024"/>
    <n v="8.8466670949055697"/>
  </r>
  <r>
    <x v="68"/>
    <s v="Error"/>
    <s v="BUG evento pymes propuestas digitales abandonadas "/>
    <x v="2"/>
    <s v="2"/>
    <s v=""/>
    <s v="C360_Analitico_Team_1"/>
    <s v="Medium"/>
    <s v=""/>
    <s v="ESPC360-3468"/>
    <x v="1"/>
    <s v=""/>
    <x v="1"/>
    <s v=""/>
    <d v="2024-07-23T15:24:09"/>
    <x v="44"/>
    <s v=""/>
    <s v=""/>
    <d v="2024-01-01T00:00:00"/>
    <d v="2024-12-31T00:00:00"/>
    <d v="2024-08-20T00:00:00"/>
    <d v="2024-08-26T00:00:00"/>
    <n v="7"/>
    <x v="0"/>
    <n v="8"/>
    <n v="2024"/>
    <n v="33.949479895833065"/>
  </r>
  <r>
    <x v="69"/>
    <s v="Error"/>
    <s v="BUG evento pymes primera preconcesión cp"/>
    <x v="2"/>
    <s v=""/>
    <s v=""/>
    <s v=""/>
    <s v="Medium"/>
    <s v=""/>
    <s v="ESPC360-3468"/>
    <x v="1"/>
    <s v=""/>
    <x v="1"/>
    <s v=""/>
    <d v="2024-07-23T12:57:34"/>
    <x v="45"/>
    <d v="2024-01-01T00:00:00"/>
    <d v="2024-12-31T00:00:00"/>
    <d v="2024-01-01T00:00:00"/>
    <d v="2024-12-31T00:00:00"/>
    <s v=""/>
    <d v="2024-08-12T00:00:00"/>
    <n v="7"/>
    <x v="0"/>
    <n v="8"/>
    <n v="2024"/>
    <n v="20.052998229162768"/>
  </r>
  <r>
    <x v="70"/>
    <s v="Error"/>
    <s v="BUG evento internacional cedente inactivo"/>
    <x v="9"/>
    <s v=""/>
    <s v=""/>
    <s v=""/>
    <s v="Medium"/>
    <s v=""/>
    <s v="ESPC360-3468"/>
    <x v="1"/>
    <s v=""/>
    <x v="1"/>
    <s v=""/>
    <d v="2024-07-23T12:49:37"/>
    <x v="46"/>
    <d v="2024-01-01T00:00:00"/>
    <d v="2024-12-31T00:00:00"/>
    <d v="2024-01-01T00:00:00"/>
    <d v="2024-12-31T00:00:00"/>
    <s v=""/>
    <s v=""/>
    <n v="7"/>
    <x v="0"/>
    <n v="8"/>
    <n v="2024"/>
    <n v="8.9542707638902357"/>
  </r>
  <r>
    <x v="71"/>
    <s v="Error"/>
    <s v="BUG evento internacional cedente activo"/>
    <x v="9"/>
    <s v=""/>
    <s v=""/>
    <s v=""/>
    <s v="Medium"/>
    <s v=""/>
    <s v="ESPC360-3468"/>
    <x v="1"/>
    <s v=""/>
    <x v="1"/>
    <s v=""/>
    <d v="2024-07-23T12:39:45"/>
    <x v="47"/>
    <d v="2024-01-01T00:00:00"/>
    <d v="2024-12-31T00:00:00"/>
    <d v="2024-01-01T00:00:00"/>
    <d v="2024-12-31T00:00:00"/>
    <s v=""/>
    <s v=""/>
    <n v="7"/>
    <x v="0"/>
    <n v="8"/>
    <n v="2024"/>
    <n v="8.9610201851901365"/>
  </r>
  <r>
    <x v="72"/>
    <s v="Error"/>
    <s v="BUG evento Vencimiento competencia con AA"/>
    <x v="2"/>
    <s v="2"/>
    <s v="C360_Analitico_Sprint 33"/>
    <s v="C360_Analitico_Team_1"/>
    <s v="Medium"/>
    <s v=""/>
    <s v="ESPC360-3468"/>
    <x v="1"/>
    <s v=""/>
    <x v="1"/>
    <s v=""/>
    <d v="2024-07-23T12:29:11"/>
    <x v="48"/>
    <d v="2024-08-08T00:00:00"/>
    <d v="2024-08-20T00:00:00"/>
    <d v="2024-01-01T00:00:00"/>
    <d v="2024-12-31T00:00:00"/>
    <d v="2024-08-20T00:00:00"/>
    <d v="2024-08-26T00:00:00"/>
    <n v="7"/>
    <x v="0"/>
    <n v="8"/>
    <n v="2024"/>
    <n v="33.822994791669771"/>
  </r>
  <r>
    <x v="73"/>
    <s v="Error"/>
    <s v="[BATCH][SP2TXT - C360] - Salida sin formato JSON válido"/>
    <x v="2"/>
    <s v="2"/>
    <s v="C360_Operacional_Sprint 182"/>
    <s v="C360_Operacional_Team_1"/>
    <s v="Medium"/>
    <s v=""/>
    <s v="ESDCENINFO-1085"/>
    <x v="0"/>
    <s v=""/>
    <x v="1"/>
    <s v=""/>
    <d v="2024-07-23T11:20:52"/>
    <x v="36"/>
    <d v="2024-08-01T00:00:00"/>
    <d v="2024-08-28T00:00:00"/>
    <d v="2024-01-01T00:00:00"/>
    <d v="2024-12-31T00:00:00"/>
    <d v="2024-08-06T00:00:00"/>
    <d v="2024-08-29T00:00:00"/>
    <n v="7"/>
    <x v="0"/>
    <n v="8"/>
    <n v="2024"/>
    <n v="36.904205150465714"/>
  </r>
  <r>
    <x v="74"/>
    <s v="Error"/>
    <s v="[BUG] - FeatureStore - Metadato datagenes Gold"/>
    <x v="7"/>
    <s v=""/>
    <s v=""/>
    <s v=""/>
    <s v="Medium"/>
    <s v=""/>
    <s v="ESPC360-3468"/>
    <x v="1"/>
    <s v=""/>
    <x v="0"/>
    <s v=""/>
    <d v="2024-07-23T11:01:18"/>
    <x v="0"/>
    <d v="2024-01-01T00:00:00"/>
    <d v="2024-12-31T00:00:00"/>
    <d v="2024-01-01T00:00:00"/>
    <d v="2024-12-31T00:00:00"/>
    <s v=""/>
    <s v=""/>
    <n v="7"/>
    <x v="0"/>
    <n v="0"/>
    <n v="0"/>
    <n v="0"/>
  </r>
  <r>
    <x v="75"/>
    <s v="Error"/>
    <s v="[Confidencialidad]  INC044627409- Error de confidencialidad al consultar una cuenta"/>
    <x v="2"/>
    <s v=""/>
    <s v=""/>
    <s v="C360_Team_Mtto"/>
    <s v="Medium"/>
    <s v=""/>
    <s v="ESDCENINFO-1085"/>
    <x v="0"/>
    <s v=""/>
    <x v="0"/>
    <s v="INC044627409"/>
    <d v="2024-07-23T10:17:08"/>
    <x v="49"/>
    <d v="2024-01-01T00:00:00"/>
    <d v="2024-12-31T00:00:00"/>
    <d v="2024-01-01T00:00:00"/>
    <d v="2024-12-31T00:00:00"/>
    <s v=""/>
    <d v="2024-07-23T00:00:00"/>
    <n v="7"/>
    <x v="0"/>
    <n v="7"/>
    <n v="2024"/>
    <n v="5.5693726855679415E-2"/>
  </r>
  <r>
    <x v="76"/>
    <s v="Error"/>
    <s v="[PRO] [Valores]  Error al obtener rentabilidades de securities con carteras dadas de baja"/>
    <x v="5"/>
    <s v="5"/>
    <s v="C360_Operacional_Sprint 183"/>
    <s v="C360_Operacional_Team_Hero"/>
    <s v="Medium"/>
    <s v=""/>
    <s v="ESDCENINFO-1085"/>
    <x v="0"/>
    <s v=""/>
    <x v="0"/>
    <s v=""/>
    <d v="2024-07-23T09:42:49"/>
    <x v="0"/>
    <d v="2024-08-15T00:00:00"/>
    <d v="2024-09-11T00:00:00"/>
    <d v="2024-01-01T00:00:00"/>
    <d v="2024-12-31T00:00:00"/>
    <d v="2024-08-19T00:00:00"/>
    <s v=""/>
    <n v="7"/>
    <x v="0"/>
    <n v="0"/>
    <n v="0"/>
    <n v="0"/>
  </r>
  <r>
    <x v="77"/>
    <s v="Error"/>
    <s v="[PRO] [Cuentas] Error de confidencialidad para cuentas con estado CA migradas"/>
    <x v="2"/>
    <s v="2"/>
    <s v="C360_Operacional_Sprint 182;C360_Operacional_Sprint 181"/>
    <s v="C360_Operacional_Team_Hero"/>
    <s v="Medium"/>
    <s v=""/>
    <s v="ESDCENINFO-1085"/>
    <x v="0"/>
    <s v=""/>
    <x v="0"/>
    <s v=""/>
    <d v="2024-07-23T08:39:18"/>
    <x v="50"/>
    <d v="2024-07-18T00:00:00"/>
    <d v="2024-08-13T00:00:00"/>
    <d v="2024-01-01T00:00:00"/>
    <d v="2024-12-31T00:00:00"/>
    <d v="2024-07-29T00:00:00"/>
    <d v="2024-08-29T00:00:00"/>
    <n v="7"/>
    <x v="0"/>
    <n v="8"/>
    <n v="2024"/>
    <n v="37.016415509264334"/>
  </r>
  <r>
    <x v="78"/>
    <s v="Error"/>
    <s v="BUG evento consumo prolimit"/>
    <x v="9"/>
    <s v=""/>
    <s v=""/>
    <s v=""/>
    <s v="Medium"/>
    <s v=""/>
    <s v="ESPC360-3468"/>
    <x v="1"/>
    <s v=""/>
    <x v="1"/>
    <s v=""/>
    <d v="2024-07-22T15:53:15"/>
    <x v="51"/>
    <d v="2024-01-01T00:00:00"/>
    <d v="2024-12-31T00:00:00"/>
    <d v="2024-01-01T00:00:00"/>
    <d v="2024-12-31T00:00:00"/>
    <s v=""/>
    <s v=""/>
    <n v="7"/>
    <x v="0"/>
    <n v="8"/>
    <n v="2024"/>
    <n v="9.8264948379655834"/>
  </r>
  <r>
    <x v="79"/>
    <s v="Error"/>
    <s v="BUG Metadato tablones silver Datagen"/>
    <x v="7"/>
    <s v=""/>
    <s v=""/>
    <s v=""/>
    <s v="Medium"/>
    <s v=""/>
    <s v="ESPC360-3468"/>
    <x v="1"/>
    <s v=""/>
    <x v="0"/>
    <s v=""/>
    <d v="2024-07-22T13:37:15"/>
    <x v="0"/>
    <d v="2024-01-01T00:00:00"/>
    <d v="2024-12-31T00:00:00"/>
    <d v="2024-01-01T00:00:00"/>
    <d v="2024-12-31T00:00:00"/>
    <s v=""/>
    <s v=""/>
    <n v="7"/>
    <x v="0"/>
    <n v="0"/>
    <n v="0"/>
    <n v="0"/>
  </r>
  <r>
    <x v="80"/>
    <s v="Error"/>
    <s v="[PRO] [Valores] INC044441504 - importe en sus dos acciones extranjeras que no coinciden con los de ADN,"/>
    <x v="2"/>
    <s v=""/>
    <s v=""/>
    <s v="C360_Team_Mtto"/>
    <s v="Medium"/>
    <s v=""/>
    <s v="ESDCENINFO-1085"/>
    <x v="0"/>
    <s v="SOPORTE"/>
    <x v="0"/>
    <s v="INC044441504 "/>
    <d v="2024-07-22T12:26:01"/>
    <x v="52"/>
    <d v="2024-01-01T00:00:00"/>
    <d v="2024-12-31T00:00:00"/>
    <d v="2024-01-01T00:00:00"/>
    <d v="2024-12-31T00:00:00"/>
    <s v=""/>
    <d v="2024-07-30T00:00:00"/>
    <n v="7"/>
    <x v="0"/>
    <n v="7"/>
    <n v="2024"/>
    <n v="7.8382357291629887"/>
  </r>
  <r>
    <x v="81"/>
    <s v="Error"/>
    <s v="[PRO] [Valores] INC044488815 - no se ven 2 contratos"/>
    <x v="2"/>
    <s v=""/>
    <s v=""/>
    <s v="C360_Team_Mtto"/>
    <s v="Medium"/>
    <s v=""/>
    <s v="ESDCENINFO-1085"/>
    <x v="0"/>
    <s v="SOPORTE"/>
    <x v="0"/>
    <s v="INC044488815"/>
    <d v="2024-07-22T12:09:56"/>
    <x v="53"/>
    <d v="2024-01-01T00:00:00"/>
    <d v="2024-12-31T00:00:00"/>
    <d v="2024-01-01T00:00:00"/>
    <d v="2024-12-31T00:00:00"/>
    <s v=""/>
    <d v="2024-07-26T00:00:00"/>
    <n v="7"/>
    <x v="0"/>
    <n v="7"/>
    <n v="2024"/>
    <n v="3.9006594444435905"/>
  </r>
  <r>
    <x v="82"/>
    <s v="Error"/>
    <s v="[PRO] [Cuentas] INC044472359 - no aparece cuenta administrada"/>
    <x v="2"/>
    <s v=""/>
    <s v=""/>
    <s v="C360_Team_Mtto"/>
    <s v="Medium"/>
    <s v=""/>
    <s v="ESDCENINFO-1085"/>
    <x v="0"/>
    <s v="SOPORTE"/>
    <x v="0"/>
    <s v="INC044472359"/>
    <d v="2024-07-22T10:54:32"/>
    <x v="54"/>
    <d v="2024-01-01T00:00:00"/>
    <d v="2024-12-31T00:00:00"/>
    <d v="2024-01-01T00:00:00"/>
    <d v="2024-12-31T00:00:00"/>
    <s v=""/>
    <d v="2024-07-26T00:00:00"/>
    <n v="7"/>
    <x v="0"/>
    <n v="7"/>
    <n v="2024"/>
    <n v="3.9527156597177964"/>
  </r>
  <r>
    <x v="83"/>
    <s v="Error"/>
    <s v="[PRO] [Movimientos Cuentas] INC044489424 - Solicitud borrado movimiento hismo ahorro"/>
    <x v="2"/>
    <s v=""/>
    <s v=""/>
    <s v="C360_Team_Mtto"/>
    <s v="Medium"/>
    <s v=""/>
    <s v="ESDCENINFO-1085"/>
    <x v="0"/>
    <s v=""/>
    <x v="0"/>
    <s v="INC044489424 "/>
    <d v="2024-07-22T10:19:05"/>
    <x v="55"/>
    <d v="2024-01-01T00:00:00"/>
    <d v="2024-12-31T00:00:00"/>
    <d v="2024-01-01T00:00:00"/>
    <d v="2024-12-31T00:00:00"/>
    <s v=""/>
    <d v="2024-07-22T00:00:00"/>
    <n v="7"/>
    <x v="0"/>
    <n v="7"/>
    <n v="2024"/>
    <n v="0.12607165508961771"/>
  </r>
  <r>
    <x v="84"/>
    <s v="Error"/>
    <s v="[PRO] [Cuentas] -  Error en cuentas locales/partenon con estado CA y migradas"/>
    <x v="9"/>
    <s v=""/>
    <s v=""/>
    <s v="C360_Team_Mtto"/>
    <s v="Medium"/>
    <s v=""/>
    <s v="ESDCENINFO-1085"/>
    <x v="0"/>
    <s v=""/>
    <x v="0"/>
    <s v=""/>
    <d v="2024-07-19T14:24:34"/>
    <x v="56"/>
    <d v="2024-01-01T00:00:00"/>
    <d v="2024-12-31T00:00:00"/>
    <d v="2024-01-01T00:00:00"/>
    <d v="2024-12-31T00:00:00"/>
    <s v=""/>
    <s v=""/>
    <n v="7"/>
    <x v="0"/>
    <n v="7"/>
    <n v="2024"/>
    <n v="9.9141546527825994"/>
  </r>
  <r>
    <x v="85"/>
    <s v="Error"/>
    <s v="[PRO] [Valores] INC044391156 - Rentabilidad de los bonos desactualizada"/>
    <x v="2"/>
    <s v=""/>
    <s v=""/>
    <s v="C360_Team_Mtto"/>
    <s v="Medium"/>
    <s v=""/>
    <s v="ESDCENINFO-1085"/>
    <x v="0"/>
    <s v="SOPORTE"/>
    <x v="0"/>
    <s v="INC044391156 "/>
    <d v="2024-07-18T09:06:34"/>
    <x v="57"/>
    <d v="2024-01-01T00:00:00"/>
    <d v="2024-12-31T00:00:00"/>
    <d v="2024-01-01T00:00:00"/>
    <d v="2024-12-31T00:00:00"/>
    <s v=""/>
    <d v="2024-07-30T00:00:00"/>
    <n v="7"/>
    <x v="0"/>
    <n v="7"/>
    <n v="2024"/>
    <n v="11.976326168980449"/>
  </r>
  <r>
    <x v="86"/>
    <s v="Error"/>
    <s v="[PRO] [KS Mov tarjetas credito y debito] - La propiedad GROUP_ID_CONFIG está siendo sobreescrita inadecuadamente"/>
    <x v="5"/>
    <s v="2"/>
    <s v="C360_Operacional_Sprint 182;C360_Operacional_Sprint 183"/>
    <s v="C360_Operacional_Team_Hero"/>
    <s v="Medium"/>
    <s v=""/>
    <s v="ESDCENINFO-1085"/>
    <x v="0"/>
    <s v=""/>
    <x v="1"/>
    <s v=""/>
    <d v="2024-07-17T14:04:07"/>
    <x v="0"/>
    <d v="2024-08-01T00:00:00"/>
    <d v="2024-08-27T00:00:00"/>
    <d v="2024-01-01T00:00:00"/>
    <d v="2024-12-31T00:00:00"/>
    <d v="2024-08-08T00:00:00"/>
    <s v=""/>
    <n v="7"/>
    <x v="0"/>
    <n v="0"/>
    <n v="0"/>
    <n v="0"/>
  </r>
  <r>
    <x v="87"/>
    <s v="Error"/>
    <s v="[C360 - identdata_cli] Anonimizado incorrecto"/>
    <x v="2"/>
    <s v="3"/>
    <s v="C360_Analitico_Sprint 32"/>
    <s v="C360_Analitico_Team_2"/>
    <s v="Medium"/>
    <s v=""/>
    <s v="ESPC360-3468"/>
    <x v="1"/>
    <s v="RITM013342299"/>
    <x v="0"/>
    <s v=""/>
    <d v="2024-07-16T15:39:40"/>
    <x v="58"/>
    <d v="2024-07-24T00:00:00"/>
    <d v="2024-08-06T00:00:00"/>
    <d v="2024-01-01T00:00:00"/>
    <d v="2024-12-31T00:00:00"/>
    <d v="2024-07-25T00:00:00"/>
    <d v="2024-08-29T00:00:00"/>
    <n v="7"/>
    <x v="0"/>
    <n v="8"/>
    <n v="2024"/>
    <n v="43.738091388884641"/>
  </r>
  <r>
    <x v="88"/>
    <s v="Error"/>
    <s v="[PRO] [Valores] INC043819944 - Contrato de valores error en proceso de cálculo"/>
    <x v="2"/>
    <s v=""/>
    <s v=""/>
    <s v="C360_Team_Mtto"/>
    <s v="Medium"/>
    <s v=""/>
    <s v="ESDCENINFO-1085"/>
    <x v="0"/>
    <s v=""/>
    <x v="0"/>
    <s v="INC043819944 "/>
    <d v="2024-07-16T09:28:35"/>
    <x v="59"/>
    <d v="2024-01-01T00:00:00"/>
    <d v="2024-12-31T00:00:00"/>
    <d v="2024-01-01T00:00:00"/>
    <d v="2024-12-31T00:00:00"/>
    <s v=""/>
    <d v="2024-07-23T00:00:00"/>
    <n v="7"/>
    <x v="0"/>
    <n v="7"/>
    <n v="2024"/>
    <n v="7.08922611111484"/>
  </r>
  <r>
    <x v="89"/>
    <s v="Error"/>
    <s v="[PRO] [Movimientos Cuentas] INC044311477 -  Error descripción movimientos cuentas"/>
    <x v="2"/>
    <s v=""/>
    <s v=""/>
    <s v="C360_Team_Mtto"/>
    <s v="Medium"/>
    <s v=""/>
    <s v="ESDCENINFO-1085"/>
    <x v="0"/>
    <s v=""/>
    <x v="0"/>
    <s v="INC044311477 "/>
    <d v="2024-07-15T10:53:19"/>
    <x v="60"/>
    <d v="2024-01-01T00:00:00"/>
    <d v="2024-12-31T00:00:00"/>
    <d v="2024-01-01T00:00:00"/>
    <d v="2024-12-31T00:00:00"/>
    <s v=""/>
    <d v="2024-07-16T00:00:00"/>
    <n v="7"/>
    <x v="0"/>
    <n v="7"/>
    <n v="2024"/>
    <n v="0.903215462967637"/>
  </r>
  <r>
    <x v="90"/>
    <s v="Error"/>
    <s v="[PRO] [Cuentas] INC044216681 -  Error de confidencialidad para cuentas con estado CA migradas"/>
    <x v="2"/>
    <s v=""/>
    <s v=""/>
    <s v="C360_Team_Mtto"/>
    <s v="Medium"/>
    <s v=""/>
    <s v="ESDCENINFO-1085"/>
    <x v="0"/>
    <s v=""/>
    <x v="0"/>
    <s v="INC044216681 "/>
    <d v="2024-07-15T09:45:06"/>
    <x v="61"/>
    <d v="2024-01-01T00:00:00"/>
    <d v="2024-12-31T00:00:00"/>
    <d v="2024-01-01T00:00:00"/>
    <d v="2024-12-31T00:00:00"/>
    <s v=""/>
    <d v="2024-07-23T00:00:00"/>
    <n v="7"/>
    <x v="0"/>
    <n v="7"/>
    <n v="2024"/>
    <n v="7.9552906365715899"/>
  </r>
  <r>
    <x v="91"/>
    <s v="Error"/>
    <s v="[PRO] [Tarjetas] INC044101843 - Error al consultar el PIN"/>
    <x v="2"/>
    <s v="3"/>
    <s v="C360_Operacional_Sprint 181"/>
    <s v="C360_Operacional_Team_Hero"/>
    <s v="Medium"/>
    <s v=""/>
    <s v="ESDCENINFO-1085"/>
    <x v="0"/>
    <s v=""/>
    <x v="0"/>
    <s v="INC044101843"/>
    <d v="2024-07-15T08:29:45"/>
    <x v="62"/>
    <d v="2024-07-18T00:00:00"/>
    <d v="2024-07-30T00:00:00"/>
    <d v="2024-01-01T00:00:00"/>
    <d v="2024-12-31T00:00:00"/>
    <d v="2024-07-26T00:00:00"/>
    <d v="2024-08-19T00:00:00"/>
    <n v="7"/>
    <x v="0"/>
    <n v="8"/>
    <n v="2024"/>
    <n v="35.250879456019902"/>
  </r>
  <r>
    <x v="92"/>
    <s v="Error"/>
    <s v="Datagen Sociodemo - Error Metadato "/>
    <x v="7"/>
    <s v=""/>
    <s v=""/>
    <s v="C360_Analitico_Team_1"/>
    <s v="Medium"/>
    <s v=""/>
    <s v="ESPC360-3468"/>
    <x v="1"/>
    <s v=""/>
    <x v="0"/>
    <s v=""/>
    <d v="2024-07-15T08:14:23"/>
    <x v="0"/>
    <d v="2024-01-01T00:00:00"/>
    <s v=""/>
    <d v="2024-01-01T00:00:00"/>
    <d v="2024-12-31T00:00:00"/>
    <s v=""/>
    <s v=""/>
    <n v="7"/>
    <x v="0"/>
    <n v="0"/>
    <n v="0"/>
    <n v="0"/>
  </r>
  <r>
    <x v="93"/>
    <s v="Error"/>
    <s v="[PRO] [Seguros] INC044222668 - No se muestra seguro"/>
    <x v="2"/>
    <s v=""/>
    <s v=""/>
    <s v="ADN_Team_Mtto"/>
    <s v="Medium"/>
    <s v=""/>
    <s v="ESDCENINFO-1085"/>
    <x v="0"/>
    <s v="SOPORTE"/>
    <x v="0"/>
    <s v="INC044222668 "/>
    <d v="2024-07-12T13:18:20"/>
    <x v="63"/>
    <d v="2024-01-01T00:00:00"/>
    <d v="2024-12-31T00:00:00"/>
    <d v="2024-01-01T00:00:00"/>
    <d v="2024-12-31T00:00:00"/>
    <s v=""/>
    <d v="2024-07-15T00:00:00"/>
    <n v="7"/>
    <x v="0"/>
    <n v="7"/>
    <n v="2024"/>
    <n v="2.8494432870429591"/>
  </r>
  <r>
    <x v="94"/>
    <s v="Error"/>
    <s v="[INC044159683] [PRO] - Problemas con la tabla datagen_delinquency"/>
    <x v="2"/>
    <s v=""/>
    <s v=""/>
    <s v=""/>
    <s v="Medium"/>
    <s v=""/>
    <s v="ESPC360-3468"/>
    <x v="1"/>
    <s v=""/>
    <x v="1"/>
    <s v="INC044159683"/>
    <d v="2024-07-12T10:41:27"/>
    <x v="64"/>
    <d v="2024-01-01T00:00:00"/>
    <s v=""/>
    <d v="2024-01-01T00:00:00"/>
    <d v="2024-12-31T00:00:00"/>
    <s v=""/>
    <d v="2024-07-12T00:00:00"/>
    <n v="7"/>
    <x v="0"/>
    <n v="7"/>
    <n v="2024"/>
    <n v="4.4641932872764301E-2"/>
  </r>
  <r>
    <x v="95"/>
    <s v="Error"/>
    <s v="[PRO] [Préstamos] INC044142599 - No se muestra informacion modulo de bonificacion prestamos al consumo"/>
    <x v="2"/>
    <s v=""/>
    <s v=""/>
    <s v="ADN_Team_Mtto"/>
    <s v="Medium"/>
    <s v=""/>
    <s v="ESDCENINFO-1085"/>
    <x v="0"/>
    <s v="SOPORTE"/>
    <x v="0"/>
    <s v="INC044142599 "/>
    <d v="2024-07-11T13:36:18"/>
    <x v="65"/>
    <d v="2024-01-01T00:00:00"/>
    <d v="2024-12-31T00:00:00"/>
    <d v="2024-01-01T00:00:00"/>
    <d v="2024-12-31T00:00:00"/>
    <s v=""/>
    <d v="2024-07-15T00:00:00"/>
    <n v="7"/>
    <x v="0"/>
    <n v="7"/>
    <n v="2024"/>
    <n v="3.8372430555536994"/>
  </r>
  <r>
    <x v="96"/>
    <s v="Error"/>
    <s v="[PRO] [Movimientos] INC044176096 - Descripción incompleta"/>
    <x v="2"/>
    <s v=""/>
    <s v=""/>
    <s v="C360_Team_Mtto"/>
    <s v="Medium"/>
    <s v=""/>
    <s v="ESDCENINFO-1085"/>
    <x v="0"/>
    <s v="SOPORTE"/>
    <x v="0"/>
    <s v="INC044176096"/>
    <d v="2024-07-11T11:19:33"/>
    <x v="66"/>
    <d v="2024-01-01T00:00:00"/>
    <d v="2024-12-31T00:00:00"/>
    <d v="2024-01-01T00:00:00"/>
    <d v="2024-12-31T00:00:00"/>
    <s v=""/>
    <d v="2024-07-12T00:00:00"/>
    <n v="7"/>
    <x v="0"/>
    <n v="7"/>
    <n v="2024"/>
    <n v="0.91974043981463183"/>
  </r>
  <r>
    <x v="97"/>
    <s v="Error"/>
    <s v="[Confidencialidad]  INC044098607 - Error de confidencialidad al consultar una cuenta "/>
    <x v="2"/>
    <s v=""/>
    <s v=""/>
    <s v="ADN_Team_Mtto"/>
    <s v="Medium"/>
    <s v=""/>
    <s v="ESDCENINFO-1085"/>
    <x v="0"/>
    <s v="SOPORTE"/>
    <x v="0"/>
    <s v="INC044098607 "/>
    <d v="2024-07-11T10:17:44"/>
    <x v="67"/>
    <d v="2024-01-01T00:00:00"/>
    <d v="2024-12-31T00:00:00"/>
    <d v="2024-01-01T00:00:00"/>
    <d v="2024-12-31T00:00:00"/>
    <s v=""/>
    <d v="2024-07-12T00:00:00"/>
    <n v="7"/>
    <x v="0"/>
    <n v="7"/>
    <n v="2024"/>
    <n v="0.99681798610981787"/>
  </r>
  <r>
    <x v="98"/>
    <s v="Error"/>
    <s v="[BUG] - mov_datagen_q sin valores de tarjetas de debito"/>
    <x v="5"/>
    <s v="3"/>
    <s v="C360_Analitico_Sprint 34"/>
    <s v="C360_Analitico_Team_1"/>
    <s v="Medium"/>
    <s v=""/>
    <s v="ESPC360-3468"/>
    <x v="1"/>
    <s v="PLANIFICACIÓN"/>
    <x v="1"/>
    <s v=""/>
    <d v="2024-07-09T10:04:42"/>
    <x v="0"/>
    <d v="2024-08-21T00:00:00"/>
    <d v="2024-09-03T00:00:00"/>
    <d v="2024-01-01T00:00:00"/>
    <d v="2024-12-31T00:00:00"/>
    <d v="2024-08-28T00:00:00"/>
    <s v=""/>
    <n v="7"/>
    <x v="0"/>
    <n v="0"/>
    <n v="0"/>
    <n v="0"/>
  </r>
  <r>
    <x v="99"/>
    <s v="Error"/>
    <s v="[PRO] [Movimientos Cuentas]  INC043982636 - Incidencia en el detalle del concepto de las transferencias "/>
    <x v="2"/>
    <s v=""/>
    <s v=""/>
    <s v="ADN_Team_Mtto"/>
    <s v="Medium"/>
    <s v=""/>
    <s v="ESDCENINFO-1085"/>
    <x v="0"/>
    <s v="SOPORTE"/>
    <x v="0"/>
    <s v="INC043982636 "/>
    <d v="2024-07-09T09:47:22"/>
    <x v="68"/>
    <d v="2024-01-01T00:00:00"/>
    <d v="2024-12-31T00:00:00"/>
    <d v="2024-01-01T00:00:00"/>
    <d v="2024-12-31T00:00:00"/>
    <s v=""/>
    <d v="2024-07-12T00:00:00"/>
    <n v="7"/>
    <x v="0"/>
    <n v="7"/>
    <n v="2024"/>
    <n v="3.0181790393471601"/>
  </r>
  <r>
    <x v="100"/>
    <s v="Error"/>
    <s v="[PRO] Optimización de las claves de cache para la libreria commons"/>
    <x v="2"/>
    <s v=""/>
    <s v=""/>
    <s v="C360_Team_Mtto"/>
    <s v="Medium"/>
    <s v=""/>
    <s v="ESDCENINFO-1085"/>
    <x v="0"/>
    <s v=""/>
    <x v="1"/>
    <s v=""/>
    <d v="2024-07-08T15:24:25"/>
    <x v="69"/>
    <d v="2024-01-01T00:00:00"/>
    <d v="2024-12-31T00:00:00"/>
    <d v="2024-01-01T00:00:00"/>
    <d v="2024-12-31T00:00:00"/>
    <d v="2024-07-09T00:00:00"/>
    <d v="2024-08-29T00:00:00"/>
    <n v="7"/>
    <x v="0"/>
    <n v="8"/>
    <n v="2024"/>
    <n v="51.784857615733927"/>
  </r>
  <r>
    <x v="101"/>
    <s v="Error"/>
    <s v="[C360 - mkt_success_det] Duplicados en la mkt_success_det"/>
    <x v="9"/>
    <s v="3"/>
    <s v=""/>
    <s v="C360_Analitico_Team_2"/>
    <s v="Medium"/>
    <s v=""/>
    <s v="ESPC360-3468"/>
    <x v="1"/>
    <s v=""/>
    <x v="0"/>
    <s v=""/>
    <d v="2024-07-05T12:07:59"/>
    <x v="70"/>
    <s v=""/>
    <s v=""/>
    <d v="2024-01-01T00:00:00"/>
    <d v="2024-12-31T00:00:00"/>
    <s v=""/>
    <s v=""/>
    <n v="7"/>
    <x v="0"/>
    <n v="7"/>
    <n v="2024"/>
    <n v="25.893577314818685"/>
  </r>
  <r>
    <x v="102"/>
    <s v="Error"/>
    <s v="[C360 - mkt_success_det] Registros con 'success_date' incidentada"/>
    <x v="2"/>
    <s v="3"/>
    <s v="C360_Analitico_Sprint 32"/>
    <s v="C360_Analitico_Team_2"/>
    <s v="Medium"/>
    <s v=""/>
    <s v="ESPC360-3468"/>
    <x v="1"/>
    <s v="DESARROLLO"/>
    <x v="0"/>
    <s v=""/>
    <d v="2024-07-05T11:50:02"/>
    <x v="71"/>
    <d v="2024-07-24T00:00:00"/>
    <d v="2024-08-06T00:00:00"/>
    <d v="2024-01-01T00:00:00"/>
    <d v="2024-12-31T00:00:00"/>
    <d v="2024-07-25T00:00:00"/>
    <d v="2024-08-29T00:00:00"/>
    <n v="7"/>
    <x v="0"/>
    <n v="8"/>
    <n v="2024"/>
    <n v="54.897564270831936"/>
  </r>
  <r>
    <x v="103"/>
    <s v="Error"/>
    <s v="[C360 - mkt_success_det] Mismo registro para dos particiones distintas"/>
    <x v="5"/>
    <s v="8"/>
    <s v="C360_Analitico_Sprint 34"/>
    <s v="C360_Analitico_Team_2"/>
    <s v="Medium"/>
    <s v=""/>
    <s v="ESPC360-3468"/>
    <x v="1"/>
    <s v="FUNCIONAL"/>
    <x v="0"/>
    <s v=""/>
    <d v="2024-07-05T11:24:07"/>
    <x v="0"/>
    <d v="2024-08-21T00:00:00"/>
    <d v="2024-09-03T00:00:00"/>
    <d v="2024-01-01T00:00:00"/>
    <d v="2024-12-31T00:00:00"/>
    <d v="2024-08-23T00:00:00"/>
    <s v=""/>
    <n v="7"/>
    <x v="0"/>
    <n v="0"/>
    <n v="0"/>
    <n v="0"/>
  </r>
  <r>
    <x v="104"/>
    <s v="Error"/>
    <s v="[C360 - mkt_campaign_det] BUG tipopers informados distintos de 'F'/'J'"/>
    <x v="9"/>
    <s v="5"/>
    <s v=""/>
    <s v="C360_Analitico_Team_1"/>
    <s v="Medium"/>
    <s v=""/>
    <s v="ESPC360-3468"/>
    <x v="1"/>
    <s v=""/>
    <x v="0"/>
    <s v=""/>
    <d v="2024-07-04T15:38:56"/>
    <x v="72"/>
    <d v="2024-01-01T00:00:00"/>
    <s v=""/>
    <d v="2024-01-01T00:00:00"/>
    <d v="2024-12-31T00:00:00"/>
    <s v=""/>
    <s v=""/>
    <n v="7"/>
    <x v="0"/>
    <n v="7"/>
    <n v="2024"/>
    <n v="24.849249652783328"/>
  </r>
  <r>
    <x v="105"/>
    <s v="Error"/>
    <s v="[PRO] [Valores] INC043819944 - Contrato de valores error en proceso de cálculo"/>
    <x v="2"/>
    <s v=""/>
    <s v=""/>
    <s v="C360_Team_Mtto"/>
    <s v="Medium"/>
    <s v=""/>
    <s v="ESDCENINFO-1085"/>
    <x v="0"/>
    <s v="SOPORTE"/>
    <x v="0"/>
    <s v="INC043819944"/>
    <d v="2024-07-03T12:01:45"/>
    <x v="73"/>
    <d v="2024-01-01T00:00:00"/>
    <d v="2024-12-31T00:00:00"/>
    <d v="2024-01-01T00:00:00"/>
    <d v="2024-12-31T00:00:00"/>
    <s v=""/>
    <d v="2024-07-04T00:00:00"/>
    <n v="7"/>
    <x v="0"/>
    <n v="7"/>
    <n v="2024"/>
    <n v="0.92760168981476454"/>
  </r>
  <r>
    <x v="106"/>
    <s v="Error"/>
    <s v="Evitar ficheros de audio erróneos o de codificaciones no soportadas."/>
    <x v="2"/>
    <s v="8"/>
    <s v=""/>
    <s v="Team_IA"/>
    <s v="Medium"/>
    <s v="ESPC360-9533"/>
    <s v="ESPC360-3080"/>
    <x v="2"/>
    <s v=""/>
    <x v="1"/>
    <s v=""/>
    <d v="2024-07-03T10:38:52"/>
    <x v="74"/>
    <d v="2024-01-01T00:00:00"/>
    <d v="2024-12-31T00:00:00"/>
    <d v="2024-01-01T00:00:00"/>
    <d v="2024-12-31T00:00:00"/>
    <d v="2024-07-03T00:00:00"/>
    <d v="2024-07-15T00:00:00"/>
    <n v="7"/>
    <x v="0"/>
    <n v="7"/>
    <n v="2024"/>
    <n v="12.176315925928066"/>
  </r>
  <r>
    <x v="107"/>
    <s v="Error"/>
    <s v="[PRO][Fondos] INC043863971 No se visualizan todos los fondos para un interviniente"/>
    <x v="2"/>
    <s v=""/>
    <s v=""/>
    <s v="C360_Team_Mtto"/>
    <s v="Medium"/>
    <s v=""/>
    <s v="ESDCENINFO-1085"/>
    <x v="0"/>
    <s v="SOPORTE"/>
    <x v="0"/>
    <s v="INC043863971"/>
    <d v="2024-07-03T09:31:12"/>
    <x v="75"/>
    <d v="2024-01-01T00:00:00"/>
    <d v="2024-12-31T00:00:00"/>
    <d v="2024-01-01T00:00:00"/>
    <d v="2024-12-31T00:00:00"/>
    <s v=""/>
    <d v="2024-07-10T00:00:00"/>
    <n v="7"/>
    <x v="0"/>
    <n v="7"/>
    <n v="2024"/>
    <n v="7.0179688194475602"/>
  </r>
  <r>
    <x v="108"/>
    <s v="Error"/>
    <s v="[PRO] [Tarjetas] INC043832926 - ve tarjetas particulares por el 520"/>
    <x v="2"/>
    <s v=""/>
    <s v=""/>
    <s v="C360_Team_Mtto"/>
    <s v="Medium"/>
    <s v=""/>
    <s v="ESDCENINFO-1085"/>
    <x v="0"/>
    <s v="SOPORTE"/>
    <x v="0"/>
    <s v="INC043832926"/>
    <d v="2024-07-02T13:13:19"/>
    <x v="76"/>
    <d v="2024-01-01T00:00:00"/>
    <d v="2024-12-31T00:00:00"/>
    <d v="2024-01-01T00:00:00"/>
    <d v="2024-12-31T00:00:00"/>
    <s v=""/>
    <d v="2024-07-03T00:00:00"/>
    <n v="7"/>
    <x v="0"/>
    <n v="7"/>
    <n v="2024"/>
    <n v="0.93649331018968951"/>
  </r>
  <r>
    <x v="109"/>
    <s v="Error"/>
    <s v="[PRO][Prestamos refinanciacion] INC043859310 No coincide la deuda devuelta por el API con HOST"/>
    <x v="2"/>
    <s v=""/>
    <s v=""/>
    <s v="C360_Team_Mtto"/>
    <s v="Medium"/>
    <s v=""/>
    <s v="ESDCENINFO-1085"/>
    <x v="0"/>
    <s v="SOPORTE"/>
    <x v="1"/>
    <s v="INC043859310"/>
    <d v="2024-07-02T11:43:05"/>
    <x v="77"/>
    <d v="2024-01-01T00:00:00"/>
    <d v="2024-12-31T00:00:00"/>
    <d v="2024-01-01T00:00:00"/>
    <d v="2024-12-31T00:00:00"/>
    <s v=""/>
    <d v="2024-07-02T00:00:00"/>
    <n v="7"/>
    <x v="0"/>
    <n v="7"/>
    <n v="2024"/>
    <n v="7.4108333283220418E-3"/>
  </r>
  <r>
    <x v="110"/>
    <s v="Error"/>
    <s v="[C360 - mov_accounts_det] Nulos en variables"/>
    <x v="2"/>
    <s v="5"/>
    <s v="C360_Analitico_Sprint 33"/>
    <s v="C360_Analitico_Team_1"/>
    <s v="Medium"/>
    <s v=""/>
    <s v="ESPC360-3468"/>
    <x v="1"/>
    <s v="FUNCIONAL"/>
    <x v="1"/>
    <s v=""/>
    <d v="2024-07-02T10:49:11"/>
    <x v="78"/>
    <d v="2024-08-07T00:00:00"/>
    <d v="2024-08-20T00:00:00"/>
    <d v="2024-01-01T00:00:00"/>
    <d v="2024-12-31T00:00:00"/>
    <d v="2024-08-13T00:00:00"/>
    <d v="2024-08-30T00:00:00"/>
    <n v="7"/>
    <x v="0"/>
    <n v="8"/>
    <n v="2024"/>
    <n v="58.896913692129601"/>
  </r>
  <r>
    <x v="111"/>
    <s v="Error"/>
    <s v="[PRO] [Renting] INC043824993 - No ve renting para su visualizacion"/>
    <x v="2"/>
    <s v=""/>
    <s v=""/>
    <s v="C360_Team_Mtto"/>
    <s v="Medium"/>
    <s v=""/>
    <s v="ESDCENINFO-1085"/>
    <x v="0"/>
    <s v="SOPORTE"/>
    <x v="0"/>
    <s v="INC043824993"/>
    <d v="2024-07-02T08:53:38"/>
    <x v="79"/>
    <d v="2024-01-01T00:00:00"/>
    <d v="2024-12-31T00:00:00"/>
    <d v="2024-01-01T00:00:00"/>
    <d v="2024-12-31T00:00:00"/>
    <s v=""/>
    <d v="2024-07-08T00:00:00"/>
    <n v="7"/>
    <x v="0"/>
    <n v="7"/>
    <n v="2024"/>
    <n v="6.1282049999936135"/>
  </r>
  <r>
    <x v="112"/>
    <s v="Error"/>
    <s v="[PRO] [Valores] INC043743777 - no visualiza rentabilidad acciones"/>
    <x v="2"/>
    <s v=""/>
    <s v=""/>
    <s v="C360_Team_Mtto"/>
    <s v="Medium"/>
    <s v=""/>
    <s v="ESDCENINFO-1085"/>
    <x v="0"/>
    <s v="SOPORTE"/>
    <x v="0"/>
    <s v="INC043743777"/>
    <d v="2024-06-28T14:56:28"/>
    <x v="80"/>
    <d v="2024-01-01T00:00:00"/>
    <d v="2024-12-31T00:00:00"/>
    <d v="2024-01-01T00:00:00"/>
    <d v="2024-12-31T00:00:00"/>
    <s v=""/>
    <d v="2024-07-03T00:00:00"/>
    <n v="6"/>
    <x v="0"/>
    <n v="7"/>
    <n v="2024"/>
    <n v="4.7868690624964074"/>
  </r>
  <r>
    <x v="113"/>
    <s v="Error"/>
    <s v="[PRO][Cuentas] INC043709233 - No se visualiza cuenta canal INT/PSD2"/>
    <x v="2"/>
    <s v=""/>
    <s v=""/>
    <s v="C360_Team_Mtto"/>
    <s v="Medium"/>
    <s v=""/>
    <s v="ESDCENINFO-1085"/>
    <x v="0"/>
    <s v="SOPORTE"/>
    <x v="0"/>
    <s v="INC043709233"/>
    <d v="2024-06-27T16:48:03"/>
    <x v="81"/>
    <d v="2024-01-01T00:00:00"/>
    <d v="2024-12-31T00:00:00"/>
    <d v="2024-01-01T00:00:00"/>
    <d v="2024-12-31T00:00:00"/>
    <s v=""/>
    <d v="2024-07-02T00:00:00"/>
    <n v="6"/>
    <x v="0"/>
    <n v="7"/>
    <n v="2024"/>
    <n v="4.8517956597206648"/>
  </r>
  <r>
    <x v="114"/>
    <s v="Error"/>
    <s v="[PRO][Valores] INC043703297 - No se devuelve la rentabilidad de un contrato carterizado"/>
    <x v="2"/>
    <s v=""/>
    <s v=""/>
    <s v="C360_Team_Mtto"/>
    <s v="Medium"/>
    <s v=""/>
    <s v="ESDCENINFO-1085"/>
    <x v="0"/>
    <s v="SOPORTE"/>
    <x v="0"/>
    <s v="INC043703297"/>
    <d v="2024-06-27T15:21:36"/>
    <x v="82"/>
    <d v="2024-01-01T00:00:00"/>
    <d v="2024-12-31T00:00:00"/>
    <d v="2024-01-01T00:00:00"/>
    <d v="2024-12-31T00:00:00"/>
    <s v=""/>
    <d v="2024-06-27T00:00:00"/>
    <n v="6"/>
    <x v="0"/>
    <n v="6"/>
    <n v="2024"/>
    <n v="2.8639004631259013E-2"/>
  </r>
  <r>
    <x v="115"/>
    <s v="Error"/>
    <s v="[PRO][Cuentas] INC043672038 - No se muestran cuentas administradas PGP/INT "/>
    <x v="2"/>
    <s v=""/>
    <s v=""/>
    <s v="C360_Team_Mtto"/>
    <s v="Medium"/>
    <s v=""/>
    <s v="ESDCENINFO-1085"/>
    <x v="0"/>
    <s v="SOPORTE"/>
    <x v="0"/>
    <s v="INC043672038"/>
    <d v="2024-06-27T09:43:57"/>
    <x v="83"/>
    <d v="2024-01-01T00:00:00"/>
    <d v="2024-12-31T00:00:00"/>
    <d v="2024-01-01T00:00:00"/>
    <d v="2024-12-31T00:00:00"/>
    <s v=""/>
    <d v="2024-06-27T00:00:00"/>
    <n v="6"/>
    <x v="0"/>
    <n v="6"/>
    <n v="2024"/>
    <n v="6.0440231485699769E-2"/>
  </r>
  <r>
    <x v="116"/>
    <s v="Error"/>
    <s v="[PRO] [Cuentas] INC043670134 - cliente no puede acceder a Complete experience"/>
    <x v="2"/>
    <s v=""/>
    <s v=""/>
    <s v="C360_Team_Mtto"/>
    <s v="Medium"/>
    <s v=""/>
    <s v="ESDCENINFO-1085"/>
    <x v="0"/>
    <s v="SOPORTE"/>
    <x v="0"/>
    <s v="INC043670134"/>
    <d v="2024-06-26T17:35:15"/>
    <x v="84"/>
    <d v="2024-01-01T00:00:00"/>
    <d v="2024-12-31T00:00:00"/>
    <d v="2024-01-01T00:00:00"/>
    <d v="2024-12-31T00:00:00"/>
    <s v=""/>
    <d v="2024-06-27T00:00:00"/>
    <n v="6"/>
    <x v="0"/>
    <n v="6"/>
    <n v="2024"/>
    <n v="0.82767991897708271"/>
  </r>
  <r>
    <x v="117"/>
    <s v="Error"/>
    <s v="[BUG] pos_datagen_gastos_transrec_d y _q - Gastos de transferencias y recibos sin importes "/>
    <x v="2"/>
    <s v=""/>
    <s v=""/>
    <s v="C360_Analitico_Team_1"/>
    <s v="Medium"/>
    <s v=""/>
    <s v="ESPC360-3468"/>
    <x v="1"/>
    <s v="DESARROLLO"/>
    <x v="1"/>
    <s v=""/>
    <d v="2024-06-26T16:09:17"/>
    <x v="85"/>
    <s v=""/>
    <s v=""/>
    <d v="2024-01-01T00:00:00"/>
    <d v="2024-12-31T00:00:00"/>
    <s v=""/>
    <d v="2024-07-19T00:00:00"/>
    <n v="6"/>
    <x v="0"/>
    <n v="7"/>
    <n v="2024"/>
    <n v="22.824028194445418"/>
  </r>
  <r>
    <x v="118"/>
    <s v="Error"/>
    <s v="[C360 - identdata_cli] cnaes con longitud &gt;4 caracteres"/>
    <x v="2"/>
    <s v=""/>
    <s v=""/>
    <s v=""/>
    <s v="High"/>
    <s v=""/>
    <s v="ESPC360-3468"/>
    <x v="1"/>
    <s v=""/>
    <x v="0"/>
    <s v=""/>
    <d v="2024-06-26T15:31:25"/>
    <x v="86"/>
    <d v="2024-01-01T00:00:00"/>
    <s v=""/>
    <d v="2024-01-01T00:00:00"/>
    <d v="2024-12-31T00:00:00"/>
    <s v=""/>
    <d v="2024-08-23T00:00:00"/>
    <n v="6"/>
    <x v="0"/>
    <n v="8"/>
    <n v="2024"/>
    <n v="57.78716739583615"/>
  </r>
  <r>
    <x v="119"/>
    <s v="Error"/>
    <s v="[BUG -  intprofile_cli] campos triad y renting seimpre a nulos "/>
    <x v="2"/>
    <s v=""/>
    <s v=""/>
    <s v=""/>
    <s v="Highest"/>
    <s v=""/>
    <s v="ESPC360-3468"/>
    <x v="1"/>
    <s v=""/>
    <x v="0"/>
    <s v=""/>
    <d v="2024-06-26T14:23:00"/>
    <x v="87"/>
    <d v="2024-01-01T00:00:00"/>
    <s v=""/>
    <d v="2024-01-01T00:00:00"/>
    <d v="2024-12-31T00:00:00"/>
    <d v="2024-07-02T00:00:00"/>
    <d v="2024-07-03T00:00:00"/>
    <n v="6"/>
    <x v="0"/>
    <n v="7"/>
    <n v="2024"/>
    <n v="6.9959259722236311"/>
  </r>
  <r>
    <x v="120"/>
    <s v="Error"/>
    <s v="[BUG] - pos_datagen_gastos_transrec_d y _q - Campos Nomina/Pensión/Desempleo mal infomrados"/>
    <x v="9"/>
    <s v=""/>
    <s v=""/>
    <s v="C360_Analitico_Team_1"/>
    <s v="Medium"/>
    <s v=""/>
    <s v="ESPC360-3468"/>
    <x v="1"/>
    <s v=""/>
    <x v="0"/>
    <s v=""/>
    <d v="2024-06-26T12:45:33"/>
    <x v="88"/>
    <s v=""/>
    <s v=""/>
    <d v="2024-01-01T00:00:00"/>
    <d v="2024-12-31T00:00:00"/>
    <s v=""/>
    <s v=""/>
    <n v="6"/>
    <x v="0"/>
    <n v="7"/>
    <n v="2024"/>
    <n v="22.963385358794767"/>
  </r>
  <r>
    <x v="121"/>
    <s v="Error"/>
    <s v="[posiciones_d y q ] - Todas las variable a 1d sin datos"/>
    <x v="2"/>
    <s v="8"/>
    <s v="C360_Analitico_Sprint 32"/>
    <s v="C360_Analitico_Team_1"/>
    <s v="Medium"/>
    <s v=""/>
    <s v="ESPC360-3468"/>
    <x v="1"/>
    <s v="DESARROLLO"/>
    <x v="0"/>
    <s v=""/>
    <d v="2024-06-26T12:20:14"/>
    <x v="71"/>
    <d v="2024-07-24T00:00:00"/>
    <d v="2024-08-06T00:00:00"/>
    <d v="2024-01-01T00:00:00"/>
    <d v="2024-12-31T00:00:00"/>
    <d v="2024-07-25T00:00:00"/>
    <d v="2024-08-29T00:00:00"/>
    <n v="6"/>
    <x v="0"/>
    <n v="8"/>
    <n v="2024"/>
    <n v="63.876594826389919"/>
  </r>
  <r>
    <x v="122"/>
    <s v="Error"/>
    <s v="[PRO] [Fondos] INC043663246 - aparecen fondos a nombre particular que son de la sociedad"/>
    <x v="2"/>
    <s v=""/>
    <s v=""/>
    <s v="C360_Team_Mtto"/>
    <s v="Medium"/>
    <s v=""/>
    <s v="ESDCENINFO-1085"/>
    <x v="0"/>
    <s v="SOPORTE"/>
    <x v="0"/>
    <s v="INC043663246"/>
    <d v="2024-06-26T12:03:45"/>
    <x v="89"/>
    <d v="2024-01-01T00:00:00"/>
    <d v="2024-12-31T00:00:00"/>
    <d v="2024-01-01T00:00:00"/>
    <d v="2024-12-31T00:00:00"/>
    <s v=""/>
    <d v="2024-07-30T00:00:00"/>
    <n v="6"/>
    <x v="0"/>
    <n v="7"/>
    <n v="2024"/>
    <n v="33.852823807872483"/>
  </r>
  <r>
    <x v="123"/>
    <s v="Error"/>
    <s v="[C360 - transactional_customerrelationships_det] Duplicados"/>
    <x v="2"/>
    <s v="3"/>
    <s v="C360_Analitico_Sprint 31"/>
    <s v="C360_Analitico_Team_2"/>
    <s v="Medium"/>
    <s v=""/>
    <s v="ESPC360-3468"/>
    <x v="1"/>
    <s v=""/>
    <x v="1"/>
    <s v=""/>
    <d v="2024-06-26T08:56:01"/>
    <x v="90"/>
    <d v="2024-07-10T00:00:00"/>
    <d v="2024-07-23T00:00:00"/>
    <d v="2024-01-01T00:00:00"/>
    <d v="2024-12-31T00:00:00"/>
    <d v="2024-07-15T00:00:00"/>
    <d v="2024-08-27T00:00:00"/>
    <n v="6"/>
    <x v="0"/>
    <n v="8"/>
    <n v="2024"/>
    <n v="62.024266550928587"/>
  </r>
  <r>
    <x v="124"/>
    <s v="Error"/>
    <s v="[PRO] [Seguros cambio] INC043627450 - no aparece seguros de cambio para ser utilizados"/>
    <x v="2"/>
    <s v=""/>
    <s v=""/>
    <s v="C360_Team_Mtto"/>
    <s v="Medium"/>
    <s v=""/>
    <s v="ESDCENINFO-1085"/>
    <x v="0"/>
    <s v="SOPORTE"/>
    <x v="0"/>
    <s v="INC043627450"/>
    <d v="2024-06-25T17:24:32"/>
    <x v="91"/>
    <d v="2024-01-01T00:00:00"/>
    <d v="2024-12-31T00:00:00"/>
    <d v="2024-01-01T00:00:00"/>
    <d v="2024-12-31T00:00:00"/>
    <s v=""/>
    <d v="2024-07-01T00:00:00"/>
    <n v="6"/>
    <x v="0"/>
    <n v="7"/>
    <n v="2024"/>
    <n v="5.7454301620382466"/>
  </r>
  <r>
    <x v="125"/>
    <s v="Error"/>
    <s v="[PRE] [Cuentas] INC043628023 - Error en API https://adn360-api.pru.bsch/accounts"/>
    <x v="2"/>
    <s v=""/>
    <s v=""/>
    <s v="C360_Team_Mtto"/>
    <s v="Medium"/>
    <s v=""/>
    <s v="ESDCENINFO-1085"/>
    <x v="0"/>
    <s v="SOPORTE"/>
    <x v="2"/>
    <s v="INC043628023"/>
    <d v="2024-06-25T16:03:09"/>
    <x v="92"/>
    <d v="2024-01-01T00:00:00"/>
    <d v="2024-12-31T00:00:00"/>
    <d v="2024-01-01T00:00:00"/>
    <d v="2024-12-31T00:00:00"/>
    <s v=""/>
    <d v="2024-06-25T00:00:00"/>
    <n v="6"/>
    <x v="0"/>
    <n v="6"/>
    <n v="2024"/>
    <n v="5.2997835649875924E-2"/>
  </r>
  <r>
    <x v="126"/>
    <s v="Error"/>
    <s v="[PRO] [Prestamos] INC043484909 - Fallo Paygold por error en importe"/>
    <x v="2"/>
    <s v=""/>
    <s v=""/>
    <s v="C360_Team_Mtto"/>
    <s v="Medium"/>
    <s v=""/>
    <s v="ESDCENINFO-1085"/>
    <x v="0"/>
    <s v="SOPORTE"/>
    <x v="0"/>
    <s v="INC043484909"/>
    <d v="2024-06-25T15:55:07"/>
    <x v="93"/>
    <d v="2024-01-01T00:00:00"/>
    <d v="2024-12-31T00:00:00"/>
    <d v="2024-01-01T00:00:00"/>
    <d v="2024-12-31T00:00:00"/>
    <s v=""/>
    <d v="2024-07-03T00:00:00"/>
    <n v="6"/>
    <x v="0"/>
    <n v="7"/>
    <n v="2024"/>
    <n v="7.7455354282428743"/>
  </r>
  <r>
    <x v="127"/>
    <s v="Error"/>
    <s v="[PRO] [BATCH] Replanificar PADN074D"/>
    <x v="2"/>
    <s v=""/>
    <s v=""/>
    <s v=""/>
    <s v="Medium"/>
    <s v=""/>
    <s v="ESDCENINFO-1085"/>
    <x v="0"/>
    <s v=""/>
    <x v="0"/>
    <s v=""/>
    <d v="2024-06-25T13:37:42"/>
    <x v="94"/>
    <d v="2024-01-01T00:00:00"/>
    <d v="2024-12-31T00:00:00"/>
    <d v="2024-01-01T00:00:00"/>
    <d v="2024-12-31T00:00:00"/>
    <d v="2024-06-25T00:00:00"/>
    <d v="2024-07-09T00:00:00"/>
    <n v="6"/>
    <x v="0"/>
    <n v="7"/>
    <n v="2024"/>
    <n v="13.914618888884434"/>
  </r>
  <r>
    <x v="128"/>
    <s v="Error"/>
    <s v="[C360 - mov_bills_det] countervalue_amount a  nulo"/>
    <x v="2"/>
    <s v="3"/>
    <s v=""/>
    <s v=""/>
    <s v="Medium"/>
    <s v=""/>
    <s v="ESPC360-3468"/>
    <x v="1"/>
    <s v=""/>
    <x v="1"/>
    <s v=""/>
    <d v="2024-06-24T11:57:11"/>
    <x v="95"/>
    <d v="2024-01-01T00:00:00"/>
    <s v=""/>
    <d v="2024-01-01T00:00:00"/>
    <d v="2024-12-31T00:00:00"/>
    <d v="2024-07-03T00:00:00"/>
    <d v="2024-07-03T00:00:00"/>
    <n v="6"/>
    <x v="0"/>
    <n v="7"/>
    <n v="2024"/>
    <n v="9.0956644907419104"/>
  </r>
  <r>
    <x v="129"/>
    <s v="Error"/>
    <s v="[PRE] [Cuentas] INC043510570 https://servestructural.santander.pre.corp/api/v1/accounts No funciona "/>
    <x v="2"/>
    <s v=""/>
    <s v=""/>
    <s v="C360_Team_Mtto"/>
    <s v="Medium"/>
    <s v=""/>
    <s v="ESDCENINFO-1085"/>
    <x v="0"/>
    <s v="SOPORTE"/>
    <x v="2"/>
    <s v="INC043510570"/>
    <d v="2024-06-24T10:14:16"/>
    <x v="96"/>
    <d v="2024-01-01T00:00:00"/>
    <d v="2024-12-31T00:00:00"/>
    <d v="2024-01-01T00:00:00"/>
    <d v="2024-12-31T00:00:00"/>
    <s v=""/>
    <d v="2024-07-23T00:00:00"/>
    <n v="6"/>
    <x v="0"/>
    <n v="7"/>
    <n v="2024"/>
    <n v="28.937150138888683"/>
  </r>
  <r>
    <x v="130"/>
    <s v="Error"/>
    <s v="[PRO][Refinanciacion prestamos] INC043480056 - Diferencias entre la deuda de HOST y del API "/>
    <x v="2"/>
    <s v=""/>
    <s v=""/>
    <s v="C360_Team_Mtto"/>
    <s v="Medium"/>
    <s v=""/>
    <s v="ESDCENINFO-1085"/>
    <x v="0"/>
    <s v="SOPORTE"/>
    <x v="0"/>
    <s v="INC043480056"/>
    <d v="2024-06-24T09:58:51"/>
    <x v="97"/>
    <d v="2024-01-01T00:00:00"/>
    <d v="2024-12-31T00:00:00"/>
    <d v="2024-01-01T00:00:00"/>
    <d v="2024-12-31T00:00:00"/>
    <s v=""/>
    <d v="2024-06-28T00:00:00"/>
    <n v="6"/>
    <x v="0"/>
    <n v="6"/>
    <n v="2024"/>
    <n v="4.0053367824075394"/>
  </r>
  <r>
    <x v="131"/>
    <s v="Error"/>
    <s v="[PRO] [Confidencialidad] - No devolver http 500 cuando deberían ser 403"/>
    <x v="2"/>
    <s v=""/>
    <s v=""/>
    <s v="C360_Team_Mtto"/>
    <s v="Medium"/>
    <s v=""/>
    <s v="ESDCENINFO-1085"/>
    <x v="0"/>
    <s v=""/>
    <x v="1"/>
    <s v=""/>
    <d v="2024-06-21T12:32:06"/>
    <x v="98"/>
    <d v="2024-01-01T00:00:00"/>
    <d v="2024-12-31T00:00:00"/>
    <d v="2024-01-01T00:00:00"/>
    <d v="2024-12-31T00:00:00"/>
    <d v="2024-06-21T00:00:00"/>
    <d v="2024-07-11T00:00:00"/>
    <n v="6"/>
    <x v="0"/>
    <n v="7"/>
    <n v="2024"/>
    <n v="19.958145810182032"/>
  </r>
  <r>
    <x v="132"/>
    <s v="Error"/>
    <s v="[PRO] [Seguros] INC043512253 - Cliente con poliza activa le aparece cancelada"/>
    <x v="2"/>
    <s v=""/>
    <s v=""/>
    <s v="C360_Team_Mtto"/>
    <s v="Medium"/>
    <s v=""/>
    <s v="ESDCENINFO-1085"/>
    <x v="0"/>
    <s v="SOPORTE"/>
    <x v="0"/>
    <s v="INC043512253"/>
    <d v="2024-06-21T11:48:01"/>
    <x v="99"/>
    <d v="2024-01-01T00:00:00"/>
    <d v="2024-12-31T00:00:00"/>
    <d v="2024-01-01T00:00:00"/>
    <d v="2024-12-31T00:00:00"/>
    <s v=""/>
    <d v="2024-06-21T00:00:00"/>
    <n v="6"/>
    <x v="0"/>
    <n v="6"/>
    <n v="2024"/>
    <n v="7.1577881943085231E-2"/>
  </r>
  <r>
    <x v="133"/>
    <s v="Error"/>
    <s v="[C360 - fioc_evidencias_ingresos] Operaciones Incorrectamente Clasificadas"/>
    <x v="9"/>
    <s v=""/>
    <s v=""/>
    <s v=""/>
    <s v="Medium"/>
    <s v="ESPC360-6431"/>
    <s v="ESPC360-6428"/>
    <x v="1"/>
    <s v=""/>
    <x v="1"/>
    <s v=""/>
    <d v="2024-06-19T17:27:56"/>
    <x v="100"/>
    <d v="2024-01-01T00:00:00"/>
    <d v="2024-06-30T00:00:00"/>
    <d v="2024-01-01T00:00:00"/>
    <d v="2024-06-30T00:00:00"/>
    <s v=""/>
    <d v="2024-07-03T00:00:00"/>
    <n v="6"/>
    <x v="0"/>
    <n v="7"/>
    <n v="2024"/>
    <n v="13.733136620365258"/>
  </r>
  <r>
    <x v="134"/>
    <s v="Error"/>
    <s v="[PRO] [Prestamos] INC043429122 - Incoherencia en la información de ADN 360 y Tpx. Prestamo 004929851030000234"/>
    <x v="2"/>
    <s v=""/>
    <s v=""/>
    <s v="C360_Team_Mtto"/>
    <s v="Medium"/>
    <s v=""/>
    <s v="ESDCENINFO-1085"/>
    <x v="0"/>
    <s v="SOPORTE"/>
    <x v="0"/>
    <s v="INC043429122"/>
    <d v="2024-06-19T08:41:39"/>
    <x v="101"/>
    <d v="2024-01-01T00:00:00"/>
    <d v="2024-12-31T00:00:00"/>
    <d v="2024-01-01T00:00:00"/>
    <d v="2024-12-31T00:00:00"/>
    <s v=""/>
    <d v="2024-06-21T00:00:00"/>
    <n v="6"/>
    <x v="0"/>
    <n v="6"/>
    <n v="2024"/>
    <n v="2.2328482638840796"/>
  </r>
  <r>
    <x v="135"/>
    <s v="Error"/>
    <s v="[PRO][Fondos] INC043363428 - No se actualiza la rentabilidad"/>
    <x v="2"/>
    <s v=""/>
    <s v=""/>
    <s v="C360_Team_Mtto"/>
    <s v="Medium"/>
    <s v=""/>
    <s v="ESDCENINFO-1085"/>
    <x v="0"/>
    <s v="SOPORTE"/>
    <x v="1"/>
    <s v="INC043363428"/>
    <d v="2024-06-18T11:08:59"/>
    <x v="102"/>
    <d v="2024-01-01T00:00:00"/>
    <d v="2024-12-31T00:00:00"/>
    <d v="2024-01-01T00:00:00"/>
    <d v="2024-12-31T00:00:00"/>
    <s v=""/>
    <d v="2024-06-19T00:00:00"/>
    <n v="6"/>
    <x v="0"/>
    <n v="6"/>
    <n v="2024"/>
    <n v="1.0763304513893672"/>
  </r>
  <r>
    <x v="136"/>
    <s v="Error"/>
    <s v="[PRO] [Transferencias favoritas] INC043358499 - No le permite hacer transferencias desde la app"/>
    <x v="2"/>
    <s v=""/>
    <s v=""/>
    <s v="C360_Team_Mtto"/>
    <s v="Medium"/>
    <s v=""/>
    <s v="ESDCENINFO-1085"/>
    <x v="0"/>
    <s v="SOPORTE"/>
    <x v="0"/>
    <s v="INC043358499"/>
    <d v="2024-06-17T13:24:14"/>
    <x v="103"/>
    <d v="2024-01-01T00:00:00"/>
    <d v="2024-12-31T00:00:00"/>
    <d v="2024-01-01T00:00:00"/>
    <d v="2024-12-31T00:00:00"/>
    <s v=""/>
    <d v="2024-06-19T00:00:00"/>
    <n v="6"/>
    <x v="0"/>
    <n v="6"/>
    <n v="2024"/>
    <n v="1.8072995833354071"/>
  </r>
  <r>
    <x v="137"/>
    <s v="Error"/>
    <s v="[Planeta seguros] No se muestra el campo name a nivel de interviniente para EMP"/>
    <x v="2"/>
    <s v="3"/>
    <s v=""/>
    <s v="C360_Team_Mtto"/>
    <s v="Medium"/>
    <s v=""/>
    <s v="ESDCENINFO-1085"/>
    <x v="0"/>
    <s v=""/>
    <x v="1"/>
    <s v=""/>
    <d v="2024-06-17T10:17:42"/>
    <x v="104"/>
    <d v="2024-01-01T00:00:00"/>
    <d v="2024-12-31T00:00:00"/>
    <d v="2024-01-01T00:00:00"/>
    <d v="2024-12-31T00:00:00"/>
    <d v="2024-06-17T00:00:00"/>
    <d v="2024-06-24T00:00:00"/>
    <n v="6"/>
    <x v="0"/>
    <n v="6"/>
    <n v="2024"/>
    <n v="7.1830851041668211"/>
  </r>
  <r>
    <x v="138"/>
    <s v="Error"/>
    <s v="[C360 - documents_det] Document_number nulos mal informados"/>
    <x v="2"/>
    <s v="3"/>
    <s v="C360_Analitico_Sprint 30"/>
    <s v="C360_Analitico_Team_1"/>
    <s v="Medium"/>
    <s v=""/>
    <s v="ESPC360-3468"/>
    <x v="1"/>
    <s v=""/>
    <x v="0"/>
    <s v=""/>
    <d v="2024-06-13T16:46:38"/>
    <x v="105"/>
    <d v="2024-06-26T00:00:00"/>
    <d v="2024-07-09T00:00:00"/>
    <d v="2024-01-01T00:00:00"/>
    <d v="2024-12-31T00:00:00"/>
    <d v="2024-07-02T00:00:00"/>
    <d v="2024-07-30T00:00:00"/>
    <n v="6"/>
    <x v="0"/>
    <n v="7"/>
    <n v="2024"/>
    <n v="46.688513935187075"/>
  </r>
  <r>
    <x v="139"/>
    <s v="Error"/>
    <s v="[C360 - customerrelationship_det] Faltan redes"/>
    <x v="2"/>
    <s v="3"/>
    <s v="C360_Analitico_Sprint 30"/>
    <s v="C360_Analitico_Team_1"/>
    <s v="Medium"/>
    <s v=""/>
    <s v="ESPC360-3468"/>
    <x v="1"/>
    <s v=""/>
    <x v="1"/>
    <s v=""/>
    <d v="2024-06-13T13:15:33"/>
    <x v="105"/>
    <d v="2024-06-26T00:00:00"/>
    <d v="2024-07-09T00:00:00"/>
    <d v="2024-01-01T00:00:00"/>
    <d v="2024-12-31T00:00:00"/>
    <d v="2024-07-01T00:00:00"/>
    <d v="2024-07-30T00:00:00"/>
    <n v="6"/>
    <x v="0"/>
    <n v="7"/>
    <n v="2024"/>
    <n v="46.835103368051932"/>
  </r>
  <r>
    <x v="140"/>
    <s v="Error"/>
    <s v="[C360 - customerrelationship_det] Orígenes intervinientes"/>
    <x v="2"/>
    <s v="3"/>
    <s v="C360_Analitico_Sprint 30"/>
    <s v="C360_Analitico_Team_1"/>
    <s v="Medium"/>
    <s v=""/>
    <s v="ESPC360-3468"/>
    <x v="1"/>
    <s v=""/>
    <x v="1"/>
    <s v=""/>
    <d v="2024-06-12T12:40:23"/>
    <x v="105"/>
    <d v="2024-06-26T00:00:00"/>
    <d v="2024-07-09T00:00:00"/>
    <d v="2024-01-01T00:00:00"/>
    <d v="2024-12-31T00:00:00"/>
    <d v="2024-06-28T00:00:00"/>
    <d v="2024-07-30T00:00:00"/>
    <n v="6"/>
    <x v="0"/>
    <n v="7"/>
    <n v="2024"/>
    <n v="47.859528182867507"/>
  </r>
  <r>
    <x v="141"/>
    <s v="Error"/>
    <s v="[PRE] [Confirming] INC043131814 - Error llamada confirming"/>
    <x v="2"/>
    <s v=""/>
    <s v=""/>
    <s v="C360_Team_Mtto"/>
    <s v="Medium"/>
    <s v=""/>
    <s v="ESDCENINFO-1085"/>
    <x v="0"/>
    <s v="SOPORTE"/>
    <x v="2"/>
    <s v="INC043131814"/>
    <d v="2024-06-11T09:51:24"/>
    <x v="106"/>
    <d v="2024-01-01T00:00:00"/>
    <d v="2024-12-31T00:00:00"/>
    <d v="2024-01-01T00:00:00"/>
    <d v="2024-12-31T00:00:00"/>
    <s v=""/>
    <d v="2024-06-11T00:00:00"/>
    <n v="6"/>
    <x v="0"/>
    <n v="6"/>
    <n v="2024"/>
    <n v="0.26901774305588333"/>
  </r>
  <r>
    <x v="142"/>
    <s v="Error"/>
    <s v="[C360 - customerrelationship_det] - Origen grupos de riesgos y economicos"/>
    <x v="2"/>
    <s v="2"/>
    <s v="C360_Analitico_Sprint 30"/>
    <s v="C360_Analitico_Team_1"/>
    <s v="Medium"/>
    <s v=""/>
    <s v="ESPC360-3468"/>
    <x v="1"/>
    <s v=""/>
    <x v="1"/>
    <s v=""/>
    <d v="2024-06-10T17:25:45"/>
    <x v="105"/>
    <d v="2024-06-26T00:00:00"/>
    <d v="2024-07-09T00:00:00"/>
    <d v="2024-01-01T00:00:00"/>
    <d v="2024-12-31T00:00:00"/>
    <d v="2024-07-01T00:00:00"/>
    <d v="2024-07-30T00:00:00"/>
    <n v="6"/>
    <x v="0"/>
    <n v="7"/>
    <n v="2024"/>
    <n v="49.661354907409986"/>
  </r>
  <r>
    <x v="143"/>
    <s v="Error"/>
    <s v="[AGENDA FINANCIERA] [PRO] - INC043058804. Aparece el mensaje: &quot;Lo sentimos. Aun no disponemos de predicciones&quot; "/>
    <x v="2"/>
    <s v=""/>
    <s v=""/>
    <s v=""/>
    <s v="Medium"/>
    <s v=""/>
    <s v="ESPC360-3468"/>
    <x v="1"/>
    <s v=""/>
    <x v="1"/>
    <s v="INC043058804"/>
    <d v="2024-06-07T14:33:15"/>
    <x v="107"/>
    <d v="2024-01-01T00:00:00"/>
    <s v=""/>
    <d v="2024-01-01T00:00:00"/>
    <d v="2024-12-31T00:00:00"/>
    <d v="2024-06-07T00:00:00"/>
    <d v="2024-06-17T00:00:00"/>
    <n v="6"/>
    <x v="0"/>
    <n v="6"/>
    <n v="2024"/>
    <n v="9.8149347453727387"/>
  </r>
  <r>
    <x v="144"/>
    <s v="Error"/>
    <s v="[PRE] [Movimientos] INC043013126 - Movimientos duplicados"/>
    <x v="2"/>
    <s v=""/>
    <s v=""/>
    <s v="C360_Team_Mtto"/>
    <s v="Medium"/>
    <s v=""/>
    <s v="ESDCENINFO-1085"/>
    <x v="0"/>
    <s v="SOPORTE"/>
    <x v="2"/>
    <s v="INC043013126"/>
    <d v="2024-06-07T12:56:38"/>
    <x v="108"/>
    <d v="2024-01-01T00:00:00"/>
    <d v="2024-12-31T00:00:00"/>
    <d v="2024-01-01T00:00:00"/>
    <d v="2024-12-31T00:00:00"/>
    <s v=""/>
    <d v="2024-06-11T00:00:00"/>
    <n v="6"/>
    <x v="0"/>
    <n v="6"/>
    <n v="2024"/>
    <n v="4.0415432986119413"/>
  </r>
  <r>
    <x v="145"/>
    <s v="Error"/>
    <s v="[C360 - mkt_campaignlimit_det] Columnas completas a NULL en campaignlimit_det"/>
    <x v="2"/>
    <s v=""/>
    <s v=""/>
    <s v=""/>
    <s v="Medium"/>
    <s v=""/>
    <s v="ESPC360-3468"/>
    <x v="1"/>
    <s v=""/>
    <x v="0"/>
    <s v=""/>
    <d v="2024-06-07T12:08:10"/>
    <x v="109"/>
    <d v="2024-01-01T00:00:00"/>
    <s v=""/>
    <d v="2024-01-01T00:00:00"/>
    <d v="2024-12-31T00:00:00"/>
    <s v=""/>
    <d v="2024-06-18T00:00:00"/>
    <n v="6"/>
    <x v="0"/>
    <n v="6"/>
    <n v="2024"/>
    <n v="10.891796331023215"/>
  </r>
  <r>
    <x v="146"/>
    <s v="Error"/>
    <s v="[Customer360] Gran decalaje en dato financiero "/>
    <x v="2"/>
    <s v=""/>
    <s v=""/>
    <s v=""/>
    <s v="High"/>
    <s v=""/>
    <s v="ESPC360-3468"/>
    <x v="1"/>
    <s v=""/>
    <x v="0"/>
    <s v=""/>
    <d v="2024-06-06T14:21:36"/>
    <x v="110"/>
    <d v="2024-01-01T00:00:00"/>
    <s v=""/>
    <d v="2024-01-01T00:00:00"/>
    <d v="2024-12-31T00:00:00"/>
    <s v=""/>
    <d v="2024-06-12T00:00:00"/>
    <n v="6"/>
    <x v="0"/>
    <n v="6"/>
    <n v="2024"/>
    <n v="5.8740894675866002"/>
  </r>
  <r>
    <x v="147"/>
    <s v="Error"/>
    <s v="[PRO][PMP] INC043014885 - Se muestra un dispuesto &gt; 0 cuando no debería"/>
    <x v="2"/>
    <s v=""/>
    <s v=""/>
    <s v="C360_Team_Mtto"/>
    <s v="Medium"/>
    <s v=""/>
    <s v="ESDCENINFO-1085"/>
    <x v="0"/>
    <s v="SOPORTE"/>
    <x v="0"/>
    <s v="INC043014885"/>
    <d v="2024-06-06T14:10:33"/>
    <x v="111"/>
    <d v="2024-01-01T00:00:00"/>
    <d v="2024-12-31T00:00:00"/>
    <d v="2024-01-01T00:00:00"/>
    <d v="2024-12-31T00:00:00"/>
    <s v=""/>
    <d v="2024-06-07T00:00:00"/>
    <n v="6"/>
    <x v="0"/>
    <n v="6"/>
    <n v="2024"/>
    <n v="0.90349988426169148"/>
  </r>
  <r>
    <x v="148"/>
    <s v="Error"/>
    <s v="[PRO] [Cuentas]  INC043025446 - No visualiza cuenta asociada al usuario como filial"/>
    <x v="2"/>
    <s v=""/>
    <s v=""/>
    <s v="C360_Team_Mtto"/>
    <s v="Medium"/>
    <s v=""/>
    <s v="ESDCENINFO-1085"/>
    <x v="0"/>
    <s v="SOPORTE"/>
    <x v="0"/>
    <s v="INC043025446"/>
    <d v="2024-06-06T14:02:20"/>
    <x v="112"/>
    <d v="2024-01-01T00:00:00"/>
    <d v="2024-12-31T00:00:00"/>
    <d v="2024-01-01T00:00:00"/>
    <d v="2024-12-31T00:00:00"/>
    <s v=""/>
    <d v="2024-06-19T00:00:00"/>
    <n v="6"/>
    <x v="0"/>
    <n v="6"/>
    <n v="2024"/>
    <n v="12.780414027773077"/>
  </r>
  <r>
    <x v="149"/>
    <s v="Error"/>
    <s v="[PRO][Tarjetas] INC043012030 - La cuenta asociada a la tarjeta no corresponde"/>
    <x v="2"/>
    <s v=""/>
    <s v=""/>
    <s v="C360_Team_Mtto"/>
    <s v="Medium"/>
    <s v=""/>
    <s v="ESDCENINFO-1085"/>
    <x v="0"/>
    <s v="SOPORTE"/>
    <x v="0"/>
    <s v="INC043012030"/>
    <d v="2024-06-06T10:29:11"/>
    <x v="113"/>
    <d v="2024-01-01T00:00:00"/>
    <d v="2024-12-31T00:00:00"/>
    <d v="2024-01-01T00:00:00"/>
    <d v="2024-12-31T00:00:00"/>
    <s v=""/>
    <d v="2024-06-10T00:00:00"/>
    <n v="6"/>
    <x v="0"/>
    <n v="6"/>
    <n v="2024"/>
    <n v="3.9827309259271715"/>
  </r>
  <r>
    <x v="150"/>
    <s v="Error"/>
    <s v="[PRO] [Carteras] INC042963003 -  Error rentabilidad cartera"/>
    <x v="2"/>
    <s v=""/>
    <s v=""/>
    <s v="C360_Team_Mtto"/>
    <s v="Medium"/>
    <s v=""/>
    <s v="ESPC360-3465"/>
    <x v="0"/>
    <s v="SOPORTE"/>
    <x v="0"/>
    <s v="INC042963003"/>
    <d v="2024-06-06T09:21:33"/>
    <x v="114"/>
    <d v="2024-01-01T00:00:00"/>
    <d v="2024-12-31T00:00:00"/>
    <d v="2024-01-01T00:00:00"/>
    <d v="2024-12-31T00:00:00"/>
    <s v=""/>
    <d v="2024-06-12T00:00:00"/>
    <n v="6"/>
    <x v="0"/>
    <n v="6"/>
    <n v="2024"/>
    <n v="6.0223516203695908"/>
  </r>
  <r>
    <x v="151"/>
    <s v="Error"/>
    <s v="[PRO] Error al subir el micro s-java-50059982-global-search con los índices modificados en mongo Atlas"/>
    <x v="2"/>
    <s v="2"/>
    <s v="C360_Operacional_Sprint 178;C360_Operacional_Sprint 179"/>
    <s v="C360_Operacional_Team_Hero"/>
    <s v="Medium"/>
    <s v=""/>
    <s v="ESDCENINFO-1085"/>
    <x v="0"/>
    <s v=""/>
    <x v="1"/>
    <s v=""/>
    <d v="2024-06-06T01:18:44"/>
    <x v="115"/>
    <d v="2024-06-06T00:00:00"/>
    <d v="2024-07-02T00:00:00"/>
    <d v="2024-01-01T00:00:00"/>
    <d v="2024-12-31T00:00:00"/>
    <s v=""/>
    <d v="2024-07-31T00:00:00"/>
    <n v="6"/>
    <x v="0"/>
    <n v="8"/>
    <n v="2024"/>
    <n v="55.996000914354227"/>
  </r>
  <r>
    <x v="152"/>
    <s v="Error"/>
    <s v="[PRO] [Tarjetas] INC042985130 - No ve liquidaciones de la tarjeta 4273050031210583"/>
    <x v="2"/>
    <s v=""/>
    <s v=""/>
    <s v="C360_Team_Mtto"/>
    <s v="Medium"/>
    <s v=""/>
    <s v="ESDCENINFO-1085"/>
    <x v="0"/>
    <s v="SOPORTE"/>
    <x v="0"/>
    <s v="INC042985130"/>
    <d v="2024-06-05T12:21:16"/>
    <x v="116"/>
    <d v="2024-01-01T00:00:00"/>
    <d v="2024-12-31T00:00:00"/>
    <d v="2024-01-01T00:00:00"/>
    <d v="2024-12-31T00:00:00"/>
    <s v=""/>
    <d v="2024-06-11T00:00:00"/>
    <n v="6"/>
    <x v="0"/>
    <n v="6"/>
    <n v="2024"/>
    <n v="5.8792188310180791"/>
  </r>
  <r>
    <x v="153"/>
    <s v="Error"/>
    <s v="Desplanificar procesos diarios en Control-M"/>
    <x v="2"/>
    <s v=""/>
    <s v=""/>
    <s v=""/>
    <s v="Medium"/>
    <s v=""/>
    <s v="ESPC360-3468"/>
    <x v="1"/>
    <s v=""/>
    <x v="1"/>
    <s v=""/>
    <d v="2024-06-04T17:46:04"/>
    <x v="117"/>
    <d v="2024-01-01T00:00:00"/>
    <s v=""/>
    <d v="2024-01-01T00:00:00"/>
    <d v="2024-12-31T00:00:00"/>
    <d v="2024-06-04T00:00:00"/>
    <d v="2024-06-21T00:00:00"/>
    <n v="6"/>
    <x v="0"/>
    <n v="6"/>
    <n v="2024"/>
    <n v="16.735433252317307"/>
  </r>
  <r>
    <x v="154"/>
    <s v="Error"/>
    <s v="[PRO] [Tarjetas] INC042991942 - No visualiza tarjeta de empresa"/>
    <x v="2"/>
    <s v=""/>
    <s v=""/>
    <s v="C360_Team_Mtto"/>
    <s v="Medium"/>
    <s v=""/>
    <s v="ESDCENINFO-1085"/>
    <x v="0"/>
    <s v="SOPORTE"/>
    <x v="0"/>
    <s v="INC042991942"/>
    <d v="2024-06-04T16:32:20"/>
    <x v="118"/>
    <d v="2024-01-01T00:00:00"/>
    <d v="2024-12-31T00:00:00"/>
    <d v="2024-01-01T00:00:00"/>
    <d v="2024-12-31T00:00:00"/>
    <s v=""/>
    <d v="2024-06-04T00:00:00"/>
    <n v="6"/>
    <x v="0"/>
    <n v="6"/>
    <n v="2024"/>
    <n v="1.9658124998386484E-2"/>
  </r>
  <r>
    <x v="155"/>
    <s v="Error"/>
    <s v="[PRO][Seguros de cambio] INC042963227 - Se están filtrando contratos de seguros de cambio"/>
    <x v="2"/>
    <s v=""/>
    <s v=""/>
    <s v="C360_Team_Mtto"/>
    <s v="Medium"/>
    <s v=""/>
    <s v="ESDCENINFO-1085"/>
    <x v="0"/>
    <s v="SOPORTE"/>
    <x v="1"/>
    <s v="INC042963227"/>
    <d v="2024-06-03T18:04:54"/>
    <x v="119"/>
    <d v="2024-01-01T00:00:00"/>
    <d v="2024-12-31T00:00:00"/>
    <d v="2024-01-01T00:00:00"/>
    <d v="2024-12-31T00:00:00"/>
    <s v=""/>
    <d v="2024-06-03T00:00:00"/>
    <n v="6"/>
    <x v="0"/>
    <n v="6"/>
    <n v="2024"/>
    <n v="1.4440324077440891E-2"/>
  </r>
  <r>
    <x v="156"/>
    <s v="Error"/>
    <s v="[PRO] [Movimientos] INC042756199 - Descarga movimientos sin clip"/>
    <x v="2"/>
    <s v=""/>
    <s v=""/>
    <s v="C360_Team_Mtto"/>
    <s v="Medium"/>
    <s v=""/>
    <s v="ESDCENINFO-1085"/>
    <x v="0"/>
    <s v="SOPORTE"/>
    <x v="0"/>
    <s v="INC042756199"/>
    <d v="2024-06-03T17:35:25"/>
    <x v="120"/>
    <d v="2024-01-01T00:00:00"/>
    <d v="2024-12-31T00:00:00"/>
    <d v="2024-01-01T00:00:00"/>
    <d v="2024-12-31T00:00:00"/>
    <s v=""/>
    <d v="2024-06-11T00:00:00"/>
    <n v="6"/>
    <x v="0"/>
    <n v="6"/>
    <n v="2024"/>
    <n v="7.660677685184055"/>
  </r>
  <r>
    <x v="157"/>
    <s v="Error"/>
    <s v="[INC042874135] [PRO] - PCDP360031D error al guardar la tabla - particiones erroneas"/>
    <x v="2"/>
    <s v=""/>
    <s v=""/>
    <s v=""/>
    <s v="High"/>
    <s v=""/>
    <s v="ESPC360-3468"/>
    <x v="1"/>
    <s v=""/>
    <x v="1"/>
    <s v="INC042874135"/>
    <d v="2024-05-31T11:01:29"/>
    <x v="121"/>
    <d v="2024-01-01T00:00:00"/>
    <s v=""/>
    <d v="2024-01-01T00:00:00"/>
    <d v="2024-12-31T00:00:00"/>
    <s v=""/>
    <d v="2024-06-07T00:00:00"/>
    <n v="5"/>
    <x v="0"/>
    <n v="6"/>
    <n v="2024"/>
    <n v="7.121678518524277"/>
  </r>
  <r>
    <x v="158"/>
    <s v="Error"/>
    <s v="[PRE] [Posicion Global] INC042885898 - Timeout posición global con cabecera user-agent"/>
    <x v="2"/>
    <s v=""/>
    <s v=""/>
    <s v="C360_Team_Mtto"/>
    <s v="Medium"/>
    <s v=""/>
    <s v="ESDCENINFO-1085"/>
    <x v="0"/>
    <s v="SOPORTE"/>
    <x v="2"/>
    <s v="INC042885898"/>
    <d v="2024-05-31T08:57:03"/>
    <x v="122"/>
    <d v="2024-01-01T00:00:00"/>
    <d v="2024-12-31T00:00:00"/>
    <d v="2024-01-01T00:00:00"/>
    <d v="2024-12-31T00:00:00"/>
    <s v=""/>
    <d v="2024-06-03T00:00:00"/>
    <n v="5"/>
    <x v="0"/>
    <n v="6"/>
    <n v="2024"/>
    <n v="3.3352951157430653"/>
  </r>
  <r>
    <x v="159"/>
    <s v="Error"/>
    <s v="[PRO] [BATCH] INC042876476 - PADN151D/B-SANES-P-HDP.ADN360-800012122 - Odate: 2024/05/29"/>
    <x v="2"/>
    <s v=""/>
    <s v=""/>
    <s v="C360_Team_Mtto"/>
    <s v="Medium"/>
    <s v=""/>
    <s v="ESDCENINFO-1085"/>
    <x v="0"/>
    <s v="SOPORTE"/>
    <x v="0"/>
    <s v="INC042876476"/>
    <d v="2024-05-30T16:50:37"/>
    <x v="123"/>
    <d v="2024-01-01T00:00:00"/>
    <d v="2024-12-31T00:00:00"/>
    <d v="2024-01-01T00:00:00"/>
    <d v="2024-12-31T00:00:00"/>
    <s v=""/>
    <d v="2024-06-05T00:00:00"/>
    <n v="5"/>
    <x v="0"/>
    <n v="6"/>
    <n v="2024"/>
    <n v="5.7087209374949452"/>
  </r>
  <r>
    <x v="160"/>
    <s v="Error"/>
    <s v="[PRE] INC042861783 - Errores de timeout en PRE"/>
    <x v="2"/>
    <s v=""/>
    <s v=""/>
    <s v="C360_Team_Mtto"/>
    <s v="Medium"/>
    <s v=""/>
    <s v="ESDCENINFO-1085"/>
    <x v="0"/>
    <s v="SOPORTE"/>
    <x v="2"/>
    <s v="INC042861783"/>
    <d v="2024-05-30T09:58:56"/>
    <x v="124"/>
    <d v="2024-01-01T00:00:00"/>
    <d v="2024-12-31T00:00:00"/>
    <d v="2024-01-01T00:00:00"/>
    <d v="2024-12-31T00:00:00"/>
    <s v=""/>
    <d v="2024-05-30T00:00:00"/>
    <n v="5"/>
    <x v="0"/>
    <n v="5"/>
    <n v="2024"/>
    <n v="0.31516004629520467"/>
  </r>
  <r>
    <x v="161"/>
    <s v="Error"/>
    <s v="[PRO][Planeta seguros] INC042810945 - Ha desaparecido un contrato de la coleccion"/>
    <x v="2"/>
    <s v=""/>
    <s v=""/>
    <s v="C360_Team_Mtto"/>
    <s v="Medium"/>
    <s v=""/>
    <s v="ESDCENINFO-1085"/>
    <x v="0"/>
    <s v="SOPORTE"/>
    <x v="0"/>
    <s v="INC042810945"/>
    <d v="2024-05-29T14:39:02"/>
    <x v="125"/>
    <d v="2024-01-01T00:00:00"/>
    <d v="2024-12-31T00:00:00"/>
    <d v="2024-01-01T00:00:00"/>
    <d v="2024-12-31T00:00:00"/>
    <s v=""/>
    <d v="2024-05-30T00:00:00"/>
    <n v="5"/>
    <x v="0"/>
    <n v="5"/>
    <n v="2024"/>
    <n v="0.80032799768378027"/>
  </r>
  <r>
    <x v="162"/>
    <s v="Error"/>
    <s v="[DEV] s-java-50059982-card-contracts - Problemas con caches datagrid versión 8 de la librería ls-java-50059982-products-commons que consume"/>
    <x v="2"/>
    <s v="3"/>
    <s v="C360_Operacional_Sprint 179"/>
    <s v="C360_Operacional_Team_1"/>
    <s v="Medium"/>
    <s v=""/>
    <s v="ESDCENINFO-1085"/>
    <x v="0"/>
    <s v=""/>
    <x v="1"/>
    <s v=""/>
    <d v="2024-05-28T18:55:48"/>
    <x v="126"/>
    <d v="2024-06-19T00:00:00"/>
    <d v="2024-07-17T00:00:00"/>
    <d v="2024-01-01T00:00:00"/>
    <d v="2024-12-31T00:00:00"/>
    <d v="2024-07-01T00:00:00"/>
    <d v="2024-07-18T00:00:00"/>
    <n v="5"/>
    <x v="0"/>
    <n v="7"/>
    <n v="2024"/>
    <n v="50.719272337963048"/>
  </r>
  <r>
    <x v="163"/>
    <s v="Error"/>
    <s v="[PRO] [Cuentas] INC042830696 - Información saldo disponible incorrecta"/>
    <x v="2"/>
    <s v=""/>
    <s v=""/>
    <s v="C360_Team_Mtto"/>
    <s v="Medium"/>
    <s v=""/>
    <s v="ESDCENINFO-1085"/>
    <x v="0"/>
    <s v="SOPORTE"/>
    <x v="0"/>
    <s v="INC042830696"/>
    <d v="2024-05-28T17:04:37"/>
    <x v="127"/>
    <d v="2024-01-01T00:00:00"/>
    <d v="2024-12-31T00:00:00"/>
    <d v="2024-01-01T00:00:00"/>
    <d v="2024-12-31T00:00:00"/>
    <s v=""/>
    <d v="2024-05-29T00:00:00"/>
    <n v="5"/>
    <x v="0"/>
    <n v="5"/>
    <n v="2024"/>
    <n v="0.72574403935141163"/>
  </r>
  <r>
    <x v="164"/>
    <s v="Error"/>
    <s v="[DEV] Null pointer exception en GPI-Avro"/>
    <x v="5"/>
    <s v=""/>
    <s v=""/>
    <s v=""/>
    <s v="Medium"/>
    <s v=""/>
    <s v="ESDCENINFO-1085"/>
    <x v="0"/>
    <s v=""/>
    <x v="3"/>
    <s v=""/>
    <d v="2024-05-28T10:28:24"/>
    <x v="0"/>
    <d v="2024-01-01T00:00:00"/>
    <d v="2024-12-31T00:00:00"/>
    <d v="2024-01-01T00:00:00"/>
    <d v="2024-12-31T00:00:00"/>
    <d v="2024-05-29T00:00:00"/>
    <s v=""/>
    <n v="5"/>
    <x v="0"/>
    <n v="0"/>
    <n v="0"/>
    <n v="0"/>
  </r>
  <r>
    <x v="165"/>
    <s v="Error"/>
    <s v="[PRO] [Cuentas] INC042815835 - No aparece cuenta asociada al usuario"/>
    <x v="2"/>
    <s v=""/>
    <s v=""/>
    <s v="C360_Team_Mtto"/>
    <s v="Medium"/>
    <s v=""/>
    <s v="ESDCENINFO-1085"/>
    <x v="0"/>
    <s v="SOPORTE"/>
    <x v="0"/>
    <s v="INC042815835"/>
    <d v="2024-05-27T17:30:32"/>
    <x v="128"/>
    <d v="2024-01-01T00:00:00"/>
    <d v="2024-12-31T00:00:00"/>
    <d v="2024-01-01T00:00:00"/>
    <d v="2024-12-31T00:00:00"/>
    <s v=""/>
    <d v="2024-05-30T00:00:00"/>
    <n v="5"/>
    <x v="0"/>
    <n v="5"/>
    <n v="2024"/>
    <n v="2.9636890046313056"/>
  </r>
  <r>
    <x v="166"/>
    <s v="Error"/>
    <s v="[PRO] [Refinanciacion] INC042808535 - No se devuelve deuda de un contrato"/>
    <x v="2"/>
    <s v=""/>
    <s v=""/>
    <s v=""/>
    <s v="Medium"/>
    <s v=""/>
    <s v="ESDCENINFO-1085"/>
    <x v="0"/>
    <s v="SOPORTE"/>
    <x v="0"/>
    <s v="INC042808535"/>
    <d v="2024-05-27T12:26:36"/>
    <x v="129"/>
    <d v="2024-01-01T00:00:00"/>
    <d v="2024-12-31T00:00:00"/>
    <d v="2024-01-01T00:00:00"/>
    <d v="2024-12-31T00:00:00"/>
    <s v=""/>
    <d v="2024-05-27T00:00:00"/>
    <n v="5"/>
    <x v="0"/>
    <n v="5"/>
    <n v="2024"/>
    <n v="2.6555567128525581E-2"/>
  </r>
  <r>
    <x v="167"/>
    <s v="Error"/>
    <s v="[INC042740417] [PRO] - No actualiza datos de actividad en ADN"/>
    <x v="2"/>
    <s v=""/>
    <s v=""/>
    <s v=""/>
    <s v="Highest"/>
    <s v=""/>
    <s v="ESPC360-3468"/>
    <x v="1"/>
    <s v=""/>
    <x v="1"/>
    <s v="INC042740417"/>
    <d v="2024-05-27T12:13:28"/>
    <x v="130"/>
    <d v="2024-01-01T00:00:00"/>
    <s v=""/>
    <d v="2024-01-01T00:00:00"/>
    <d v="2024-12-31T00:00:00"/>
    <d v="2024-05-28T00:00:00"/>
    <d v="2024-06-03T00:00:00"/>
    <n v="5"/>
    <x v="0"/>
    <n v="6"/>
    <n v="2024"/>
    <n v="7.1981749537008"/>
  </r>
  <r>
    <x v="168"/>
    <s v="Error"/>
    <s v="[C360 - mkt_campaign_det] Campaign_load_date a NULL en mkt_campaign_det"/>
    <x v="9"/>
    <s v=""/>
    <s v=""/>
    <s v=""/>
    <s v="Medium"/>
    <s v=""/>
    <s v="ESPC360-3468"/>
    <x v="1"/>
    <s v=""/>
    <x v="0"/>
    <s v=""/>
    <d v="2024-05-24T08:55:49"/>
    <x v="131"/>
    <d v="2024-01-01T00:00:00"/>
    <s v=""/>
    <d v="2024-01-01T00:00:00"/>
    <d v="2024-12-31T00:00:00"/>
    <s v=""/>
    <s v=""/>
    <n v="5"/>
    <x v="0"/>
    <n v="6"/>
    <n v="2024"/>
    <n v="24.042457719908271"/>
  </r>
  <r>
    <x v="169"/>
    <s v="Error"/>
    <s v="[C360 - pos_prices_det] Registros a NULL en indicador 0/1 pos_prices_det"/>
    <x v="2"/>
    <s v="3"/>
    <s v="C360_Analitico_Sprint 29"/>
    <s v="C360_Analitico_Team_1"/>
    <s v="Medium"/>
    <s v=""/>
    <s v="ESPC360-3468"/>
    <x v="1"/>
    <s v=""/>
    <x v="0"/>
    <s v=""/>
    <d v="2024-05-24T08:28:12"/>
    <x v="132"/>
    <d v="2024-06-12T00:00:00"/>
    <d v="2024-06-25T00:00:00"/>
    <d v="2024-01-01T00:00:00"/>
    <d v="2024-12-31T00:00:00"/>
    <d v="2024-06-13T00:00:00"/>
    <d v="2024-07-11T00:00:00"/>
    <n v="5"/>
    <x v="0"/>
    <n v="7"/>
    <n v="2024"/>
    <n v="48.125806423609902"/>
  </r>
  <r>
    <x v="170"/>
    <s v="Error"/>
    <s v="[C360 - pos_prices_det] Duplicados por PK en pos_prices_det"/>
    <x v="2"/>
    <s v="3"/>
    <s v="C360_Analitico_Sprint 29"/>
    <s v="C360_Analitico_Team_1"/>
    <s v="Medium"/>
    <s v=""/>
    <s v="ESPC360-3468"/>
    <x v="1"/>
    <s v=""/>
    <x v="0"/>
    <s v=""/>
    <d v="2024-05-23T17:48:35"/>
    <x v="132"/>
    <d v="2024-06-12T00:00:00"/>
    <d v="2024-06-25T00:00:00"/>
    <d v="2024-01-01T00:00:00"/>
    <d v="2024-12-31T00:00:00"/>
    <d v="2024-06-13T00:00:00"/>
    <d v="2024-07-11T00:00:00"/>
    <n v="5"/>
    <x v="0"/>
    <n v="7"/>
    <n v="2024"/>
    <n v="48.736642604169901"/>
  </r>
  <r>
    <x v="171"/>
    <s v="Error"/>
    <s v="[PRO] [BATCH] Revisar parametrización de PADN133D"/>
    <x v="2"/>
    <s v="2"/>
    <s v="C360_Operacional_Sprint 177"/>
    <s v="C360_Operacional_Team_Hero"/>
    <s v="Medium"/>
    <s v=""/>
    <s v="ESDCENINFO-1085"/>
    <x v="0"/>
    <s v=""/>
    <x v="1"/>
    <s v=""/>
    <d v="2024-05-23T17:38:22"/>
    <x v="104"/>
    <d v="2024-05-23T00:00:00"/>
    <d v="2024-06-19T00:00:00"/>
    <d v="2024-01-01T00:00:00"/>
    <d v="2024-12-31T00:00:00"/>
    <d v="2024-06-03T00:00:00"/>
    <d v="2024-06-24T00:00:00"/>
    <n v="5"/>
    <x v="0"/>
    <n v="6"/>
    <n v="2024"/>
    <n v="31.877069710651995"/>
  </r>
  <r>
    <x v="172"/>
    <s v="Error"/>
    <s v="[PRO] [Prestamos] INC042740908 - No ve las financiaciones"/>
    <x v="2"/>
    <s v=""/>
    <s v=""/>
    <s v="C360_Team_Mtto"/>
    <s v="Medium"/>
    <s v=""/>
    <s v="ESDCENINFO-1085"/>
    <x v="0"/>
    <s v="SOPORTE"/>
    <x v="0"/>
    <s v="INC042740908"/>
    <d v="2024-05-23T17:33:22"/>
    <x v="133"/>
    <d v="2024-01-01T00:00:00"/>
    <d v="2024-12-31T00:00:00"/>
    <d v="2024-01-01T00:00:00"/>
    <d v="2024-12-31T00:00:00"/>
    <s v=""/>
    <d v="2024-05-30T00:00:00"/>
    <n v="5"/>
    <x v="0"/>
    <n v="5"/>
    <n v="2024"/>
    <n v="6.9609704861140926"/>
  </r>
  <r>
    <x v="173"/>
    <s v="Error"/>
    <s v="[PRO][Transferencias favoritas] INC042641412 - No puede borrar 2 destinatarios favoritos"/>
    <x v="2"/>
    <s v=""/>
    <s v=""/>
    <s v="C360_Team_Mtto"/>
    <s v="Medium"/>
    <s v=""/>
    <s v="ESDCENINFO-1085"/>
    <x v="0"/>
    <s v="SOPORTE"/>
    <x v="1"/>
    <s v="INC042641412"/>
    <d v="2024-05-23T15:03:18"/>
    <x v="134"/>
    <d v="2024-01-01T00:00:00"/>
    <d v="2024-12-31T00:00:00"/>
    <d v="2024-01-01T00:00:00"/>
    <d v="2024-12-31T00:00:00"/>
    <s v=""/>
    <d v="2024-05-31T00:00:00"/>
    <n v="5"/>
    <x v="0"/>
    <n v="5"/>
    <n v="2024"/>
    <n v="7.7960668287050794"/>
  </r>
  <r>
    <x v="174"/>
    <s v="Error"/>
    <s v="[PRE] [Accounts] INC042709415 - No se muestra una cuenta del cliente F124464427"/>
    <x v="2"/>
    <s v=""/>
    <s v=""/>
    <s v="C360_Team_Mtto"/>
    <s v="Medium"/>
    <s v=""/>
    <s v="ESDCENINFO-1085"/>
    <x v="0"/>
    <s v="SOPORTE"/>
    <x v="2"/>
    <s v="INC042709415"/>
    <d v="2024-05-23T11:16:13"/>
    <x v="135"/>
    <d v="2024-01-01T00:00:00"/>
    <d v="2024-12-31T00:00:00"/>
    <d v="2024-01-01T00:00:00"/>
    <d v="2024-12-31T00:00:00"/>
    <s v=""/>
    <d v="2024-05-23T00:00:00"/>
    <n v="5"/>
    <x v="0"/>
    <n v="5"/>
    <n v="2024"/>
    <n v="0.12723814814671641"/>
  </r>
  <r>
    <x v="175"/>
    <s v="Error"/>
    <s v="Datos Tarjetas Null en datagen_movimientos_q &amp;  datagen_movimientos_d"/>
    <x v="2"/>
    <s v=""/>
    <s v=""/>
    <s v=""/>
    <s v="High"/>
    <s v=""/>
    <s v="ESPC360-3468"/>
    <x v="1"/>
    <s v=""/>
    <x v="0"/>
    <s v=""/>
    <d v="2024-05-23T10:45:18"/>
    <x v="136"/>
    <d v="2024-01-01T00:00:00"/>
    <s v=""/>
    <d v="2024-01-01T00:00:00"/>
    <d v="2024-12-31T00:00:00"/>
    <s v=""/>
    <d v="2024-06-03T00:00:00"/>
    <n v="5"/>
    <x v="0"/>
    <n v="6"/>
    <n v="2024"/>
    <n v="11.185702731483616"/>
  </r>
  <r>
    <x v="176"/>
    <s v="Error"/>
    <s v="[PRO] Error Consumidores GlobalKTable"/>
    <x v="2"/>
    <s v=""/>
    <s v=""/>
    <s v="C360_Team_Mtto"/>
    <s v="Medium"/>
    <s v=""/>
    <s v="ESDCENINFO-1085"/>
    <x v="0"/>
    <s v=""/>
    <x v="1"/>
    <s v=""/>
    <d v="2024-05-23T00:38:37"/>
    <x v="137"/>
    <d v="2024-01-01T00:00:00"/>
    <d v="2024-12-31T00:00:00"/>
    <d v="2024-01-01T00:00:00"/>
    <d v="2024-12-31T00:00:00"/>
    <s v=""/>
    <d v="2024-06-21T00:00:00"/>
    <n v="5"/>
    <x v="0"/>
    <n v="6"/>
    <n v="2024"/>
    <n v="29.571744814813428"/>
  </r>
  <r>
    <x v="177"/>
    <s v="Error"/>
    <s v="[PRO] Error ESPC360-6993 / ESPC360-7226 - Front "/>
    <x v="2"/>
    <s v="3"/>
    <s v="C360_Operacional_Sprint 177"/>
    <s v="C360_Operacional_Team_Hero"/>
    <s v="Medium"/>
    <s v=""/>
    <s v="ESDCENINFO-1085"/>
    <x v="0"/>
    <s v=""/>
    <x v="1"/>
    <s v=""/>
    <d v="2024-05-22T23:45:02"/>
    <x v="138"/>
    <d v="2024-05-22T00:00:00"/>
    <d v="2024-06-04T00:00:00"/>
    <d v="2024-01-01T00:00:00"/>
    <d v="2024-12-31T00:00:00"/>
    <d v="2024-05-23T00:00:00"/>
    <d v="2024-06-24T00:00:00"/>
    <n v="5"/>
    <x v="0"/>
    <n v="6"/>
    <n v="2024"/>
    <n v="32.622477418983181"/>
  </r>
  <r>
    <x v="178"/>
    <s v="Error"/>
    <s v="[PRO] Error ESPC360-7626 / ESPC360-7211 - [RT] - Customer Activity: Incluir parámetro configurable de operaciones a filtrar"/>
    <x v="2"/>
    <s v="3"/>
    <s v="C360_Operacional_Sprint 177"/>
    <s v="C360_Operacional_Team_2"/>
    <s v="Medium"/>
    <s v=""/>
    <s v="ESDCENINFO-1085"/>
    <x v="0"/>
    <s v=""/>
    <x v="1"/>
    <s v=""/>
    <d v="2024-05-22T23:41:41"/>
    <x v="139"/>
    <d v="2024-05-23T00:00:00"/>
    <d v="2024-06-19T00:00:00"/>
    <d v="2024-01-01T00:00:00"/>
    <d v="2024-12-31T00:00:00"/>
    <d v="2024-05-23T00:00:00"/>
    <d v="2024-06-24T00:00:00"/>
    <n v="5"/>
    <x v="0"/>
    <n v="6"/>
    <n v="2024"/>
    <n v="32.624779050922371"/>
  </r>
  <r>
    <x v="179"/>
    <s v="Error"/>
    <s v="[PRO] [Valores] INC042707831 - No cuadra el saldo agregado de securities-market para NHB"/>
    <x v="2"/>
    <s v=""/>
    <s v=""/>
    <s v="C360_Team_Mtto"/>
    <s v="Medium"/>
    <s v=""/>
    <s v="ESDCENINFO-1085"/>
    <x v="0"/>
    <s v="SOPORTE"/>
    <x v="1"/>
    <s v="INC042707831"/>
    <d v="2024-05-22T18:06:19"/>
    <x v="140"/>
    <d v="2024-01-01T00:00:00"/>
    <d v="2024-12-31T00:00:00"/>
    <d v="2024-01-01T00:00:00"/>
    <d v="2024-12-31T00:00:00"/>
    <s v=""/>
    <d v="2024-05-24T00:00:00"/>
    <n v="5"/>
    <x v="0"/>
    <n v="5"/>
    <n v="2024"/>
    <n v="1.8698592939836089"/>
  </r>
  <r>
    <x v="180"/>
    <s v="Error"/>
    <s v="[PRO] [Fondos] INC042701885 - No aparece fondo de inversión en la web"/>
    <x v="2"/>
    <s v=""/>
    <s v=""/>
    <s v="C360_Team_Mtto"/>
    <s v="Medium"/>
    <s v=""/>
    <s v="ESDCENINFO-1085"/>
    <x v="0"/>
    <s v="SOPORTE"/>
    <x v="0"/>
    <s v="INC042701885"/>
    <d v="2024-05-22T12:55:28"/>
    <x v="141"/>
    <d v="2024-01-01T00:00:00"/>
    <d v="2024-12-31T00:00:00"/>
    <d v="2024-01-01T00:00:00"/>
    <d v="2024-12-31T00:00:00"/>
    <s v=""/>
    <d v="2024-05-23T00:00:00"/>
    <n v="5"/>
    <x v="0"/>
    <n v="5"/>
    <n v="2024"/>
    <n v="1.1957967939815717"/>
  </r>
  <r>
    <x v="181"/>
    <s v="Error"/>
    <s v="[PRO] [Cuentas] INC042701664 - No aparece cuenta en posiciones del cliente"/>
    <x v="2"/>
    <s v=""/>
    <s v=""/>
    <s v="C360_Team_Mtto"/>
    <s v="Medium"/>
    <s v=""/>
    <s v="ESDCENINFO-1085"/>
    <x v="0"/>
    <s v="SOPORTE"/>
    <x v="0"/>
    <s v="INC042701664"/>
    <d v="2024-05-22T11:03:33"/>
    <x v="142"/>
    <d v="2024-01-01T00:00:00"/>
    <d v="2024-12-31T00:00:00"/>
    <d v="2024-01-01T00:00:00"/>
    <d v="2024-12-31T00:00:00"/>
    <s v=""/>
    <d v="2024-05-24T00:00:00"/>
    <n v="5"/>
    <x v="0"/>
    <n v="5"/>
    <n v="2024"/>
    <n v="2.1626990740769543"/>
  </r>
  <r>
    <x v="182"/>
    <s v="Error"/>
    <s v="[PRO] [Depósitos] INC042671213 - Interés no actualizado"/>
    <x v="2"/>
    <s v=""/>
    <s v=""/>
    <s v="C360_Team_Mtto"/>
    <s v="Medium"/>
    <s v=""/>
    <s v="ESDCENINFO-1085"/>
    <x v="0"/>
    <s v="SOPORTE"/>
    <x v="0"/>
    <s v="INC042671213"/>
    <d v="2024-05-21T13:39:01"/>
    <x v="143"/>
    <d v="2024-01-01T00:00:00"/>
    <d v="2024-12-31T00:00:00"/>
    <d v="2024-01-01T00:00:00"/>
    <d v="2024-12-31T00:00:00"/>
    <s v=""/>
    <d v="2024-05-21T00:00:00"/>
    <n v="5"/>
    <x v="0"/>
    <n v="5"/>
    <n v="2024"/>
    <n v="0.14432165509788319"/>
  </r>
  <r>
    <x v="183"/>
    <s v="Error"/>
    <s v="[PRO] [PFE] INC042652314 - No ve posiciones"/>
    <x v="2"/>
    <s v=""/>
    <s v=""/>
    <s v="C360_Team_Mtto"/>
    <s v="Medium"/>
    <s v=""/>
    <s v="ESDCENINFO-1085"/>
    <x v="0"/>
    <s v="SOPORTE"/>
    <x v="0"/>
    <s v="INC042652314"/>
    <d v="2024-05-21T09:15:11"/>
    <x v="144"/>
    <d v="2024-01-01T00:00:00"/>
    <d v="2024-12-31T00:00:00"/>
    <d v="2024-01-01T00:00:00"/>
    <d v="2024-12-31T00:00:00"/>
    <s v=""/>
    <d v="2024-05-22T00:00:00"/>
    <n v="5"/>
    <x v="0"/>
    <n v="5"/>
    <n v="2024"/>
    <n v="1.0566761458321707"/>
  </r>
  <r>
    <x v="184"/>
    <s v="Error"/>
    <s v="[PRO] [Tarjetas] INC042499924 - visión errónea datos tarjeta"/>
    <x v="9"/>
    <s v=""/>
    <s v=""/>
    <s v="C360_Team_Mtto"/>
    <s v="Medium"/>
    <s v=""/>
    <s v="ESDCENINFO-1085"/>
    <x v="0"/>
    <s v="SOPORTE"/>
    <x v="0"/>
    <s v="INC042499924"/>
    <d v="2024-05-20T16:50:19"/>
    <x v="145"/>
    <d v="2024-01-01T00:00:00"/>
    <d v="2024-12-31T00:00:00"/>
    <d v="2024-01-01T00:00:00"/>
    <d v="2024-12-31T00:00:00"/>
    <s v=""/>
    <s v=""/>
    <n v="5"/>
    <x v="0"/>
    <n v="5"/>
    <n v="2024"/>
    <n v="6.8447759143527946"/>
  </r>
  <r>
    <x v="185"/>
    <s v="Error"/>
    <s v="[PRO] [Valores] INC042638298 - No aparece rentabilidad acciones"/>
    <x v="2"/>
    <s v=""/>
    <s v=""/>
    <s v="C360_Team_Mtto"/>
    <s v="Medium"/>
    <s v=""/>
    <s v="ESDCENINFO-1085"/>
    <x v="0"/>
    <s v="SOPORTE"/>
    <x v="0"/>
    <s v="INC042638298"/>
    <d v="2024-05-20T14:13:39"/>
    <x v="146"/>
    <d v="2024-01-01T00:00:00"/>
    <d v="2024-12-31T00:00:00"/>
    <d v="2024-01-01T00:00:00"/>
    <d v="2024-12-31T00:00:00"/>
    <s v=""/>
    <d v="2024-05-22T00:00:00"/>
    <n v="5"/>
    <x v="0"/>
    <n v="5"/>
    <n v="2024"/>
    <n v="1.8512308680583374"/>
  </r>
  <r>
    <x v="186"/>
    <s v="Error"/>
    <s v="[PRO] [Valores] INC042585764 - No ve rentabilidad acciones"/>
    <x v="2"/>
    <s v=""/>
    <s v=""/>
    <s v="C360_Team_Mtto"/>
    <s v="Medium"/>
    <s v=""/>
    <s v="ESDCENINFO-1085"/>
    <x v="0"/>
    <s v="SOPORTE"/>
    <x v="0"/>
    <s v="INC042585764"/>
    <d v="2024-05-20T13:40:54"/>
    <x v="147"/>
    <d v="2024-01-01T00:00:00"/>
    <d v="2024-12-31T00:00:00"/>
    <d v="2024-01-01T00:00:00"/>
    <d v="2024-12-31T00:00:00"/>
    <s v=""/>
    <d v="2024-05-21T00:00:00"/>
    <n v="5"/>
    <x v="0"/>
    <n v="5"/>
    <n v="2024"/>
    <n v="0.9459152314811945"/>
  </r>
  <r>
    <x v="187"/>
    <s v="Error"/>
    <s v="[PRO] [Valores] Evitar llamadas duplicadas a la TRX"/>
    <x v="2"/>
    <s v=""/>
    <s v=""/>
    <s v=""/>
    <s v="Medium"/>
    <s v=""/>
    <s v="ESDCENINFO-1085"/>
    <x v="0"/>
    <s v=""/>
    <x v="0"/>
    <s v=""/>
    <d v="2024-05-20T10:22:49"/>
    <x v="148"/>
    <d v="2024-01-01T00:00:00"/>
    <d v="2024-12-31T00:00:00"/>
    <d v="2024-01-01T00:00:00"/>
    <d v="2024-12-31T00:00:00"/>
    <d v="2024-05-20T00:00:00"/>
    <d v="2024-05-24T00:00:00"/>
    <n v="5"/>
    <x v="0"/>
    <n v="5"/>
    <n v="2024"/>
    <n v="3.9961674305523047"/>
  </r>
  <r>
    <x v="188"/>
    <s v="Error"/>
    <s v="[PRO] [exchange insurances] - No aparecen seguros cambio"/>
    <x v="2"/>
    <s v=""/>
    <s v=""/>
    <s v="C360_Team_Mtto"/>
    <s v="Medium"/>
    <s v=""/>
    <s v="ESDCENINFO-1085"/>
    <x v="0"/>
    <s v=""/>
    <x v="0"/>
    <s v=""/>
    <d v="2024-05-17T12:57:42"/>
    <x v="149"/>
    <d v="2024-01-01T00:00:00"/>
    <d v="2024-12-31T00:00:00"/>
    <d v="2024-01-01T00:00:00"/>
    <d v="2024-12-31T00:00:00"/>
    <d v="2024-05-23T00:00:00"/>
    <d v="2024-06-03T00:00:00"/>
    <n v="5"/>
    <x v="0"/>
    <n v="6"/>
    <n v="2024"/>
    <n v="16.895919907408825"/>
  </r>
  <r>
    <x v="189"/>
    <s v="Error"/>
    <s v="[PRE] [Tarjetas] INC042552088 - No encuentra tarjeta en PRE"/>
    <x v="2"/>
    <s v=""/>
    <s v=""/>
    <s v="C360_Team_Mtto"/>
    <s v="Medium"/>
    <s v=""/>
    <s v="ESDCENINFO-1085"/>
    <x v="0"/>
    <s v="SOPORTE"/>
    <x v="2"/>
    <s v="INC042552088"/>
    <d v="2024-05-16T17:17:35"/>
    <x v="150"/>
    <d v="2024-01-01T00:00:00"/>
    <d v="2024-12-31T00:00:00"/>
    <d v="2024-01-01T00:00:00"/>
    <d v="2024-12-31T00:00:00"/>
    <s v=""/>
    <d v="2024-05-21T00:00:00"/>
    <n v="5"/>
    <x v="0"/>
    <n v="5"/>
    <n v="2024"/>
    <n v="4.7948676157393493"/>
  </r>
  <r>
    <x v="190"/>
    <s v="Error"/>
    <s v="[PRO] [Carteras] INC042552163 - Cartera aparece siempre en proceso de cálculo"/>
    <x v="2"/>
    <s v=""/>
    <s v=""/>
    <s v="C360_Team_Mtto"/>
    <s v="Medium"/>
    <s v=""/>
    <s v="ESDCENINFO-1085"/>
    <x v="0"/>
    <s v="SOPORTE"/>
    <x v="0"/>
    <s v="INC042552163"/>
    <d v="2024-05-16T15:40:02"/>
    <x v="151"/>
    <d v="2024-01-01T00:00:00"/>
    <d v="2024-12-31T00:00:00"/>
    <d v="2024-01-01T00:00:00"/>
    <d v="2024-12-31T00:00:00"/>
    <s v=""/>
    <d v="2024-05-23T00:00:00"/>
    <n v="5"/>
    <x v="0"/>
    <n v="5"/>
    <n v="2024"/>
    <n v="6.8746433217602316"/>
  </r>
  <r>
    <x v="191"/>
    <s v="Error"/>
    <s v="[PRO] [PFE] INC042524818 - Ve posición duplicada"/>
    <x v="2"/>
    <s v=""/>
    <s v=""/>
    <s v="C360_Team_Mtto"/>
    <s v="Medium"/>
    <s v=""/>
    <s v="ESDCENINFO-1085"/>
    <x v="0"/>
    <s v="SOPORTE"/>
    <x v="0"/>
    <s v="INC042524818"/>
    <d v="2024-05-15T13:21:51"/>
    <x v="152"/>
    <d v="2024-01-01T00:00:00"/>
    <d v="2024-12-31T00:00:00"/>
    <d v="2024-01-01T00:00:00"/>
    <d v="2024-12-31T00:00:00"/>
    <s v=""/>
    <d v="2024-05-16T00:00:00"/>
    <n v="5"/>
    <x v="0"/>
    <n v="5"/>
    <n v="2024"/>
    <n v="0.89200826389424037"/>
  </r>
  <r>
    <x v="192"/>
    <s v="Error"/>
    <s v="[PRO] [Cuentas] INC042473206 - Error al intentar abrir certificado de titularidad de cuenta"/>
    <x v="2"/>
    <s v=""/>
    <s v=""/>
    <s v="C360_Team_Mtto"/>
    <s v="Medium"/>
    <s v=""/>
    <s v="ESDCENINFO-1085"/>
    <x v="0"/>
    <s v="SOPORTE"/>
    <x v="0"/>
    <s v="INC042473206"/>
    <d v="2024-05-15T08:34:14"/>
    <x v="153"/>
    <d v="2024-01-01T00:00:00"/>
    <d v="2024-12-31T00:00:00"/>
    <d v="2024-01-01T00:00:00"/>
    <d v="2024-12-31T00:00:00"/>
    <s v=""/>
    <d v="2024-05-21T00:00:00"/>
    <n v="5"/>
    <x v="0"/>
    <n v="5"/>
    <n v="2024"/>
    <n v="6.1569911805490847"/>
  </r>
  <r>
    <x v="193"/>
    <s v="Error"/>
    <s v="[PRO] [Seguros cambio] INC042499481- No aparecen seguros cambio"/>
    <x v="2"/>
    <s v=""/>
    <s v=""/>
    <s v="C360_Team_Mtto"/>
    <s v="Medium"/>
    <s v=""/>
    <s v="ESDCENINFO-1085"/>
    <x v="0"/>
    <s v=""/>
    <x v="0"/>
    <s v="INC042499481"/>
    <d v="2024-05-14T14:33:51"/>
    <x v="154"/>
    <d v="2024-01-01T00:00:00"/>
    <d v="2024-12-31T00:00:00"/>
    <d v="2024-01-01T00:00:00"/>
    <d v="2024-12-31T00:00:00"/>
    <s v=""/>
    <d v="2024-05-17T00:00:00"/>
    <n v="5"/>
    <x v="0"/>
    <n v="5"/>
    <n v="2024"/>
    <n v="3.0714746990779531"/>
  </r>
  <r>
    <x v="194"/>
    <s v="Error"/>
    <s v="[PRO] [Cuentas] INC042466321 - No puede ver cuenta"/>
    <x v="2"/>
    <s v=""/>
    <s v=""/>
    <s v="C360_Team_Mtto"/>
    <s v="Medium"/>
    <s v=""/>
    <s v="ESDCENINFO-1085"/>
    <x v="0"/>
    <s v="SOPORTE"/>
    <x v="0"/>
    <s v="INC042466321"/>
    <d v="2024-05-13T11:53:48"/>
    <x v="155"/>
    <d v="2024-01-01T00:00:00"/>
    <d v="2024-12-31T00:00:00"/>
    <d v="2024-01-01T00:00:00"/>
    <d v="2024-12-31T00:00:00"/>
    <s v=""/>
    <d v="2024-05-13T00:00:00"/>
    <n v="5"/>
    <x v="0"/>
    <n v="5"/>
    <n v="2024"/>
    <n v="4.202255787095055E-2"/>
  </r>
  <r>
    <x v="195"/>
    <s v="Error"/>
    <s v="[C360 - mkt_contacts_det] Falta de datos de cajeros"/>
    <x v="2"/>
    <s v="8"/>
    <s v="C360_Analitico_Sprint 29"/>
    <s v="C360_Analitico_Team_2"/>
    <s v="Highest"/>
    <s v=""/>
    <s v="ESPC360-3468"/>
    <x v="1"/>
    <s v=""/>
    <x v="0"/>
    <s v=""/>
    <d v="2024-05-13T11:10:44"/>
    <x v="132"/>
    <d v="2024-06-12T00:00:00"/>
    <d v="2024-06-25T00:00:00"/>
    <d v="2024-01-01T00:00:00"/>
    <d v="2024-12-31T00:00:00"/>
    <d v="2024-06-19T00:00:00"/>
    <d v="2024-07-11T00:00:00"/>
    <n v="5"/>
    <x v="0"/>
    <n v="7"/>
    <n v="2024"/>
    <n v="59.012927118055813"/>
  </r>
  <r>
    <x v="196"/>
    <s v="Error"/>
    <s v="PRO [Global-search] Error 500 con ciertos terminos de busqueda: UncategorizedMongoDbException"/>
    <x v="2"/>
    <s v=""/>
    <s v=""/>
    <s v=""/>
    <s v="Medium"/>
    <s v=""/>
    <s v="ESDCENINFO-1085"/>
    <x v="0"/>
    <s v=""/>
    <x v="1"/>
    <s v=""/>
    <d v="2024-05-10T15:03:53"/>
    <x v="156"/>
    <d v="2024-01-01T00:00:00"/>
    <d v="2024-12-31T00:00:00"/>
    <d v="2024-01-01T00:00:00"/>
    <d v="2024-12-31T00:00:00"/>
    <s v=""/>
    <d v="2024-06-14T00:00:00"/>
    <n v="5"/>
    <x v="0"/>
    <n v="6"/>
    <n v="2024"/>
    <n v="34.951560046298255"/>
  </r>
  <r>
    <x v="197"/>
    <s v="Error"/>
    <s v="[C360 - mov_debitcards_det] Faltan movimientos en las tablas"/>
    <x v="2"/>
    <s v=""/>
    <s v=""/>
    <s v=""/>
    <s v="Highest"/>
    <s v=""/>
    <s v="ESPC360-3468"/>
    <x v="1"/>
    <s v=""/>
    <x v="1"/>
    <s v=""/>
    <d v="2024-05-10T10:12:44"/>
    <x v="157"/>
    <d v="2024-01-01T00:00:00"/>
    <s v=""/>
    <d v="2024-01-01T00:00:00"/>
    <d v="2024-12-31T00:00:00"/>
    <d v="2024-05-17T00:00:00"/>
    <d v="2024-05-23T00:00:00"/>
    <n v="5"/>
    <x v="0"/>
    <n v="5"/>
    <n v="2024"/>
    <n v="13.220637789352622"/>
  </r>
  <r>
    <x v="198"/>
    <s v="Error"/>
    <s v="[PRO] [Tarjetas] INC042348560 - consulta sobre origen de movimientos"/>
    <x v="2"/>
    <s v=""/>
    <s v=""/>
    <s v="C360_Team_Mtto"/>
    <s v="Medium"/>
    <s v=""/>
    <s v="ESDCENINFO-1085"/>
    <x v="0"/>
    <s v="SOPORTE"/>
    <x v="0"/>
    <s v="INC042348560"/>
    <d v="2024-05-09T14:20:44"/>
    <x v="158"/>
    <d v="2024-01-01T00:00:00"/>
    <d v="2024-12-31T00:00:00"/>
    <d v="2024-01-01T00:00:00"/>
    <d v="2024-12-31T00:00:00"/>
    <s v=""/>
    <d v="2024-05-09T00:00:00"/>
    <n v="5"/>
    <x v="0"/>
    <n v="5"/>
    <n v="2024"/>
    <n v="0.13511002314771758"/>
  </r>
  <r>
    <x v="199"/>
    <s v="Error"/>
    <s v="[PRO] [Movimientos] INC042300342 - Ve doble retención en cuenta barrido"/>
    <x v="2"/>
    <s v=""/>
    <s v=""/>
    <s v="C360_Team_Mtto"/>
    <s v="Medium"/>
    <s v=""/>
    <s v="ESDCENINFO-1085"/>
    <x v="0"/>
    <s v="SOPORTE"/>
    <x v="0"/>
    <s v="INC042300342"/>
    <d v="2024-05-08T12:40:31"/>
    <x v="159"/>
    <d v="2024-01-01T00:00:00"/>
    <d v="2024-12-31T00:00:00"/>
    <d v="2024-01-01T00:00:00"/>
    <d v="2024-12-31T00:00:00"/>
    <s v=""/>
    <d v="2024-06-07T00:00:00"/>
    <n v="5"/>
    <x v="0"/>
    <n v="6"/>
    <n v="2024"/>
    <n v="29.854656493058428"/>
  </r>
  <r>
    <x v="200"/>
    <s v="Error"/>
    <s v="[PRO] [PFE] INC042290579 - no aparece PFEs Fx Swap cliente 71765518K"/>
    <x v="2"/>
    <s v=""/>
    <s v=""/>
    <s v="C360_Team_Mtto"/>
    <s v="Medium"/>
    <s v=""/>
    <s v="ESDCENINFO-1085"/>
    <x v="0"/>
    <s v="SOPORTE"/>
    <x v="0"/>
    <s v="INC042290579"/>
    <d v="2024-05-07T17:10:04"/>
    <x v="160"/>
    <d v="2024-01-01T00:00:00"/>
    <d v="2024-12-31T00:00:00"/>
    <d v="2024-01-01T00:00:00"/>
    <d v="2024-12-31T00:00:00"/>
    <s v=""/>
    <s v=""/>
    <n v="5"/>
    <x v="0"/>
    <n v="5"/>
    <n v="2024"/>
    <n v="8.7465147453694954"/>
  </r>
  <r>
    <x v="201"/>
    <s v="Error"/>
    <s v="[C360 - mov_accounts_det] Variable auxiliar parametrias"/>
    <x v="2"/>
    <s v="3"/>
    <s v="C360_Analitico_Sprint 26"/>
    <s v="C360_Analitico_Team_1"/>
    <s v="Highest"/>
    <s v=""/>
    <s v="ESPC360-3468"/>
    <x v="1"/>
    <s v=""/>
    <x v="1"/>
    <s v=""/>
    <d v="2024-05-07T15:15:57"/>
    <x v="161"/>
    <d v="2024-04-30T00:00:00"/>
    <d v="2024-05-14T00:00:00"/>
    <d v="2024-01-01T00:00:00"/>
    <d v="2024-12-31T00:00:00"/>
    <d v="2024-05-08T00:00:00"/>
    <d v="2024-05-16T00:00:00"/>
    <n v="5"/>
    <x v="0"/>
    <n v="5"/>
    <n v="2024"/>
    <n v="9.0064997800946003"/>
  </r>
  <r>
    <x v="202"/>
    <s v="Error"/>
    <s v="[PRO] [Créditos] INC042271232 - No le aparece en canal online contrato de crédito empleados"/>
    <x v="2"/>
    <s v=""/>
    <s v=""/>
    <s v="C360_Team_Mtto"/>
    <s v="Medium"/>
    <s v=""/>
    <s v="ESDCENINFO-1085"/>
    <x v="0"/>
    <s v="SOPORTE"/>
    <x v="0"/>
    <s v="INC042271232"/>
    <d v="2024-05-07T13:37:36"/>
    <x v="162"/>
    <d v="2024-01-01T00:00:00"/>
    <d v="2024-12-31T00:00:00"/>
    <d v="2024-01-01T00:00:00"/>
    <d v="2024-12-31T00:00:00"/>
    <s v=""/>
    <d v="2024-05-09T00:00:00"/>
    <n v="5"/>
    <x v="0"/>
    <n v="5"/>
    <n v="2024"/>
    <n v="1.939858310186537"/>
  </r>
  <r>
    <x v="203"/>
    <s v="Error"/>
    <s v="[C360 - mov_transfers_det] Cuentas no santander en el parte 1"/>
    <x v="9"/>
    <s v=""/>
    <s v=""/>
    <s v=""/>
    <s v="High"/>
    <s v=""/>
    <s v="ESPC360-3468"/>
    <x v="1"/>
    <s v=""/>
    <x v="1"/>
    <s v=""/>
    <d v="2024-05-07T11:13:51"/>
    <x v="163"/>
    <d v="2024-01-01T00:00:00"/>
    <s v=""/>
    <d v="2024-01-01T00:00:00"/>
    <d v="2024-12-31T00:00:00"/>
    <s v=""/>
    <d v="2024-07-03T00:00:00"/>
    <n v="5"/>
    <x v="0"/>
    <n v="7"/>
    <n v="2024"/>
    <n v="56.992261446757766"/>
  </r>
  <r>
    <x v="204"/>
    <s v="Error"/>
    <s v="PRO [Tarjetas] INC042262124 - No se devuelve el beneficiaryName detalle de tarjetas"/>
    <x v="2"/>
    <s v=""/>
    <s v=""/>
    <s v=""/>
    <s v="Medium"/>
    <s v=""/>
    <s v="ESDCENINFO-1085"/>
    <x v="0"/>
    <s v="SOPORTE"/>
    <x v="1"/>
    <s v=""/>
    <d v="2024-05-07T09:53:59"/>
    <x v="164"/>
    <d v="2024-01-01T00:00:00"/>
    <d v="2024-12-31T00:00:00"/>
    <d v="2024-01-01T00:00:00"/>
    <d v="2024-12-31T00:00:00"/>
    <s v=""/>
    <d v="2024-05-07T00:00:00"/>
    <n v="5"/>
    <x v="0"/>
    <n v="5"/>
    <n v="2024"/>
    <n v="0.14350105324410833"/>
  </r>
  <r>
    <x v="205"/>
    <s v="Error"/>
    <s v="[Customer_360] - Oficina mal informada"/>
    <x v="2"/>
    <s v=""/>
    <s v=""/>
    <s v=""/>
    <s v="Medium"/>
    <s v=""/>
    <s v="ESPC360-3468"/>
    <x v="1"/>
    <s v=""/>
    <x v="1"/>
    <s v=""/>
    <d v="2024-05-07T09:34:46"/>
    <x v="165"/>
    <d v="2024-01-01T00:00:00"/>
    <s v=""/>
    <d v="2024-01-01T00:00:00"/>
    <d v="2024-12-31T00:00:00"/>
    <s v=""/>
    <d v="2024-06-12T00:00:00"/>
    <n v="5"/>
    <x v="0"/>
    <n v="6"/>
    <n v="2024"/>
    <n v="36.322238182867295"/>
  </r>
  <r>
    <x v="206"/>
    <s v="Error"/>
    <s v="PRO [agenda_financiera] INC042261043 -  no visualiza eventos ni app ni web"/>
    <x v="2"/>
    <s v=""/>
    <s v=""/>
    <s v=""/>
    <s v="Medium"/>
    <s v=""/>
    <s v="ESPC360-3468"/>
    <x v="1"/>
    <s v=""/>
    <x v="1"/>
    <s v="INC042261043"/>
    <d v="2024-05-06T17:45:54"/>
    <x v="166"/>
    <d v="2024-01-01T00:00:00"/>
    <s v=""/>
    <d v="2024-01-01T00:00:00"/>
    <d v="2024-12-31T00:00:00"/>
    <s v=""/>
    <d v="2024-05-09T00:00:00"/>
    <n v="5"/>
    <x v="0"/>
    <n v="5"/>
    <n v="2024"/>
    <n v="2.6847738310170826"/>
  </r>
  <r>
    <x v="207"/>
    <s v="Error"/>
    <s v="[PRO] [Valores] INC042264880 - No aparece rentabilidad en acciones Repsol"/>
    <x v="2"/>
    <s v=""/>
    <s v=""/>
    <s v="C360_Team_Mtto"/>
    <s v="Medium"/>
    <s v=""/>
    <s v="ESDCENINFO-1085"/>
    <x v="0"/>
    <s v="SOPORTE"/>
    <x v="0"/>
    <s v="INC042264880"/>
    <d v="2024-05-06T17:41:22"/>
    <x v="167"/>
    <d v="2024-01-01T00:00:00"/>
    <d v="2024-12-31T00:00:00"/>
    <d v="2024-01-01T00:00:00"/>
    <d v="2024-12-31T00:00:00"/>
    <s v=""/>
    <d v="2024-05-07T00:00:00"/>
    <n v="5"/>
    <x v="0"/>
    <n v="5"/>
    <n v="2024"/>
    <n v="0.96119486111274455"/>
  </r>
  <r>
    <x v="208"/>
    <s v="Error"/>
    <s v="[PRO] [Créditos] INC042262203 - Aparece limite a 0 en ADN"/>
    <x v="2"/>
    <s v=""/>
    <s v=""/>
    <s v="C360_Team_Mtto"/>
    <s v="Medium"/>
    <s v=""/>
    <s v="ESDCENINFO-1085"/>
    <x v="0"/>
    <s v="SOPORTE"/>
    <x v="0"/>
    <s v="INC042262203"/>
    <d v="2024-05-06T17:37:13"/>
    <x v="168"/>
    <d v="2024-01-01T00:00:00"/>
    <d v="2024-12-31T00:00:00"/>
    <d v="2024-01-01T00:00:00"/>
    <d v="2024-12-31T00:00:00"/>
    <s v=""/>
    <d v="2024-05-07T00:00:00"/>
    <n v="5"/>
    <x v="0"/>
    <n v="5"/>
    <n v="2024"/>
    <n v="0.97702719907829305"/>
  </r>
  <r>
    <x v="209"/>
    <s v="Error"/>
    <s v="PRO [Fondos] INC042236461 - Se muestran mas fondos de los que tiene contratados NHB"/>
    <x v="2"/>
    <s v=""/>
    <s v=""/>
    <s v=""/>
    <s v="Medium"/>
    <s v=""/>
    <s v="ESDCENINFO-1085"/>
    <x v="0"/>
    <s v="SOPORTE"/>
    <x v="1"/>
    <s v="INC042236461"/>
    <d v="2024-05-06T09:58:45"/>
    <x v="169"/>
    <d v="2024-01-01T00:00:00"/>
    <d v="2024-12-31T00:00:00"/>
    <d v="2024-01-01T00:00:00"/>
    <d v="2024-12-31T00:00:00"/>
    <s v=""/>
    <d v="2024-05-06T00:00:00"/>
    <n v="5"/>
    <x v="0"/>
    <n v="5"/>
    <n v="2024"/>
    <n v="8.1618506948871072E-2"/>
  </r>
  <r>
    <x v="210"/>
    <s v="Error"/>
    <s v="[PRO] INC042224070 - Error general alerta Dynatrace"/>
    <x v="2"/>
    <s v=""/>
    <s v=""/>
    <s v="C360_Team_Mtto"/>
    <s v="Medium"/>
    <s v=""/>
    <s v="ESDCENINFO-1085"/>
    <x v="0"/>
    <s v="SOPORTE"/>
    <x v="0"/>
    <s v="INC042224070"/>
    <d v="2024-05-06T09:12:02"/>
    <x v="170"/>
    <d v="2024-01-01T00:00:00"/>
    <d v="2024-12-31T00:00:00"/>
    <d v="2024-01-01T00:00:00"/>
    <d v="2024-12-31T00:00:00"/>
    <s v=""/>
    <d v="2024-05-06T00:00:00"/>
    <n v="5"/>
    <x v="0"/>
    <n v="5"/>
    <n v="2024"/>
    <n v="3.7099409724760335E-2"/>
  </r>
  <r>
    <x v="211"/>
    <s v="Error"/>
    <s v="[PRO] [Tarjetas] INC042212530 - no visualizacion tarjetas App/004972945200000697/B91240283/PESCADOS GORI SL"/>
    <x v="2"/>
    <s v=""/>
    <s v=""/>
    <s v="C360_Team_Mtto"/>
    <s v="Medium"/>
    <s v=""/>
    <s v="ESDCENINFO-1085"/>
    <x v="0"/>
    <s v="SOPORTE"/>
    <x v="0"/>
    <s v="INC042212530"/>
    <d v="2024-05-03T13:15:51"/>
    <x v="171"/>
    <d v="2024-01-01T00:00:00"/>
    <d v="2024-12-31T00:00:00"/>
    <d v="2024-01-01T00:00:00"/>
    <d v="2024-12-31T00:00:00"/>
    <s v=""/>
    <s v=""/>
    <n v="5"/>
    <x v="0"/>
    <n v="5"/>
    <n v="2024"/>
    <n v="12.91034142360877"/>
  </r>
  <r>
    <x v="212"/>
    <s v="Error"/>
    <s v="[PRO] [Tarjetas] INC042192546 -  Error alta en Santander key"/>
    <x v="2"/>
    <s v=""/>
    <s v=""/>
    <s v="C360_Team_Mtto"/>
    <s v="Medium"/>
    <s v=""/>
    <s v="ESDCENINFO-1085"/>
    <x v="0"/>
    <s v="SOPORTE"/>
    <x v="0"/>
    <s v="INC042192546"/>
    <d v="2024-05-03T08:26:42"/>
    <x v="172"/>
    <d v="2024-01-01T00:00:00"/>
    <d v="2024-12-31T00:00:00"/>
    <d v="2024-01-01T00:00:00"/>
    <d v="2024-12-31T00:00:00"/>
    <s v=""/>
    <d v="2024-05-03T00:00:00"/>
    <n v="5"/>
    <x v="0"/>
    <n v="5"/>
    <n v="2024"/>
    <n v="0.26317849537008442"/>
  </r>
  <r>
    <x v="213"/>
    <s v="Error"/>
    <s v="[PRO] [Accounts] Error 500 en cuentas con contrato contencioso para INT/RML"/>
    <x v="2"/>
    <s v=""/>
    <s v=""/>
    <s v="C360_Team_Mtto"/>
    <s v="Medium"/>
    <s v=""/>
    <s v="ESDCENINFO-1085"/>
    <x v="0"/>
    <s v=""/>
    <x v="0"/>
    <s v=""/>
    <d v="2024-04-30T17:11:42"/>
    <x v="173"/>
    <d v="2024-01-01T00:00:00"/>
    <d v="2024-12-31T00:00:00"/>
    <d v="2024-01-01T00:00:00"/>
    <d v="2024-12-31T00:00:00"/>
    <d v="2024-05-03T00:00:00"/>
    <d v="2024-05-09T00:00:00"/>
    <n v="4"/>
    <x v="0"/>
    <n v="5"/>
    <n v="2024"/>
    <n v="8.7105830902801245"/>
  </r>
  <r>
    <x v="214"/>
    <s v="Error"/>
    <s v="[PRO] [Cuentas] INC042066251 - Se devuelve deposito en cuentas"/>
    <x v="2"/>
    <s v=""/>
    <s v=""/>
    <s v=""/>
    <s v="Medium"/>
    <s v=""/>
    <s v="ESDCENINFO-1085"/>
    <x v="0"/>
    <s v="SOPORTE"/>
    <x v="0"/>
    <s v="INC042066251"/>
    <d v="2024-04-30T10:50:53"/>
    <x v="174"/>
    <s v=""/>
    <s v=""/>
    <d v="2024-01-01T00:00:00"/>
    <d v="2024-12-31T00:00:00"/>
    <s v=""/>
    <d v="2024-05-16T00:00:00"/>
    <n v="4"/>
    <x v="0"/>
    <n v="5"/>
    <n v="2024"/>
    <n v="16.012342256944976"/>
  </r>
  <r>
    <x v="215"/>
    <s v="Error"/>
    <s v="[PRO] [Relcontratos] Carteras aparecen por duplicado"/>
    <x v="2"/>
    <s v=""/>
    <s v=""/>
    <s v="C360_Team_Mtto"/>
    <s v="Medium"/>
    <s v=""/>
    <s v="ESDCENINFO-1085"/>
    <x v="0"/>
    <s v=""/>
    <x v="0"/>
    <s v=""/>
    <d v="2024-04-26T14:37:59"/>
    <x v="175"/>
    <d v="2024-01-01T00:00:00"/>
    <d v="2024-12-31T00:00:00"/>
    <d v="2024-01-01T00:00:00"/>
    <d v="2024-12-31T00:00:00"/>
    <d v="2024-06-13T00:00:00"/>
    <d v="2024-07-03T00:00:00"/>
    <n v="4"/>
    <x v="0"/>
    <n v="7"/>
    <n v="2024"/>
    <n v="68.468332106480375"/>
  </r>
  <r>
    <x v="216"/>
    <s v="Error"/>
    <s v="[C360 - mov_bills_det] Variables mal informadas"/>
    <x v="2"/>
    <s v=""/>
    <s v=""/>
    <s v=""/>
    <s v="Highest"/>
    <s v=""/>
    <s v="ESPC360-3468"/>
    <x v="1"/>
    <s v=""/>
    <x v="1"/>
    <s v=""/>
    <d v="2024-04-26T14:30:01"/>
    <x v="176"/>
    <d v="2024-01-01T00:00:00"/>
    <s v=""/>
    <d v="2024-01-01T00:00:00"/>
    <d v="2024-12-31T00:00:00"/>
    <s v=""/>
    <d v="2024-05-10T00:00:00"/>
    <n v="4"/>
    <x v="0"/>
    <n v="5"/>
    <n v="2024"/>
    <n v="13.787311388885428"/>
  </r>
  <r>
    <x v="217"/>
    <s v="Error"/>
    <s v="[S2.1] PYANNOTE falla con un audio sin voces."/>
    <x v="2"/>
    <s v=""/>
    <s v=""/>
    <s v=""/>
    <s v="Medium"/>
    <s v="ESPC360-6038"/>
    <s v="ESPC360-3080"/>
    <x v="2"/>
    <s v=""/>
    <x v="1"/>
    <s v=""/>
    <d v="2024-04-26T10:17:25"/>
    <x v="177"/>
    <d v="2024-01-01T00:00:00"/>
    <d v="2024-12-31T00:00:00"/>
    <d v="2024-01-01T00:00:00"/>
    <d v="2024-12-31T00:00:00"/>
    <s v=""/>
    <d v="2024-06-17T00:00:00"/>
    <n v="4"/>
    <x v="0"/>
    <n v="6"/>
    <n v="2024"/>
    <n v="52.252977789350552"/>
  </r>
  <r>
    <x v="218"/>
    <s v="Error"/>
    <s v="[PRO] [Cuentas] INC042063362 - No aparece  cuenta"/>
    <x v="2"/>
    <s v=""/>
    <s v=""/>
    <s v="C360_Team_Mtto"/>
    <s v="Medium"/>
    <s v=""/>
    <s v="ESDCENINFO-1085"/>
    <x v="0"/>
    <s v="SOPORTE"/>
    <x v="0"/>
    <s v="INC042063362 "/>
    <d v="2024-04-26T09:40:51"/>
    <x v="178"/>
    <d v="2024-01-01T00:00:00"/>
    <d v="2024-12-31T00:00:00"/>
    <d v="2024-01-01T00:00:00"/>
    <d v="2024-12-31T00:00:00"/>
    <s v=""/>
    <d v="2024-04-30T00:00:00"/>
    <n v="4"/>
    <x v="0"/>
    <n v="4"/>
    <n v="2024"/>
    <n v="4.0478062500042142"/>
  </r>
  <r>
    <x v="219"/>
    <s v="Error"/>
    <s v="[PRO] [Planes Pensiones] INC041982788 - plan nº 004900363120627864 RENTABILIDAD EN PROCESO DE CALCULO"/>
    <x v="2"/>
    <s v=""/>
    <s v=""/>
    <s v="C360_Team_Mtto"/>
    <s v="Medium"/>
    <s v=""/>
    <s v="ESDCENINFO-1085"/>
    <x v="0"/>
    <s v="SOPORTE"/>
    <x v="0"/>
    <s v="INC041982788"/>
    <d v="2024-04-25T16:24:54"/>
    <x v="179"/>
    <d v="2024-01-01T00:00:00"/>
    <d v="2024-12-31T00:00:00"/>
    <d v="2024-01-01T00:00:00"/>
    <d v="2024-12-31T00:00:00"/>
    <s v=""/>
    <d v="2024-04-26T00:00:00"/>
    <n v="4"/>
    <x v="0"/>
    <n v="4"/>
    <n v="2024"/>
    <n v="0.69245171296643093"/>
  </r>
  <r>
    <x v="220"/>
    <s v="Error"/>
    <s v="[PRO] [Cuentas] INC042040789 - Cuenta desaparecida tras migración"/>
    <x v="2"/>
    <s v=""/>
    <s v=""/>
    <s v="C360_Team_Mtto"/>
    <s v="Medium"/>
    <s v=""/>
    <s v="ESDCENINFO-1085"/>
    <x v="0"/>
    <s v="SOPORTE"/>
    <x v="0"/>
    <s v="INC042040789"/>
    <d v="2024-04-25T12:02:17"/>
    <x v="180"/>
    <d v="2024-01-01T00:00:00"/>
    <d v="2024-12-31T00:00:00"/>
    <d v="2024-01-01T00:00:00"/>
    <d v="2024-12-31T00:00:00"/>
    <s v=""/>
    <d v="2024-05-02T00:00:00"/>
    <n v="4"/>
    <x v="0"/>
    <n v="5"/>
    <n v="2024"/>
    <n v="6.9357849305597483"/>
  </r>
  <r>
    <x v="221"/>
    <s v="Error"/>
    <s v="[PRO] [Seguros Cambio] INC042016441 -  No ve posición de divisa de filial"/>
    <x v="2"/>
    <s v=""/>
    <s v=""/>
    <s v="C360_Team_Mtto"/>
    <s v="Medium"/>
    <s v=""/>
    <s v="ESDCENINFO-1085"/>
    <x v="0"/>
    <s v="SOPORTE"/>
    <x v="0"/>
    <s v="INC042016441"/>
    <d v="2024-04-24T13:36:23"/>
    <x v="181"/>
    <d v="2024-01-01T00:00:00"/>
    <d v="2024-12-31T00:00:00"/>
    <d v="2024-01-01T00:00:00"/>
    <d v="2024-12-31T00:00:00"/>
    <s v=""/>
    <d v="2024-04-25T00:00:00"/>
    <n v="4"/>
    <x v="0"/>
    <n v="4"/>
    <n v="2024"/>
    <n v="0.83614967593166512"/>
  </r>
  <r>
    <x v="222"/>
    <s v="Error"/>
    <s v="[PRE] Error Broken pipe en micro s-java-50059982-card-contracts"/>
    <x v="1"/>
    <s v="5"/>
    <s v="C360_Operacional_Sprint 175;C360_Operacional_Sprint 176"/>
    <s v="C360_Operacional_Team_Hero"/>
    <s v="Medium"/>
    <s v=""/>
    <s v="ESDCENINFO-1085"/>
    <x v="0"/>
    <s v=""/>
    <x v="1"/>
    <s v=""/>
    <d v="2024-04-23T16:32:19"/>
    <x v="0"/>
    <d v="2024-04-25T00:00:00"/>
    <d v="2024-05-21T00:00:00"/>
    <d v="2024-01-01T00:00:00"/>
    <d v="2024-12-31T00:00:00"/>
    <d v="2024-05-06T00:00:00"/>
    <s v=""/>
    <n v="4"/>
    <x v="0"/>
    <n v="0"/>
    <n v="0"/>
    <n v="0"/>
  </r>
  <r>
    <x v="223"/>
    <s v="Error"/>
    <s v="[BATCH] [Prestamos] - Corregir ataque colección prestamos_cuotas"/>
    <x v="2"/>
    <s v="3"/>
    <s v="C360_Operacional_Sprint 175"/>
    <s v="C360_Operacional_Team_Hero"/>
    <s v="Medium"/>
    <s v=""/>
    <s v="ESDCENINFO-1085"/>
    <x v="0"/>
    <s v=""/>
    <x v="1"/>
    <s v=""/>
    <d v="2024-04-23T15:27:14"/>
    <x v="182"/>
    <d v="2024-04-25T00:00:00"/>
    <d v="2024-05-22T00:00:00"/>
    <d v="2024-01-01T00:00:00"/>
    <d v="2024-12-31T00:00:00"/>
    <s v=""/>
    <d v="2024-06-06T00:00:00"/>
    <n v="4"/>
    <x v="0"/>
    <n v="6"/>
    <n v="2024"/>
    <n v="44.082593634258956"/>
  </r>
  <r>
    <x v="224"/>
    <s v="Error"/>
    <s v="[C360 - mov_bills_det] full_name cuando document_number es igual a 000000000"/>
    <x v="2"/>
    <s v="8"/>
    <s v="C360_Analitico_Sprint 26"/>
    <s v="C360_Analitico_Team_1"/>
    <s v="Highest"/>
    <s v=""/>
    <s v="ESPC360-3468"/>
    <x v="1"/>
    <s v=""/>
    <x v="1"/>
    <s v=""/>
    <d v="2024-04-23T09:42:13"/>
    <x v="161"/>
    <d v="2024-04-30T00:00:00"/>
    <d v="2024-05-14T00:00:00"/>
    <d v="2024-01-01T00:00:00"/>
    <d v="2024-12-31T00:00:00"/>
    <d v="2024-05-08T00:00:00"/>
    <d v="2024-05-16T00:00:00"/>
    <n v="4"/>
    <x v="0"/>
    <n v="5"/>
    <n v="2024"/>
    <n v="23.238257164353854"/>
  </r>
  <r>
    <x v="225"/>
    <s v="Error"/>
    <s v="[mov_xxx_det] No se recupera cuenta partenon de IBAN traspasado"/>
    <x v="2"/>
    <s v="20"/>
    <s v="C360_Analitico_Sprint 27;C360_Analitico_Sprint 28;C360_Analitico_Sprint 29"/>
    <s v="C360_Analitico_Team_1"/>
    <s v="Medium"/>
    <s v=""/>
    <s v="ESPC360-3468"/>
    <x v="1"/>
    <s v=""/>
    <x v="1"/>
    <s v=""/>
    <d v="2024-04-23T09:28:42"/>
    <x v="132"/>
    <d v="2024-05-16T00:00:00"/>
    <d v="2024-06-25T00:00:00"/>
    <d v="2024-01-01T00:00:00"/>
    <d v="2024-12-31T00:00:00"/>
    <d v="2024-05-20T00:00:00"/>
    <d v="2024-07-11T00:00:00"/>
    <n v="4"/>
    <x v="0"/>
    <n v="7"/>
    <n v="2024"/>
    <n v="79.083785358794557"/>
  </r>
  <r>
    <x v="226"/>
    <s v="Error"/>
    <s v="[PRO] [Seguros] INC041955926 - SUPLEMENTOS SALUD ALTA ASEGURADOS NO SUBEN EN ADN360"/>
    <x v="2"/>
    <s v=""/>
    <s v=""/>
    <s v="C360_Team_Mtto"/>
    <s v="Medium"/>
    <s v=""/>
    <s v="ESDCENINFO-1085"/>
    <x v="0"/>
    <s v="SOPORTE"/>
    <x v="0"/>
    <s v="INC041955926"/>
    <d v="2024-04-23T08:57:14"/>
    <x v="183"/>
    <d v="2024-01-01T00:00:00"/>
    <d v="2024-12-31T00:00:00"/>
    <d v="2024-01-01T00:00:00"/>
    <d v="2024-12-31T00:00:00"/>
    <s v=""/>
    <d v="2024-04-26T00:00:00"/>
    <n v="4"/>
    <x v="0"/>
    <n v="4"/>
    <n v="2024"/>
    <n v="2.9924820949090645"/>
  </r>
  <r>
    <x v="227"/>
    <s v="Error"/>
    <s v="[PRO] [Seguros] INC041953873 - ERROR IMPORTE POLIZA EN ADN 360 SALUD CLIENTE 71723346P"/>
    <x v="2"/>
    <s v=""/>
    <s v=""/>
    <s v="C360_Team_Mtto"/>
    <s v="Medium"/>
    <s v=""/>
    <s v="ESDCENINFO-1085"/>
    <x v="0"/>
    <s v="SOPORTE"/>
    <x v="0"/>
    <s v="INC041953873"/>
    <d v="2024-04-23T08:19:33"/>
    <x v="184"/>
    <d v="2024-01-01T00:00:00"/>
    <d v="2024-12-31T00:00:00"/>
    <d v="2024-01-01T00:00:00"/>
    <d v="2024-12-31T00:00:00"/>
    <s v=""/>
    <s v=""/>
    <n v="4"/>
    <x v="0"/>
    <n v="4"/>
    <n v="2024"/>
    <n v="3.0173406018511741"/>
  </r>
  <r>
    <x v="228"/>
    <s v="Error"/>
    <s v="[PRO] [Movimientos] INC041809554 - empresa que pide cert de saldo y se lo da a cero siempre . "/>
    <x v="2"/>
    <s v=""/>
    <s v=""/>
    <s v="C360_Team_Mtto"/>
    <s v="Medium"/>
    <s v=""/>
    <s v="ESDCENINFO-1085"/>
    <x v="0"/>
    <s v="SOPORTE"/>
    <x v="0"/>
    <s v="INC041809554"/>
    <d v="2024-04-22T15:57:56"/>
    <x v="185"/>
    <d v="2024-01-01T00:00:00"/>
    <d v="2024-12-31T00:00:00"/>
    <d v="2024-01-01T00:00:00"/>
    <d v="2024-12-31T00:00:00"/>
    <s v=""/>
    <d v="2024-04-26T00:00:00"/>
    <n v="4"/>
    <x v="0"/>
    <n v="4"/>
    <n v="2024"/>
    <n v="3.6984181944426382"/>
  </r>
  <r>
    <x v="229"/>
    <s v="Error"/>
    <s v="[PRO] [Cuentas] INC042035980 - no ve cuenta administrada"/>
    <x v="2"/>
    <s v=""/>
    <s v=""/>
    <s v="C360_Team_Mtto"/>
    <s v="Medium"/>
    <s v=""/>
    <s v="ESDCENINFO-1085"/>
    <x v="0"/>
    <s v="SOPORTE"/>
    <x v="0"/>
    <s v="INC042035980"/>
    <d v="2024-04-22T15:55:08"/>
    <x v="186"/>
    <d v="2024-01-01T00:00:00"/>
    <d v="2024-12-31T00:00:00"/>
    <d v="2024-01-01T00:00:00"/>
    <d v="2024-12-31T00:00:00"/>
    <s v=""/>
    <d v="2024-04-25T00:00:00"/>
    <n v="4"/>
    <x v="0"/>
    <n v="4"/>
    <n v="2024"/>
    <n v="2.7370329166660667"/>
  </r>
  <r>
    <x v="230"/>
    <s v="Error"/>
    <s v="[PRO] [Tarjetas] INC041899296 - erros  en adn 360 en contrato con cuenta asociada"/>
    <x v="2"/>
    <s v=""/>
    <s v=""/>
    <s v="C360_Team_Mtto"/>
    <s v="Medium"/>
    <s v=""/>
    <s v="ESDCENINFO-1085"/>
    <x v="0"/>
    <s v=""/>
    <x v="0"/>
    <s v="INC041899296"/>
    <d v="2024-04-22T15:48:40"/>
    <x v="187"/>
    <d v="2024-01-01T00:00:00"/>
    <d v="2024-12-31T00:00:00"/>
    <d v="2024-01-01T00:00:00"/>
    <d v="2024-12-31T00:00:00"/>
    <s v=""/>
    <d v="2024-04-23T00:00:00"/>
    <n v="4"/>
    <x v="0"/>
    <n v="4"/>
    <n v="2024"/>
    <n v="0.68696332176477881"/>
  </r>
  <r>
    <x v="231"/>
    <s v="Error"/>
    <s v="[PRO] [Cuentas] No se ven cuentas de 2o interviniente en canal INT"/>
    <x v="2"/>
    <s v=""/>
    <s v=""/>
    <s v="C360_Team_Mtto"/>
    <s v="Medium"/>
    <s v=""/>
    <s v="ESDCENINFO-1085"/>
    <x v="0"/>
    <s v="SOPORTE"/>
    <x v="0"/>
    <s v=""/>
    <d v="2024-04-22T13:23:40"/>
    <x v="188"/>
    <d v="2024-01-01T00:00:00"/>
    <d v="2024-12-31T00:00:00"/>
    <d v="2024-01-01T00:00:00"/>
    <d v="2024-12-31T00:00:00"/>
    <s v=""/>
    <d v="2024-04-24T00:00:00"/>
    <n v="4"/>
    <x v="0"/>
    <n v="4"/>
    <n v="2024"/>
    <n v="1.8756822685172665"/>
  </r>
  <r>
    <x v="232"/>
    <s v="Error"/>
    <s v="[PRO] [Tarjetas] INC041896497 - No ve tarjeta de crédito en banca online"/>
    <x v="2"/>
    <s v=""/>
    <s v=""/>
    <s v="C360_Team_Mtto"/>
    <s v="Medium"/>
    <s v=""/>
    <s v="ESDCENINFO-1085"/>
    <x v="0"/>
    <s v="SOPORTE"/>
    <x v="0"/>
    <s v="INC041896497"/>
    <d v="2024-04-19T11:55:35"/>
    <x v="189"/>
    <d v="2024-01-01T00:00:00"/>
    <d v="2024-12-31T00:00:00"/>
    <d v="2024-01-01T00:00:00"/>
    <d v="2024-12-31T00:00:00"/>
    <s v=""/>
    <d v="2024-04-24T00:00:00"/>
    <n v="4"/>
    <x v="0"/>
    <n v="4"/>
    <n v="2024"/>
    <n v="4.9362900231426465"/>
  </r>
  <r>
    <x v="233"/>
    <s v="Error"/>
    <s v="[PRO] [Valores] INC041837655 - No aparecen datos de rentabilidad"/>
    <x v="2"/>
    <s v=""/>
    <s v=""/>
    <s v="C360_Team_Mtto"/>
    <s v="Medium"/>
    <s v=""/>
    <s v="ESDCENINFO-1085"/>
    <x v="0"/>
    <s v="SOPORTE"/>
    <x v="0"/>
    <s v="INC041837655"/>
    <d v="2024-04-17T13:05:26"/>
    <x v="190"/>
    <d v="2024-01-01T00:00:00"/>
    <d v="2024-12-31T00:00:00"/>
    <d v="2024-01-01T00:00:00"/>
    <d v="2024-12-31T00:00:00"/>
    <s v=""/>
    <d v="2024-04-18T00:00:00"/>
    <n v="4"/>
    <x v="0"/>
    <n v="4"/>
    <n v="2024"/>
    <n v="1.1398057754631736"/>
  </r>
  <r>
    <x v="234"/>
    <s v="Error"/>
    <s v="[PRO] [GPI] INC041819846 - No se actualiza durante el día la información del GPI del Tracker."/>
    <x v="2"/>
    <s v=""/>
    <s v=""/>
    <s v="C360_Team_Mtto"/>
    <s v="Medium"/>
    <s v=""/>
    <s v="ESDCENINFO-1085"/>
    <x v="0"/>
    <s v="SOPORTE"/>
    <x v="0"/>
    <s v="INC041819846"/>
    <d v="2024-04-17T09:17:08"/>
    <x v="191"/>
    <d v="2024-01-01T00:00:00"/>
    <d v="2024-12-31T00:00:00"/>
    <d v="2024-01-01T00:00:00"/>
    <d v="2024-12-31T00:00:00"/>
    <s v=""/>
    <d v="2024-04-17T00:00:00"/>
    <n v="4"/>
    <x v="0"/>
    <n v="4"/>
    <n v="2024"/>
    <n v="0.12536452546191867"/>
  </r>
  <r>
    <x v="235"/>
    <s v="Error"/>
    <s v="[PRO] [Confirming] INC041815629 -  dispuesto en Posicion Global / 004967345200001217 / B74346263 / UCO TRADING SPAIN S.L"/>
    <x v="2"/>
    <s v=""/>
    <s v=""/>
    <s v="C360_Team_Mtto"/>
    <s v="Medium"/>
    <s v=""/>
    <s v="ESDCENINFO-1085"/>
    <x v="0"/>
    <s v="SOPORTE"/>
    <x v="0"/>
    <s v="INC041815629"/>
    <d v="2024-04-17T09:00:43"/>
    <x v="192"/>
    <d v="2024-01-01T00:00:00"/>
    <d v="2024-12-31T00:00:00"/>
    <d v="2024-01-01T00:00:00"/>
    <d v="2024-12-31T00:00:00"/>
    <s v=""/>
    <d v="2024-04-22T00:00:00"/>
    <n v="4"/>
    <x v="0"/>
    <n v="4"/>
    <n v="2024"/>
    <n v="5.0448046643577982"/>
  </r>
  <r>
    <x v="236"/>
    <s v="Error"/>
    <s v="[PRO] [BATCH] INC041800788 - Revisar parametrización de PADN133D (carga-planes-empleo)"/>
    <x v="2"/>
    <s v=""/>
    <s v=""/>
    <s v="C360_Team_Mtto"/>
    <s v="Medium"/>
    <s v=""/>
    <s v="ESDCENINFO-1085"/>
    <x v="0"/>
    <s v="SOPORTE"/>
    <x v="0"/>
    <s v="INC041800788"/>
    <d v="2024-04-17T08:47:20"/>
    <x v="193"/>
    <d v="2024-01-01T00:00:00"/>
    <d v="2024-12-31T00:00:00"/>
    <d v="2024-01-01T00:00:00"/>
    <d v="2024-12-31T00:00:00"/>
    <s v=""/>
    <d v="2024-05-23T00:00:00"/>
    <n v="4"/>
    <x v="0"/>
    <n v="5"/>
    <n v="2024"/>
    <n v="36.370171921298606"/>
  </r>
  <r>
    <x v="237"/>
    <s v="Error"/>
    <s v="[PRE] [FRONT] El tooltip viaja al naegar al detalle del contrato"/>
    <x v="9"/>
    <s v=""/>
    <s v=""/>
    <s v=""/>
    <s v="Medium"/>
    <s v=""/>
    <s v="ESDCENINFO-1085"/>
    <x v="0"/>
    <s v=""/>
    <x v="2"/>
    <s v=""/>
    <d v="2024-04-15T13:19:26"/>
    <x v="194"/>
    <d v="2024-01-01T00:00:00"/>
    <d v="2024-12-31T00:00:00"/>
    <d v="2024-01-01T00:00:00"/>
    <d v="2024-12-31T00:00:00"/>
    <s v=""/>
    <s v=""/>
    <n v="4"/>
    <x v="0"/>
    <n v="4"/>
    <n v="2024"/>
    <n v="9.9699387731452589"/>
  </r>
  <r>
    <x v="238"/>
    <s v="Error"/>
    <s v="[PRO] [Préstamos] INC041118534 - La deuda en tpx no coincide"/>
    <x v="2"/>
    <s v=""/>
    <s v=""/>
    <s v="C360_Team_Mtto"/>
    <s v="Medium"/>
    <s v=""/>
    <s v="ESDCENINFO-1085"/>
    <x v="0"/>
    <s v=""/>
    <x v="0"/>
    <s v=""/>
    <d v="2024-04-15T10:26:28"/>
    <x v="195"/>
    <s v=""/>
    <s v=""/>
    <d v="2024-01-01T00:00:00"/>
    <d v="2024-12-31T00:00:00"/>
    <d v="2024-04-22T00:00:00"/>
    <d v="2024-04-23T00:00:00"/>
    <n v="4"/>
    <x v="0"/>
    <n v="4"/>
    <n v="2024"/>
    <n v="8.2975681481475476"/>
  </r>
  <r>
    <x v="239"/>
    <s v="Error"/>
    <s v="[Swagger] - Componentes que no han subido en sprint 173"/>
    <x v="7"/>
    <s v=""/>
    <s v=""/>
    <s v=""/>
    <s v="Medium"/>
    <s v=""/>
    <s v="ESDCENINFO-1085"/>
    <x v="0"/>
    <s v=""/>
    <x v="1"/>
    <s v=""/>
    <d v="2024-04-12T14:26:49"/>
    <x v="0"/>
    <d v="2024-01-01T00:00:00"/>
    <d v="2024-12-31T00:00:00"/>
    <d v="2024-01-01T00:00:00"/>
    <d v="2024-12-31T00:00:00"/>
    <s v=""/>
    <s v=""/>
    <n v="4"/>
    <x v="0"/>
    <n v="0"/>
    <n v="0"/>
    <n v="0"/>
  </r>
  <r>
    <x v="240"/>
    <s v="Error"/>
    <s v="[C360 - channelactivity_digitalnavigation_det] Decalaje entre fecha de navegación y data_date_part"/>
    <x v="2"/>
    <s v=""/>
    <s v=""/>
    <s v=""/>
    <s v="Medium"/>
    <s v=""/>
    <s v="ESPC360-3468"/>
    <x v="1"/>
    <s v=""/>
    <x v="0"/>
    <s v=""/>
    <d v="2024-04-12T14:00:18"/>
    <x v="196"/>
    <d v="2024-01-01T00:00:00"/>
    <s v=""/>
    <d v="2024-01-01T00:00:00"/>
    <d v="2024-12-31T00:00:00"/>
    <d v="2024-04-30T00:00:00"/>
    <d v="2024-05-07T00:00:00"/>
    <n v="4"/>
    <x v="0"/>
    <n v="5"/>
    <n v="2024"/>
    <n v="25.150537442124914"/>
  </r>
  <r>
    <x v="241"/>
    <s v="Error"/>
    <s v="[PRO] [Depositos] Modificar el filtro de situacion ALL"/>
    <x v="9"/>
    <s v=""/>
    <s v=""/>
    <s v="C360_Team_Mtto"/>
    <s v="Medium"/>
    <s v=""/>
    <s v="ESDCENINFO-1085"/>
    <x v="0"/>
    <s v=""/>
    <x v="1"/>
    <s v=""/>
    <d v="2024-04-12T12:40:12"/>
    <x v="197"/>
    <d v="2024-01-01T00:00:00"/>
    <d v="2024-12-31T00:00:00"/>
    <d v="2024-01-01T00:00:00"/>
    <d v="2024-12-31T00:00:00"/>
    <d v="2024-04-15T00:00:00"/>
    <s v=""/>
    <n v="4"/>
    <x v="0"/>
    <n v="4"/>
    <n v="2024"/>
    <n v="3.977175474537944"/>
  </r>
  <r>
    <x v="242"/>
    <s v="Error"/>
    <s v="[PRO] [Credito Consumido] INC041708432 -Datos en tarjeta erroneso, ingreso figura como gasto #info"/>
    <x v="2"/>
    <s v=""/>
    <s v=""/>
    <s v="C360_Team_Mtto"/>
    <s v="Medium"/>
    <s v=""/>
    <s v="ESDCENINFO-1085"/>
    <x v="0"/>
    <s v="SOPORTE"/>
    <x v="0"/>
    <s v="INC041708432"/>
    <d v="2024-04-12T11:54:10"/>
    <x v="198"/>
    <d v="2024-01-01T00:00:00"/>
    <d v="2024-12-31T00:00:00"/>
    <d v="2024-01-01T00:00:00"/>
    <d v="2024-12-31T00:00:00"/>
    <s v=""/>
    <d v="2024-04-15T00:00:00"/>
    <n v="4"/>
    <x v="0"/>
    <n v="4"/>
    <n v="2024"/>
    <n v="2.9347433449074742"/>
  </r>
  <r>
    <x v="243"/>
    <s v="Error"/>
    <s v="[PRO] [Valores] INC041695373 -  No ve rentabilidad en las acciones"/>
    <x v="2"/>
    <s v=""/>
    <s v=""/>
    <s v="C360_Team_Mtto"/>
    <s v="Medium"/>
    <s v=""/>
    <s v="ESDCENINFO-1085"/>
    <x v="0"/>
    <s v="SOPORTE"/>
    <x v="0"/>
    <s v="INC041695373"/>
    <d v="2024-04-11T13:23:41"/>
    <x v="199"/>
    <d v="2024-01-01T00:00:00"/>
    <d v="2024-12-31T00:00:00"/>
    <d v="2024-01-01T00:00:00"/>
    <d v="2024-12-31T00:00:00"/>
    <s v=""/>
    <d v="2024-04-12T00:00:00"/>
    <n v="4"/>
    <x v="0"/>
    <n v="4"/>
    <n v="2024"/>
    <n v="0.8627131828761776"/>
  </r>
  <r>
    <x v="244"/>
    <s v="Error"/>
    <s v="[PRO] [PFE] INC041699448 - Incidencia Web. no aparece PFEs Fx Swap"/>
    <x v="2"/>
    <s v=""/>
    <s v=""/>
    <s v="C360_Team_Mtto"/>
    <s v="Medium"/>
    <s v=""/>
    <s v="ESDCENINFO-1085"/>
    <x v="0"/>
    <s v="SOPORTE"/>
    <x v="0"/>
    <s v="INC041699448"/>
    <d v="2024-04-11T12:08:47"/>
    <x v="200"/>
    <d v="2024-01-01T00:00:00"/>
    <d v="2024-12-31T00:00:00"/>
    <d v="2024-01-01T00:00:00"/>
    <d v="2024-12-31T00:00:00"/>
    <s v=""/>
    <d v="2024-04-15T00:00:00"/>
    <n v="4"/>
    <x v="0"/>
    <n v="4"/>
    <n v="2024"/>
    <n v="3.9148457060146029"/>
  </r>
  <r>
    <x v="245"/>
    <s v="Error"/>
    <s v="[PRO] [Fondos] INC041674007 - Se ha realizado cancelación cartera a fondo pivote y no aparece contrato fondo en adn 360"/>
    <x v="2"/>
    <s v=""/>
    <s v=""/>
    <s v="C360_Team_Mtto"/>
    <s v="Medium"/>
    <s v=""/>
    <s v="ESDCENINFO-1085"/>
    <x v="0"/>
    <s v="SOPORTE"/>
    <x v="0"/>
    <s v="INC041674007"/>
    <d v="2024-04-10T15:42:34"/>
    <x v="201"/>
    <d v="2024-01-01T00:00:00"/>
    <d v="2024-12-31T00:00:00"/>
    <d v="2024-01-01T00:00:00"/>
    <d v="2024-12-31T00:00:00"/>
    <s v=""/>
    <d v="2024-04-11T00:00:00"/>
    <n v="4"/>
    <x v="0"/>
    <n v="4"/>
    <n v="2024"/>
    <n v="0.709726909721212"/>
  </r>
  <r>
    <x v="246"/>
    <s v="Error"/>
    <s v="[PRO] [Depósitos] INC041646545 - Depósito sin estado que se muestra sin balances en NHB. "/>
    <x v="2"/>
    <s v=""/>
    <s v=""/>
    <s v="C360_Team_Mtto"/>
    <s v="Medium"/>
    <s v=""/>
    <s v="ESDCENINFO-1085"/>
    <x v="0"/>
    <s v=""/>
    <x v="0"/>
    <s v="INC041646545"/>
    <d v="2024-04-10T09:25:15"/>
    <x v="202"/>
    <s v=""/>
    <s v=""/>
    <d v="2024-01-01T00:00:00"/>
    <d v="2024-12-31T00:00:00"/>
    <d v="2024-04-16T00:00:00"/>
    <d v="2024-05-14T00:00:00"/>
    <n v="4"/>
    <x v="0"/>
    <n v="5"/>
    <n v="2024"/>
    <n v="34.018765254630125"/>
  </r>
  <r>
    <x v="247"/>
    <s v="Error"/>
    <s v="[C360 - mov_accounts_det] Nulos variable concept"/>
    <x v="2"/>
    <s v=""/>
    <s v=""/>
    <s v=""/>
    <s v="Highest"/>
    <s v=""/>
    <s v="ESPC360-3468"/>
    <x v="1"/>
    <s v=""/>
    <x v="1"/>
    <s v=""/>
    <d v="2024-04-10T09:23:43"/>
    <x v="203"/>
    <d v="2024-01-01T00:00:00"/>
    <d v="2024-12-31T00:00:00"/>
    <d v="2024-01-01T00:00:00"/>
    <d v="2024-12-31T00:00:00"/>
    <s v=""/>
    <d v="2024-04-17T00:00:00"/>
    <n v="4"/>
    <x v="0"/>
    <n v="4"/>
    <n v="2024"/>
    <n v="7.0134133449028013"/>
  </r>
  <r>
    <x v="248"/>
    <s v="Error"/>
    <s v="Eliminar la obligatoriedad del parámetro Cookie, del swagger de las APIs 2/2"/>
    <x v="9"/>
    <s v="8"/>
    <s v=""/>
    <s v="C360_Operacional_Team_Hero"/>
    <s v="Medium"/>
    <s v=""/>
    <s v="ESDCENINFO-1085"/>
    <x v="0"/>
    <s v=""/>
    <x v="1"/>
    <s v=""/>
    <d v="2024-04-09T11:16:06"/>
    <x v="204"/>
    <s v=""/>
    <s v=""/>
    <d v="2024-01-01T00:00:00"/>
    <d v="2024-12-31T00:00:00"/>
    <d v="2024-04-08T00:00:00"/>
    <s v=""/>
    <n v="4"/>
    <x v="0"/>
    <n v="4"/>
    <n v="2024"/>
    <n v="7.2197395827970468E-2"/>
  </r>
  <r>
    <x v="249"/>
    <s v="Error"/>
    <s v="[C360- mkt_contacts_det] Volumetrías  tipo de operación en contactos por cajero"/>
    <x v="9"/>
    <s v=""/>
    <s v=""/>
    <s v=""/>
    <s v="Highest"/>
    <s v=""/>
    <s v="ESPC360-3468"/>
    <x v="1"/>
    <s v=""/>
    <x v="0"/>
    <s v=""/>
    <d v="2024-04-08T17:41:57"/>
    <x v="205"/>
    <d v="2024-01-01T00:00:00"/>
    <d v="2024-12-31T00:00:00"/>
    <d v="2024-01-01T00:00:00"/>
    <d v="2024-12-31T00:00:00"/>
    <s v=""/>
    <s v=""/>
    <n v="4"/>
    <x v="0"/>
    <n v="4"/>
    <n v="2024"/>
    <n v="0.74743274305365048"/>
  </r>
  <r>
    <x v="250"/>
    <s v="Error"/>
    <s v="[C360- mkt_contacts_det] Volumetrías contactos por cajero"/>
    <x v="9"/>
    <s v=""/>
    <s v=""/>
    <s v=""/>
    <s v="Highest"/>
    <s v=""/>
    <s v="ESPC360-3468"/>
    <x v="1"/>
    <s v=""/>
    <x v="0"/>
    <s v=""/>
    <d v="2024-04-08T17:37:51"/>
    <x v="206"/>
    <d v="2024-01-01T00:00:00"/>
    <d v="2024-12-31T00:00:00"/>
    <d v="2024-01-01T00:00:00"/>
    <d v="2024-12-31T00:00:00"/>
    <s v=""/>
    <s v=""/>
    <n v="4"/>
    <x v="0"/>
    <n v="4"/>
    <n v="2024"/>
    <n v="0.75012581018381752"/>
  </r>
  <r>
    <x v="251"/>
    <s v="Error"/>
    <s v="[C360 - mov_debitcards_det] Faltan movimientos"/>
    <x v="2"/>
    <s v=""/>
    <s v=""/>
    <s v=""/>
    <s v="Highest"/>
    <s v=""/>
    <s v="ESPC360-3468"/>
    <x v="1"/>
    <s v=""/>
    <x v="1"/>
    <s v=""/>
    <d v="2024-04-08T15:19:35"/>
    <x v="207"/>
    <s v=""/>
    <s v=""/>
    <d v="2024-01-01T00:00:00"/>
    <d v="2024-12-31T00:00:00"/>
    <s v=""/>
    <d v="2024-04-12T00:00:00"/>
    <n v="4"/>
    <x v="0"/>
    <n v="4"/>
    <n v="2024"/>
    <n v="3.7669686574081425"/>
  </r>
  <r>
    <x v="252"/>
    <s v="Error"/>
    <s v="Eliminar la obligatoriedad del parámetro Cookie, del swagger de las APIs"/>
    <x v="2"/>
    <s v="8"/>
    <s v="C360_Operacional_Sprint 173"/>
    <s v="C360_Operacional_Team_Hero"/>
    <s v="Medium"/>
    <s v=""/>
    <s v="ESDCENINFO-1085"/>
    <x v="0"/>
    <s v=""/>
    <x v="1"/>
    <s v=""/>
    <d v="2024-04-08T12:28:22"/>
    <x v="208"/>
    <d v="2024-04-01T00:00:00"/>
    <d v="2024-04-09T00:00:00"/>
    <d v="2024-01-01T00:00:00"/>
    <d v="2024-12-31T00:00:00"/>
    <d v="2024-04-08T00:00:00"/>
    <d v="2024-04-25T00:00:00"/>
    <n v="4"/>
    <x v="0"/>
    <n v="4"/>
    <n v="2024"/>
    <n v="16.84903189814213"/>
  </r>
  <r>
    <x v="253"/>
    <s v="Error"/>
    <s v="[PRO] [Movimientos Cuenta] INC041553158 -  Cargo en cuenta como concepto &quot;aplicación&quot;"/>
    <x v="2"/>
    <s v=""/>
    <s v=""/>
    <s v="C360_Team_Mtto"/>
    <s v="Medium"/>
    <s v=""/>
    <s v="ESDCENINFO-1085"/>
    <x v="0"/>
    <s v="SOPORTE"/>
    <x v="0"/>
    <s v="INC041553158 INC041553532"/>
    <d v="2024-04-05T12:17:47"/>
    <x v="209"/>
    <d v="2024-01-01T00:00:00"/>
    <d v="2024-12-31T00:00:00"/>
    <d v="2024-01-01T00:00:00"/>
    <d v="2024-12-31T00:00:00"/>
    <s v=""/>
    <d v="2024-04-15T00:00:00"/>
    <n v="4"/>
    <x v="0"/>
    <n v="4"/>
    <n v="2024"/>
    <n v="9.8909859259292716"/>
  </r>
  <r>
    <x v="254"/>
    <s v="Error"/>
    <s v="[C360 - mov_transfers_det] Duplicados"/>
    <x v="2"/>
    <s v=""/>
    <s v=""/>
    <s v=""/>
    <s v="Highest"/>
    <s v=""/>
    <s v="ESPC360-3468"/>
    <x v="1"/>
    <s v=""/>
    <x v="1"/>
    <s v=""/>
    <d v="2024-04-05T11:25:10"/>
    <x v="210"/>
    <d v="2024-01-01T00:00:00"/>
    <d v="2024-12-31T00:00:00"/>
    <d v="2024-01-01T00:00:00"/>
    <d v="2024-12-31T00:00:00"/>
    <d v="2024-04-26T00:00:00"/>
    <d v="2024-05-07T00:00:00"/>
    <n v="4"/>
    <x v="0"/>
    <n v="5"/>
    <n v="2024"/>
    <n v="32.257600486111187"/>
  </r>
  <r>
    <x v="255"/>
    <s v="Error"/>
    <s v="[PRO] [PFES] INC041552186 - PEX_0025172631 - Ve PFE con saldo cero"/>
    <x v="2"/>
    <s v=""/>
    <s v=""/>
    <s v="C360_Team_Mtto"/>
    <s v="Medium"/>
    <s v=""/>
    <s v="ESDCENINFO-1085"/>
    <x v="0"/>
    <s v="SOPORTE"/>
    <x v="0"/>
    <s v="INC041552186 "/>
    <d v="2024-04-05T09:49:13"/>
    <x v="211"/>
    <d v="2024-01-01T00:00:00"/>
    <d v="2024-12-31T00:00:00"/>
    <d v="2024-01-01T00:00:00"/>
    <d v="2024-12-31T00:00:00"/>
    <s v=""/>
    <d v="2024-04-05T00:00:00"/>
    <n v="4"/>
    <x v="0"/>
    <n v="4"/>
    <n v="2024"/>
    <n v="2.5090601848205552E-2"/>
  </r>
  <r>
    <x v="256"/>
    <s v="Error"/>
    <s v="[PRO] [Fondos]  INC041551359 - La rentabilidad de fondos de inversión se muestra a 0 en ADN Cliente."/>
    <x v="2"/>
    <s v=""/>
    <s v=""/>
    <s v="C360_Team_Mtto"/>
    <s v="Medium"/>
    <s v=""/>
    <s v="ESDCENINFO-1085"/>
    <x v="0"/>
    <s v="SOPORTE"/>
    <x v="0"/>
    <s v="INC041551359"/>
    <d v="2024-04-05T09:31:16"/>
    <x v="212"/>
    <d v="2024-01-01T00:00:00"/>
    <d v="2024-12-31T00:00:00"/>
    <d v="2024-01-01T00:00:00"/>
    <d v="2024-12-31T00:00:00"/>
    <s v=""/>
    <d v="2024-04-05T00:00:00"/>
    <n v="4"/>
    <x v="0"/>
    <n v="4"/>
    <n v="2024"/>
    <n v="1.0762523146695457E-2"/>
  </r>
  <r>
    <x v="257"/>
    <s v="Error"/>
    <s v="[PRO] [Planes Pensiones] INC041532112 - no se muestra la misma información en Teleproceso y en ADN"/>
    <x v="2"/>
    <s v=""/>
    <s v=""/>
    <s v=""/>
    <s v="Medium"/>
    <s v=""/>
    <s v="ESDCENINFO-1085"/>
    <x v="0"/>
    <s v="SOPORTE"/>
    <x v="0"/>
    <s v="INC041532112 "/>
    <d v="2024-04-05T09:04:04"/>
    <x v="213"/>
    <d v="2024-01-01T00:00:00"/>
    <d v="2024-12-31T00:00:00"/>
    <d v="2024-01-01T00:00:00"/>
    <d v="2024-12-31T00:00:00"/>
    <s v=""/>
    <d v="2024-04-12T00:00:00"/>
    <n v="4"/>
    <x v="0"/>
    <n v="4"/>
    <n v="2024"/>
    <n v="7.042723182872578"/>
  </r>
  <r>
    <x v="258"/>
    <s v="Error"/>
    <s v="[PRO] [Planes Pensiones] INC041527479 - No se muestra la misma información en Teleproceso y en ADN "/>
    <x v="2"/>
    <s v=""/>
    <s v=""/>
    <s v="C360_Team_Mtto"/>
    <s v="Medium"/>
    <s v=""/>
    <s v="ESDCENINFO-1085"/>
    <x v="0"/>
    <s v="SOPORTE"/>
    <x v="0"/>
    <s v="INC041527479 "/>
    <d v="2024-04-04T17:13:24"/>
    <x v="214"/>
    <d v="2024-01-01T00:00:00"/>
    <d v="2024-12-31T00:00:00"/>
    <d v="2024-01-01T00:00:00"/>
    <d v="2024-12-31T00:00:00"/>
    <s v=""/>
    <d v="2024-04-04T00:00:00"/>
    <n v="4"/>
    <x v="0"/>
    <n v="4"/>
    <n v="2024"/>
    <n v="4.5796296253683977E-3"/>
  </r>
  <r>
    <x v="259"/>
    <s v="Error"/>
    <s v="[PRE] [s-java-50059982-global-search] Error de cache en el micro "/>
    <x v="2"/>
    <s v="8"/>
    <s v="C360_Operacional_Sprint 174"/>
    <s v="C360_Operacional_Team_1"/>
    <s v="Medium"/>
    <s v="ESPC360-3649"/>
    <s v="ESPC360-3646"/>
    <x v="0"/>
    <s v=""/>
    <x v="1"/>
    <s v=""/>
    <d v="2024-04-03T13:36:22"/>
    <x v="215"/>
    <d v="2024-04-11T00:00:00"/>
    <d v="2024-05-08T00:00:00"/>
    <d v="2024-01-01T00:00:00"/>
    <d v="2024-06-30T00:00:00"/>
    <d v="2024-04-17T00:00:00"/>
    <d v="2024-05-09T00:00:00"/>
    <n v="4"/>
    <x v="0"/>
    <n v="5"/>
    <n v="2024"/>
    <n v="35.860120821758755"/>
  </r>
  <r>
    <x v="260"/>
    <s v="Error"/>
    <s v="[PRO] [Valores] INC041473182 - aprovisionar acciones en cartera 10557690002"/>
    <x v="2"/>
    <s v=""/>
    <s v=""/>
    <s v="C360_Team_Mtto"/>
    <s v="Medium"/>
    <s v=""/>
    <s v="ESDCENINFO-1085"/>
    <x v="0"/>
    <s v="SOPORTE"/>
    <x v="0"/>
    <s v="INC041473182"/>
    <d v="2024-04-03T11:35:02"/>
    <x v="216"/>
    <d v="2024-01-01T00:00:00"/>
    <d v="2024-12-31T00:00:00"/>
    <d v="2024-01-01T00:00:00"/>
    <d v="2024-12-31T00:00:00"/>
    <s v=""/>
    <d v="2024-04-12T00:00:00"/>
    <n v="4"/>
    <x v="0"/>
    <n v="4"/>
    <n v="2024"/>
    <n v="8.9375560416665394"/>
  </r>
  <r>
    <x v="261"/>
    <s v="Error"/>
    <s v="Personalización App - Problema caché"/>
    <x v="2"/>
    <s v="1"/>
    <s v="C360_Operacional_Sprint 173"/>
    <s v="C360_Operacional_Team_1"/>
    <s v="Medium"/>
    <s v=""/>
    <s v="ESDCENINFO-1085"/>
    <x v="0"/>
    <s v=""/>
    <x v="1"/>
    <s v=""/>
    <d v="2024-04-02T11:35:23"/>
    <x v="217"/>
    <d v="2024-04-01T00:00:00"/>
    <d v="2024-04-24T00:00:00"/>
    <d v="2024-01-01T00:00:00"/>
    <d v="2024-12-31T00:00:00"/>
    <d v="2024-04-02T00:00:00"/>
    <d v="2024-04-16T00:00:00"/>
    <n v="4"/>
    <x v="0"/>
    <n v="4"/>
    <n v="2024"/>
    <n v="13.966889861112577"/>
  </r>
  <r>
    <x v="262"/>
    <s v="Error"/>
    <s v="[PRO] [Buscador global-search] INC041435399 - Error Buscador Posición global"/>
    <x v="2"/>
    <s v=""/>
    <s v=""/>
    <s v="C360_Team_Mtto"/>
    <s v="Medium"/>
    <s v=""/>
    <s v="ESDCENINFO-1085"/>
    <x v="0"/>
    <s v=""/>
    <x v="0"/>
    <s v="INC041435399"/>
    <d v="2024-04-02T09:28:37"/>
    <x v="208"/>
    <d v="2024-01-01T00:00:00"/>
    <d v="2024-12-31T00:00:00"/>
    <d v="2024-01-01T00:00:00"/>
    <d v="2024-12-31T00:00:00"/>
    <s v=""/>
    <d v="2024-04-25T00:00:00"/>
    <n v="4"/>
    <x v="0"/>
    <n v="4"/>
    <n v="2024"/>
    <n v="22.973850590278744"/>
  </r>
  <r>
    <x v="263"/>
    <s v="Error"/>
    <s v="[PRO] [BATCH] Modificar el proceso carga-gsi-all e incluir los borrados de GSI_POSICION"/>
    <x v="2"/>
    <s v="13"/>
    <s v="C360_Operacional_Sprint 174;C360_Operacional_Sprint 175"/>
    <s v="C360_Operacional_Team_Hero"/>
    <s v="Highest"/>
    <s v=""/>
    <s v="ESDCENINFO-1085"/>
    <x v="0"/>
    <s v=""/>
    <x v="1"/>
    <s v=""/>
    <d v="2024-04-01T17:32:28"/>
    <x v="218"/>
    <d v="2024-04-11T00:00:00"/>
    <d v="2024-05-07T00:00:00"/>
    <d v="2024-01-01T00:00:00"/>
    <d v="2024-12-31T00:00:00"/>
    <d v="2024-04-12T00:00:00"/>
    <d v="2024-06-06T00:00:00"/>
    <n v="4"/>
    <x v="0"/>
    <n v="6"/>
    <n v="2024"/>
    <n v="65.995619513887505"/>
  </r>
  <r>
    <x v="264"/>
    <s v="Error"/>
    <s v="[PRO] [Cuentas] INC041433951 - autorizado eliminado de cuenta pero que en el canal sigue apareciendo en la cuenta"/>
    <x v="2"/>
    <s v=""/>
    <s v=""/>
    <s v="C360_Team_Mtto"/>
    <s v="Medium"/>
    <s v=""/>
    <s v="ESDCENINFO-1085"/>
    <x v="0"/>
    <s v="SOPORTE"/>
    <x v="0"/>
    <s v="INC041433951 "/>
    <d v="2024-04-01T12:38:14"/>
    <x v="219"/>
    <s v=""/>
    <s v=""/>
    <d v="2024-01-01T00:00:00"/>
    <d v="2024-12-31T00:00:00"/>
    <s v=""/>
    <d v="2024-04-02T00:00:00"/>
    <n v="4"/>
    <x v="0"/>
    <n v="4"/>
    <n v="2024"/>
    <n v="0.83422768518357771"/>
  </r>
  <r>
    <x v="265"/>
    <s v="Error"/>
    <s v="[PRO] [Front] Error en icono + de valores"/>
    <x v="2"/>
    <s v=""/>
    <s v=""/>
    <s v="C360_Team_Mtto"/>
    <s v="Medium"/>
    <s v=""/>
    <s v="ESDCENINFO-1085"/>
    <x v="0"/>
    <s v=""/>
    <x v="0"/>
    <s v=""/>
    <d v="2024-04-01T10:40:39"/>
    <x v="208"/>
    <s v=""/>
    <s v=""/>
    <d v="2024-01-01T00:00:00"/>
    <d v="2024-12-31T00:00:00"/>
    <d v="2024-04-05T00:00:00"/>
    <d v="2024-04-25T00:00:00"/>
    <n v="4"/>
    <x v="0"/>
    <n v="4"/>
    <n v="2024"/>
    <n v="23.923841574069229"/>
  </r>
  <r>
    <x v="266"/>
    <s v="Error"/>
    <s v="[PRO] [Prestamos] INC041326021 - Expedientes normalizados siguen volcando en Ares"/>
    <x v="2"/>
    <s v=""/>
    <s v=""/>
    <s v="C360_Team_Mtto"/>
    <s v="Medium"/>
    <s v=""/>
    <s v="ESDCENINFO-1085"/>
    <x v="0"/>
    <s v="SOPORTE"/>
    <x v="0"/>
    <s v="INC041326021"/>
    <d v="2024-03-27T10:07:56"/>
    <x v="220"/>
    <s v=""/>
    <s v=""/>
    <d v="2024-01-01T00:00:00"/>
    <d v="2024-12-31T00:00:00"/>
    <s v=""/>
    <d v="2024-04-08T00:00:00"/>
    <n v="3"/>
    <x v="0"/>
    <n v="4"/>
    <n v="2024"/>
    <n v="12.033822615740064"/>
  </r>
  <r>
    <x v="267"/>
    <s v="Error"/>
    <s v="[PRO] [Valores] INC041312962 - No ve rentabilidad acciones"/>
    <x v="2"/>
    <s v=""/>
    <s v=""/>
    <s v="C360_Team_Mtto"/>
    <s v="Medium"/>
    <s v=""/>
    <s v="ESDCENINFO-1085"/>
    <x v="0"/>
    <s v="SOPORTE"/>
    <x v="0"/>
    <s v="INC041312962"/>
    <d v="2024-03-26T11:49:03"/>
    <x v="221"/>
    <s v=""/>
    <s v=""/>
    <d v="2024-01-01T00:00:00"/>
    <d v="2024-12-31T00:00:00"/>
    <s v=""/>
    <d v="2024-03-26T00:00:00"/>
    <n v="3"/>
    <x v="0"/>
    <n v="3"/>
    <n v="2024"/>
    <n v="0.20457555555185536"/>
  </r>
  <r>
    <x v="268"/>
    <s v="Error"/>
    <s v="[PRO] [Pensiones] INC041312277 - Rentabilidad planes en ADN"/>
    <x v="2"/>
    <s v=""/>
    <s v=""/>
    <s v="C360_Team_Mtto"/>
    <s v="Medium"/>
    <s v=""/>
    <s v="ESDCENINFO-1085"/>
    <x v="0"/>
    <s v="SOPORTE"/>
    <x v="0"/>
    <s v="INC041312277"/>
    <d v="2024-03-26T10:18:06"/>
    <x v="222"/>
    <s v=""/>
    <s v=""/>
    <d v="2024-01-01T00:00:00"/>
    <d v="2024-12-31T00:00:00"/>
    <s v=""/>
    <d v="2024-04-01T00:00:00"/>
    <n v="3"/>
    <x v="0"/>
    <n v="4"/>
    <n v="2024"/>
    <n v="6.2385153472278034"/>
  </r>
  <r>
    <x v="269"/>
    <s v="Error"/>
    <s v="[C360 - movimientos] full_name_2 mal informado"/>
    <x v="2"/>
    <s v=""/>
    <s v=""/>
    <s v=""/>
    <s v="Medium"/>
    <s v=""/>
    <s v="ESPC360-3468"/>
    <x v="1"/>
    <s v=""/>
    <x v="1"/>
    <s v=""/>
    <d v="2024-03-25T17:42:41"/>
    <x v="223"/>
    <d v="2024-02-15T00:00:00"/>
    <d v="2024-12-31T00:00:00"/>
    <d v="2024-01-01T00:00:00"/>
    <d v="2024-12-31T00:00:00"/>
    <d v="2024-04-02T00:00:00"/>
    <d v="2024-04-08T00:00:00"/>
    <n v="3"/>
    <x v="0"/>
    <n v="4"/>
    <n v="2024"/>
    <n v="13.896219629634288"/>
  </r>
  <r>
    <x v="270"/>
    <s v="Error"/>
    <s v="[PRO] [Tarjetas] INC041292688 - Tarjeta firmada no activa"/>
    <x v="2"/>
    <s v=""/>
    <s v=""/>
    <s v="C360_Team_Mtto"/>
    <s v="Medium"/>
    <s v=""/>
    <s v="ESDCENINFO-1085"/>
    <x v="0"/>
    <s v="SOPORTE"/>
    <x v="0"/>
    <s v="INC041292688"/>
    <d v="2024-03-25T17:09:47"/>
    <x v="224"/>
    <s v=""/>
    <s v=""/>
    <d v="2024-01-01T00:00:00"/>
    <d v="2024-12-31T00:00:00"/>
    <s v=""/>
    <d v="2024-03-26T00:00:00"/>
    <n v="3"/>
    <x v="0"/>
    <n v="3"/>
    <n v="2024"/>
    <n v="0.93899944444274297"/>
  </r>
  <r>
    <x v="271"/>
    <s v="Error"/>
    <s v="[PRE] [PG] INC041293001 - Timeout servicios ADN360"/>
    <x v="2"/>
    <s v=""/>
    <s v=""/>
    <s v="C360_Team_Mtto"/>
    <s v="Medium"/>
    <s v=""/>
    <s v="ESDCENINFO-1085"/>
    <x v="0"/>
    <s v="SOPORTE"/>
    <x v="2"/>
    <s v="INC041293001"/>
    <d v="2024-03-25T16:36:59"/>
    <x v="225"/>
    <s v=""/>
    <s v=""/>
    <d v="2024-01-01T00:00:00"/>
    <d v="2024-12-31T00:00:00"/>
    <s v=""/>
    <d v="2024-04-02T00:00:00"/>
    <n v="3"/>
    <x v="0"/>
    <n v="4"/>
    <n v="2024"/>
    <n v="7.666305706021376"/>
  </r>
  <r>
    <x v="272"/>
    <s v="Error"/>
    <s v="[PRO] [Buscador global] INC041287660 - Buscador Global Web Empresas, funcionamiento incorrecto"/>
    <x v="2"/>
    <s v=""/>
    <s v=""/>
    <s v="C360_Team_Mtto"/>
    <s v="Medium"/>
    <s v=""/>
    <s v="ESDCENINFO-1085"/>
    <x v="0"/>
    <s v="SOPORTE"/>
    <x v="0"/>
    <s v="INC041287660"/>
    <d v="2024-03-25T14:35:51"/>
    <x v="226"/>
    <s v=""/>
    <s v=""/>
    <d v="2024-01-01T00:00:00"/>
    <d v="2024-12-31T00:00:00"/>
    <s v=""/>
    <d v="2024-04-01T00:00:00"/>
    <n v="3"/>
    <x v="0"/>
    <n v="4"/>
    <n v="2024"/>
    <n v="7.0587386226834496"/>
  </r>
  <r>
    <x v="273"/>
    <s v="Error"/>
    <s v="[PRO] [Cuentas] INC041284992 - Eliminar marca de morosidad en cliente de la MOT"/>
    <x v="2"/>
    <s v=""/>
    <s v=""/>
    <s v="C360_Team_Mtto"/>
    <s v="Medium"/>
    <s v=""/>
    <s v="ESDCENINFO-1085"/>
    <x v="0"/>
    <s v="SOPORTE"/>
    <x v="0"/>
    <s v="INC041284992"/>
    <d v="2024-03-25T12:54:49"/>
    <x v="227"/>
    <s v=""/>
    <s v=""/>
    <d v="2024-01-01T00:00:00"/>
    <d v="2024-12-31T00:00:00"/>
    <s v=""/>
    <d v="2024-04-02T00:00:00"/>
    <n v="3"/>
    <x v="0"/>
    <n v="4"/>
    <n v="2024"/>
    <n v="7.9758440856458037"/>
  </r>
  <r>
    <x v="274"/>
    <s v="Error"/>
    <s v="[PRO] [Valores] INC041223305 - Rentabilidad en proceso de cálculo"/>
    <x v="2"/>
    <s v=""/>
    <s v=""/>
    <s v="C360_Team_Mtto"/>
    <s v="Medium"/>
    <s v=""/>
    <s v="ESDCENINFO-1085"/>
    <x v="0"/>
    <s v="SOPORTE"/>
    <x v="0"/>
    <s v="INC041223305"/>
    <d v="2024-03-25T12:21:55"/>
    <x v="228"/>
    <s v=""/>
    <s v=""/>
    <d v="2024-01-01T00:00:00"/>
    <d v="2024-12-31T00:00:00"/>
    <s v=""/>
    <d v="2024-04-01T00:00:00"/>
    <n v="3"/>
    <x v="0"/>
    <n v="4"/>
    <n v="2024"/>
    <n v="7.1445884606437176"/>
  </r>
  <r>
    <x v="275"/>
    <s v="Error"/>
    <s v="[BUG en modelo 1] INC041257667 - PCENTROINF29D"/>
    <x v="2"/>
    <s v=""/>
    <s v=""/>
    <s v=""/>
    <s v="Medium"/>
    <s v=""/>
    <s v="ESPC360-26"/>
    <x v="1"/>
    <s v=""/>
    <x v="0"/>
    <s v=""/>
    <d v="2024-03-25T11:29:56"/>
    <x v="229"/>
    <d v="2023-03-01T00:00:00"/>
    <d v="2023-12-31T00:00:00"/>
    <d v="2023-03-01T00:00:00"/>
    <d v="2023-12-31T00:00:00"/>
    <d v="2024-01-08T00:00:00"/>
    <d v="2024-04-01T00:00:00"/>
    <n v="3"/>
    <x v="0"/>
    <n v="4"/>
    <n v="2024"/>
    <n v="7.2181726504641119"/>
  </r>
  <r>
    <x v="276"/>
    <s v="Error"/>
    <s v="[PRO][Renting] INC041282211 - Cliente TALLER DE COCHES SL  B12872719  J-3948565"/>
    <x v="2"/>
    <s v=""/>
    <s v=""/>
    <s v="C360_Team_Mtto"/>
    <s v="Medium"/>
    <s v=""/>
    <s v="ESDCENINFO-1085"/>
    <x v="0"/>
    <s v="SOPORTE"/>
    <x v="0"/>
    <s v="INC041282211"/>
    <d v="2024-03-25T11:22:30"/>
    <x v="230"/>
    <s v=""/>
    <s v=""/>
    <d v="2024-01-01T00:00:00"/>
    <d v="2024-12-31T00:00:00"/>
    <s v=""/>
    <d v="2024-03-25T00:00:00"/>
    <n v="3"/>
    <x v="0"/>
    <n v="3"/>
    <n v="2024"/>
    <n v="2.8673275461187586E-2"/>
  </r>
  <r>
    <x v="277"/>
    <s v="Error"/>
    <s v="[PRO] [Prestamos] Versionado y recarga de la colección préstamos"/>
    <x v="2"/>
    <s v="8"/>
    <s v="C360_Operacional_Sprint 174"/>
    <s v="C360_Operacional_Team_Hero"/>
    <s v="Highest"/>
    <s v=""/>
    <s v="ESDCENINFO-1085"/>
    <x v="0"/>
    <s v=""/>
    <x v="1"/>
    <s v=""/>
    <d v="2024-03-25T10:18:36"/>
    <x v="173"/>
    <d v="2024-04-11T00:00:00"/>
    <d v="2024-05-08T00:00:00"/>
    <d v="2024-01-01T00:00:00"/>
    <d v="2024-12-31T00:00:00"/>
    <d v="2024-04-12T00:00:00"/>
    <d v="2024-05-09T00:00:00"/>
    <n v="3"/>
    <x v="0"/>
    <n v="5"/>
    <n v="2024"/>
    <n v="44.997454814816592"/>
  </r>
  <r>
    <x v="278"/>
    <s v="Error"/>
    <s v="[PRO] [Prestamos] INC041234040 - Dias irregular no coincide con host"/>
    <x v="2"/>
    <s v=""/>
    <s v=""/>
    <s v="C360_Team_Mtto"/>
    <s v="Medium"/>
    <s v=""/>
    <s v="ESDCENINFO-1085"/>
    <x v="0"/>
    <s v="SOPORTE"/>
    <x v="0"/>
    <s v="INC041234040"/>
    <d v="2024-03-25T09:11:23"/>
    <x v="231"/>
    <s v=""/>
    <s v=""/>
    <d v="2024-01-01T00:00:00"/>
    <d v="2024-12-31T00:00:00"/>
    <s v=""/>
    <d v="2024-03-26T00:00:00"/>
    <n v="3"/>
    <x v="0"/>
    <n v="3"/>
    <n v="2024"/>
    <n v="1.270397071755724"/>
  </r>
  <r>
    <x v="279"/>
    <s v="Error"/>
    <s v="[PRO] [BATCH] INC041251586 - PADN056D incremental-hismo-vista superando estadisticas"/>
    <x v="2"/>
    <s v=""/>
    <s v=""/>
    <s v="C360_Team_Mtto"/>
    <s v="Medium"/>
    <s v=""/>
    <s v="ESDCENINFO-1085"/>
    <x v="0"/>
    <s v="SOPORTE"/>
    <x v="0"/>
    <s v="INC041251586"/>
    <d v="2024-03-25T09:02:07"/>
    <x v="232"/>
    <s v=""/>
    <s v=""/>
    <d v="2024-01-01T00:00:00"/>
    <d v="2024-12-31T00:00:00"/>
    <s v=""/>
    <d v="2024-03-26T00:00:00"/>
    <n v="3"/>
    <x v="0"/>
    <n v="3"/>
    <n v="2024"/>
    <n v="1.2805353819421725"/>
  </r>
  <r>
    <x v="280"/>
    <s v="Error"/>
    <s v="[PRE] [Insurances] Timeouts aggregations pasivo con el micro insurances migrado a darwin 3"/>
    <x v="2"/>
    <s v="8"/>
    <s v="C360_Operacional_Sprint 174"/>
    <s v="C360_Operacional_Team_1"/>
    <s v="Medium"/>
    <s v="ESPC360-3649"/>
    <s v="ESPC360-3646"/>
    <x v="0"/>
    <s v=""/>
    <x v="1"/>
    <s v=""/>
    <d v="2024-03-22T09:51:15"/>
    <x v="215"/>
    <d v="2024-04-11T00:00:00"/>
    <d v="2024-05-08T00:00:00"/>
    <d v="2024-01-01T00:00:00"/>
    <d v="2024-12-31T00:00:00"/>
    <d v="2024-04-17T00:00:00"/>
    <d v="2024-05-09T00:00:00"/>
    <n v="3"/>
    <x v="0"/>
    <n v="5"/>
    <n v="2024"/>
    <n v="48.016459456011944"/>
  </r>
  <r>
    <x v="281"/>
    <s v="Error"/>
    <s v="[PRO] [Fondos] INC038631773 - error datos fondos - campo contractHolder"/>
    <x v="2"/>
    <s v=""/>
    <s v=""/>
    <s v="C360_Team_Mtto"/>
    <s v="Medium"/>
    <s v=""/>
    <s v="ESDCENINFO-1085"/>
    <x v="0"/>
    <s v="SOPORTE"/>
    <x v="0"/>
    <s v="INC038631773"/>
    <d v="2024-03-22T08:49:02"/>
    <x v="233"/>
    <s v=""/>
    <s v=""/>
    <d v="2024-01-01T00:00:00"/>
    <d v="2024-12-31T00:00:00"/>
    <s v=""/>
    <d v="2024-04-04T00:00:00"/>
    <n v="3"/>
    <x v="0"/>
    <n v="4"/>
    <n v="2024"/>
    <n v="13.041975046297011"/>
  </r>
  <r>
    <x v="282"/>
    <s v="Error"/>
    <s v="[PRO] [Creditos] INC041016408 - No se muestran las cuentas solicitadas"/>
    <x v="2"/>
    <s v=""/>
    <s v=""/>
    <s v="C360_Team_Mtto"/>
    <s v="Medium"/>
    <s v=""/>
    <s v="ESDCENINFO-1085"/>
    <x v="0"/>
    <s v=""/>
    <x v="0"/>
    <s v=""/>
    <d v="2024-03-21T12:57:14"/>
    <x v="234"/>
    <s v=""/>
    <s v=""/>
    <d v="2024-01-01T00:00:00"/>
    <d v="2024-12-31T00:00:00"/>
    <s v=""/>
    <d v="2024-04-04T00:00:00"/>
    <n v="3"/>
    <x v="0"/>
    <n v="4"/>
    <n v="2024"/>
    <n v="13.9044649537027"/>
  </r>
  <r>
    <x v="283"/>
    <s v="Error"/>
    <s v="[PRO] [Tarjetas] INC041200392 - Problemas al llamar al servicio de ADN 360 para obtener el pan de la tarjeta"/>
    <x v="2"/>
    <s v=""/>
    <s v=""/>
    <s v="C360_Team_Mtto"/>
    <s v="Medium"/>
    <s v=""/>
    <s v="ESDCENINFO-1085"/>
    <x v="0"/>
    <s v="SOPORTE"/>
    <x v="0"/>
    <s v="INC041200392"/>
    <d v="2024-03-21T12:36:03"/>
    <x v="235"/>
    <s v=""/>
    <s v=""/>
    <d v="2024-01-01T00:00:00"/>
    <d v="2024-12-31T00:00:00"/>
    <s v=""/>
    <d v="2024-03-21T00:00:00"/>
    <n v="3"/>
    <x v="0"/>
    <n v="3"/>
    <n v="2024"/>
    <n v="4.3920567135501187E-2"/>
  </r>
  <r>
    <x v="284"/>
    <s v="Error"/>
    <s v="[PRO] [Valores] INC041197892 -  Error rentabilidad valor extranjero"/>
    <x v="2"/>
    <s v=""/>
    <s v=""/>
    <s v="C360_Team_Mtto"/>
    <s v="Medium"/>
    <s v=""/>
    <s v="ESDCENINFO-1085"/>
    <x v="0"/>
    <s v="SOPORTE"/>
    <x v="0"/>
    <s v="INC041197892"/>
    <d v="2024-03-21T11:33:29"/>
    <x v="236"/>
    <s v=""/>
    <s v=""/>
    <d v="2024-01-01T00:00:00"/>
    <d v="2024-12-31T00:00:00"/>
    <s v=""/>
    <d v="2024-03-26T00:00:00"/>
    <n v="3"/>
    <x v="0"/>
    <n v="3"/>
    <n v="2024"/>
    <n v="5.1765928703680402"/>
  </r>
  <r>
    <x v="285"/>
    <s v="Error"/>
    <s v="[PRO] [Planeta Seguros] INC041178799 - No se muestra contrato"/>
    <x v="2"/>
    <s v=""/>
    <s v=""/>
    <s v="C360_Team_Mtto"/>
    <s v="Medium"/>
    <s v=""/>
    <s v="ESDCENINFO-1085"/>
    <x v="0"/>
    <s v=""/>
    <x v="0"/>
    <s v="INC041178799"/>
    <d v="2024-03-21T10:01:42"/>
    <x v="237"/>
    <s v=""/>
    <s v=""/>
    <d v="2024-01-01T00:00:00"/>
    <d v="2024-12-31T00:00:00"/>
    <s v=""/>
    <d v="2024-03-22T00:00:00"/>
    <n v="3"/>
    <x v="0"/>
    <n v="3"/>
    <n v="2024"/>
    <n v="1.0025202430551872"/>
  </r>
  <r>
    <x v="286"/>
    <s v="Error"/>
    <s v="[PRO] [Tarjetas] INC041151843 - Tarjeta utilizada físicamente aparece pendiente de activar"/>
    <x v="2"/>
    <s v=""/>
    <s v=""/>
    <s v="C360_Team_Mtto"/>
    <s v="Medium"/>
    <s v=""/>
    <s v="ESDCENINFO-1085"/>
    <x v="0"/>
    <s v="SOPORTE"/>
    <x v="0"/>
    <s v="INC041151843 "/>
    <d v="2024-03-20T12:21:29"/>
    <x v="238"/>
    <s v=""/>
    <s v=""/>
    <d v="2024-01-01T00:00:00"/>
    <d v="2024-12-31T00:00:00"/>
    <s v=""/>
    <d v="2024-03-21T00:00:00"/>
    <n v="3"/>
    <x v="0"/>
    <n v="3"/>
    <n v="2024"/>
    <n v="1.0081204166635871"/>
  </r>
  <r>
    <x v="287"/>
    <s v="Error"/>
    <s v="[PRO] [Cuentas] INC041109017 - [PI] Error al acceder a SIGA"/>
    <x v="2"/>
    <s v=""/>
    <s v=""/>
    <s v="C360_Team_Mtto"/>
    <s v="Medium"/>
    <s v=""/>
    <s v="ESDCENINFO-1085"/>
    <x v="0"/>
    <s v="SOPORTE"/>
    <x v="0"/>
    <s v="INC041109017 "/>
    <d v="2024-03-20T08:25:34"/>
    <x v="239"/>
    <s v=""/>
    <s v=""/>
    <d v="2024-01-01T00:00:00"/>
    <d v="2024-12-31T00:00:00"/>
    <s v=""/>
    <d v="2024-03-21T00:00:00"/>
    <n v="3"/>
    <x v="0"/>
    <n v="3"/>
    <n v="2024"/>
    <n v="1.171048101852648"/>
  </r>
  <r>
    <x v="288"/>
    <s v="Error"/>
    <s v="[PRO] [Agenda Financiera] INC041150800 - APP / Asistente financiero duplica movimientos"/>
    <x v="2"/>
    <s v=""/>
    <s v=""/>
    <s v="C360_Team_Mtto"/>
    <s v="Medium"/>
    <s v=""/>
    <s v="ESDCENINFO-1085"/>
    <x v="0"/>
    <s v="SOPORTE"/>
    <x v="0"/>
    <s v="INC041150800 "/>
    <d v="2024-03-20T08:21:01"/>
    <x v="240"/>
    <s v=""/>
    <s v=""/>
    <d v="2024-01-01T00:00:00"/>
    <d v="2024-12-31T00:00:00"/>
    <s v=""/>
    <d v="2024-03-20T00:00:00"/>
    <n v="3"/>
    <x v="0"/>
    <n v="3"/>
    <n v="2024"/>
    <n v="0.16593364583241055"/>
  </r>
  <r>
    <x v="289"/>
    <s v="Error"/>
    <s v="[PRO] [Confidencialidad] INC041140190 - error al acceder"/>
    <x v="2"/>
    <s v=""/>
    <s v=""/>
    <s v="C360_Team_Mtto"/>
    <s v="Medium"/>
    <s v=""/>
    <s v="ESDCENINFO-1085"/>
    <x v="0"/>
    <s v="SOPORTE"/>
    <x v="0"/>
    <s v="INC041140190 "/>
    <d v="2024-03-19T16:26:13"/>
    <x v="241"/>
    <s v=""/>
    <s v=""/>
    <d v="2024-01-01T00:00:00"/>
    <d v="2024-12-31T00:00:00"/>
    <s v=""/>
    <d v="2024-03-20T00:00:00"/>
    <n v="3"/>
    <x v="0"/>
    <n v="3"/>
    <n v="2024"/>
    <n v="0.6646382523176726"/>
  </r>
  <r>
    <x v="290"/>
    <s v="Error"/>
    <s v="[PRO] [Fondos] INC041139192 - PEX_0024755574  saldo erróneo en tu dinero #info"/>
    <x v="2"/>
    <s v=""/>
    <s v=""/>
    <s v="C360_Team_Mtto"/>
    <s v="Medium"/>
    <s v=""/>
    <s v="ESDCENINFO-1085"/>
    <x v="0"/>
    <s v="SOPORTE"/>
    <x v="0"/>
    <s v="INC041139192 "/>
    <d v="2024-03-19T12:28:23"/>
    <x v="242"/>
    <s v=""/>
    <s v=""/>
    <d v="2024-01-01T00:00:00"/>
    <d v="2024-12-31T00:00:00"/>
    <s v=""/>
    <d v="2024-04-18T00:00:00"/>
    <n v="3"/>
    <x v="0"/>
    <n v="4"/>
    <n v="2024"/>
    <n v="29.898914999997942"/>
  </r>
  <r>
    <x v="291"/>
    <s v="Error"/>
    <s v="[PRO] [Tarjetas Crédito] INC040970306 -  error en la visualización de productos en la APP"/>
    <x v="2"/>
    <s v=""/>
    <s v=""/>
    <s v="C360_Team_Mtto"/>
    <s v="Medium"/>
    <s v=""/>
    <s v="ESDCENINFO-1085"/>
    <x v="0"/>
    <s v="SOPORTE"/>
    <x v="0"/>
    <s v="INC040970306 "/>
    <d v="2024-03-19T12:23:50"/>
    <x v="243"/>
    <s v=""/>
    <s v=""/>
    <d v="2024-01-01T00:00:00"/>
    <d v="2024-12-31T00:00:00"/>
    <s v=""/>
    <d v="2024-03-21T00:00:00"/>
    <n v="3"/>
    <x v="0"/>
    <n v="3"/>
    <n v="2024"/>
    <n v="2.0045889583343524"/>
  </r>
  <r>
    <x v="292"/>
    <s v="Error"/>
    <s v=" [PRO] [Mov. Cuentas]  Error descripción movimientos"/>
    <x v="2"/>
    <s v=""/>
    <s v=""/>
    <s v="C360_Team_Mtto"/>
    <s v="Medium"/>
    <s v=""/>
    <s v="ESDCENINFO-1085"/>
    <x v="0"/>
    <s v=""/>
    <x v="0"/>
    <s v=""/>
    <d v="2024-03-19T10:20:51"/>
    <x v="244"/>
    <s v=""/>
    <s v=""/>
    <d v="2024-01-01T00:00:00"/>
    <d v="2024-12-31T00:00:00"/>
    <d v="2024-04-16T00:00:00"/>
    <d v="2024-07-12T00:00:00"/>
    <n v="3"/>
    <x v="0"/>
    <n v="7"/>
    <n v="2024"/>
    <n v="114.99271024305926"/>
  </r>
  <r>
    <x v="293"/>
    <s v="Error"/>
    <s v="[PRO] - Fallo de procesos planificados en Control-M por exceso de cuota de ficheros"/>
    <x v="2"/>
    <s v=""/>
    <s v=""/>
    <s v=""/>
    <s v="Medium"/>
    <s v=""/>
    <s v="ESPC360-3468"/>
    <x v="1"/>
    <s v=""/>
    <x v="1"/>
    <s v=""/>
    <d v="2024-03-19T10:03:00"/>
    <x v="245"/>
    <d v="2024-02-15T00:00:00"/>
    <s v=""/>
    <d v="2024-01-01T00:00:00"/>
    <d v="2024-12-31T00:00:00"/>
    <d v="2024-03-19T00:00:00"/>
    <d v="2024-04-01T00:00:00"/>
    <n v="3"/>
    <x v="0"/>
    <n v="4"/>
    <n v="2024"/>
    <n v="12.946273749999818"/>
  </r>
  <r>
    <x v="294"/>
    <s v="Error"/>
    <s v="[PRO] [Mov. Cuentas] INC041118532 - Error descripción movimientos"/>
    <x v="2"/>
    <s v=""/>
    <s v=""/>
    <s v="C360_Team_Mtto"/>
    <s v="Medium"/>
    <s v=""/>
    <s v="ESDCENINFO-1085"/>
    <x v="0"/>
    <s v=""/>
    <x v="0"/>
    <s v="INC041118532 "/>
    <d v="2024-03-18T16:29:46"/>
    <x v="246"/>
    <d v="2024-03-19T00:00:00"/>
    <s v=""/>
    <d v="2024-01-01T00:00:00"/>
    <d v="2024-12-31T00:00:00"/>
    <s v=""/>
    <d v="2024-03-19T00:00:00"/>
    <n v="3"/>
    <x v="0"/>
    <n v="3"/>
    <n v="2024"/>
    <n v="0.99371247685485287"/>
  </r>
  <r>
    <x v="295"/>
    <s v="Error"/>
    <s v="[PRO] [Préstamos] INC041118534 - La deuda en tpx no coincide"/>
    <x v="2"/>
    <s v=""/>
    <s v=""/>
    <s v="C360_Team_Mtto"/>
    <s v="Medium"/>
    <s v=""/>
    <s v="ESDCENINFO-1085"/>
    <x v="0"/>
    <s v="SOPORTE"/>
    <x v="0"/>
    <s v="INC041118534 "/>
    <d v="2024-03-18T16:00:05"/>
    <x v="247"/>
    <s v=""/>
    <s v=""/>
    <d v="2024-01-01T00:00:00"/>
    <d v="2024-12-31T00:00:00"/>
    <s v=""/>
    <d v="2024-04-15T00:00:00"/>
    <n v="3"/>
    <x v="0"/>
    <n v="4"/>
    <n v="2024"/>
    <n v="27.768903321761172"/>
  </r>
  <r>
    <x v="296"/>
    <s v="Error"/>
    <s v="[PRO] - Movimientos duplicados durante la consolidación"/>
    <x v="9"/>
    <s v=""/>
    <s v=""/>
    <s v="C360_Team_Mtto"/>
    <s v="Medium"/>
    <s v=""/>
    <s v="ESDCENINFO-1085"/>
    <x v="0"/>
    <s v=""/>
    <x v="1"/>
    <s v=""/>
    <d v="2024-03-18T11:09:07"/>
    <x v="248"/>
    <s v=""/>
    <s v=""/>
    <d v="2024-01-01T00:00:00"/>
    <d v="2024-12-31T00:00:00"/>
    <s v=""/>
    <s v=""/>
    <n v="3"/>
    <x v="0"/>
    <n v="8"/>
    <n v="2024"/>
    <n v="164.16050813657057"/>
  </r>
  <r>
    <x v="297"/>
    <s v="Error"/>
    <s v="[PRO] [Cuentas]  INC041054919 - No aparece cuenta en autorizado"/>
    <x v="2"/>
    <s v=""/>
    <s v=""/>
    <s v="C360_Team_Mtto"/>
    <s v="Medium"/>
    <s v=""/>
    <s v="ESDCENINFO-1085"/>
    <x v="0"/>
    <s v="SOPORTE"/>
    <x v="0"/>
    <s v="INC041054919 "/>
    <d v="2024-03-18T08:49:41"/>
    <x v="249"/>
    <s v=""/>
    <s v=""/>
    <d v="2024-01-01T00:00:00"/>
    <d v="2024-12-31T00:00:00"/>
    <s v=""/>
    <d v="2024-03-19T00:00:00"/>
    <n v="3"/>
    <x v="0"/>
    <n v="3"/>
    <n v="2024"/>
    <n v="1.0625236342530116"/>
  </r>
  <r>
    <x v="298"/>
    <s v="Error"/>
    <s v="[PRO] [Prestamos] INC041048003 - saldo pte amortizar 10MM, cuando la disposición esta anulada"/>
    <x v="2"/>
    <s v=""/>
    <s v=""/>
    <s v="C360_Team_Mtto"/>
    <s v="Medium"/>
    <s v=""/>
    <s v="ESDCENINFO-1085"/>
    <x v="0"/>
    <s v=""/>
    <x v="0"/>
    <s v="INC041048003"/>
    <d v="2024-03-15T12:33:25"/>
    <x v="250"/>
    <d v="2024-03-18T00:00:00"/>
    <s v=""/>
    <d v="2024-01-01T00:00:00"/>
    <d v="2024-12-31T00:00:00"/>
    <s v=""/>
    <d v="2024-03-18T00:00:00"/>
    <n v="3"/>
    <x v="0"/>
    <n v="3"/>
    <n v="2024"/>
    <n v="3.1490340740783722"/>
  </r>
  <r>
    <x v="299"/>
    <s v="Error"/>
    <s v=" [PRO] [Movimientos cuentas] INC041046062 - error al consultar movimientos "/>
    <x v="2"/>
    <s v=""/>
    <s v=""/>
    <s v="C360_Team_Mtto"/>
    <s v="Medium"/>
    <s v=""/>
    <s v="ESDCENINFO-1085"/>
    <x v="0"/>
    <s v="SOPORTE"/>
    <x v="0"/>
    <s v="INC041046062 "/>
    <d v="2024-03-15T10:03:15"/>
    <x v="251"/>
    <d v="2024-03-15T00:00:00"/>
    <s v=""/>
    <d v="2024-01-01T00:00:00"/>
    <d v="2024-12-31T00:00:00"/>
    <s v=""/>
    <d v="2024-03-21T00:00:00"/>
    <n v="3"/>
    <x v="0"/>
    <n v="3"/>
    <n v="2024"/>
    <n v="6.1005977546301438"/>
  </r>
  <r>
    <x v="300"/>
    <s v="Error"/>
    <s v="[PRO] [Fondos] INC041030736 - errores en fondos de inversion"/>
    <x v="2"/>
    <s v=""/>
    <s v=""/>
    <s v="C360_Team_Mtto"/>
    <s v="Medium"/>
    <s v=""/>
    <s v="ESDCENINFO-1085"/>
    <x v="0"/>
    <s v="SOPORTE"/>
    <x v="0"/>
    <s v="INC041030736"/>
    <d v="2024-03-15T09:10:44"/>
    <x v="252"/>
    <s v=""/>
    <s v=""/>
    <d v="2024-01-01T00:00:00"/>
    <d v="2024-12-31T00:00:00"/>
    <s v=""/>
    <d v="2024-04-04T00:00:00"/>
    <n v="3"/>
    <x v="0"/>
    <n v="4"/>
    <n v="2024"/>
    <n v="20.026996724540368"/>
  </r>
  <r>
    <x v="301"/>
    <s v="Error"/>
    <s v="[PRO] [Creditos] INC041025862 -LIMITE INCORRECTO  CREDITO ICO"/>
    <x v="2"/>
    <s v=""/>
    <s v=""/>
    <s v="C360_Team_Mtto"/>
    <s v="Medium"/>
    <s v=""/>
    <s v="ESDCENINFO-1085"/>
    <x v="0"/>
    <s v="SOPORTE"/>
    <x v="0"/>
    <s v="INC041025862 "/>
    <d v="2024-03-14T16:01:41"/>
    <x v="253"/>
    <s v=""/>
    <s v=""/>
    <d v="2024-01-01T00:00:00"/>
    <d v="2024-12-31T00:00:00"/>
    <s v=""/>
    <d v="2024-03-18T00:00:00"/>
    <n v="3"/>
    <x v="0"/>
    <n v="3"/>
    <n v="2024"/>
    <n v="4.0227521180568147"/>
  </r>
  <r>
    <x v="302"/>
    <s v="Error"/>
    <s v="[PRO] [Fondos] INC040845520 - No se ven las rentabilidades actualizadas"/>
    <x v="2"/>
    <s v=""/>
    <s v=""/>
    <s v="C360_Team_Mtto"/>
    <s v="Medium"/>
    <s v=""/>
    <s v="ESDCENINFO-1085"/>
    <x v="0"/>
    <s v="SOPORTE"/>
    <x v="0"/>
    <s v="INC040845520"/>
    <d v="2024-03-14T10:01:11"/>
    <x v="254"/>
    <s v=""/>
    <s v=""/>
    <d v="2024-01-01T00:00:00"/>
    <d v="2024-12-31T00:00:00"/>
    <s v=""/>
    <d v="2024-03-14T00:00:00"/>
    <n v="3"/>
    <x v="0"/>
    <n v="3"/>
    <n v="2024"/>
    <n v="2.1123032420291565E-3"/>
  </r>
  <r>
    <x v="303"/>
    <s v="Error"/>
    <s v="[PRO] [Creditos] INC041016408 - No se muestran las cuentas solicitadas"/>
    <x v="2"/>
    <s v=""/>
    <s v=""/>
    <s v="C360_Team_Mtto"/>
    <s v="Medium"/>
    <s v=""/>
    <s v="ESDCENINFO-1085"/>
    <x v="0"/>
    <s v=""/>
    <x v="0"/>
    <s v="INC041016408"/>
    <d v="2024-03-14T09:19:36"/>
    <x v="255"/>
    <s v=""/>
    <s v=""/>
    <d v="2024-01-01T00:00:00"/>
    <d v="2024-12-31T00:00:00"/>
    <s v=""/>
    <d v="2024-03-21T00:00:00"/>
    <n v="3"/>
    <x v="0"/>
    <n v="3"/>
    <n v="2024"/>
    <n v="7.1520321064817836"/>
  </r>
  <r>
    <x v="304"/>
    <s v="Error"/>
    <s v="Revisar tópico SINK de Oracle en customer-activity"/>
    <x v="2"/>
    <s v="2"/>
    <s v="C360_Operacional_Sprint 173"/>
    <s v="C360_Operacional_Team_1"/>
    <s v="Medium"/>
    <s v=""/>
    <s v="ESDCENINFO-1085"/>
    <x v="0"/>
    <s v=""/>
    <x v="1"/>
    <s v=""/>
    <d v="2024-03-13T17:16:52"/>
    <x v="208"/>
    <d v="2024-04-01T00:00:00"/>
    <d v="2024-04-24T00:00:00"/>
    <d v="2024-01-01T00:00:00"/>
    <d v="2024-12-31T00:00:00"/>
    <d v="2024-04-04T00:00:00"/>
    <d v="2024-04-25T00:00:00"/>
    <n v="3"/>
    <x v="0"/>
    <n v="4"/>
    <n v="2024"/>
    <n v="42.648678912039031"/>
  </r>
  <r>
    <x v="305"/>
    <s v="Error"/>
    <s v="[PRO] [Cuentas] INC040986935 -  Error al enviar transferencia"/>
    <x v="2"/>
    <s v=""/>
    <s v=""/>
    <s v="C360_Team_Mtto"/>
    <s v="Medium"/>
    <s v=""/>
    <s v="ESDCENINFO-1085"/>
    <x v="0"/>
    <s v="SOPORTE"/>
    <x v="0"/>
    <s v="INC040986935"/>
    <d v="2024-03-13T16:26:15"/>
    <x v="256"/>
    <d v="2024-03-13T00:00:00"/>
    <s v=""/>
    <d v="2024-01-01T00:00:00"/>
    <d v="2024-12-31T00:00:00"/>
    <s v=""/>
    <s v=""/>
    <n v="3"/>
    <x v="0"/>
    <n v="3"/>
    <n v="2024"/>
    <n v="4.6307303244248033E-2"/>
  </r>
  <r>
    <x v="306"/>
    <s v="Error"/>
    <s v="[C360 - mkt_contacts_det] Duplicados en direccionador"/>
    <x v="2"/>
    <s v=""/>
    <s v=""/>
    <s v=""/>
    <s v="Highest"/>
    <s v=""/>
    <s v="ESPC360-3468"/>
    <x v="1"/>
    <s v=""/>
    <x v="0"/>
    <s v=""/>
    <d v="2024-03-13T11:29:32"/>
    <x v="257"/>
    <d v="2024-01-22T00:00:00"/>
    <d v="2023-12-31T00:00:00"/>
    <d v="2023-03-01T00:00:00"/>
    <d v="2023-12-31T00:00:00"/>
    <d v="2024-03-18T00:00:00"/>
    <d v="2024-04-09T00:00:00"/>
    <n v="3"/>
    <x v="0"/>
    <n v="4"/>
    <n v="2024"/>
    <n v="27.16544692129537"/>
  </r>
  <r>
    <x v="307"/>
    <s v="Error"/>
    <s v="[PRO] [Seguros] INC040972775 - Decremento en póliza salud Aegon"/>
    <x v="2"/>
    <s v=""/>
    <s v=""/>
    <s v="C360_Team_Mtto"/>
    <s v="Medium"/>
    <s v=""/>
    <s v="ESDCENINFO-1085"/>
    <x v="0"/>
    <s v="SOPORTE"/>
    <x v="0"/>
    <s v="INC040972775"/>
    <d v="2024-03-13T08:45:54"/>
    <x v="258"/>
    <s v=""/>
    <s v=""/>
    <d v="2024-01-01T00:00:00"/>
    <d v="2024-12-31T00:00:00"/>
    <s v=""/>
    <d v="2024-03-14T00:00:00"/>
    <n v="3"/>
    <x v="0"/>
    <n v="3"/>
    <n v="2024"/>
    <n v="1.0589909259288106"/>
  </r>
  <r>
    <x v="308"/>
    <s v="Error"/>
    <s v="[PRO] [Cuentas] INC040960997 - Certificado cuenta con saldo 0"/>
    <x v="2"/>
    <s v=""/>
    <s v=""/>
    <s v="C360_Team_Mtto"/>
    <s v="Medium"/>
    <s v=""/>
    <s v="ESDCENINFO-1085"/>
    <x v="0"/>
    <s v="SOPORTE"/>
    <x v="0"/>
    <s v="INC040960997"/>
    <d v="2024-03-13T08:30:25"/>
    <x v="259"/>
    <s v=""/>
    <s v=""/>
    <d v="2024-01-01T00:00:00"/>
    <d v="2024-12-31T00:00:00"/>
    <s v=""/>
    <d v="2024-03-13T00:00:00"/>
    <n v="3"/>
    <x v="0"/>
    <n v="3"/>
    <n v="2024"/>
    <n v="0.15287952546350425"/>
  </r>
  <r>
    <x v="309"/>
    <s v="Error"/>
    <s v="[AVRO] Bizum - Desfase horario en las fechas de inicio y fin vigencia"/>
    <x v="2"/>
    <s v="3"/>
    <s v="C360_Operacional_Sprint 173"/>
    <s v="C360_Operacional_Team_1"/>
    <s v="Medium"/>
    <s v="ESPC360-6260"/>
    <s v="ESDCENINFO-1085"/>
    <x v="0"/>
    <s v=""/>
    <x v="1"/>
    <s v=""/>
    <d v="2024-03-12T23:51:54"/>
    <x v="208"/>
    <d v="2024-04-01T00:00:00"/>
    <d v="2024-04-24T00:00:00"/>
    <d v="2024-01-01T00:00:00"/>
    <d v="2024-12-31T00:00:00"/>
    <d v="2024-04-03T00:00:00"/>
    <d v="2024-04-25T00:00:00"/>
    <n v="3"/>
    <x v="0"/>
    <n v="4"/>
    <n v="2024"/>
    <n v="43.374359155088314"/>
  </r>
  <r>
    <x v="310"/>
    <s v="Error"/>
    <s v="[AVRO] Movimientos tarjetas crédito - Desfase horario en la fecha operación de la comisión para cálculo de estado"/>
    <x v="2"/>
    <s v="3"/>
    <s v="C360_Operacional_Sprint 173"/>
    <s v="C360_Operacional_Team_Hero"/>
    <s v="Medium"/>
    <s v="ESPC360-6260"/>
    <s v="ESDCENINFO-1085"/>
    <x v="0"/>
    <s v=""/>
    <x v="1"/>
    <s v=""/>
    <d v="2024-03-12T23:50:58"/>
    <x v="208"/>
    <d v="2024-04-01T00:00:00"/>
    <d v="2024-04-24T00:00:00"/>
    <d v="2024-01-01T00:00:00"/>
    <d v="2024-12-31T00:00:00"/>
    <s v=""/>
    <d v="2024-04-25T00:00:00"/>
    <n v="3"/>
    <x v="0"/>
    <n v="4"/>
    <n v="2024"/>
    <n v="43.37499484953878"/>
  </r>
  <r>
    <x v="311"/>
    <s v="Error"/>
    <s v="[AVRO] Tarjetas - Desfase horario en la fechas timestamps con afectación batch"/>
    <x v="2"/>
    <s v="3"/>
    <s v="C360_Operacional_Sprint 173"/>
    <s v="C360_Operacional_Team_Hero"/>
    <s v="Medium"/>
    <s v="ESPC360-6260"/>
    <s v="ESDCENINFO-1085"/>
    <x v="0"/>
    <s v=""/>
    <x v="1"/>
    <s v=""/>
    <d v="2024-03-12T22:35:35"/>
    <x v="260"/>
    <d v="2024-04-01T00:00:00"/>
    <d v="2024-04-24T00:00:00"/>
    <d v="2024-01-01T00:00:00"/>
    <d v="2024-12-31T00:00:00"/>
    <d v="2024-04-03T00:00:00"/>
    <d v="2024-04-25T00:00:00"/>
    <n v="3"/>
    <x v="0"/>
    <n v="4"/>
    <n v="2024"/>
    <n v="43.427177743054926"/>
  </r>
  <r>
    <x v="312"/>
    <s v="Error"/>
    <s v="[AVRO] Cuentas - Desfase horario en la fecha timestamp con afectación batch"/>
    <x v="2"/>
    <s v="3"/>
    <s v="C360_Operacional_Sprint 173"/>
    <s v="C360_Operacional_Team_Hero"/>
    <s v="Medium"/>
    <s v="ESPC360-6260"/>
    <s v="ESDCENINFO-1085"/>
    <x v="0"/>
    <s v=""/>
    <x v="1"/>
    <s v=""/>
    <d v="2024-03-12T22:18:00"/>
    <x v="260"/>
    <d v="2024-04-01T00:00:00"/>
    <d v="2024-04-24T00:00:00"/>
    <d v="2024-01-01T00:00:00"/>
    <d v="2024-12-31T00:00:00"/>
    <d v="2024-04-02T00:00:00"/>
    <d v="2024-04-25T00:00:00"/>
    <n v="3"/>
    <x v="0"/>
    <n v="4"/>
    <n v="2024"/>
    <n v="43.439384270830487"/>
  </r>
  <r>
    <x v="313"/>
    <s v="Error"/>
    <s v="[PRO] [Renting] - Subproducto erroneo, contratos subrogados"/>
    <x v="2"/>
    <s v=""/>
    <s v=""/>
    <s v="C360_Team_Mtto"/>
    <s v="Medium"/>
    <s v=""/>
    <s v="ESDCENINFO-1085"/>
    <x v="0"/>
    <s v=""/>
    <x v="1"/>
    <s v=""/>
    <d v="2024-03-12T09:30:33"/>
    <x v="139"/>
    <d v="2024-03-07T00:00:00"/>
    <d v="2024-12-31T00:00:00"/>
    <d v="2024-01-01T00:00:00"/>
    <d v="2024-12-31T00:00:00"/>
    <s v=""/>
    <d v="2024-06-24T00:00:00"/>
    <n v="3"/>
    <x v="0"/>
    <n v="6"/>
    <n v="2024"/>
    <n v="104.21585011573916"/>
  </r>
  <r>
    <x v="314"/>
    <s v="Error"/>
    <s v="[BATCH] Smartpricing - Incluir parámetro odate en Control-M para ejecución del job"/>
    <x v="2"/>
    <s v="3"/>
    <s v="C360_Operacional_Sprint 172"/>
    <s v="C360_Operacional_Team_2"/>
    <s v="Medium"/>
    <s v=""/>
    <s v="ESDCENINFO-1085"/>
    <x v="0"/>
    <s v=""/>
    <x v="1"/>
    <s v=""/>
    <d v="2024-03-12T01:14:51"/>
    <x v="217"/>
    <d v="2024-03-14T00:00:00"/>
    <d v="2024-04-10T00:00:00"/>
    <d v="2024-01-01T00:00:00"/>
    <d v="2024-12-31T00:00:00"/>
    <d v="2024-03-14T00:00:00"/>
    <d v="2024-04-16T00:00:00"/>
    <n v="3"/>
    <x v="0"/>
    <n v="4"/>
    <n v="2024"/>
    <n v="35.397818368059234"/>
  </r>
  <r>
    <x v="315"/>
    <s v="Error"/>
    <s v="[AVRO] Cuadro amortización préstamos - Desfase horario en la fecha timestamp de la cuota de impagos"/>
    <x v="2"/>
    <s v="3"/>
    <s v="C360_Operacional_Sprint 172"/>
    <s v="C360_Operacional_Team_Hero"/>
    <s v="Medium"/>
    <s v="ESPC360-6260"/>
    <s v="ESDCENINFO-1085"/>
    <x v="0"/>
    <s v=""/>
    <x v="1"/>
    <s v=""/>
    <d v="2024-03-12T00:58:55"/>
    <x v="217"/>
    <d v="2024-03-13T00:00:00"/>
    <d v="2024-04-10T00:00:00"/>
    <d v="2024-01-01T00:00:00"/>
    <d v="2024-12-31T00:00:00"/>
    <d v="2024-03-15T00:00:00"/>
    <d v="2024-04-16T00:00:00"/>
    <n v="3"/>
    <x v="0"/>
    <n v="4"/>
    <n v="2024"/>
    <n v="35.408889837963216"/>
  </r>
  <r>
    <x v="316"/>
    <s v="Error"/>
    <s v="[PRO] [Imposiciones Depositos] INC040926176 - No se visualizan PFEs de tipo PFE Fx Swap + Deposito"/>
    <x v="2"/>
    <s v=""/>
    <s v=""/>
    <s v="C360_Team_Mtto"/>
    <s v="Medium"/>
    <s v=""/>
    <s v="ESDCENINFO-1085"/>
    <x v="0"/>
    <s v="SOPORTE"/>
    <x v="1"/>
    <s v="INC040926176"/>
    <d v="2024-03-11T17:28:43"/>
    <x v="261"/>
    <s v=""/>
    <s v=""/>
    <d v="2024-01-01T00:00:00"/>
    <d v="2024-12-31T00:00:00"/>
    <s v=""/>
    <d v="2024-03-15T00:00:00"/>
    <n v="3"/>
    <x v="0"/>
    <n v="3"/>
    <n v="2024"/>
    <n v="3.6951058101840317"/>
  </r>
  <r>
    <x v="317"/>
    <s v="Error"/>
    <s v="[PRO][agenda financiera] INC040925875 - Error alerta agenda financiera: Vencimiento carencia."/>
    <x v="2"/>
    <s v=""/>
    <s v=""/>
    <s v=""/>
    <s v="Medium"/>
    <s v=""/>
    <s v="ESPC360-3468"/>
    <x v="1"/>
    <s v=""/>
    <x v="1"/>
    <s v="INC040925875"/>
    <d v="2024-03-11T11:22:10"/>
    <x v="262"/>
    <d v="2024-02-15T00:00:00"/>
    <s v=""/>
    <d v="2024-01-01T00:00:00"/>
    <d v="2024-12-31T00:00:00"/>
    <s v=""/>
    <d v="2024-03-12T00:00:00"/>
    <n v="3"/>
    <x v="0"/>
    <n v="3"/>
    <n v="2024"/>
    <n v="1.1751205787077197"/>
  </r>
  <r>
    <x v="318"/>
    <s v="Error"/>
    <s v="[PRO] [PMP] INC040925085 - PMP 0049 1856 2024 00435 No coincide saldo dispuesto"/>
    <x v="2"/>
    <s v=""/>
    <s v=""/>
    <s v="C360_Team_Mtto"/>
    <s v="Medium"/>
    <s v=""/>
    <s v="ESDCENINFO-1085"/>
    <x v="0"/>
    <s v="SOPORTE"/>
    <x v="0"/>
    <s v="INC040925085"/>
    <d v="2024-03-11T09:09:56"/>
    <x v="263"/>
    <s v=""/>
    <s v=""/>
    <d v="2024-01-01T00:00:00"/>
    <d v="2024-12-31T00:00:00"/>
    <s v=""/>
    <d v="2024-03-14T00:00:00"/>
    <n v="3"/>
    <x v="0"/>
    <n v="3"/>
    <n v="2024"/>
    <n v="3.2619878472251003"/>
  </r>
  <r>
    <x v="319"/>
    <s v="Error"/>
    <s v="[AVRO] Seguros Rescates - Desfase horario en la fecha movimiento del pago"/>
    <x v="2"/>
    <s v="3"/>
    <s v="C360_Operacional_Sprint 173"/>
    <s v="C360_Operacional_Team_Hero"/>
    <s v="Medium"/>
    <s v="ESPC360-6260"/>
    <s v="ESDCENINFO-1085"/>
    <x v="0"/>
    <s v=""/>
    <x v="1"/>
    <s v=""/>
    <d v="2024-03-08T07:58:17"/>
    <x v="260"/>
    <d v="2024-04-01T00:00:00"/>
    <d v="2024-04-24T00:00:00"/>
    <d v="2024-01-01T00:00:00"/>
    <d v="2024-12-31T00:00:00"/>
    <d v="2024-04-01T00:00:00"/>
    <d v="2024-04-25T00:00:00"/>
    <n v="3"/>
    <x v="0"/>
    <n v="4"/>
    <n v="2024"/>
    <n v="48.03641320602037"/>
  </r>
  <r>
    <x v="320"/>
    <s v="Error"/>
    <s v="[AVRO] Movimientos Seguros - Construcción errónea del IdMov"/>
    <x v="2"/>
    <s v="3"/>
    <s v="C360_Operacional_Sprint 173"/>
    <s v="C360_Operacional_Team_Hero"/>
    <s v="Medium"/>
    <s v="ESPC360-6260"/>
    <s v="ESDCENINFO-1085"/>
    <x v="0"/>
    <s v=""/>
    <x v="1"/>
    <s v=""/>
    <d v="2024-03-08T07:56:29"/>
    <x v="208"/>
    <d v="2024-04-01T00:00:00"/>
    <d v="2024-04-24T00:00:00"/>
    <d v="2024-01-01T00:00:00"/>
    <d v="2024-12-31T00:00:00"/>
    <d v="2024-04-02T00:00:00"/>
    <d v="2024-04-25T00:00:00"/>
    <n v="3"/>
    <x v="0"/>
    <n v="4"/>
    <n v="2024"/>
    <n v="48.037829733795661"/>
  </r>
  <r>
    <x v="321"/>
    <s v="Error"/>
    <s v="[AVRO] Movimientos Cuentas - Construcción errónea del IdMov"/>
    <x v="5"/>
    <s v="8"/>
    <s v="C360_Operacional_Sprint 172"/>
    <s v="C360_Operacional_Team_Hero"/>
    <s v="Medium"/>
    <s v="ESPC360-6260"/>
    <s v="ESDCENINFO-1085"/>
    <x v="0"/>
    <s v=""/>
    <x v="1"/>
    <s v=""/>
    <d v="2024-03-08T07:55:27"/>
    <x v="0"/>
    <d v="2024-03-13T00:00:00"/>
    <d v="2024-04-10T00:00:00"/>
    <d v="2024-01-01T00:00:00"/>
    <d v="2024-12-31T00:00:00"/>
    <d v="2024-03-14T00:00:00"/>
    <s v=""/>
    <n v="3"/>
    <x v="0"/>
    <n v="0"/>
    <n v="0"/>
    <n v="0"/>
  </r>
  <r>
    <x v="322"/>
    <s v="Error"/>
    <s v="[PRO] [PFE] INC040851070 -  No ve PFE"/>
    <x v="9"/>
    <s v=""/>
    <s v=""/>
    <s v="C360_Team_Mtto"/>
    <s v="Medium"/>
    <s v=""/>
    <s v="ESDCENINFO-1085"/>
    <x v="0"/>
    <s v="SOPORTE"/>
    <x v="0"/>
    <s v="INC040851070"/>
    <d v="2024-03-07T18:00:42"/>
    <x v="264"/>
    <s v=""/>
    <s v=""/>
    <d v="2024-01-01T00:00:00"/>
    <d v="2024-12-31T00:00:00"/>
    <s v=""/>
    <d v="2024-03-11T00:00:00"/>
    <n v="3"/>
    <x v="0"/>
    <n v="3"/>
    <n v="2024"/>
    <n v="4.6447425810183631"/>
  </r>
  <r>
    <x v="323"/>
    <s v="Error"/>
    <s v="[PRO] [Renting] INC040828720 - Subtipo mal asignado"/>
    <x v="2"/>
    <s v=""/>
    <s v=""/>
    <s v="C360_Team_Mtto"/>
    <s v="Medium"/>
    <s v=""/>
    <s v="ESDCENINFO-1085"/>
    <x v="0"/>
    <s v="SOPORTE"/>
    <x v="0"/>
    <s v="INC040828720"/>
    <d v="2024-03-07T17:39:03"/>
    <x v="265"/>
    <d v="2024-03-07T00:00:00"/>
    <s v=""/>
    <d v="2024-01-01T00:00:00"/>
    <d v="2024-12-31T00:00:00"/>
    <s v=""/>
    <d v="2024-03-12T00:00:00"/>
    <n v="3"/>
    <x v="0"/>
    <n v="3"/>
    <n v="2024"/>
    <n v="4.6610153472211096"/>
  </r>
  <r>
    <x v="324"/>
    <s v="Error"/>
    <s v="[PRO] [PMP] INC040856653 - Discrepancias saldo PMP"/>
    <x v="2"/>
    <s v=""/>
    <s v=""/>
    <s v="C360_Team_Mtto"/>
    <s v="Medium"/>
    <s v=""/>
    <s v="ESDCENINFO-1085"/>
    <x v="0"/>
    <s v="SOPORTE"/>
    <x v="0"/>
    <s v="INC040856653"/>
    <d v="2024-03-07T17:13:00"/>
    <x v="266"/>
    <s v=""/>
    <s v=""/>
    <d v="2024-01-01T00:00:00"/>
    <d v="2024-12-31T00:00:00"/>
    <s v=""/>
    <d v="2024-03-07T00:00:00"/>
    <n v="3"/>
    <x v="0"/>
    <n v="3"/>
    <n v="2024"/>
    <n v="1.1217013889108784E-2"/>
  </r>
  <r>
    <x v="325"/>
    <s v="Error"/>
    <s v="[PRO] [Seguros] INC040845120 - Seguro de cliente no activo"/>
    <x v="2"/>
    <s v=""/>
    <s v=""/>
    <s v="C360_Team_Mtto"/>
    <s v="Medium"/>
    <s v=""/>
    <s v="ESDCENINFO-1085"/>
    <x v="0"/>
    <s v="SOPORTE"/>
    <x v="0"/>
    <s v="INC040845120"/>
    <d v="2024-03-07T16:49:26"/>
    <x v="267"/>
    <s v=""/>
    <s v=""/>
    <d v="2024-01-01T00:00:00"/>
    <d v="2024-12-31T00:00:00"/>
    <s v=""/>
    <d v="2024-03-08T00:00:00"/>
    <n v="3"/>
    <x v="0"/>
    <n v="3"/>
    <n v="2024"/>
    <n v="0.76056516203243518"/>
  </r>
  <r>
    <x v="326"/>
    <s v="Error"/>
    <s v="[PRO] [Seguros] INC040814682 - Póliza aparece con saldo 0 en ADN"/>
    <x v="2"/>
    <s v=""/>
    <s v=""/>
    <s v="C360_Team_Mtto"/>
    <s v="Medium"/>
    <s v=""/>
    <s v="ESDCENINFO-1085"/>
    <x v="0"/>
    <s v="SOPORTE"/>
    <x v="0"/>
    <s v="INC040814682"/>
    <d v="2024-03-07T10:46:42"/>
    <x v="268"/>
    <s v=""/>
    <s v=""/>
    <d v="2024-01-01T00:00:00"/>
    <d v="2024-12-31T00:00:00"/>
    <s v=""/>
    <d v="2024-03-08T00:00:00"/>
    <n v="3"/>
    <x v="0"/>
    <n v="3"/>
    <n v="2024"/>
    <n v="1.0117524305533152"/>
  </r>
  <r>
    <x v="327"/>
    <s v="Error"/>
    <s v="Front - Corregir el icono de listar contratos en el detalle de la pmp"/>
    <x v="9"/>
    <s v=""/>
    <s v=""/>
    <s v="C360_Team_Mtto"/>
    <s v="Medium"/>
    <s v=""/>
    <s v="ESDCENINFO-1085"/>
    <x v="0"/>
    <s v=""/>
    <x v="1"/>
    <s v=""/>
    <d v="2024-03-06T16:22:00"/>
    <x v="269"/>
    <s v=""/>
    <s v=""/>
    <d v="2024-01-01T00:00:00"/>
    <d v="2024-12-31T00:00:00"/>
    <s v=""/>
    <s v=""/>
    <n v="3"/>
    <x v="0"/>
    <n v="4"/>
    <n v="2024"/>
    <n v="49.843236493055883"/>
  </r>
  <r>
    <x v="328"/>
    <s v="Error"/>
    <s v="[PRO] [agenda financiera] INC040770381 - Error cuota hipotecaria en agenda financiera"/>
    <x v="2"/>
    <s v=""/>
    <s v=""/>
    <s v=""/>
    <s v="Medium"/>
    <s v=""/>
    <s v="ESPC360-3468"/>
    <x v="1"/>
    <s v=""/>
    <x v="1"/>
    <s v="INC040770381"/>
    <d v="2024-03-05T17:59:00"/>
    <x v="270"/>
    <d v="2024-02-15T00:00:00"/>
    <s v=""/>
    <d v="2024-01-01T00:00:00"/>
    <d v="2024-12-31T00:00:00"/>
    <d v="2024-03-08T00:00:00"/>
    <d v="2024-03-15T00:00:00"/>
    <n v="3"/>
    <x v="0"/>
    <n v="3"/>
    <n v="2024"/>
    <n v="9.6609596064881771"/>
  </r>
  <r>
    <x v="329"/>
    <s v="Error"/>
    <s v="[PRO] [Factoring &amp; Confirming] INC040786844 - Conceptos desconocidos"/>
    <x v="2"/>
    <s v=""/>
    <s v=""/>
    <s v="C360_Team_Mtto"/>
    <s v="Medium"/>
    <s v=""/>
    <s v="ESDCENINFO-1085"/>
    <x v="0"/>
    <s v="SOPORTE"/>
    <x v="0"/>
    <s v="INC040786844"/>
    <d v="2024-03-05T15:41:09"/>
    <x v="271"/>
    <d v="2024-01-01T00:00:00"/>
    <d v="2024-12-31T00:00:00"/>
    <d v="2024-01-01T00:00:00"/>
    <d v="2024-12-31T00:00:00"/>
    <s v=""/>
    <d v="2024-03-08T00:00:00"/>
    <n v="3"/>
    <x v="0"/>
    <n v="3"/>
    <n v="2024"/>
    <n v="2.8089394907437963"/>
  </r>
  <r>
    <x v="330"/>
    <s v="Error"/>
    <s v="[PRO] [Bolaseg] INC040769803 - Error general Dynatrace"/>
    <x v="2"/>
    <s v=""/>
    <s v=""/>
    <s v="C360_Team_Mtto"/>
    <s v="Medium"/>
    <s v=""/>
    <s v="ESDCENINFO-1085"/>
    <x v="0"/>
    <s v="SOPORTE"/>
    <x v="0"/>
    <s v="INC040769803"/>
    <d v="2024-03-05T08:57:02"/>
    <x v="272"/>
    <d v="2024-01-01T00:00:00"/>
    <d v="2024-12-31T00:00:00"/>
    <d v="2024-01-01T00:00:00"/>
    <d v="2024-12-31T00:00:00"/>
    <s v=""/>
    <d v="2024-03-05T00:00:00"/>
    <n v="3"/>
    <x v="0"/>
    <n v="3"/>
    <n v="2024"/>
    <n v="0.28098724537267117"/>
  </r>
  <r>
    <x v="331"/>
    <s v="Error"/>
    <s v="[PRO] [BATCH] INC040775522 - Falta de memoria en PADN151D"/>
    <x v="2"/>
    <s v=""/>
    <s v=""/>
    <s v="C360_Team_Mtto"/>
    <s v="Medium"/>
    <s v=""/>
    <s v="ESDCENINFO-1085"/>
    <x v="0"/>
    <s v="SOPORTE"/>
    <x v="0"/>
    <s v="INC040775522"/>
    <d v="2024-03-05T08:33:15"/>
    <x v="273"/>
    <d v="2024-01-01T00:00:00"/>
    <d v="2024-12-31T00:00:00"/>
    <d v="2024-01-01T00:00:00"/>
    <d v="2024-12-31T00:00:00"/>
    <s v=""/>
    <d v="2024-03-05T00:00:00"/>
    <n v="3"/>
    <x v="0"/>
    <n v="3"/>
    <n v="2024"/>
    <n v="0.30104170139384223"/>
  </r>
  <r>
    <x v="332"/>
    <s v="Error"/>
    <s v="[PRO] [Prestamos] Tratar DLET Préstamo disposición anulada"/>
    <x v="2"/>
    <s v=""/>
    <s v=""/>
    <s v="C360_Team_Mtto"/>
    <s v="Medium"/>
    <s v=""/>
    <s v="ESDCENINFO-1085"/>
    <x v="0"/>
    <s v=""/>
    <x v="0"/>
    <s v=""/>
    <d v="2024-03-04T13:31:41"/>
    <x v="274"/>
    <d v="2024-03-01T00:00:00"/>
    <s v=""/>
    <d v="2024-01-01T00:00:00"/>
    <d v="2024-12-31T00:00:00"/>
    <d v="2024-03-06T00:00:00"/>
    <d v="2024-04-03T00:00:00"/>
    <n v="3"/>
    <x v="0"/>
    <n v="4"/>
    <n v="2024"/>
    <n v="29.988867256943195"/>
  </r>
  <r>
    <x v="333"/>
    <s v="Error"/>
    <s v="[PRO] [Cuentas] INC040687477 - Error dynatrace provocado por TRX "/>
    <x v="9"/>
    <s v=""/>
    <s v=""/>
    <s v="C360_Team_Mtto"/>
    <s v="Medium"/>
    <s v=""/>
    <s v="ESDCENINFO-1085"/>
    <x v="0"/>
    <s v="SOPORTE"/>
    <x v="0"/>
    <s v="INC040687477"/>
    <d v="2024-03-04T13:26:29"/>
    <x v="275"/>
    <d v="2024-01-01T00:00:00"/>
    <d v="2024-12-31T00:00:00"/>
    <d v="2024-01-01T00:00:00"/>
    <d v="2024-12-31T00:00:00"/>
    <s v=""/>
    <s v=""/>
    <n v="3"/>
    <x v="0"/>
    <n v="3"/>
    <n v="2024"/>
    <n v="2.8591065972213983"/>
  </r>
  <r>
    <x v="334"/>
    <s v="Error"/>
    <s v="[PRO] [Movimientos] INC040706503 - Movimiento con carácter erróneo"/>
    <x v="2"/>
    <s v=""/>
    <s v=""/>
    <s v="C360_Team_Mtto"/>
    <s v="Medium"/>
    <s v=""/>
    <s v="ESDCENINFO-1085"/>
    <x v="0"/>
    <s v="SOPORTE"/>
    <x v="0"/>
    <s v="INC040706503"/>
    <d v="2024-03-04T11:51:33"/>
    <x v="276"/>
    <d v="2024-03-04T00:00:00"/>
    <d v="2024-12-31T00:00:00"/>
    <d v="2024-01-01T00:00:00"/>
    <d v="2024-12-31T00:00:00"/>
    <s v=""/>
    <d v="2024-03-05T00:00:00"/>
    <n v="3"/>
    <x v="0"/>
    <n v="3"/>
    <n v="2024"/>
    <n v="1.042464745369216"/>
  </r>
  <r>
    <x v="335"/>
    <s v="Error"/>
    <s v="[PRO] [Persons] INC040702081 - Nombre y apellidos incorrectos"/>
    <x v="2"/>
    <s v=""/>
    <s v=""/>
    <s v="C360_Team_Mtto"/>
    <s v="Medium"/>
    <s v=""/>
    <s v="ESDCENINFO-1085"/>
    <x v="0"/>
    <s v="SOPORTE"/>
    <x v="0"/>
    <s v="INC040702081"/>
    <d v="2024-03-04T10:58:23"/>
    <x v="277"/>
    <d v="2024-03-04T00:00:00"/>
    <d v="2024-12-31T00:00:00"/>
    <d v="2024-01-01T00:00:00"/>
    <d v="2024-12-31T00:00:00"/>
    <s v=""/>
    <d v="2024-03-05T00:00:00"/>
    <n v="3"/>
    <x v="0"/>
    <n v="3"/>
    <n v="2024"/>
    <n v="0.98275337963423226"/>
  </r>
  <r>
    <x v="336"/>
    <s v="Error"/>
    <s v="[PRO][Finacial Agenda] INC040260525 - Se está devolviendo 403 Channel EMP not configured."/>
    <x v="2"/>
    <s v=""/>
    <s v=""/>
    <s v="C360_Team_Mtto"/>
    <s v="Medium"/>
    <s v=""/>
    <s v="ESDCENINFO-1085"/>
    <x v="0"/>
    <s v=""/>
    <x v="1"/>
    <s v="INC040260525"/>
    <d v="2024-03-01T15:37:19"/>
    <x v="278"/>
    <d v="2024-03-01T00:00:00"/>
    <d v="2024-12-31T00:00:00"/>
    <d v="2024-01-01T00:00:00"/>
    <d v="2024-12-31T00:00:00"/>
    <d v="2024-03-04T00:00:00"/>
    <d v="2024-03-22T00:00:00"/>
    <n v="3"/>
    <x v="0"/>
    <n v="3"/>
    <n v="2024"/>
    <n v="20.920776331018715"/>
  </r>
  <r>
    <x v="337"/>
    <s v="Error"/>
    <s v="[PRO] [Movimientos] INC040700910 - MOvimientos duplicados GENÉRICA"/>
    <x v="2"/>
    <s v=""/>
    <s v=""/>
    <s v="C360_Team_Mtto"/>
    <s v="Medium"/>
    <s v=""/>
    <s v="ESDCENINFO-1085"/>
    <x v="0"/>
    <s v="SOPORTE"/>
    <x v="0"/>
    <s v="INC040700910"/>
    <d v="2024-03-01T10:42:24"/>
    <x v="279"/>
    <d v="2024-03-01T00:00:00"/>
    <d v="2024-12-31T00:00:00"/>
    <d v="2024-01-01T00:00:00"/>
    <d v="2024-12-31T00:00:00"/>
    <s v=""/>
    <d v="2024-03-04T00:00:00"/>
    <n v="3"/>
    <x v="0"/>
    <n v="3"/>
    <n v="2024"/>
    <n v="3.0280683796299854"/>
  </r>
  <r>
    <x v="338"/>
    <s v="Error"/>
    <s v="[PRO] [Extractos] INC040678391 - Extracto no generado"/>
    <x v="2"/>
    <s v=""/>
    <s v=""/>
    <s v="C360_Team_Mtto"/>
    <s v="Medium"/>
    <s v=""/>
    <s v="ESDCENINFO-1085"/>
    <x v="0"/>
    <s v="SOPORTE"/>
    <x v="0"/>
    <s v="INC040678391"/>
    <d v="2024-03-01T10:32:56"/>
    <x v="280"/>
    <d v="2024-03-01T00:00:00"/>
    <d v="2024-12-31T00:00:00"/>
    <d v="2024-01-01T00:00:00"/>
    <d v="2024-12-31T00:00:00"/>
    <s v=""/>
    <d v="2024-03-05T00:00:00"/>
    <n v="3"/>
    <x v="0"/>
    <n v="3"/>
    <n v="2024"/>
    <n v="4.0965266666607931"/>
  </r>
  <r>
    <x v="339"/>
    <s v="Error"/>
    <s v="[PRO] [Prestamos] INC040673254 - Préstamo disposición anulada no actualizado"/>
    <x v="2"/>
    <s v=""/>
    <s v=""/>
    <s v="C360_Team_Mtto"/>
    <s v="Medium"/>
    <s v=""/>
    <s v="ESDCENINFO-1085"/>
    <x v="0"/>
    <s v="SOPORTE"/>
    <x v="0"/>
    <s v="INC040673254"/>
    <d v="2024-03-01T10:22:01"/>
    <x v="281"/>
    <d v="2024-03-01T00:00:00"/>
    <d v="2024-12-31T00:00:00"/>
    <d v="2024-01-01T00:00:00"/>
    <d v="2024-12-31T00:00:00"/>
    <s v=""/>
    <d v="2024-03-05T00:00:00"/>
    <n v="3"/>
    <x v="0"/>
    <n v="3"/>
    <n v="2024"/>
    <n v="4.0088578472204972"/>
  </r>
  <r>
    <x v="340"/>
    <s v="Error"/>
    <s v="[PRO] [Accounts] INC040702081 - Titular no reconocido por el cliente"/>
    <x v="2"/>
    <s v=""/>
    <s v=""/>
    <s v="C360_Team_Mtto"/>
    <s v="Medium"/>
    <s v=""/>
    <s v="ESDCENINFO-1085"/>
    <x v="0"/>
    <s v="SOPORTE"/>
    <x v="1"/>
    <s v="INC040702081"/>
    <d v="2024-03-01T09:49:15"/>
    <x v="282"/>
    <d v="2024-03-01T00:00:00"/>
    <d v="2024-12-31T00:00:00"/>
    <d v="2024-01-01T00:00:00"/>
    <d v="2024-12-31T00:00:00"/>
    <s v=""/>
    <d v="2024-03-01T00:00:00"/>
    <n v="3"/>
    <x v="0"/>
    <n v="3"/>
    <n v="2024"/>
    <n v="1.0913101854384877E-2"/>
  </r>
  <r>
    <x v="341"/>
    <s v="Error"/>
    <s v="[PRE] [Kstream] Revisar el schema de DGO_CONTAB_2. Se ha atascado el dp accounts-movs-avro"/>
    <x v="2"/>
    <s v=""/>
    <s v=""/>
    <s v=""/>
    <s v="Medium"/>
    <s v=""/>
    <s v="ESDCENINFO-1085"/>
    <x v="0"/>
    <s v=""/>
    <x v="1"/>
    <s v=""/>
    <d v="2024-02-29T13:27:38"/>
    <x v="283"/>
    <d v="2024-02-29T00:00:00"/>
    <d v="2024-12-31T00:00:00"/>
    <d v="2024-01-01T00:00:00"/>
    <d v="2024-12-31T00:00:00"/>
    <s v=""/>
    <d v="2024-03-06T00:00:00"/>
    <n v="2"/>
    <x v="0"/>
    <n v="3"/>
    <n v="2024"/>
    <n v="5.8999528935164562"/>
  </r>
  <r>
    <x v="342"/>
    <s v="Error"/>
    <s v="[PRO] [Seguros] INC040491864 - No aparece suplemento asegurado en póliza"/>
    <x v="2"/>
    <s v=""/>
    <s v=""/>
    <s v="C360_Team_Mtto"/>
    <s v="Medium"/>
    <s v=""/>
    <s v="ESDCENINFO-1085"/>
    <x v="0"/>
    <s v="SOPORTE"/>
    <x v="0"/>
    <s v="INC040491864"/>
    <d v="2024-02-29T09:42:53"/>
    <x v="284"/>
    <d v="2024-02-29T00:00:00"/>
    <d v="2024-12-31T00:00:00"/>
    <d v="2024-01-01T00:00:00"/>
    <d v="2024-12-31T00:00:00"/>
    <s v=""/>
    <d v="2024-03-05T00:00:00"/>
    <n v="2"/>
    <x v="0"/>
    <n v="3"/>
    <n v="2024"/>
    <n v="5.1301476967637427"/>
  </r>
  <r>
    <x v="343"/>
    <s v="Error"/>
    <s v="[PRO] [Cuentas] INC040655217 - No se devuelven las cuentas de un cliente por canal INT"/>
    <x v="9"/>
    <s v=""/>
    <s v=""/>
    <s v="C360_Team_Mtto"/>
    <s v="Medium"/>
    <s v=""/>
    <s v="ESDCENINFO-1085"/>
    <x v="0"/>
    <s v="SOPORTE"/>
    <x v="0"/>
    <s v="INC040655217"/>
    <d v="2024-02-28T16:49:05"/>
    <x v="285"/>
    <d v="2024-01-01T00:00:00"/>
    <d v="2024-12-31T00:00:00"/>
    <d v="2024-01-01T00:00:00"/>
    <d v="2024-12-31T00:00:00"/>
    <s v=""/>
    <s v=""/>
    <n v="2"/>
    <x v="0"/>
    <n v="2"/>
    <n v="2024"/>
    <n v="5.4854513873578981E-3"/>
  </r>
  <r>
    <x v="344"/>
    <s v="Error"/>
    <s v="[PRO] [Valores] INC040625891 - Cliente no puede vender renta fija en posición."/>
    <x v="2"/>
    <s v=""/>
    <s v=""/>
    <s v=""/>
    <s v="Medium"/>
    <s v=""/>
    <s v="ESDCENINFO-1085"/>
    <x v="0"/>
    <s v="SOPORTE"/>
    <x v="0"/>
    <s v="INC040625891"/>
    <d v="2024-02-28T09:58:33"/>
    <x v="286"/>
    <d v="2024-02-28T00:00:00"/>
    <d v="2024-12-31T00:00:00"/>
    <d v="2024-01-01T00:00:00"/>
    <d v="2024-12-31T00:00:00"/>
    <s v=""/>
    <d v="2024-03-04T00:00:00"/>
    <n v="2"/>
    <x v="0"/>
    <n v="3"/>
    <n v="2024"/>
    <n v="5.0514924884264474"/>
  </r>
  <r>
    <x v="345"/>
    <s v="Error"/>
    <s v="[PRO] [Valores] INC040589819 - Error consulta rentabilidad valores: inditex"/>
    <x v="2"/>
    <s v=""/>
    <s v=""/>
    <s v="C360_Team_Mtto"/>
    <s v="Medium"/>
    <s v=""/>
    <s v="ESDCENINFO-1085"/>
    <x v="0"/>
    <s v="SOPORTE"/>
    <x v="0"/>
    <s v="INC040589819"/>
    <d v="2024-02-27T13:18:28"/>
    <x v="287"/>
    <d v="2024-02-27T00:00:00"/>
    <s v=""/>
    <d v="2024-01-01T00:00:00"/>
    <d v="2024-12-31T00:00:00"/>
    <s v=""/>
    <d v="2024-02-29T00:00:00"/>
    <n v="2"/>
    <x v="0"/>
    <n v="2"/>
    <n v="2024"/>
    <n v="1.8558084838005016"/>
  </r>
  <r>
    <x v="346"/>
    <s v="Error"/>
    <s v="[PRE] [Aggregations] INC040612279 - Timeouts aggregations desde Smart Pricing en integración para recuperación de patrimonio"/>
    <x v="2"/>
    <s v=""/>
    <s v=""/>
    <s v="C360_Team_Mtto"/>
    <s v="Medium"/>
    <s v=""/>
    <s v="ESDCENINFO-1085"/>
    <x v="0"/>
    <s v="SOPORTE"/>
    <x v="2"/>
    <s v="INC040612279"/>
    <d v="2024-02-27T11:01:09"/>
    <x v="288"/>
    <d v="2024-02-27T00:00:00"/>
    <d v="2024-12-31T00:00:00"/>
    <d v="2024-01-01T00:00:00"/>
    <d v="2024-12-31T00:00:00"/>
    <s v=""/>
    <d v="2024-03-08T00:00:00"/>
    <n v="2"/>
    <x v="0"/>
    <n v="3"/>
    <n v="2024"/>
    <n v="9.9609651388891507"/>
  </r>
  <r>
    <x v="347"/>
    <s v="Error"/>
    <s v="Errores en el security.properties de la librería de seguridad"/>
    <x v="2"/>
    <s v="8"/>
    <s v="C360_Operacional_Sprint 171"/>
    <s v="C360_Operacional_Team_Hero"/>
    <s v="Highest"/>
    <s v=""/>
    <s v="ESDCENINFO-1085"/>
    <x v="0"/>
    <s v=""/>
    <x v="1"/>
    <s v=""/>
    <d v="2024-02-27T10:21:42"/>
    <x v="289"/>
    <d v="2024-02-29T00:00:00"/>
    <d v="2024-03-27T00:00:00"/>
    <d v="2024-01-01T00:00:00"/>
    <d v="2024-12-31T00:00:00"/>
    <d v="2024-03-05T00:00:00"/>
    <d v="2024-03-27T00:00:00"/>
    <n v="2"/>
    <x v="0"/>
    <n v="3"/>
    <n v="2024"/>
    <n v="28.946316805559036"/>
  </r>
  <r>
    <x v="348"/>
    <s v="Error"/>
    <s v="[PRO] [PFE] INC040595900 - Se visualiza una operación cancelada"/>
    <x v="2"/>
    <s v=""/>
    <s v=""/>
    <s v="C360_Team_Mtto"/>
    <s v="Medium"/>
    <s v=""/>
    <s v="ESDCENINFO-1085"/>
    <x v="0"/>
    <s v="SOPORTE"/>
    <x v="0"/>
    <s v="INC040595900"/>
    <d v="2024-02-27T09:05:17"/>
    <x v="290"/>
    <d v="2024-02-27T00:00:00"/>
    <d v="2024-12-31T00:00:00"/>
    <d v="2024-01-01T00:00:00"/>
    <d v="2024-12-31T00:00:00"/>
    <s v=""/>
    <d v="2024-03-01T00:00:00"/>
    <n v="2"/>
    <x v="0"/>
    <n v="3"/>
    <n v="2024"/>
    <n v="3.1102388425861136"/>
  </r>
  <r>
    <x v="349"/>
    <s v="Error"/>
    <s v="[PRO] [PFE] INC040595590 - PFE contratado en € aparece en $"/>
    <x v="2"/>
    <s v=""/>
    <s v=""/>
    <s v="C360_Team_Mtto"/>
    <s v="Medium"/>
    <s v=""/>
    <s v="ESDCENINFO-1085"/>
    <x v="0"/>
    <s v="SOPORTE"/>
    <x v="0"/>
    <s v="INC040595590"/>
    <d v="2024-02-27T08:32:01"/>
    <x v="291"/>
    <d v="2024-02-27T00:00:00"/>
    <d v="2024-12-31T00:00:00"/>
    <d v="2024-01-01T00:00:00"/>
    <d v="2024-12-31T00:00:00"/>
    <s v=""/>
    <d v="2024-03-01T00:00:00"/>
    <n v="2"/>
    <x v="0"/>
    <n v="3"/>
    <n v="2024"/>
    <n v="3.1330934837969835"/>
  </r>
  <r>
    <x v="350"/>
    <s v="Error"/>
    <s v="[PRO] [PMP] INC040578780 - Disponible erróneo"/>
    <x v="2"/>
    <s v=""/>
    <s v=""/>
    <s v="C360_Team_Mtto"/>
    <s v="Medium"/>
    <s v=""/>
    <s v="ESDCENINFO-1085"/>
    <x v="0"/>
    <s v="SOPORTE"/>
    <x v="0"/>
    <s v="INC040578780"/>
    <d v="2024-02-26T09:39:17"/>
    <x v="292"/>
    <d v="2024-02-26T00:00:00"/>
    <d v="2024-12-31T00:00:00"/>
    <d v="2024-01-01T00:00:00"/>
    <d v="2024-12-31T00:00:00"/>
    <s v=""/>
    <d v="2024-02-26T00:00:00"/>
    <n v="2"/>
    <x v="0"/>
    <n v="2"/>
    <n v="2024"/>
    <n v="6.9594849534041714E-2"/>
  </r>
  <r>
    <x v="351"/>
    <s v="Error"/>
    <s v="[PRO] [Movimientos] INC040491772 - Carácter ilegal en descripción"/>
    <x v="2"/>
    <s v=""/>
    <s v=""/>
    <s v="C360_Team_Mtto"/>
    <s v="Medium"/>
    <s v=""/>
    <s v="ESDCENINFO-1085"/>
    <x v="0"/>
    <s v="SOPORTE"/>
    <x v="0"/>
    <s v="INC040491772"/>
    <d v="2024-02-26T08:37:06"/>
    <x v="293"/>
    <d v="2024-02-26T00:00:00"/>
    <d v="2024-12-31T00:00:00"/>
    <d v="2024-01-01T00:00:00"/>
    <d v="2024-12-31T00:00:00"/>
    <s v=""/>
    <d v="2024-03-01T00:00:00"/>
    <n v="2"/>
    <x v="0"/>
    <n v="3"/>
    <n v="2024"/>
    <n v="4.1292986458356609"/>
  </r>
  <r>
    <x v="352"/>
    <s v="Error"/>
    <s v="Personalización App - Problema caché"/>
    <x v="2"/>
    <s v="2"/>
    <s v="C360_Operacional_Sprint 170"/>
    <s v="C360_Operacional_Team_1"/>
    <s v="Medium"/>
    <s v="ESPC360-87"/>
    <s v="ESDCENINFO-1085"/>
    <x v="0"/>
    <s v=""/>
    <x v="1"/>
    <s v=""/>
    <d v="2024-02-23T10:41:56"/>
    <x v="294"/>
    <d v="2024-02-15T00:00:00"/>
    <d v="2024-03-13T00:00:00"/>
    <d v="2023-03-01T00:00:00"/>
    <d v="2023-12-31T00:00:00"/>
    <d v="2024-02-23T00:00:00"/>
    <d v="2024-03-18T00:00:00"/>
    <n v="2"/>
    <x v="0"/>
    <n v="3"/>
    <n v="2024"/>
    <n v="23.996136215275328"/>
  </r>
  <r>
    <x v="353"/>
    <s v="Error"/>
    <s v="[PRO] [Tarjetas] INC040496651 - límite diferente a contrato"/>
    <x v="2"/>
    <s v=""/>
    <s v=""/>
    <s v="C360_Team_Mtto"/>
    <s v="Medium"/>
    <s v=""/>
    <s v="ESDCENINFO-1085"/>
    <x v="0"/>
    <s v="SOPORTE"/>
    <x v="0"/>
    <s v="INC040496651"/>
    <d v="2024-02-22T15:59:00"/>
    <x v="295"/>
    <d v="2024-02-22T00:00:00"/>
    <d v="2024-12-31T00:00:00"/>
    <d v="2024-01-01T00:00:00"/>
    <d v="2024-12-31T00:00:00"/>
    <s v=""/>
    <d v="2024-02-27T00:00:00"/>
    <n v="2"/>
    <x v="0"/>
    <n v="2"/>
    <n v="2024"/>
    <n v="4.7094425810209941"/>
  </r>
  <r>
    <x v="354"/>
    <s v="Error"/>
    <s v="Revisar s-java-50059982-aggregations reactivo para corregir error en PRE"/>
    <x v="2"/>
    <s v="3"/>
    <s v="C360_Operacional_Sprint 170"/>
    <s v="C360_Operacional_Team_1"/>
    <s v="Medium"/>
    <s v=""/>
    <s v="ESDCENINFO-1085"/>
    <x v="0"/>
    <s v=""/>
    <x v="1"/>
    <s v=""/>
    <d v="2024-02-21T18:22:05"/>
    <x v="296"/>
    <d v="2024-02-15T00:00:00"/>
    <d v="2024-03-13T00:00:00"/>
    <d v="2024-01-01T00:00:00"/>
    <d v="2024-12-31T00:00:00"/>
    <d v="2024-02-22T00:00:00"/>
    <d v="2024-08-19T00:00:00"/>
    <n v="2"/>
    <x v="0"/>
    <n v="8"/>
    <n v="2024"/>
    <n v="179.84947065972665"/>
  </r>
  <r>
    <x v="355"/>
    <s v="Error"/>
    <s v="[PRO] [Cuentas] INC040456842 - Titular de cuenta fallecido"/>
    <x v="2"/>
    <s v=""/>
    <s v=""/>
    <s v="C360_Team_Mtto"/>
    <s v="Medium"/>
    <s v=""/>
    <s v="ESDCENINFO-1085"/>
    <x v="0"/>
    <s v="SOPORTE"/>
    <x v="0"/>
    <s v="INC040456842"/>
    <d v="2024-02-21T13:06:21"/>
    <x v="297"/>
    <d v="2024-02-21T00:00:00"/>
    <d v="2024-12-31T00:00:00"/>
    <d v="2024-01-01T00:00:00"/>
    <d v="2024-12-31T00:00:00"/>
    <s v=""/>
    <d v="2024-03-01T00:00:00"/>
    <n v="2"/>
    <x v="0"/>
    <n v="3"/>
    <n v="2024"/>
    <n v="8.9419024768503732"/>
  </r>
  <r>
    <x v="356"/>
    <s v="Error"/>
    <s v="[PRO] [Cajas alquiler] INC040403911 - Error alta contrato"/>
    <x v="2"/>
    <s v=""/>
    <s v=""/>
    <s v="C360_Team_Mtto"/>
    <s v="Medium"/>
    <s v=""/>
    <s v="ESDCENINFO-1085"/>
    <x v="0"/>
    <s v="SOPORTE"/>
    <x v="0"/>
    <s v="INC040403911"/>
    <d v="2024-02-21T12:10:12"/>
    <x v="298"/>
    <d v="2024-02-21T00:00:00"/>
    <d v="2024-12-31T00:00:00"/>
    <d v="2024-01-01T00:00:00"/>
    <d v="2024-12-31T00:00:00"/>
    <s v=""/>
    <d v="2024-02-21T00:00:00"/>
    <n v="2"/>
    <x v="0"/>
    <n v="2"/>
    <n v="2024"/>
    <n v="0.19693583333719289"/>
  </r>
  <r>
    <x v="357"/>
    <s v="Error"/>
    <s v="[PRO][Prestamos Hipotecas] INC040436908 Diferencias porcentaje condiciones inter debe"/>
    <x v="2"/>
    <s v=""/>
    <s v=""/>
    <s v="C360_Team_Mtto"/>
    <s v="Medium"/>
    <s v=""/>
    <s v="ESDCENINFO-1085"/>
    <x v="0"/>
    <s v=""/>
    <x v="1"/>
    <s v="INC040436908"/>
    <d v="2024-02-21T11:55:03"/>
    <x v="299"/>
    <d v="2024-02-21T00:00:00"/>
    <d v="2024-12-31T00:00:00"/>
    <d v="2024-01-01T00:00:00"/>
    <d v="2024-12-31T00:00:00"/>
    <s v=""/>
    <d v="2024-02-21T00:00:00"/>
    <n v="2"/>
    <x v="0"/>
    <n v="2"/>
    <n v="2024"/>
    <n v="7.14822453664965E-2"/>
  </r>
  <r>
    <x v="358"/>
    <s v="Error"/>
    <s v="[PRO] [contracts_det] INC040419194 - Permiso denegado de escritura en tabla"/>
    <x v="2"/>
    <s v=""/>
    <s v=""/>
    <s v=""/>
    <s v="Medium"/>
    <s v=""/>
    <s v="ESPC360-3468"/>
    <x v="1"/>
    <s v=""/>
    <x v="1"/>
    <s v="INC040419194"/>
    <d v="2024-02-21T09:27:05"/>
    <x v="300"/>
    <d v="2024-02-15T00:00:00"/>
    <d v="2024-12-31T00:00:00"/>
    <d v="2024-01-01T00:00:00"/>
    <d v="2024-12-31T00:00:00"/>
    <d v="2024-02-21T00:00:00"/>
    <d v="2024-02-22T00:00:00"/>
    <n v="2"/>
    <x v="0"/>
    <n v="2"/>
    <n v="2024"/>
    <n v="1.27225184028066"/>
  </r>
  <r>
    <x v="359"/>
    <s v="Error"/>
    <s v="[PRO] [BATCH] INC040444309 - Fallo del proceso PADN151D"/>
    <x v="2"/>
    <s v=""/>
    <s v=""/>
    <s v="C360_Team_Mtto"/>
    <s v="Medium"/>
    <s v=""/>
    <s v="ESDCENINFO-1085"/>
    <x v="0"/>
    <s v="SOPORTE"/>
    <x v="0"/>
    <s v="INC040444309"/>
    <d v="2024-02-21T09:09:20"/>
    <x v="301"/>
    <d v="2024-02-21T00:00:00"/>
    <d v="2024-12-31T00:00:00"/>
    <d v="2024-01-01T00:00:00"/>
    <d v="2024-12-31T00:00:00"/>
    <s v=""/>
    <d v="2024-02-21T00:00:00"/>
    <n v="2"/>
    <x v="0"/>
    <n v="2"/>
    <n v="2024"/>
    <n v="0.287169872688537"/>
  </r>
  <r>
    <x v="360"/>
    <s v="Error"/>
    <s v="[PRO] [Agenda financiera] INC040429588 - Aparece seguro Pelayo no contratado"/>
    <x v="2"/>
    <s v=""/>
    <s v=""/>
    <s v=""/>
    <s v="Medium"/>
    <s v=""/>
    <s v="ESPC360-3468"/>
    <x v="1"/>
    <s v=""/>
    <x v="0"/>
    <s v="INC040429588"/>
    <d v="2024-02-20T15:37:58"/>
    <x v="302"/>
    <d v="2024-01-01T00:00:00"/>
    <d v="2024-12-31T00:00:00"/>
    <d v="2024-01-01T00:00:00"/>
    <d v="2024-12-31T00:00:00"/>
    <d v="2024-02-28T00:00:00"/>
    <d v="2024-03-19T00:00:00"/>
    <n v="2"/>
    <x v="0"/>
    <n v="3"/>
    <n v="2024"/>
    <n v="27.850804444446112"/>
  </r>
  <r>
    <x v="361"/>
    <s v="Error"/>
    <s v="[PRO] [Cuentas] INC040400862 - Fallo en transferencia al exterior"/>
    <x v="2"/>
    <s v=""/>
    <s v=""/>
    <s v="C360_Team_Mtto"/>
    <s v="Medium"/>
    <s v=""/>
    <s v="ESDCENINFO-1085"/>
    <x v="0"/>
    <s v="SOPORTE"/>
    <x v="0"/>
    <s v="INC040400862"/>
    <d v="2024-02-20T13:00:14"/>
    <x v="303"/>
    <d v="2024-02-20T00:00:00"/>
    <d v="2024-12-31T00:00:00"/>
    <d v="2024-01-01T00:00:00"/>
    <d v="2024-12-31T00:00:00"/>
    <s v=""/>
    <d v="2024-02-21T00:00:00"/>
    <n v="2"/>
    <x v="0"/>
    <n v="2"/>
    <n v="2024"/>
    <n v="0.96227664352045394"/>
  </r>
  <r>
    <x v="362"/>
    <s v="Error"/>
    <s v="[PRE] [KStream] Error tests unitarios PC en accounts-movs-avro-gs"/>
    <x v="7"/>
    <s v=""/>
    <s v=""/>
    <s v="C360_Team_Mtto"/>
    <s v="Medium"/>
    <s v=""/>
    <s v="ESDCENINFO-1085"/>
    <x v="0"/>
    <s v=""/>
    <x v="2"/>
    <s v=""/>
    <d v="2024-02-19T17:14:37"/>
    <x v="0"/>
    <d v="2024-02-19T00:00:00"/>
    <d v="2024-12-31T00:00:00"/>
    <d v="2024-01-01T00:00:00"/>
    <d v="2024-12-31T00:00:00"/>
    <s v=""/>
    <s v=""/>
    <n v="2"/>
    <x v="0"/>
    <n v="0"/>
    <n v="0"/>
    <n v="0"/>
  </r>
  <r>
    <x v="363"/>
    <s v="Error"/>
    <s v="[PRO] [KStream] Corregir configuración parallel consumer de cards-statements-avro"/>
    <x v="2"/>
    <s v="3"/>
    <s v="C360_Operacional_Sprint 170"/>
    <s v="C360_Operacional_Team_Hero"/>
    <s v="Medium"/>
    <s v="ESPC360-6260"/>
    <s v="ESDCENINFO-1085"/>
    <x v="0"/>
    <s v=""/>
    <x v="0"/>
    <s v=""/>
    <d v="2024-02-19T17:04:42"/>
    <x v="294"/>
    <d v="2024-02-15T00:00:00"/>
    <d v="2024-03-13T00:00:00"/>
    <d v="2024-01-01T00:00:00"/>
    <d v="2024-12-31T00:00:00"/>
    <d v="2024-02-20T00:00:00"/>
    <d v="2024-03-18T00:00:00"/>
    <n v="2"/>
    <x v="0"/>
    <n v="3"/>
    <n v="2024"/>
    <n v="27.7303342824016"/>
  </r>
  <r>
    <x v="364"/>
    <s v="Error"/>
    <s v="[PRO][Creditos] INC040398534 - Detalle credito, diferencia en el porcentaje del tipo de interes TIN"/>
    <x v="2"/>
    <s v=""/>
    <s v=""/>
    <s v="C360_Team_Mtto"/>
    <s v="Medium"/>
    <s v=""/>
    <s v="ESDCENINFO-1085"/>
    <x v="0"/>
    <s v=""/>
    <x v="0"/>
    <s v="INC040398534"/>
    <d v="2024-02-19T16:49:06"/>
    <x v="304"/>
    <d v="2024-02-19T00:00:00"/>
    <d v="2024-12-31T00:00:00"/>
    <d v="2024-01-01T00:00:00"/>
    <d v="2024-12-31T00:00:00"/>
    <s v=""/>
    <d v="2024-02-20T00:00:00"/>
    <n v="2"/>
    <x v="0"/>
    <n v="2"/>
    <n v="2024"/>
    <n v="0.69646754630230134"/>
  </r>
  <r>
    <x v="365"/>
    <s v="Error"/>
    <s v="[PRO] [Loans] INC040396964 - Diferencia importe de deuda entre Préstamos y ADN"/>
    <x v="2"/>
    <s v=""/>
    <s v=""/>
    <s v="C360_Team_Mtto"/>
    <s v="Medium"/>
    <s v=""/>
    <s v="ESDCENINFO-1085"/>
    <x v="0"/>
    <s v=""/>
    <x v="0"/>
    <s v="INC040396964"/>
    <d v="2024-02-19T12:58:12"/>
    <x v="305"/>
    <d v="2024-02-19T00:00:00"/>
    <d v="2024-12-31T00:00:00"/>
    <d v="2024-01-01T00:00:00"/>
    <d v="2024-12-31T00:00:00"/>
    <d v="2024-02-19T00:00:00"/>
    <d v="2024-02-20T00:00:00"/>
    <n v="2"/>
    <x v="0"/>
    <n v="2"/>
    <n v="2024"/>
    <n v="0.85754799768619705"/>
  </r>
  <r>
    <x v="366"/>
    <s v="Error"/>
    <s v="[PRO] [Seguros] INC040397076 - Seguro Mapfre cancelado sigue apareciendo"/>
    <x v="2"/>
    <s v=""/>
    <s v=""/>
    <s v="C360_Team_Mtto"/>
    <s v="Medium"/>
    <s v=""/>
    <s v="ESDCENINFO-1085"/>
    <x v="0"/>
    <s v="SOPORTE"/>
    <x v="0"/>
    <s v="INC040397076"/>
    <d v="2024-02-19T12:28:51"/>
    <x v="306"/>
    <d v="2024-02-19T00:00:00"/>
    <d v="2024-12-31T00:00:00"/>
    <d v="2024-01-01T00:00:00"/>
    <d v="2024-12-31T00:00:00"/>
    <s v=""/>
    <d v="2024-03-01T00:00:00"/>
    <n v="2"/>
    <x v="0"/>
    <n v="3"/>
    <n v="2024"/>
    <n v="10.969476412035874"/>
  </r>
  <r>
    <x v="367"/>
    <s v="Error"/>
    <s v="[PRO] [PMP] INC040320237 - Error límites riesgo avales"/>
    <x v="2"/>
    <s v=""/>
    <s v=""/>
    <s v="C360_Team_Mtto"/>
    <s v="Medium"/>
    <s v=""/>
    <s v="ESDCENINFO-1085"/>
    <x v="0"/>
    <s v="SOPORTE"/>
    <x v="0"/>
    <s v="INC040320237"/>
    <d v="2024-02-16T09:45:36"/>
    <x v="307"/>
    <d v="2024-02-16T00:00:00"/>
    <d v="2024-12-31T00:00:00"/>
    <d v="2024-01-01T00:00:00"/>
    <d v="2024-12-31T00:00:00"/>
    <s v=""/>
    <d v="2024-02-19T00:00:00"/>
    <n v="2"/>
    <x v="0"/>
    <n v="2"/>
    <n v="2024"/>
    <n v="3.1168041319469921"/>
  </r>
  <r>
    <x v="368"/>
    <s v="Error"/>
    <s v="[PRO] [Movimientos] INC040325907 - Duplicidad cargos"/>
    <x v="2"/>
    <s v=""/>
    <s v=""/>
    <s v="C360_Team_Mtto"/>
    <s v="Medium"/>
    <s v=""/>
    <s v="ESDCENINFO-1085"/>
    <x v="0"/>
    <s v="SOPORTE"/>
    <x v="0"/>
    <s v="INC040325907"/>
    <d v="2024-02-16T09:28:06"/>
    <x v="308"/>
    <d v="2024-02-16T00:00:00"/>
    <d v="2024-12-31T00:00:00"/>
    <d v="2024-01-01T00:00:00"/>
    <d v="2024-12-31T00:00:00"/>
    <s v=""/>
    <d v="2024-02-16T00:00:00"/>
    <n v="2"/>
    <x v="0"/>
    <n v="2"/>
    <n v="2024"/>
    <n v="9.4149745367758442E-2"/>
  </r>
  <r>
    <x v="369"/>
    <s v="Error"/>
    <s v="[PRO] [agenda_financiera] INC040286889 - MUESTRA PRODUCTOS DEL PRIMER TITULAR DE LA CUENTA"/>
    <x v="2"/>
    <s v=""/>
    <s v=""/>
    <s v=""/>
    <s v="Medium"/>
    <s v=""/>
    <s v="ESPC360-3468"/>
    <x v="1"/>
    <s v=""/>
    <x v="1"/>
    <s v="INC040286889"/>
    <d v="2024-02-15T18:19:00"/>
    <x v="309"/>
    <d v="2024-01-01T00:00:00"/>
    <d v="2024-12-31T00:00:00"/>
    <d v="2024-01-01T00:00:00"/>
    <d v="2024-12-31T00:00:00"/>
    <s v=""/>
    <d v="2024-02-28T00:00:00"/>
    <n v="2"/>
    <x v="0"/>
    <n v="2"/>
    <n v="2024"/>
    <n v="12.947630775459402"/>
  </r>
  <r>
    <x v="370"/>
    <s v="Error"/>
    <s v="[PRO] [agenda_financiera] INC040260525 - &quot;lo sentimos, aun no disponemos de prediciones.&quot;"/>
    <x v="9"/>
    <s v=""/>
    <s v=""/>
    <s v=""/>
    <s v="Medium"/>
    <s v=""/>
    <s v="ESPC360-3468"/>
    <x v="1"/>
    <s v=""/>
    <x v="1"/>
    <s v="INC040260525"/>
    <d v="2024-02-15T18:14:53"/>
    <x v="310"/>
    <d v="2024-01-01T00:00:00"/>
    <d v="2024-12-31T00:00:00"/>
    <d v="2024-01-01T00:00:00"/>
    <d v="2024-12-31T00:00:00"/>
    <d v="2024-02-27T00:00:00"/>
    <s v=""/>
    <n v="2"/>
    <x v="0"/>
    <n v="3"/>
    <n v="2024"/>
    <n v="19.662341643517721"/>
  </r>
  <r>
    <x v="371"/>
    <s v="Error"/>
    <s v="[PRO] [Debit consumed] INC040308871 - datos erróneos gasto tarjeta"/>
    <x v="2"/>
    <s v=""/>
    <s v=""/>
    <s v="C360_Team_Mtto"/>
    <s v="Medium"/>
    <s v=""/>
    <s v="ESDCENINFO-1085"/>
    <x v="0"/>
    <s v="SOPORTE"/>
    <x v="0"/>
    <s v="INC040308871"/>
    <d v="2024-02-15T16:09:25"/>
    <x v="311"/>
    <d v="2024-02-15T00:00:00"/>
    <d v="2024-12-31T00:00:00"/>
    <d v="2024-01-01T00:00:00"/>
    <d v="2024-12-31T00:00:00"/>
    <s v=""/>
    <d v="2024-02-21T00:00:00"/>
    <n v="2"/>
    <x v="0"/>
    <n v="2"/>
    <n v="2024"/>
    <n v="5.7332717824101564"/>
  </r>
  <r>
    <x v="372"/>
    <s v="Error"/>
    <s v="[PRO][Fondos] INC040287075 - POSICIÓN FONDOS f5644522"/>
    <x v="2"/>
    <s v=""/>
    <s v=""/>
    <s v="C360_Team_Mtto"/>
    <s v="Medium"/>
    <s v=""/>
    <s v="ESDCENINFO-1085"/>
    <x v="0"/>
    <s v="SOPORTE"/>
    <x v="0"/>
    <s v="INC040287075"/>
    <d v="2024-02-15T11:11:30"/>
    <x v="312"/>
    <d v="2024-02-15T00:00:00"/>
    <d v="2024-12-31T00:00:00"/>
    <d v="2024-01-01T00:00:00"/>
    <d v="2024-12-31T00:00:00"/>
    <s v=""/>
    <d v="2024-02-23T00:00:00"/>
    <n v="2"/>
    <x v="0"/>
    <n v="2"/>
    <n v="2024"/>
    <n v="8.0841142824065173"/>
  </r>
  <r>
    <x v="373"/>
    <s v="Error"/>
    <s v="[PRO][Tarjetas] No se devuelven ciertas las tarjetas &quot;corporates&quot;"/>
    <x v="2"/>
    <s v=""/>
    <s v=""/>
    <s v="C360_Team_Mtto"/>
    <s v="Medium"/>
    <s v=""/>
    <s v="ESDCENINFO-1085"/>
    <x v="0"/>
    <s v="SOPORTE"/>
    <x v="0"/>
    <s v="INC040283972"/>
    <d v="2024-02-15T09:44:10"/>
    <x v="313"/>
    <d v="2024-02-15T00:00:00"/>
    <d v="2024-12-31T00:00:00"/>
    <d v="2024-01-01T00:00:00"/>
    <d v="2024-12-31T00:00:00"/>
    <s v=""/>
    <d v="2024-02-15T00:00:00"/>
    <n v="2"/>
    <x v="0"/>
    <n v="2"/>
    <n v="2024"/>
    <n v="8.2435775468184147E-2"/>
  </r>
  <r>
    <x v="374"/>
    <s v="Error"/>
    <s v="[PRO][Accounts] Error 401 HttpClientErrorException$Unauthorized en cuentas"/>
    <x v="9"/>
    <s v=""/>
    <s v=""/>
    <s v=""/>
    <s v="Medium"/>
    <s v=""/>
    <s v="ESDCENINFO-1085"/>
    <x v="0"/>
    <s v=""/>
    <x v="1"/>
    <s v=""/>
    <d v="2024-02-14T17:03:38"/>
    <x v="314"/>
    <d v="2024-01-01T00:00:00"/>
    <d v="2024-12-31T00:00:00"/>
    <d v="2024-01-01T00:00:00"/>
    <d v="2024-12-31T00:00:00"/>
    <s v=""/>
    <s v=""/>
    <n v="2"/>
    <x v="0"/>
    <n v="2"/>
    <n v="2024"/>
    <n v="8.8224536739289761E-4"/>
  </r>
  <r>
    <x v="375"/>
    <s v="Error"/>
    <s v="[PRO][Accounts] Error 401 HttpClientErrorException$Unauthorized en cuentas"/>
    <x v="2"/>
    <s v="5"/>
    <s v="C360_Operacional_Sprint 170;C360_Operacional_Sprint 173;C360_Operacional_Sprint 172;C360_Operacional_Sprint 171"/>
    <s v="C360_Operacional_Team_Hero"/>
    <s v="Highest"/>
    <s v=""/>
    <s v="ESDCENINFO-1085"/>
    <x v="0"/>
    <s v=""/>
    <x v="1"/>
    <s v=""/>
    <d v="2024-02-14T17:03:35"/>
    <x v="208"/>
    <d v="2024-02-15T00:00:00"/>
    <d v="2024-03-13T00:00:00"/>
    <d v="2024-01-01T00:00:00"/>
    <d v="2024-12-31T00:00:00"/>
    <d v="2024-02-26T00:00:00"/>
    <d v="2024-04-25T00:00:00"/>
    <n v="2"/>
    <x v="0"/>
    <n v="4"/>
    <n v="2024"/>
    <n v="70.657900567130127"/>
  </r>
  <r>
    <x v="376"/>
    <s v="Error"/>
    <s v="[PRO][Accounts] Error Null Pointer en el detalle de cuentas"/>
    <x v="2"/>
    <s v="3"/>
    <s v="C360_Operacional_Sprint 170;C360_Operacional_Sprint 171"/>
    <s v="C360_Operacional_Team_Hero"/>
    <s v="Highest"/>
    <s v=""/>
    <s v="ESDCENINFO-1085"/>
    <x v="0"/>
    <s v=""/>
    <x v="1"/>
    <s v=""/>
    <d v="2024-02-14T16:58:34"/>
    <x v="289"/>
    <d v="2024-02-15T00:00:00"/>
    <d v="2024-02-27T00:00:00"/>
    <d v="2024-01-01T00:00:00"/>
    <d v="2024-12-31T00:00:00"/>
    <d v="2024-02-26T00:00:00"/>
    <d v="2024-03-27T00:00:00"/>
    <n v="2"/>
    <x v="0"/>
    <n v="3"/>
    <n v="2024"/>
    <n v="41.670715763888438"/>
  </r>
  <r>
    <x v="377"/>
    <s v="Error"/>
    <s v="[C360 - mov_accounts_det] Variable data_timestamp a nulo"/>
    <x v="2"/>
    <s v=""/>
    <s v=""/>
    <s v=""/>
    <s v="Medium"/>
    <s v=""/>
    <s v="ESPC360-3882"/>
    <x v="1"/>
    <s v=""/>
    <x v="1"/>
    <s v=""/>
    <d v="2024-02-14T16:45:18"/>
    <x v="315"/>
    <s v=""/>
    <s v=""/>
    <d v="2024-01-01T00:00:00"/>
    <d v="2024-12-31T00:00:00"/>
    <d v="2024-02-21T00:00:00"/>
    <d v="2024-02-22T00:00:00"/>
    <n v="2"/>
    <x v="0"/>
    <n v="2"/>
    <n v="2024"/>
    <n v="7.7878607986131101"/>
  </r>
  <r>
    <x v="378"/>
    <s v="Error"/>
    <s v="[PRO] [Planes pensiones] INC040261826 - contrato no aparece por PGP"/>
    <x v="2"/>
    <s v=""/>
    <s v=""/>
    <s v="C360_Team_Mtto"/>
    <s v="Medium"/>
    <s v=""/>
    <s v="ESDCENINFO-1085"/>
    <x v="0"/>
    <s v="SOPORTE"/>
    <x v="0"/>
    <s v="INC040261826"/>
    <d v="2024-02-14T13:57:41"/>
    <x v="316"/>
    <d v="2024-02-14T00:00:00"/>
    <d v="2024-12-31T00:00:00"/>
    <d v="2024-01-01T00:00:00"/>
    <d v="2024-12-31T00:00:00"/>
    <s v=""/>
    <d v="2024-02-20T00:00:00"/>
    <n v="2"/>
    <x v="0"/>
    <n v="2"/>
    <n v="2024"/>
    <n v="5.8302337731511216"/>
  </r>
  <r>
    <x v="379"/>
    <s v="Error"/>
    <s v="[PRO] [Loans] Error 500 detalle prestamos, java.lang.IndexOutOfBoundsException"/>
    <x v="2"/>
    <s v=""/>
    <s v=""/>
    <s v="C360_Team_Mtto"/>
    <s v="Medium"/>
    <s v=""/>
    <s v="ESDCENINFO-1085"/>
    <x v="0"/>
    <s v=""/>
    <x v="1"/>
    <s v=""/>
    <d v="2024-02-14T11:31:00"/>
    <x v="317"/>
    <d v="2024-02-19T00:00:00"/>
    <d v="2024-12-31T00:00:00"/>
    <d v="2024-01-01T00:00:00"/>
    <d v="2024-12-31T00:00:00"/>
    <d v="2024-02-19T00:00:00"/>
    <d v="2024-03-01T00:00:00"/>
    <n v="2"/>
    <x v="0"/>
    <n v="3"/>
    <n v="2024"/>
    <n v="15.955736435178551"/>
  </r>
  <r>
    <x v="380"/>
    <s v="Error"/>
    <s v="[BUG -mkt_campaign_det] Nombre de la campaña y descripción del producto Nulos"/>
    <x v="2"/>
    <s v="2"/>
    <s v="C360_Analitico_Sprint 22"/>
    <s v="C360_Analitico_Team_2"/>
    <s v="Medium"/>
    <s v=""/>
    <s v="ESPC360-3468"/>
    <x v="1"/>
    <s v=""/>
    <x v="0"/>
    <s v=""/>
    <d v="2024-02-14T08:51:35"/>
    <x v="257"/>
    <d v="2024-03-06T00:00:00"/>
    <d v="2024-03-19T00:00:00"/>
    <d v="2024-01-01T00:00:00"/>
    <d v="2024-12-31T00:00:00"/>
    <d v="2024-03-07T00:00:00"/>
    <d v="2024-04-09T00:00:00"/>
    <n v="2"/>
    <x v="0"/>
    <n v="4"/>
    <n v="2024"/>
    <n v="55.275133634255326"/>
  </r>
  <r>
    <x v="381"/>
    <s v="Error"/>
    <s v="[PRO] [PFE] PFE Duplicados"/>
    <x v="9"/>
    <s v=""/>
    <s v=""/>
    <s v="C360_Team_Mtto"/>
    <s v="Medium"/>
    <s v=""/>
    <s v="ESDCENINFO-1085"/>
    <x v="0"/>
    <s v="SOPORTE"/>
    <x v="0"/>
    <s v=""/>
    <d v="2024-02-09T09:45:31"/>
    <x v="318"/>
    <d v="2024-01-01T00:00:00"/>
    <d v="2024-12-31T00:00:00"/>
    <d v="2024-01-01T00:00:00"/>
    <d v="2024-12-31T00:00:00"/>
    <s v=""/>
    <s v=""/>
    <n v="2"/>
    <x v="0"/>
    <n v="2"/>
    <n v="2024"/>
    <n v="4.0033951157383854"/>
  </r>
  <r>
    <x v="382"/>
    <s v="Error"/>
    <s v="[PRO] [L&amp;R] INC040160083 - Descripción producto incorrecta en ADN 360"/>
    <x v="2"/>
    <s v=""/>
    <s v=""/>
    <s v="C360_Team_Mtto"/>
    <s v="Medium"/>
    <s v=""/>
    <s v="ESDCENINFO-1085"/>
    <x v="0"/>
    <s v=""/>
    <x v="0"/>
    <s v="INC040160083"/>
    <d v="2024-02-09T09:38:47"/>
    <x v="319"/>
    <d v="2024-02-09T00:00:00"/>
    <s v=""/>
    <s v=""/>
    <s v=""/>
    <s v=""/>
    <d v="2024-02-13T00:00:00"/>
    <n v="2"/>
    <x v="0"/>
    <n v="2"/>
    <n v="2024"/>
    <n v="4.0175884027776192"/>
  </r>
  <r>
    <x v="383"/>
    <s v="Error"/>
    <s v="[C360 - services_det] - product_description, product_description, product_description, product_description, status, related_legal_entity_document_number"/>
    <x v="2"/>
    <s v="2"/>
    <s v="C360_Analitico_Sprint 20"/>
    <s v="C360_Analitico_Team_1"/>
    <s v="High"/>
    <s v=""/>
    <s v="ESPC360-3468"/>
    <x v="1"/>
    <s v=""/>
    <x v="1"/>
    <s v=""/>
    <d v="2024-02-09T09:25:53"/>
    <x v="320"/>
    <d v="2023-03-01T00:00:00"/>
    <d v="2023-12-31T00:00:00"/>
    <d v="2023-03-01T00:00:00"/>
    <d v="2023-12-31T00:00:00"/>
    <d v="2024-02-14T00:00:00"/>
    <d v="2024-03-13T00:00:00"/>
    <n v="2"/>
    <x v="0"/>
    <n v="3"/>
    <n v="2024"/>
    <n v="33.124904976852122"/>
  </r>
  <r>
    <x v="384"/>
    <s v="Error"/>
    <s v="[Migración Darwin 3.2.x + Reactivo] Inconsistencia del entorno de PRE"/>
    <x v="2"/>
    <s v=""/>
    <s v=""/>
    <s v=""/>
    <s v="Medium"/>
    <s v=""/>
    <s v="ESDCENINFO-1085"/>
    <x v="0"/>
    <s v=""/>
    <x v="1"/>
    <s v=""/>
    <d v="2024-02-08T17:39:43"/>
    <x v="321"/>
    <d v="2024-02-08T00:00:00"/>
    <s v=""/>
    <d v="2024-01-01T00:00:00"/>
    <d v="2024-12-31T00:00:00"/>
    <d v="2024-02-08T00:00:00"/>
    <d v="2024-02-13T00:00:00"/>
    <n v="2"/>
    <x v="0"/>
    <n v="2"/>
    <n v="2024"/>
    <n v="4.7089247453695862"/>
  </r>
  <r>
    <x v="385"/>
    <s v="Error"/>
    <s v="[PRO] [PMP] INC040160592 - Datos de PMP no actualizados"/>
    <x v="2"/>
    <s v=""/>
    <s v=""/>
    <s v="C360_Team_Mtto"/>
    <s v="Medium"/>
    <s v=""/>
    <s v="ESDCENINFO-1085"/>
    <x v="0"/>
    <s v="SOPORTE"/>
    <x v="0"/>
    <s v="INC040160592"/>
    <d v="2024-02-08T17:28:09"/>
    <x v="322"/>
    <d v="2024-02-08T00:00:00"/>
    <d v="2024-12-31T00:00:00"/>
    <d v="2024-01-01T00:00:00"/>
    <d v="2024-12-31T00:00:00"/>
    <s v=""/>
    <d v="2024-02-09T00:00:00"/>
    <n v="2"/>
    <x v="0"/>
    <n v="2"/>
    <n v="2024"/>
    <n v="0.81961047453660285"/>
  </r>
  <r>
    <x v="386"/>
    <s v="Error"/>
    <s v="[PRO] [PFE] INC040148728 - Duplicidad en ADN360"/>
    <x v="2"/>
    <s v=""/>
    <s v=""/>
    <s v="C360_Team_Mtto"/>
    <s v="Medium"/>
    <s v=""/>
    <s v="ESDCENINFO-1085"/>
    <x v="0"/>
    <s v="SOPORTE"/>
    <x v="0"/>
    <s v="INC040148728"/>
    <d v="2024-02-08T09:48:25"/>
    <x v="323"/>
    <d v="2024-02-08T00:00:00"/>
    <d v="2024-12-31T00:00:00"/>
    <d v="2024-01-01T00:00:00"/>
    <d v="2024-12-31T00:00:00"/>
    <s v=""/>
    <d v="2024-02-08T00:00:00"/>
    <n v="2"/>
    <x v="0"/>
    <n v="2"/>
    <n v="2024"/>
    <n v="8.8350081023236271E-2"/>
  </r>
  <r>
    <x v="387"/>
    <s v="Error"/>
    <s v="[PRO] [agenda_financiera] INC040120217 - no ve correctamente la agenda financiera ni el APP ni en la web"/>
    <x v="2"/>
    <s v=""/>
    <s v=""/>
    <s v=""/>
    <s v="Medium"/>
    <s v=""/>
    <s v="ESPC360-3468"/>
    <x v="1"/>
    <s v=""/>
    <x v="1"/>
    <s v="INC040120217"/>
    <d v="2024-02-07T17:10:04"/>
    <x v="324"/>
    <d v="2024-01-01T00:00:00"/>
    <d v="2024-12-31T00:00:00"/>
    <d v="2024-01-01T00:00:00"/>
    <d v="2024-12-31T00:00:00"/>
    <d v="2024-02-19T00:00:00"/>
    <d v="2024-02-20T00:00:00"/>
    <n v="2"/>
    <x v="0"/>
    <n v="2"/>
    <n v="2024"/>
    <n v="12.86797799768101"/>
  </r>
  <r>
    <x v="388"/>
    <s v="Error"/>
    <s v="[PRO][Avales] INC040096686 - No ve 3 avales"/>
    <x v="2"/>
    <s v=""/>
    <s v=""/>
    <s v="C360_Team_Mtto"/>
    <s v="Medium"/>
    <s v=""/>
    <s v="ESDCENINFO-1085"/>
    <x v="0"/>
    <s v="SOPORTE"/>
    <x v="0"/>
    <s v="INC040096686"/>
    <d v="2024-02-07T09:32:15"/>
    <x v="325"/>
    <d v="2024-02-07T00:00:00"/>
    <d v="2024-12-31T00:00:00"/>
    <d v="2024-01-01T00:00:00"/>
    <d v="2024-12-31T00:00:00"/>
    <s v=""/>
    <d v="2024-02-08T00:00:00"/>
    <n v="2"/>
    <x v="0"/>
    <n v="2"/>
    <n v="2024"/>
    <n v="1.2863129629622563"/>
  </r>
  <r>
    <x v="389"/>
    <s v="Error"/>
    <s v="[C360 - mov_transfers_det / mov_bills_det] Parametrias que funcionan cuando quieren"/>
    <x v="2"/>
    <s v="5"/>
    <s v="C360_Analitico_Sprint 20"/>
    <s v="C360_Analitico_Team_1"/>
    <s v="Highest"/>
    <s v=""/>
    <s v="ESPC360-3468"/>
    <x v="1"/>
    <s v=""/>
    <x v="1"/>
    <s v=""/>
    <d v="2024-02-07T09:13:36"/>
    <x v="326"/>
    <d v="2024-02-15T00:00:00"/>
    <d v="2024-12-31T00:00:00"/>
    <d v="2024-01-01T00:00:00"/>
    <d v="2024-12-31T00:00:00"/>
    <d v="2024-02-08T00:00:00"/>
    <d v="2024-02-13T00:00:00"/>
    <n v="2"/>
    <x v="0"/>
    <n v="2"/>
    <n v="2024"/>
    <n v="5.9794402430561604"/>
  </r>
  <r>
    <x v="390"/>
    <s v="Error"/>
    <s v="[PRO] [agenda_financiera] INC040089842 -  transferencia desde la app no realizada"/>
    <x v="2"/>
    <s v=""/>
    <s v=""/>
    <s v=""/>
    <s v="Medium"/>
    <s v=""/>
    <s v="ESPC360-3468"/>
    <x v="1"/>
    <s v=""/>
    <x v="1"/>
    <s v="INC040089842"/>
    <d v="2024-02-06T18:15:12"/>
    <x v="327"/>
    <d v="2024-01-01T00:00:00"/>
    <d v="2024-12-31T00:00:00"/>
    <d v="2024-01-01T00:00:00"/>
    <d v="2024-12-31T00:00:00"/>
    <d v="2024-02-07T00:00:00"/>
    <d v="2024-02-16T00:00:00"/>
    <n v="2"/>
    <x v="0"/>
    <n v="2"/>
    <n v="2024"/>
    <n v="9.82847535880137"/>
  </r>
  <r>
    <x v="391"/>
    <s v="Error"/>
    <s v="[BUG en modelo 1] Decalaje de información mensual de 1 mes"/>
    <x v="2"/>
    <s v=""/>
    <s v=""/>
    <s v=""/>
    <s v="Medium"/>
    <s v=""/>
    <s v="ESPC360-3468"/>
    <x v="1"/>
    <s v=""/>
    <x v="0"/>
    <s v=""/>
    <d v="2024-02-06T17:57:09"/>
    <x v="328"/>
    <d v="2024-01-01T00:00:00"/>
    <d v="2024-12-31T00:00:00"/>
    <d v="2024-01-01T00:00:00"/>
    <d v="2024-12-31T00:00:00"/>
    <s v=""/>
    <d v="2024-02-22T00:00:00"/>
    <n v="2"/>
    <x v="0"/>
    <n v="2"/>
    <n v="2024"/>
    <n v="15.611140925924701"/>
  </r>
  <r>
    <x v="392"/>
    <s v="Error"/>
    <s v="[PRO] [Fondos] INC040096454 - Fondo duplicado de SIGA"/>
    <x v="2"/>
    <s v=""/>
    <s v=""/>
    <s v="C360_Team_Mtto"/>
    <s v="Medium"/>
    <s v=""/>
    <s v="ESDCENINFO-1085"/>
    <x v="0"/>
    <s v="SOPORTE"/>
    <x v="0"/>
    <s v="INC040096454"/>
    <d v="2024-02-06T17:17:17"/>
    <x v="329"/>
    <d v="2024-02-06T00:00:00"/>
    <d v="2024-12-31T00:00:00"/>
    <d v="2024-01-01T00:00:00"/>
    <d v="2024-12-31T00:00:00"/>
    <s v=""/>
    <d v="2024-02-20T00:00:00"/>
    <n v="2"/>
    <x v="0"/>
    <n v="2"/>
    <n v="2024"/>
    <n v="13.694538969910354"/>
  </r>
  <r>
    <x v="393"/>
    <s v="Error"/>
    <s v="Macondo Créditos y Cuentas: Devolver oldContractNumber y localContractNumber"/>
    <x v="2"/>
    <s v="8"/>
    <s v="C360_Operacional_Sprint 170"/>
    <s v="C360_Operacional_Team_Hero"/>
    <s v="Highest"/>
    <s v=""/>
    <s v="ESDCENINFO-1085"/>
    <x v="0"/>
    <s v=""/>
    <x v="0"/>
    <s v=""/>
    <d v="2024-02-06T13:39:04"/>
    <x v="330"/>
    <d v="2024-02-15T00:00:00"/>
    <d v="2024-03-13T00:00:00"/>
    <d v="2024-01-01T00:00:00"/>
    <d v="2024-12-31T00:00:00"/>
    <d v="2024-02-16T00:00:00"/>
    <d v="2024-03-18T00:00:00"/>
    <n v="2"/>
    <x v="0"/>
    <n v="3"/>
    <n v="2024"/>
    <n v="40.873129444444203"/>
  </r>
  <r>
    <x v="394"/>
    <s v="Error"/>
    <s v="[PRO] [Tarjetas] INC039954537 - CardContracts, cardContractHolder erróneo"/>
    <x v="2"/>
    <s v="3"/>
    <s v="C360_Operacional_Sprint 169"/>
    <s v="C360_Operacional_Team_Hero"/>
    <s v="Medium"/>
    <s v=""/>
    <s v="ESDCENINFO-1085"/>
    <x v="0"/>
    <s v=""/>
    <x v="0"/>
    <s v=""/>
    <d v="2024-02-06T13:03:18"/>
    <x v="331"/>
    <s v=""/>
    <s v=""/>
    <d v="2024-01-01T00:00:00"/>
    <d v="2024-12-31T00:00:00"/>
    <s v=""/>
    <d v="2024-03-04T00:00:00"/>
    <n v="2"/>
    <x v="0"/>
    <n v="3"/>
    <n v="2024"/>
    <n v="27.065280798611639"/>
  </r>
  <r>
    <x v="395"/>
    <s v="Error"/>
    <s v="[C360 - mov_creditcards_det] Categorización"/>
    <x v="2"/>
    <s v=""/>
    <s v=""/>
    <s v=""/>
    <s v="Highest"/>
    <s v="ESPC360-5236"/>
    <s v="ESPC360-3468"/>
    <x v="1"/>
    <s v=""/>
    <x v="1"/>
    <s v=""/>
    <d v="2024-02-06T09:06:36"/>
    <x v="332"/>
    <d v="2024-01-01T00:00:00"/>
    <d v="2024-12-31T00:00:00"/>
    <d v="2024-01-01T00:00:00"/>
    <d v="2024-12-31T00:00:00"/>
    <s v=""/>
    <d v="2024-02-12T00:00:00"/>
    <n v="2"/>
    <x v="0"/>
    <n v="2"/>
    <n v="2024"/>
    <n v="6.195158310183615"/>
  </r>
  <r>
    <x v="396"/>
    <s v="Error"/>
    <s v="[PRE] [KS] Fallo de  ks-java-50061915-dgos-avro-gs en PRE"/>
    <x v="7"/>
    <s v=""/>
    <s v=""/>
    <s v="C360_Team_Mtto"/>
    <s v="Medium"/>
    <s v=""/>
    <s v="ESDCENINFO-1085"/>
    <x v="0"/>
    <s v=""/>
    <x v="2"/>
    <s v=""/>
    <d v="2024-02-05T15:37:07"/>
    <x v="0"/>
    <d v="2024-02-05T00:00:00"/>
    <d v="2024-12-31T00:00:00"/>
    <d v="2024-01-01T00:00:00"/>
    <d v="2024-12-31T00:00:00"/>
    <s v=""/>
    <s v=""/>
    <n v="2"/>
    <x v="0"/>
    <n v="0"/>
    <n v="0"/>
    <n v="0"/>
  </r>
  <r>
    <x v="397"/>
    <s v="Error"/>
    <s v="[C360 - mkt_success_det] Parametrías se aplica antes de cruzar con la contracts_det"/>
    <x v="2"/>
    <s v="3"/>
    <s v="C360_Analitico_Sprint 20"/>
    <s v="C360_Analitico_Team_2"/>
    <s v="Medium"/>
    <s v=""/>
    <s v="ESPC360-3882"/>
    <x v="1"/>
    <s v=""/>
    <x v="0"/>
    <s v=""/>
    <d v="2024-02-05T12:16:46"/>
    <x v="333"/>
    <d v="2024-02-08T00:00:00"/>
    <d v="2024-02-20T00:00:00"/>
    <d v="2024-01-01T00:00:00"/>
    <d v="2023-12-31T00:00:00"/>
    <d v="2024-02-15T00:00:00"/>
    <d v="2024-03-18T00:00:00"/>
    <n v="2"/>
    <x v="0"/>
    <n v="3"/>
    <n v="2024"/>
    <n v="42.190687511574652"/>
  </r>
  <r>
    <x v="398"/>
    <s v="Error"/>
    <s v="[PRO] [Tarjetas] INC039954537 - CardContracts, cardContractHolder erróneo"/>
    <x v="2"/>
    <s v=""/>
    <s v=""/>
    <s v="C360_Team_Mtto"/>
    <s v="Medium"/>
    <s v=""/>
    <s v="ESDCENINFO-1085"/>
    <x v="0"/>
    <s v="SOPORTE"/>
    <x v="0"/>
    <s v="INC039954537"/>
    <d v="2024-02-05T09:57:41"/>
    <x v="334"/>
    <d v="2024-02-05T00:00:00"/>
    <d v="2024-12-31T00:00:00"/>
    <d v="2024-01-01T00:00:00"/>
    <d v="2024-12-31T00:00:00"/>
    <s v=""/>
    <d v="2024-02-06T00:00:00"/>
    <n v="2"/>
    <x v="0"/>
    <n v="2"/>
    <n v="2024"/>
    <n v="1.1330859375011642"/>
  </r>
  <r>
    <x v="399"/>
    <s v="Error"/>
    <s v="[PRO] [PMP] INC039951266 - Error en disponible"/>
    <x v="2"/>
    <s v=""/>
    <s v=""/>
    <s v="C360_Team_Mtto"/>
    <s v="Medium"/>
    <s v=""/>
    <s v="ESDCENINFO-1085"/>
    <x v="0"/>
    <s v="SOPORTE"/>
    <x v="0"/>
    <s v="INC039951266"/>
    <d v="2024-02-05T09:47:43"/>
    <x v="335"/>
    <d v="2024-02-05T00:00:00"/>
    <d v="2024-12-31T00:00:00"/>
    <d v="2024-01-01T00:00:00"/>
    <d v="2024-12-31T00:00:00"/>
    <s v=""/>
    <d v="2024-02-15T00:00:00"/>
    <n v="2"/>
    <x v="0"/>
    <n v="2"/>
    <n v="2024"/>
    <n v="10.045627743049408"/>
  </r>
  <r>
    <x v="400"/>
    <s v="Error"/>
    <s v="[PRO] [Valores] INC039953622 - No visualiza el importe de sus bonos"/>
    <x v="2"/>
    <s v=""/>
    <s v=""/>
    <s v="C360_Team_Mtto"/>
    <s v="Medium"/>
    <s v=""/>
    <s v="ESDCENINFO-1085"/>
    <x v="0"/>
    <s v="SOPORTE"/>
    <x v="0"/>
    <s v="INC039953622"/>
    <d v="2024-02-05T09:43:20"/>
    <x v="336"/>
    <d v="2024-02-05T00:00:00"/>
    <d v="2024-12-31T00:00:00"/>
    <d v="2024-01-01T00:00:00"/>
    <d v="2024-12-31T00:00:00"/>
    <s v=""/>
    <d v="2024-02-06T00:00:00"/>
    <n v="2"/>
    <x v="0"/>
    <n v="2"/>
    <n v="2024"/>
    <n v="1.3272249884248595"/>
  </r>
  <r>
    <x v="401"/>
    <s v="Error"/>
    <s v="[PRO] [Valores] INC039950629 - No aparece valor de bonos de renta fija"/>
    <x v="2"/>
    <s v=""/>
    <s v=""/>
    <s v="C360_Team_Mtto"/>
    <s v="Medium"/>
    <s v=""/>
    <s v="ESDCENINFO-1085"/>
    <x v="0"/>
    <s v="SOPORTE"/>
    <x v="0"/>
    <s v="INC039950629"/>
    <d v="2024-02-05T09:38:49"/>
    <x v="337"/>
    <d v="2024-02-05T00:00:00"/>
    <d v="2024-12-31T00:00:00"/>
    <d v="2024-01-01T00:00:00"/>
    <d v="2024-12-31T00:00:00"/>
    <s v=""/>
    <d v="2024-02-07T00:00:00"/>
    <n v="2"/>
    <x v="0"/>
    <n v="2"/>
    <n v="2024"/>
    <n v="2.1599209259293275"/>
  </r>
  <r>
    <x v="402"/>
    <s v="Error"/>
    <s v="[PRO] [Valores] INC039946957 - No le suma valor ETC internacional en POSICIÓN Global"/>
    <x v="2"/>
    <s v=""/>
    <s v=""/>
    <s v="C360_Team_Mtto"/>
    <s v="Medium"/>
    <s v=""/>
    <s v="ESDCENINFO-1085"/>
    <x v="0"/>
    <s v="SOPORTE"/>
    <x v="0"/>
    <s v="INC039946957"/>
    <d v="2024-02-05T09:26:06"/>
    <x v="338"/>
    <d v="2024-02-05T00:00:00"/>
    <d v="2024-12-31T00:00:00"/>
    <d v="2024-01-01T00:00:00"/>
    <d v="2024-12-31T00:00:00"/>
    <s v=""/>
    <d v="2024-02-09T00:00:00"/>
    <n v="2"/>
    <x v="0"/>
    <n v="2"/>
    <n v="2024"/>
    <n v="4.1926268171300762"/>
  </r>
  <r>
    <x v="403"/>
    <s v="Error"/>
    <s v="[PRO] [BATCH] INC040115427 - PADN108D java heap space exception"/>
    <x v="2"/>
    <s v="8"/>
    <s v="C360_Operacional_Sprint 170;C360_Operacional_Sprint 172"/>
    <s v="C360_Operacional_Team_Hero"/>
    <s v="Medium"/>
    <s v=""/>
    <s v="ESDCENINFO-1085"/>
    <x v="0"/>
    <s v=""/>
    <x v="0"/>
    <s v="INC040115427"/>
    <d v="2024-02-05T09:02:33"/>
    <x v="217"/>
    <d v="2024-02-15T00:00:00"/>
    <d v="2024-02-27T00:00:00"/>
    <d v="2024-01-01T00:00:00"/>
    <d v="2024-12-31T00:00:00"/>
    <d v="2024-03-15T00:00:00"/>
    <d v="2024-04-16T00:00:00"/>
    <n v="2"/>
    <x v="0"/>
    <n v="4"/>
    <n v="2024"/>
    <n v="71.073027037033171"/>
  </r>
  <r>
    <x v="404"/>
    <s v="Error"/>
    <s v="[PRE] [KS] Reinicios de dp-pmp-avro"/>
    <x v="2"/>
    <s v="5"/>
    <s v="C360_Operacional_Sprint 169"/>
    <s v="C360_Operacional_Team_Hero"/>
    <s v="Medium"/>
    <s v=""/>
    <s v="ESDCENINFO-1085"/>
    <x v="0"/>
    <s v=""/>
    <x v="2"/>
    <s v=""/>
    <d v="2024-02-02T12:42:21"/>
    <x v="331"/>
    <s v=""/>
    <s v=""/>
    <d v="2024-01-01T00:00:00"/>
    <d v="2024-12-31T00:00:00"/>
    <s v=""/>
    <d v="2024-03-04T00:00:00"/>
    <n v="2"/>
    <x v="0"/>
    <n v="3"/>
    <n v="2024"/>
    <n v="31.079832800925942"/>
  </r>
  <r>
    <x v="405"/>
    <s v="Error"/>
    <s v="[C360 - contracts_det] Contratos asociados a productos que no están catalogados en ADN"/>
    <x v="2"/>
    <s v="5"/>
    <s v="C360_Analitico_Sprint 22"/>
    <s v="C360_Analitico_Team_2"/>
    <s v="Medium"/>
    <s v=""/>
    <s v="ESPC360-3468"/>
    <x v="1"/>
    <s v=""/>
    <x v="1"/>
    <s v=""/>
    <d v="2024-02-02T11:26:03"/>
    <x v="257"/>
    <d v="2024-03-06T00:00:00"/>
    <d v="2024-03-19T00:00:00"/>
    <d v="2024-01-01T00:00:00"/>
    <d v="2024-12-31T00:00:00"/>
    <d v="2024-03-08T00:00:00"/>
    <d v="2024-04-09T00:00:00"/>
    <n v="2"/>
    <x v="0"/>
    <n v="4"/>
    <n v="2024"/>
    <n v="67.16786138889438"/>
  </r>
  <r>
    <x v="406"/>
    <s v="Error"/>
    <s v="[PRO] [Valores] INC039947533 No se actualiza la rentabilidad"/>
    <x v="2"/>
    <s v=""/>
    <s v=""/>
    <s v="C360_Team_Mtto"/>
    <s v="Medium"/>
    <s v=""/>
    <s v="ESDCENINFO-1085"/>
    <x v="0"/>
    <s v="SOPORTE"/>
    <x v="1"/>
    <s v="INC039947533"/>
    <d v="2024-02-01T16:36:01"/>
    <x v="339"/>
    <d v="2024-01-01T00:00:00"/>
    <d v="2024-12-31T00:00:00"/>
    <d v="2024-01-01T00:00:00"/>
    <d v="2024-12-31T00:00:00"/>
    <d v="2024-02-01T00:00:00"/>
    <d v="2024-02-01T00:00:00"/>
    <n v="2"/>
    <x v="0"/>
    <n v="2"/>
    <n v="2024"/>
    <n v="8.5047222237335518E-3"/>
  </r>
  <r>
    <x v="407"/>
    <s v="Error"/>
    <s v="[DEV] [KS] Excepción con Optional en ks Accounts-movs-avro"/>
    <x v="2"/>
    <s v=""/>
    <s v=""/>
    <s v="C360_Team_Mtto"/>
    <s v="Medium"/>
    <s v=""/>
    <s v="ESDCENINFO-1085"/>
    <x v="0"/>
    <s v=""/>
    <x v="4"/>
    <s v=""/>
    <d v="2024-02-01T14:45:59"/>
    <x v="340"/>
    <d v="2024-02-01T00:00:00"/>
    <d v="2024-12-31T00:00:00"/>
    <d v="2024-01-01T00:00:00"/>
    <d v="2024-12-31T00:00:00"/>
    <d v="2024-02-01T00:00:00"/>
    <d v="2024-04-04T00:00:00"/>
    <n v="2"/>
    <x v="0"/>
    <n v="4"/>
    <n v="2024"/>
    <n v="62.830183240737824"/>
  </r>
  <r>
    <x v="408"/>
    <s v="Error"/>
    <s v="[PRO] [agenda_financiera] INC039927718 - mensaje &quot;lo sentimos aun no disponemos de predicciones&quot;"/>
    <x v="2"/>
    <s v=""/>
    <s v=""/>
    <s v=""/>
    <s v="Medium"/>
    <s v=""/>
    <s v="ESPC360-3468"/>
    <x v="1"/>
    <s v=""/>
    <x v="1"/>
    <s v="INC039927718"/>
    <d v="2024-02-01T09:50:19"/>
    <x v="341"/>
    <d v="2024-01-01T00:00:00"/>
    <d v="2024-12-31T00:00:00"/>
    <d v="2024-01-01T00:00:00"/>
    <d v="2024-12-31T00:00:00"/>
    <d v="2024-02-01T00:00:00"/>
    <d v="2024-02-20T00:00:00"/>
    <n v="2"/>
    <x v="0"/>
    <n v="2"/>
    <n v="2024"/>
    <n v="19.172527048613119"/>
  </r>
  <r>
    <x v="409"/>
    <s v="Error"/>
    <s v="[C360 - mov_accounts_det] Variables day_movement_order, iban, operation_movement_order"/>
    <x v="2"/>
    <s v=""/>
    <s v=""/>
    <s v=""/>
    <s v="Medium"/>
    <s v=""/>
    <s v="ESPC360-3468"/>
    <x v="1"/>
    <s v=""/>
    <x v="1"/>
    <s v=""/>
    <d v="2024-02-01T09:46:17"/>
    <x v="342"/>
    <d v="2024-01-01T00:00:00"/>
    <d v="2024-12-31T00:00:00"/>
    <d v="2024-01-01T00:00:00"/>
    <d v="2024-12-31T00:00:00"/>
    <s v=""/>
    <d v="2024-02-02T00:00:00"/>
    <n v="2"/>
    <x v="0"/>
    <n v="2"/>
    <n v="2024"/>
    <n v="1.085359768512717"/>
  </r>
  <r>
    <x v="410"/>
    <s v="Error"/>
    <s v="[PRO] [Crédito] INC039950293 - Crédito con límite a 0"/>
    <x v="2"/>
    <s v=""/>
    <s v=""/>
    <s v="C360_Team_Mtto"/>
    <s v="Medium"/>
    <s v=""/>
    <s v="ESDCENINFO-1085"/>
    <x v="0"/>
    <s v="SOPORTE"/>
    <x v="0"/>
    <s v="INC039950293"/>
    <d v="2024-01-31T17:23:54"/>
    <x v="343"/>
    <d v="2024-01-01T00:00:00"/>
    <d v="2024-12-31T00:00:00"/>
    <d v="2024-01-01T00:00:00"/>
    <d v="2024-12-31T00:00:00"/>
    <s v=""/>
    <d v="2024-02-01T00:00:00"/>
    <n v="1"/>
    <x v="0"/>
    <n v="2"/>
    <n v="2024"/>
    <n v="0.97246119213377824"/>
  </r>
  <r>
    <x v="411"/>
    <s v="Error"/>
    <s v="[PRO] [PMP] INC039951337 - Ve saldos de PMP renovada y no la nueva."/>
    <x v="2"/>
    <s v=""/>
    <s v=""/>
    <s v="C360_Team_Mtto"/>
    <s v="Medium"/>
    <s v=""/>
    <s v="ESDCENINFO-1085"/>
    <x v="0"/>
    <s v="SOPORTE"/>
    <x v="0"/>
    <s v="INC039951337"/>
    <d v="2024-01-31T17:11:54"/>
    <x v="344"/>
    <d v="2024-01-31T00:00:00"/>
    <d v="2024-12-31T00:00:00"/>
    <d v="2024-01-01T00:00:00"/>
    <d v="2024-12-31T00:00:00"/>
    <s v=""/>
    <d v="2024-02-09T00:00:00"/>
    <n v="1"/>
    <x v="0"/>
    <n v="2"/>
    <n v="2024"/>
    <n v="8.8601407291644136"/>
  </r>
  <r>
    <x v="412"/>
    <s v="Error"/>
    <s v="[PRO] [PMP] INC039943846 - Fallo dispuesto multiproducto"/>
    <x v="2"/>
    <s v=""/>
    <s v=""/>
    <s v="C360_Team_Mtto"/>
    <s v="Medium"/>
    <s v=""/>
    <s v="ESDCENINFO-1085"/>
    <x v="0"/>
    <s v="SOPORTE"/>
    <x v="0"/>
    <s v="INC039943846"/>
    <d v="2024-01-31T13:39:13"/>
    <x v="345"/>
    <d v="2024-01-31T00:00:00"/>
    <d v="2024-12-31T00:00:00"/>
    <d v="2024-01-01T00:00:00"/>
    <d v="2024-12-31T00:00:00"/>
    <s v=""/>
    <d v="2024-02-06T00:00:00"/>
    <n v="1"/>
    <x v="0"/>
    <n v="2"/>
    <n v="2024"/>
    <n v="5.7988239814803819"/>
  </r>
  <r>
    <x v="413"/>
    <s v="Error"/>
    <s v="[PRO] [PMP] INC039921022 - PMP Renovada aparece duplicada"/>
    <x v="2"/>
    <s v=""/>
    <s v=""/>
    <s v="C360_Team_Mtto"/>
    <s v="Medium"/>
    <s v=""/>
    <s v="ESDCENINFO-1085"/>
    <x v="0"/>
    <s v="SOPORTE"/>
    <x v="0"/>
    <s v="INC039921022"/>
    <d v="2024-01-31T11:15:39"/>
    <x v="346"/>
    <d v="2024-01-31T00:00:00"/>
    <d v="2024-12-31T00:00:00"/>
    <d v="2024-01-01T00:00:00"/>
    <d v="2024-12-31T00:00:00"/>
    <s v=""/>
    <d v="2024-02-15T00:00:00"/>
    <n v="1"/>
    <x v="0"/>
    <n v="2"/>
    <n v="2024"/>
    <n v="14.983880648149352"/>
  </r>
  <r>
    <x v="414"/>
    <s v="Error"/>
    <s v="[PRO] [Seguros] INC039894141 - Póliza RC no subida a contador de producción"/>
    <x v="2"/>
    <s v=""/>
    <s v=""/>
    <s v="C360_Team_Mtto"/>
    <s v="Medium"/>
    <s v=""/>
    <s v="ESDCENINFO-1085"/>
    <x v="0"/>
    <s v="SOPORTE"/>
    <x v="0"/>
    <s v="INC039894141"/>
    <d v="2024-01-31T10:50:07"/>
    <x v="347"/>
    <d v="2024-01-01T00:00:00"/>
    <d v="2024-12-31T00:00:00"/>
    <d v="2024-01-01T00:00:00"/>
    <d v="2024-12-31T00:00:00"/>
    <s v=""/>
    <d v="2024-01-31T00:00:00"/>
    <n v="1"/>
    <x v="0"/>
    <n v="1"/>
    <n v="2024"/>
    <n v="1.1999351852864493E-2"/>
  </r>
  <r>
    <x v="415"/>
    <s v="Error"/>
    <s v="[PRO] [BATCH] INC039941689 - Procesos incremental-hismo-gs de categorización"/>
    <x v="2"/>
    <s v=""/>
    <s v=""/>
    <s v=""/>
    <s v="Medium"/>
    <s v="ESPC360-4519"/>
    <s v="ESDCENINFO-1085"/>
    <x v="1"/>
    <s v="SOPORTE"/>
    <x v="0"/>
    <s v="INC039941689"/>
    <d v="2024-01-31T09:39:23"/>
    <x v="348"/>
    <s v=""/>
    <s v=""/>
    <d v="2024-01-01T00:00:00"/>
    <d v="2024-12-31T00:00:00"/>
    <s v=""/>
    <d v="2024-02-01T00:00:00"/>
    <n v="1"/>
    <x v="0"/>
    <n v="2"/>
    <n v="2024"/>
    <n v="1.1973041782403016"/>
  </r>
  <r>
    <x v="416"/>
    <s v="Error"/>
    <s v="[BUG en modelo 1] Error en silverizado de nombres customer_360"/>
    <x v="2"/>
    <s v=""/>
    <s v=""/>
    <s v=""/>
    <s v="Highest"/>
    <s v=""/>
    <s v="ESPC360-3468"/>
    <x v="1"/>
    <s v=""/>
    <x v="0"/>
    <s v=""/>
    <d v="2024-01-30T12:17:13"/>
    <x v="349"/>
    <d v="2024-02-15T00:00:00"/>
    <d v="2024-12-31T00:00:00"/>
    <d v="2024-01-01T00:00:00"/>
    <d v="2024-12-31T00:00:00"/>
    <s v=""/>
    <d v="2024-02-05T00:00:00"/>
    <n v="1"/>
    <x v="0"/>
    <n v="2"/>
    <n v="2024"/>
    <n v="5.8996584375054226"/>
  </r>
  <r>
    <x v="417"/>
    <s v="Error"/>
    <s v="[PRO][PFEs] INC039887613 No se visualiza un deposito estructurado PFE"/>
    <x v="2"/>
    <s v=""/>
    <s v=""/>
    <s v="C360_Team_Mtto"/>
    <s v="Medium"/>
    <s v=""/>
    <s v="ESDCENINFO-1085"/>
    <x v="0"/>
    <s v=""/>
    <x v="1"/>
    <s v="INC039887613"/>
    <d v="2024-01-30T09:49:09"/>
    <x v="350"/>
    <d v="2024-01-30T00:00:00"/>
    <d v="2024-12-31T00:00:00"/>
    <d v="2024-01-01T00:00:00"/>
    <d v="2024-12-31T00:00:00"/>
    <s v=""/>
    <d v="2024-02-06T00:00:00"/>
    <n v="1"/>
    <x v="0"/>
    <n v="2"/>
    <n v="2024"/>
    <n v="7.0346409027770278"/>
  </r>
  <r>
    <x v="418"/>
    <s v="Error"/>
    <s v="[PRO] [Cuentas] INC039893238 - Saldo cuenta erróneo"/>
    <x v="2"/>
    <s v=""/>
    <s v=""/>
    <s v="C360_Team_Mtto"/>
    <s v="Medium"/>
    <s v=""/>
    <s v="ESDCENINFO-1085"/>
    <x v="0"/>
    <s v="SOPORTE"/>
    <x v="0"/>
    <s v="INC039893238"/>
    <d v="2024-01-30T09:42:10"/>
    <x v="351"/>
    <d v="2024-01-01T00:00:00"/>
    <d v="2024-12-31T00:00:00"/>
    <d v="2024-01-01T00:00:00"/>
    <d v="2024-12-31T00:00:00"/>
    <s v=""/>
    <d v="2024-01-30T00:00:00"/>
    <n v="1"/>
    <x v="0"/>
    <n v="1"/>
    <n v="2024"/>
    <n v="4.5040196760965046E-2"/>
  </r>
  <r>
    <x v="419"/>
    <s v="Error"/>
    <s v="[PRO] [PMP] INC039876454 - Diferencia dispuesto PMP aparece WEB a lo que aparece en oficina."/>
    <x v="2"/>
    <s v=""/>
    <s v=""/>
    <s v="C360_Team_Mtto"/>
    <s v="Medium"/>
    <s v=""/>
    <s v="ESDCENINFO-1085"/>
    <x v="0"/>
    <s v="SOPORTE"/>
    <x v="0"/>
    <s v="INC039876454"/>
    <d v="2024-01-30T08:41:11"/>
    <x v="352"/>
    <d v="2024-01-01T00:00:00"/>
    <d v="2024-12-31T00:00:00"/>
    <d v="2024-01-01T00:00:00"/>
    <d v="2024-12-31T00:00:00"/>
    <s v=""/>
    <d v="2024-01-30T00:00:00"/>
    <n v="1"/>
    <x v="0"/>
    <n v="1"/>
    <n v="2024"/>
    <n v="3.8119999997434206E-2"/>
  </r>
  <r>
    <x v="420"/>
    <s v="Error"/>
    <s v="[PRO] [Valores] INC039875151 - reclamacion rentabilidad valores historicos "/>
    <x v="2"/>
    <s v=""/>
    <s v=""/>
    <s v="C360_Team_Mtto"/>
    <s v="Medium"/>
    <s v=""/>
    <s v="ESDCENINFO-1085"/>
    <x v="0"/>
    <s v="SOPORTE"/>
    <x v="0"/>
    <s v="INC039875151"/>
    <d v="2024-01-29T13:35:20"/>
    <x v="353"/>
    <d v="2024-01-29T00:00:00"/>
    <d v="2024-12-31T00:00:00"/>
    <d v="2024-01-01T00:00:00"/>
    <d v="2024-12-31T00:00:00"/>
    <s v=""/>
    <d v="2024-02-06T00:00:00"/>
    <n v="1"/>
    <x v="0"/>
    <n v="2"/>
    <n v="2024"/>
    <n v="7.80111262731225"/>
  </r>
  <r>
    <x v="421"/>
    <s v="Error"/>
    <s v="[PRO] [PFE] INC039836926 - PFE importe doblado"/>
    <x v="2"/>
    <s v=""/>
    <s v=""/>
    <s v="C360_Team_Mtto"/>
    <s v="Medium"/>
    <s v=""/>
    <s v="ESDCENINFO-1085"/>
    <x v="0"/>
    <s v="SOPORTE"/>
    <x v="0"/>
    <s v="INC039836926"/>
    <d v="2024-01-29T09:45:23"/>
    <x v="354"/>
    <d v="2024-01-01T00:00:00"/>
    <d v="2024-12-31T00:00:00"/>
    <d v="2024-01-01T00:00:00"/>
    <d v="2024-12-31T00:00:00"/>
    <s v=""/>
    <d v="2024-01-29T00:00:00"/>
    <n v="1"/>
    <x v="0"/>
    <n v="1"/>
    <n v="2024"/>
    <n v="6.0139432869618759E-2"/>
  </r>
  <r>
    <x v="422"/>
    <s v="Error"/>
    <s v="[PRO] [Prestamos] INC039842283 - Datos en Vinculación, no se muestra datos obtenidos de la simulación"/>
    <x v="2"/>
    <s v=""/>
    <s v=""/>
    <s v="C360_Team_Mtto"/>
    <s v="Medium"/>
    <s v=""/>
    <s v="ESDCENINFO-1085"/>
    <x v="0"/>
    <s v=""/>
    <x v="1"/>
    <s v="INC039842283"/>
    <d v="2024-01-29T09:42:10"/>
    <x v="355"/>
    <s v=""/>
    <s v=""/>
    <d v="2024-01-01T00:00:00"/>
    <d v="2024-12-31T00:00:00"/>
    <d v="2024-01-30T00:00:00"/>
    <d v="2024-02-08T00:00:00"/>
    <n v="1"/>
    <x v="0"/>
    <n v="2"/>
    <n v="2024"/>
    <n v="10.319700671294413"/>
  </r>
  <r>
    <x v="423"/>
    <s v="Error"/>
    <s v="[C360 - digitalchannelactivity_datagen] - Error calculo conexiones"/>
    <x v="2"/>
    <s v=""/>
    <s v=""/>
    <s v=""/>
    <s v="Medium"/>
    <s v=""/>
    <s v="ESDCENINFO-1036"/>
    <x v="1"/>
    <s v=""/>
    <x v="1"/>
    <s v=""/>
    <d v="2024-01-26T10:59:23"/>
    <x v="356"/>
    <d v="2023-03-01T00:00:00"/>
    <d v="2023-12-31T00:00:00"/>
    <d v="2024-01-01T00:00:00"/>
    <d v="2024-12-31T00:00:00"/>
    <s v=""/>
    <d v="2024-02-02T00:00:00"/>
    <n v="1"/>
    <x v="0"/>
    <n v="2"/>
    <n v="2024"/>
    <n v="6.9574282638859586"/>
  </r>
  <r>
    <x v="424"/>
    <s v="Error"/>
    <s v="[C360 risk_datagen] - Error cálculo historical_amount_deliquency_contracts"/>
    <x v="2"/>
    <s v=""/>
    <s v=""/>
    <s v="C360_Team_Integration"/>
    <s v="Medium"/>
    <s v=""/>
    <s v="ESDCENINFO-1036"/>
    <x v="1"/>
    <s v=""/>
    <x v="1"/>
    <s v=""/>
    <d v="2024-01-26T10:53:25"/>
    <x v="357"/>
    <d v="2023-03-01T00:00:00"/>
    <d v="2023-12-31T00:00:00"/>
    <d v="2024-01-01T00:00:00"/>
    <d v="2024-12-31T00:00:00"/>
    <s v=""/>
    <d v="2024-01-30T00:00:00"/>
    <n v="1"/>
    <x v="0"/>
    <n v="1"/>
    <n v="2024"/>
    <n v="3.9543045717582572"/>
  </r>
  <r>
    <x v="425"/>
    <s v="Error"/>
    <s v="[PRO] [Cuentas] INC039810998 - Banner informativo de fin de carencia"/>
    <x v="2"/>
    <s v=""/>
    <s v=""/>
    <s v=""/>
    <s v="Medium"/>
    <s v="ESPC360-2476"/>
    <s v="ESDCENINFO-1085"/>
    <x v="0"/>
    <s v=""/>
    <x v="0"/>
    <s v="INC039810998"/>
    <d v="2024-01-25T17:21:52"/>
    <x v="358"/>
    <d v="2024-01-01T00:00:00"/>
    <d v="2024-12-31T00:00:00"/>
    <d v="2024-01-01T00:00:00"/>
    <d v="2024-12-31T00:00:00"/>
    <s v=""/>
    <d v="2024-01-31T00:00:00"/>
    <n v="1"/>
    <x v="0"/>
    <n v="1"/>
    <n v="2024"/>
    <n v="5.8588774536983692"/>
  </r>
  <r>
    <x v="426"/>
    <s v="Error"/>
    <s v="[PRO] [Seguridad] INC039785089 - no le aparece el dni en el certificado de titularidad"/>
    <x v="2"/>
    <s v=""/>
    <s v=""/>
    <s v="C360_Team_Mtto"/>
    <s v="Medium"/>
    <s v=""/>
    <s v="ESDCENINFO-1085"/>
    <x v="0"/>
    <s v="SOPORTE"/>
    <x v="0"/>
    <s v="INC039785089"/>
    <d v="2024-01-25T17:15:44"/>
    <x v="359"/>
    <s v=""/>
    <d v="2024-12-31T00:00:00"/>
    <d v="2024-01-01T00:00:00"/>
    <d v="2024-12-31T00:00:00"/>
    <s v=""/>
    <d v="2024-01-26T00:00:00"/>
    <n v="1"/>
    <x v="0"/>
    <n v="1"/>
    <n v="2024"/>
    <n v="0.64897674768144498"/>
  </r>
  <r>
    <x v="427"/>
    <s v="Error"/>
    <s v="[PRO] [Recibos] INC039805103 - API de ADN de bills no devuelve recibos de 2024"/>
    <x v="2"/>
    <s v=""/>
    <s v=""/>
    <s v="C360_Team_Mtto"/>
    <s v="Medium"/>
    <s v=""/>
    <s v="ESDCENINFO-1085"/>
    <x v="0"/>
    <s v=""/>
    <x v="0"/>
    <s v="INC039805103"/>
    <d v="2024-01-25T11:56:13"/>
    <x v="360"/>
    <s v=""/>
    <s v=""/>
    <d v="2024-01-01T00:00:00"/>
    <d v="2024-12-31T00:00:00"/>
    <d v="2024-01-26T00:00:00"/>
    <d v="2024-02-16T00:00:00"/>
    <n v="1"/>
    <x v="0"/>
    <n v="2"/>
    <n v="2024"/>
    <n v="21.860582048611832"/>
  </r>
  <r>
    <x v="428"/>
    <s v="Error"/>
    <s v="[PRO] [BATCH] INC039800106 - PCDP360041D/B-SANES-P-HDP.CDP360-100047289 - Odate: 2024/01/24"/>
    <x v="2"/>
    <s v=""/>
    <s v=""/>
    <s v="C360_Team_Mtto"/>
    <s v="Medium"/>
    <s v=""/>
    <s v="ESDCENINFO-1085"/>
    <x v="0"/>
    <s v="SOPORTE"/>
    <x v="0"/>
    <s v="INC039800106"/>
    <d v="2024-01-25T11:10:41"/>
    <x v="361"/>
    <d v="2024-01-01T00:00:00"/>
    <d v="2024-12-31T00:00:00"/>
    <d v="2024-01-01T00:00:00"/>
    <d v="2024-12-31T00:00:00"/>
    <s v=""/>
    <d v="2024-01-30T00:00:00"/>
    <n v="1"/>
    <x v="0"/>
    <n v="1"/>
    <n v="2024"/>
    <n v="4.9356593865741161"/>
  </r>
  <r>
    <x v="429"/>
    <s v="Error"/>
    <s v="[PRE] [Kstream] Tópicos source sin mensajes"/>
    <x v="2"/>
    <s v=""/>
    <s v=""/>
    <s v="C360_Team_Mtto"/>
    <s v="Medium"/>
    <s v=""/>
    <s v="ESDCENINFO-1085"/>
    <x v="0"/>
    <s v=""/>
    <x v="2"/>
    <s v=""/>
    <d v="2024-01-24T16:34:42"/>
    <x v="362"/>
    <s v=""/>
    <s v=""/>
    <s v=""/>
    <s v=""/>
    <d v="2024-01-24T00:00:00"/>
    <d v="2024-01-30T00:00:00"/>
    <n v="1"/>
    <x v="0"/>
    <n v="1"/>
    <n v="2024"/>
    <n v="5.6816993171305512"/>
  </r>
  <r>
    <x v="430"/>
    <s v="Error"/>
    <s v="[PRO] [L&amp;R] INC039787665 - Descripción producto incorrecta en ADN 360"/>
    <x v="2"/>
    <s v=""/>
    <s v=""/>
    <s v="C360_Team_Mtto"/>
    <s v="Medium"/>
    <s v=""/>
    <s v="ESDCENINFO-1085"/>
    <x v="0"/>
    <s v=""/>
    <x v="0"/>
    <s v="INC039787665"/>
    <d v="2024-01-24T16:32:15"/>
    <x v="363"/>
    <d v="2024-01-01T00:00:00"/>
    <d v="2024-12-31T00:00:00"/>
    <d v="2024-01-01T00:00:00"/>
    <d v="2024-12-31T00:00:00"/>
    <s v=""/>
    <d v="2024-01-31T00:00:00"/>
    <n v="1"/>
    <x v="0"/>
    <n v="1"/>
    <n v="2024"/>
    <n v="7.0865263541636523"/>
  </r>
  <r>
    <x v="431"/>
    <s v="Error"/>
    <s v="[PRO] [PMP] INC039784751 - No coincide disponible de la Pmp en web y posiciones"/>
    <x v="2"/>
    <s v=""/>
    <s v=""/>
    <s v="C360_Team_Mtto"/>
    <s v="Medium"/>
    <s v=""/>
    <s v="ESDCENINFO-1085"/>
    <x v="0"/>
    <s v="SOPORTE"/>
    <x v="0"/>
    <s v="INC039784751"/>
    <d v="2024-01-24T15:49:05"/>
    <x v="364"/>
    <d v="2024-01-24T00:00:00"/>
    <d v="2024-12-31T00:00:00"/>
    <d v="2024-01-01T00:00:00"/>
    <d v="2024-12-31T00:00:00"/>
    <s v=""/>
    <d v="2024-02-08T00:00:00"/>
    <n v="1"/>
    <x v="0"/>
    <n v="2"/>
    <n v="2024"/>
    <n v="14.916898240735463"/>
  </r>
  <r>
    <x v="432"/>
    <s v="Error"/>
    <s v="Error comunicación Lago DEV con MongoDB Atlas"/>
    <x v="2"/>
    <s v=""/>
    <s v=""/>
    <s v="C360_Team_Integration"/>
    <s v="Medium"/>
    <s v=""/>
    <s v="ESDCENINFO-1085"/>
    <x v="0"/>
    <s v=""/>
    <x v="1"/>
    <s v=""/>
    <d v="2024-01-24T10:59:07"/>
    <x v="365"/>
    <d v="2024-01-24T00:00:00"/>
    <d v="2024-12-31T00:00:00"/>
    <d v="2024-01-01T00:00:00"/>
    <d v="2024-12-31T00:00:00"/>
    <d v="2024-04-18T00:00:00"/>
    <d v="2024-04-19T00:00:00"/>
    <n v="1"/>
    <x v="0"/>
    <n v="4"/>
    <n v="2024"/>
    <n v="85.968122384263552"/>
  </r>
  <r>
    <x v="433"/>
    <s v="Error"/>
    <s v="[mov_transfers_det] - BUG_Error variable iban_1"/>
    <x v="2"/>
    <s v=""/>
    <s v=""/>
    <s v=""/>
    <s v="Medium"/>
    <s v=""/>
    <s v="ESPC360-3468"/>
    <x v="1"/>
    <s v=""/>
    <x v="1"/>
    <s v=""/>
    <d v="2024-01-24T10:22:11"/>
    <x v="366"/>
    <d v="2024-01-01T00:00:00"/>
    <d v="2024-12-31T00:00:00"/>
    <d v="2024-01-01T00:00:00"/>
    <d v="2024-12-31T00:00:00"/>
    <s v=""/>
    <d v="2024-03-01T00:00:00"/>
    <n v="1"/>
    <x v="0"/>
    <n v="3"/>
    <n v="2024"/>
    <n v="36.975925625003583"/>
  </r>
  <r>
    <x v="434"/>
    <s v="Error"/>
    <s v="[PRO] [BATCH] INC039744820 - PCDP360041D/B-SANES-P-HDP.CDP360-100047289 - Odate: 2024/01/22"/>
    <x v="2"/>
    <s v=""/>
    <s v=""/>
    <s v="C360_Team_Mtto"/>
    <s v="Medium"/>
    <s v=""/>
    <s v="ESDCENINFO-1085"/>
    <x v="0"/>
    <s v="SOPORTE"/>
    <x v="0"/>
    <s v="INC039744820"/>
    <d v="2024-01-24T09:56:32"/>
    <x v="367"/>
    <d v="2024-01-01T00:00:00"/>
    <d v="2024-12-31T00:00:00"/>
    <d v="2024-01-01T00:00:00"/>
    <d v="2024-12-31T00:00:00"/>
    <s v=""/>
    <d v="2024-01-29T00:00:00"/>
    <n v="1"/>
    <x v="0"/>
    <n v="1"/>
    <n v="2024"/>
    <n v="4.9593571527730091"/>
  </r>
  <r>
    <x v="435"/>
    <s v="Error"/>
    <s v="Micro Banca electrónica no limpia caché con Darwin 3.2"/>
    <x v="2"/>
    <s v="3"/>
    <s v="C360_Operacional_Sprint 169"/>
    <s v="C360_Operacional_Team_2"/>
    <s v="Medium"/>
    <s v="ESPC360-3649"/>
    <s v="ESPC360-3646"/>
    <x v="0"/>
    <s v=""/>
    <x v="1"/>
    <s v=""/>
    <d v="2024-01-23T23:53:19"/>
    <x v="368"/>
    <d v="2024-02-01T00:00:00"/>
    <d v="2024-01-11T00:00:00"/>
    <d v="2023-11-30T00:00:00"/>
    <d v="2024-01-11T00:00:00"/>
    <d v="2024-02-01T00:00:00"/>
    <d v="2024-03-04T00:00:00"/>
    <n v="1"/>
    <x v="0"/>
    <n v="3"/>
    <n v="2024"/>
    <n v="40.613909537038126"/>
  </r>
  <r>
    <x v="436"/>
    <s v="Error"/>
    <s v="[PRO] [Valores] INC039749137 - No aparece rentabilidad en acciones Acerinox"/>
    <x v="2"/>
    <s v=""/>
    <s v=""/>
    <s v="C360_Team_Mtto"/>
    <s v="Medium"/>
    <s v=""/>
    <s v="ESDCENINFO-1085"/>
    <x v="0"/>
    <s v="SOPORTE"/>
    <x v="0"/>
    <s v="INC039749137"/>
    <d v="2024-01-23T13:54:10"/>
    <x v="369"/>
    <d v="2024-01-01T00:00:00"/>
    <d v="2024-12-31T00:00:00"/>
    <d v="2024-01-01T00:00:00"/>
    <d v="2024-12-31T00:00:00"/>
    <s v=""/>
    <d v="2024-01-29T00:00:00"/>
    <n v="1"/>
    <x v="0"/>
    <n v="1"/>
    <n v="2024"/>
    <n v="5.9995103819455835"/>
  </r>
  <r>
    <x v="437"/>
    <s v="Error"/>
    <s v="[PRE] [Tarjetas] INC039676058 - El servicio card-contracts/statements-status falla para empresas"/>
    <x v="2"/>
    <s v=""/>
    <s v=""/>
    <s v="C360_Team_Mtto"/>
    <s v="Medium"/>
    <s v=""/>
    <s v="ESDCENINFO-1085"/>
    <x v="0"/>
    <s v="SOPORTE"/>
    <x v="2"/>
    <s v="INC039676058"/>
    <d v="2024-01-22T09:53:12"/>
    <x v="370"/>
    <d v="2024-01-01T00:00:00"/>
    <d v="2024-12-31T00:00:00"/>
    <d v="2024-01-01T00:00:00"/>
    <d v="2024-12-31T00:00:00"/>
    <s v=""/>
    <d v="2024-01-26T00:00:00"/>
    <n v="1"/>
    <x v="0"/>
    <n v="1"/>
    <n v="2024"/>
    <n v="3.9731134374960675"/>
  </r>
  <r>
    <x v="438"/>
    <s v="Error"/>
    <s v="[PRO] [Tarjetas] INC039635298 - Deuda incorrecta refinanciacion tarjetas"/>
    <x v="2"/>
    <s v=""/>
    <s v=""/>
    <s v="C360_Team_Mtto"/>
    <s v="Medium"/>
    <s v=""/>
    <s v="ESDCENINFO-1085"/>
    <x v="0"/>
    <s v="SOPORTE"/>
    <x v="0"/>
    <s v="INC039635298"/>
    <d v="2024-01-19T09:56:25"/>
    <x v="371"/>
    <d v="2024-01-01T00:00:00"/>
    <d v="2024-12-31T00:00:00"/>
    <d v="2024-01-01T00:00:00"/>
    <d v="2024-12-31T00:00:00"/>
    <s v=""/>
    <d v="2024-01-22T00:00:00"/>
    <n v="1"/>
    <x v="0"/>
    <n v="1"/>
    <n v="2024"/>
    <n v="3.0095514236090821"/>
  </r>
  <r>
    <x v="439"/>
    <s v="Error"/>
    <s v="[BUG en modelo 1] variable num_contr_depositosplazo_1tit genera problemas para ciertas particiones"/>
    <x v="2"/>
    <s v=""/>
    <s v=""/>
    <s v=""/>
    <s v="Medium"/>
    <s v="ESPC360-2795"/>
    <s v="ESPC360-3468"/>
    <x v="1"/>
    <s v=""/>
    <x v="0"/>
    <s v=""/>
    <d v="2024-01-18T16:56:36"/>
    <x v="372"/>
    <d v="2024-01-01T00:00:00"/>
    <d v="2024-12-31T00:00:00"/>
    <d v="2024-01-01T00:00:00"/>
    <d v="2024-12-31T00:00:00"/>
    <d v="2024-01-25T00:00:00"/>
    <d v="2024-01-25T00:00:00"/>
    <n v="1"/>
    <x v="0"/>
    <n v="1"/>
    <n v="2024"/>
    <n v="7.0050410532421665"/>
  </r>
  <r>
    <x v="440"/>
    <s v="Error"/>
    <s v="[PRE] Depositos - INC039614586 - Confirmar el motivo por el que no se recupera un contrato de depósito"/>
    <x v="2"/>
    <s v=""/>
    <s v=""/>
    <s v="C360_Team_Mtto"/>
    <s v="Medium"/>
    <s v=""/>
    <s v="ESDCENINFO-1085"/>
    <x v="0"/>
    <s v=""/>
    <x v="2"/>
    <s v="INC039614586"/>
    <d v="2024-01-18T15:09:45"/>
    <x v="373"/>
    <d v="2024-01-01T00:00:00"/>
    <d v="2024-12-31T00:00:00"/>
    <d v="2024-01-01T00:00:00"/>
    <d v="2024-12-31T00:00:00"/>
    <s v=""/>
    <d v="2024-01-19T00:00:00"/>
    <n v="1"/>
    <x v="0"/>
    <n v="1"/>
    <n v="2024"/>
    <n v="0.92179927083634539"/>
  </r>
  <r>
    <x v="441"/>
    <s v="Error"/>
    <s v="[PRO] Valores - INC039583935 -No se ven calculadas las rentabilidades"/>
    <x v="2"/>
    <s v=""/>
    <s v=""/>
    <s v="ADN_Team_Mtto"/>
    <s v="Medium"/>
    <s v=""/>
    <s v="ESDCENINFO-1085"/>
    <x v="0"/>
    <s v=""/>
    <x v="0"/>
    <s v="INC039583935"/>
    <d v="2024-01-18T14:26:05"/>
    <x v="374"/>
    <d v="2024-01-01T00:00:00"/>
    <d v="2024-12-31T00:00:00"/>
    <d v="2024-01-01T00:00:00"/>
    <d v="2024-12-31T00:00:00"/>
    <s v=""/>
    <d v="2024-01-18T00:00:00"/>
    <n v="1"/>
    <x v="0"/>
    <n v="1"/>
    <n v="2024"/>
    <n v="3.5433217635727488E-3"/>
  </r>
  <r>
    <x v="442"/>
    <s v="Error"/>
    <s v="[PRO] [Créditos] INC039620432 - crédito 004926382314046678 renovado en 18-10-2023 que no tiene límite correcto en adn"/>
    <x v="2"/>
    <s v=""/>
    <s v=""/>
    <s v="C360_Team_Mtto"/>
    <s v="Medium"/>
    <s v=""/>
    <s v="ESDCENINFO-1085"/>
    <x v="0"/>
    <s v="SOPORTE"/>
    <x v="0"/>
    <s v="INC039620432"/>
    <d v="2024-01-18T12:03:13"/>
    <x v="375"/>
    <d v="2024-01-01T00:00:00"/>
    <d v="2024-12-31T00:00:00"/>
    <d v="2024-01-01T00:00:00"/>
    <d v="2024-12-31T00:00:00"/>
    <s v=""/>
    <d v="2024-01-22T00:00:00"/>
    <n v="1"/>
    <x v="0"/>
    <n v="1"/>
    <n v="2024"/>
    <n v="4.0175433564800187"/>
  </r>
  <r>
    <x v="443"/>
    <s v="Error"/>
    <s v="[PRO] [Valores] INC039610804 - HELPY no aparece rentabilidad letras del tesoro"/>
    <x v="2"/>
    <s v=""/>
    <s v=""/>
    <s v="C360_Team_Mtto"/>
    <s v="Medium"/>
    <s v=""/>
    <s v="ESDCENINFO-1085"/>
    <x v="0"/>
    <s v="SOPORTE"/>
    <x v="0"/>
    <s v="INC039610804"/>
    <d v="2024-01-18T09:00:43"/>
    <x v="376"/>
    <d v="2024-01-01T00:00:00"/>
    <d v="2024-12-31T00:00:00"/>
    <d v="2024-01-01T00:00:00"/>
    <d v="2024-12-31T00:00:00"/>
    <s v=""/>
    <d v="2024-01-22T00:00:00"/>
    <n v="1"/>
    <x v="0"/>
    <n v="1"/>
    <n v="2024"/>
    <n v="4.0567038425942883"/>
  </r>
  <r>
    <x v="444"/>
    <s v="Error"/>
    <s v="[PRO] [mov.cuentas] Descripciones genéricas mov.cuentas. Error plantillas"/>
    <x v="2"/>
    <s v=""/>
    <s v=""/>
    <s v="C360_Team_Mtto"/>
    <s v="Medium"/>
    <s v=""/>
    <s v="ESDCENINFO-1085"/>
    <x v="0"/>
    <s v=""/>
    <x v="0"/>
    <s v=""/>
    <d v="2024-01-16T16:24:12"/>
    <x v="377"/>
    <d v="2024-01-19T00:00:00"/>
    <d v="2024-12-31T00:00:00"/>
    <d v="2024-01-01T00:00:00"/>
    <d v="2024-12-31T00:00:00"/>
    <d v="2024-01-19T00:00:00"/>
    <d v="2024-02-21T00:00:00"/>
    <n v="1"/>
    <x v="0"/>
    <n v="2"/>
    <n v="2024"/>
    <n v="35.725444618052279"/>
  </r>
  <r>
    <x v="445"/>
    <s v="Error"/>
    <s v="[PRO] [mov. tarjetas] INC039581933 - No se ven ciertos mov. tarj. credito"/>
    <x v="2"/>
    <s v=""/>
    <s v=""/>
    <s v=""/>
    <s v="Medium"/>
    <s v=""/>
    <s v="ESDCENINFO-1085"/>
    <x v="0"/>
    <s v="SOPORTE"/>
    <x v="0"/>
    <s v="INC039581933"/>
    <d v="2024-01-16T15:57:35"/>
    <x v="378"/>
    <d v="2024-01-01T00:00:00"/>
    <d v="2024-12-31T00:00:00"/>
    <d v="2024-01-01T00:00:00"/>
    <d v="2024-12-31T00:00:00"/>
    <s v=""/>
    <d v="2024-01-17T00:00:00"/>
    <n v="1"/>
    <x v="0"/>
    <n v="1"/>
    <n v="2024"/>
    <n v="0.88381137731630588"/>
  </r>
  <r>
    <x v="446"/>
    <s v="Error"/>
    <s v="[PRE] [Kstream] Tópicos source sin mensajes"/>
    <x v="2"/>
    <s v=""/>
    <s v=""/>
    <s v="ADN_Team_Mtto"/>
    <s v="Medium"/>
    <s v=""/>
    <s v="ESDCENINFO-1085"/>
    <x v="0"/>
    <s v=""/>
    <x v="2"/>
    <s v=""/>
    <d v="2024-01-16T10:20:42"/>
    <x v="379"/>
    <d v="2024-01-01T00:00:00"/>
    <d v="2024-12-31T00:00:00"/>
    <d v="2024-01-01T00:00:00"/>
    <d v="2024-12-31T00:00:00"/>
    <d v="2024-01-17T00:00:00"/>
    <d v="2024-01-19T00:00:00"/>
    <n v="1"/>
    <x v="0"/>
    <n v="1"/>
    <n v="2024"/>
    <n v="3.122826921302476"/>
  </r>
  <r>
    <x v="447"/>
    <s v="Error"/>
    <s v="[PRO] [PMP] INC039550160 -  Error disponible PMP"/>
    <x v="2"/>
    <s v=""/>
    <s v=""/>
    <s v="C360_Team_Mtto"/>
    <s v="Medium"/>
    <s v=""/>
    <s v="ESDCENINFO-1085"/>
    <x v="0"/>
    <s v=""/>
    <x v="0"/>
    <s v="INC039550160"/>
    <d v="2024-01-15T17:17:47"/>
    <x v="380"/>
    <s v=""/>
    <s v=""/>
    <d v="2024-01-01T00:00:00"/>
    <d v="2024-12-31T00:00:00"/>
    <d v="2024-01-23T00:00:00"/>
    <d v="2024-02-16T00:00:00"/>
    <n v="1"/>
    <x v="0"/>
    <n v="2"/>
    <n v="2024"/>
    <n v="31.635762638892629"/>
  </r>
  <r>
    <x v="448"/>
    <s v="Error"/>
    <s v="[C360 - mkt_success_det] Duplicados en producciones y no se informa success_date"/>
    <x v="2"/>
    <s v="5"/>
    <s v="C360_Analitico_Sprint 19;C360_Analitico_Sprint 20"/>
    <s v="C360_Analitico_Team_2"/>
    <s v="Medium"/>
    <s v=""/>
    <s v="ESPC360-3882"/>
    <x v="1"/>
    <s v=""/>
    <x v="0"/>
    <s v=""/>
    <d v="2024-01-15T13:10:18"/>
    <x v="333"/>
    <d v="2024-01-22T00:00:00"/>
    <d v="2023-12-31T00:00:00"/>
    <d v="2023-03-01T00:00:00"/>
    <d v="2023-12-31T00:00:00"/>
    <d v="2024-01-25T00:00:00"/>
    <d v="2024-03-18T00:00:00"/>
    <n v="1"/>
    <x v="0"/>
    <n v="3"/>
    <n v="2024"/>
    <n v="63.153520925923658"/>
  </r>
  <r>
    <x v="449"/>
    <s v="Error"/>
    <s v="[PRO] [PFE] INC039479089 - [ES] Operación cliente F027714198 no se ve en ADN360"/>
    <x v="2"/>
    <s v=""/>
    <s v=""/>
    <s v="ADN_Team_Mtto"/>
    <s v="Medium"/>
    <s v=""/>
    <s v="ESDCENINFO-1085"/>
    <x v="0"/>
    <s v="SOPORTE"/>
    <x v="0"/>
    <s v="INC039479089"/>
    <d v="2024-01-11T14:28:41"/>
    <x v="381"/>
    <d v="2024-01-01T00:00:00"/>
    <d v="2024-12-31T00:00:00"/>
    <d v="2024-01-01T00:00:00"/>
    <d v="2024-12-31T00:00:00"/>
    <s v=""/>
    <d v="2024-01-11T00:00:00"/>
    <n v="1"/>
    <x v="0"/>
    <n v="1"/>
    <n v="2024"/>
    <n v="0.13556744212837657"/>
  </r>
  <r>
    <x v="450"/>
    <s v="Error"/>
    <s v="[PRO] [Valores] INC039477161 - PEX_0023190920 - No ve la rentabilidad de sus valores por Web"/>
    <x v="2"/>
    <s v=""/>
    <s v=""/>
    <s v="ADN_Team_Mtto"/>
    <s v="Medium"/>
    <s v=""/>
    <s v="ESDCENINFO-1085"/>
    <x v="0"/>
    <s v="SOPORTE"/>
    <x v="0"/>
    <s v="INC039477161"/>
    <d v="2024-01-11T13:18:49"/>
    <x v="382"/>
    <d v="2024-01-01T00:00:00"/>
    <d v="2024-12-31T00:00:00"/>
    <d v="2024-01-01T00:00:00"/>
    <d v="2024-12-31T00:00:00"/>
    <s v=""/>
    <d v="2024-01-17T00:00:00"/>
    <n v="1"/>
    <x v="0"/>
    <n v="1"/>
    <n v="2024"/>
    <n v="5.8908603935196879"/>
  </r>
  <r>
    <x v="451"/>
    <s v="Error"/>
    <s v="[BUG] - Movimientos que aparecen en la mpdt012 pero no en la mov_creditcards_det ni mkt_success_det"/>
    <x v="2"/>
    <s v="2"/>
    <s v="C360_Analitico_Sprint 18"/>
    <s v="C360_Analitico_Team_1"/>
    <s v="Medium"/>
    <s v="ESPC360-5236"/>
    <s v="ESPC360-3468"/>
    <x v="1"/>
    <s v=""/>
    <x v="1"/>
    <s v=""/>
    <d v="2024-01-10T16:09:46"/>
    <x v="383"/>
    <d v="2023-03-01T00:00:00"/>
    <d v="2023-12-31T00:00:00"/>
    <d v="2023-03-01T00:00:00"/>
    <d v="2023-12-31T00:00:00"/>
    <d v="2024-01-12T00:00:00"/>
    <d v="2024-02-02T00:00:00"/>
    <n v="1"/>
    <x v="0"/>
    <n v="2"/>
    <n v="2024"/>
    <n v="22.74180086805427"/>
  </r>
  <r>
    <x v="452"/>
    <s v="Error"/>
    <s v="Movimientos de tarjetas de crédito - Duplicados"/>
    <x v="2"/>
    <s v=""/>
    <s v=""/>
    <s v="C360_Team_Mtto"/>
    <s v="Medium"/>
    <s v=""/>
    <s v="ESDCENINFO-1085"/>
    <x v="0"/>
    <s v=""/>
    <x v="1"/>
    <s v=""/>
    <d v="2024-01-10T15:00:10"/>
    <x v="384"/>
    <d v="2024-01-12T00:00:00"/>
    <d v="2024-12-31T00:00:00"/>
    <d v="2024-01-01T00:00:00"/>
    <d v="2024-12-31T00:00:00"/>
    <d v="2024-01-12T00:00:00"/>
    <d v="2024-06-19T00:00:00"/>
    <n v="1"/>
    <x v="0"/>
    <n v="6"/>
    <n v="2024"/>
    <n v="160.90168332176108"/>
  </r>
  <r>
    <x v="453"/>
    <s v="Error"/>
    <s v="[PRO] [PMP] INC039446423 - PEX_0023156481 error datos extranjero"/>
    <x v="2"/>
    <s v=""/>
    <s v=""/>
    <s v="C360_Team_Mtto"/>
    <s v="Medium"/>
    <s v=""/>
    <s v="ESDCENINFO-1085"/>
    <x v="0"/>
    <s v=""/>
    <x v="0"/>
    <s v="INC039446423"/>
    <d v="2024-01-10T13:44:04"/>
    <x v="385"/>
    <d v="2024-01-01T00:00:00"/>
    <d v="2024-12-31T00:00:00"/>
    <d v="2024-01-01T00:00:00"/>
    <d v="2024-12-31T00:00:00"/>
    <s v=""/>
    <d v="2024-01-19T00:00:00"/>
    <n v="1"/>
    <x v="0"/>
    <n v="1"/>
    <n v="2024"/>
    <n v="8.9785794212948531"/>
  </r>
  <r>
    <x v="454"/>
    <s v="Error"/>
    <s v="[PRO] [Tarjetas] INC039445616 - PEX_0023155592 No visualizan la tarjeta"/>
    <x v="2"/>
    <s v=""/>
    <s v=""/>
    <s v="C360_Team_Mtto"/>
    <s v="Medium"/>
    <s v=""/>
    <s v="ESDCENINFO-1085"/>
    <x v="0"/>
    <s v=""/>
    <x v="0"/>
    <s v="INC039445616"/>
    <d v="2024-01-10T12:42:11"/>
    <x v="386"/>
    <d v="2024-01-01T00:00:00"/>
    <d v="2024-12-31T00:00:00"/>
    <d v="2024-01-01T00:00:00"/>
    <d v="2024-12-31T00:00:00"/>
    <s v=""/>
    <d v="2024-01-19T00:00:00"/>
    <n v="1"/>
    <x v="0"/>
    <n v="1"/>
    <n v="2024"/>
    <n v="9.0238508449037909"/>
  </r>
  <r>
    <x v="455"/>
    <s v="Error"/>
    <s v="[Macondo - Préstamos] No devuelve las hipotecas"/>
    <x v="9"/>
    <s v=""/>
    <s v=""/>
    <s v=""/>
    <s v="Medium"/>
    <s v=""/>
    <s v="ESDCENINFO-1085"/>
    <x v="0"/>
    <s v=""/>
    <x v="1"/>
    <s v="INC039387009"/>
    <d v="2024-01-10T10:15:36"/>
    <x v="387"/>
    <d v="2024-01-01T00:00:00"/>
    <d v="2024-12-31T00:00:00"/>
    <d v="2024-01-01T00:00:00"/>
    <d v="2024-12-31T00:00:00"/>
    <s v=""/>
    <s v=""/>
    <n v="1"/>
    <x v="0"/>
    <n v="1"/>
    <n v="2024"/>
    <n v="5.0189004398198449"/>
  </r>
  <r>
    <x v="456"/>
    <s v="Error"/>
    <s v="[PRO] [Accounts] INC039387009 no ve cuentas administradas que antes si veía"/>
    <x v="2"/>
    <s v=""/>
    <s v=""/>
    <s v="ADN_Team_Mtto"/>
    <s v="Medium"/>
    <s v=""/>
    <s v="ESDCENINFO-1085"/>
    <x v="0"/>
    <s v=""/>
    <x v="1"/>
    <s v="INC039387009"/>
    <d v="2024-01-10T09:50:30"/>
    <x v="388"/>
    <d v="2024-01-01T00:00:00"/>
    <d v="2024-12-31T00:00:00"/>
    <d v="2024-01-01T00:00:00"/>
    <d v="2024-12-31T00:00:00"/>
    <s v=""/>
    <d v="2024-01-10T00:00:00"/>
    <n v="1"/>
    <x v="0"/>
    <n v="1"/>
    <n v="2024"/>
    <n v="0.15206835648132255"/>
  </r>
  <r>
    <x v="457"/>
    <s v="Error"/>
    <s v="[BUG en modelo 1] Datos márgenes e intereses sin informar en el proceso customer_360 modelo 1"/>
    <x v="2"/>
    <s v=""/>
    <s v=""/>
    <s v=""/>
    <s v="Highest"/>
    <s v="ESPC360-2795"/>
    <s v="ESDCENINFO-1036"/>
    <x v="1"/>
    <s v=""/>
    <x v="0"/>
    <s v=""/>
    <d v="2024-01-09T15:48:19"/>
    <x v="389"/>
    <d v="2023-03-01T00:00:00"/>
    <d v="2023-12-31T00:00:00"/>
    <d v="2023-03-01T00:00:00"/>
    <d v="2023-12-31T00:00:00"/>
    <s v=""/>
    <d v="2024-01-10T00:00:00"/>
    <n v="1"/>
    <x v="0"/>
    <n v="1"/>
    <n v="2024"/>
    <n v="1.0427172453710227"/>
  </r>
  <r>
    <x v="458"/>
    <s v="Error"/>
    <s v="[PRO] [Seguros] INC039418591 - PEX_0023122397 - 53440599F - contratacion vida vinculado"/>
    <x v="2"/>
    <s v=""/>
    <s v=""/>
    <s v="ADN_Team_Mtto"/>
    <s v="Medium"/>
    <s v=""/>
    <s v="ESDCENINFO-1085"/>
    <x v="0"/>
    <s v="SOPORTE"/>
    <x v="0"/>
    <s v="INC039418591"/>
    <d v="2024-01-09T14:12:24"/>
    <x v="390"/>
    <d v="2024-01-01T00:00:00"/>
    <d v="2024-12-31T00:00:00"/>
    <d v="2024-01-01T00:00:00"/>
    <d v="2024-12-31T00:00:00"/>
    <s v=""/>
    <d v="2024-01-10T00:00:00"/>
    <n v="1"/>
    <x v="0"/>
    <n v="1"/>
    <n v="2024"/>
    <n v="1.0781110995376366"/>
  </r>
  <r>
    <x v="459"/>
    <s v="Error"/>
    <s v="[BUG en modelo 1] No se ejecuta el proceso customer_360 modelo 1"/>
    <x v="2"/>
    <s v=""/>
    <s v=""/>
    <s v=""/>
    <s v="Highest"/>
    <s v="ESPC360-2795"/>
    <s v="ESDCENINFO-1036"/>
    <x v="1"/>
    <s v=""/>
    <x v="1"/>
    <s v=""/>
    <d v="2024-01-08T11:45:56"/>
    <x v="391"/>
    <d v="2023-03-01T00:00:00"/>
    <d v="2023-12-31T00:00:00"/>
    <d v="2023-03-01T00:00:00"/>
    <d v="2023-12-31T00:00:00"/>
    <s v=""/>
    <d v="2024-01-25T00:00:00"/>
    <n v="1"/>
    <x v="0"/>
    <n v="1"/>
    <n v="2024"/>
    <n v="17.222003078706621"/>
  </r>
  <r>
    <x v="460"/>
    <s v="Error"/>
    <s v="[PRE] [KSTREAM] Errores de serialización y creación de key en dp-pmp-avro"/>
    <x v="2"/>
    <s v=""/>
    <s v=""/>
    <s v=""/>
    <s v="Medium"/>
    <s v=""/>
    <s v="ESDCENINFO-1085"/>
    <x v="0"/>
    <s v=""/>
    <x v="2"/>
    <s v=""/>
    <d v="2023-12-27T16:30:04"/>
    <x v="392"/>
    <d v="2022-12-30T00:00:00"/>
    <d v="2022-12-30T00:00:00"/>
    <d v="2024-01-01T00:00:00"/>
    <d v="2024-12-31T00:00:00"/>
    <d v="2024-01-16T00:00:00"/>
    <d v="2024-02-01T00:00:00"/>
    <n v="12"/>
    <x v="1"/>
    <n v="2"/>
    <n v="2024"/>
    <n v="35.863944201388222"/>
  </r>
  <r>
    <x v="461"/>
    <s v="Error"/>
    <s v="[BUG] Customer_360  Partición '2023-11-01' vacía "/>
    <x v="2"/>
    <s v=""/>
    <s v=""/>
    <s v=""/>
    <s v="Medium"/>
    <s v="ESPC360-2795"/>
    <s v="ESDCENINFO-1036"/>
    <x v="1"/>
    <s v=""/>
    <x v="0"/>
    <s v=""/>
    <d v="2023-12-27T10:36:13"/>
    <x v="393"/>
    <d v="2023-03-01T00:00:00"/>
    <d v="2023-12-31T00:00:00"/>
    <d v="2023-03-01T00:00:00"/>
    <d v="2023-12-31T00:00:00"/>
    <s v=""/>
    <d v="2024-01-04T00:00:00"/>
    <n v="12"/>
    <x v="1"/>
    <n v="1"/>
    <n v="2024"/>
    <n v="8.2121386921280646"/>
  </r>
  <r>
    <x v="462"/>
    <s v="Error"/>
    <s v="[PRO] [Anclas 2º nivel] - El ancla al salir de los segundos niveles no funciona"/>
    <x v="9"/>
    <s v=""/>
    <s v=""/>
    <s v="C360_Team_Mtto"/>
    <s v="Medium"/>
    <s v=""/>
    <s v="ESDCENINFO-1085"/>
    <x v="0"/>
    <s v=""/>
    <x v="0"/>
    <s v=""/>
    <d v="2023-12-21T16:26:56"/>
    <x v="394"/>
    <d v="2023-12-21T00:00:00"/>
    <d v="2022-12-30T00:00:00"/>
    <d v="2024-01-01T00:00:00"/>
    <d v="2024-12-31T00:00:00"/>
    <s v=""/>
    <s v=""/>
    <n v="12"/>
    <x v="1"/>
    <n v="4"/>
    <n v="2024"/>
    <n v="112.69923406250018"/>
  </r>
  <r>
    <x v="463"/>
    <s v="Error"/>
    <s v="[BUG] Customer360 Modelo 1 Jerarquía centros sin informar"/>
    <x v="2"/>
    <s v=""/>
    <s v=""/>
    <s v=""/>
    <s v="Medium"/>
    <s v="ESPC360-34"/>
    <s v="ESDCENINFO-1036"/>
    <x v="1"/>
    <s v=""/>
    <x v="0"/>
    <s v=""/>
    <d v="2023-12-21T15:35:09"/>
    <x v="395"/>
    <d v="2023-03-01T00:00:00"/>
    <d v="2023-12-31T00:00:00"/>
    <d v="2023-03-01T00:00:00"/>
    <d v="2023-12-31T00:00:00"/>
    <s v=""/>
    <d v="2023-12-22T00:00:00"/>
    <n v="12"/>
    <x v="1"/>
    <n v="12"/>
    <n v="2023"/>
    <n v="0.75272464120644145"/>
  </r>
  <r>
    <x v="464"/>
    <s v="Error"/>
    <s v="[Evidencias FIOC] - Publicación evidencias detalle - Transfencias (monointervinientes)"/>
    <x v="2"/>
    <s v="3"/>
    <s v="C360_Analitico_Sprint 19"/>
    <s v="C360_Analitico_Team_1"/>
    <s v="Medium"/>
    <s v="ESPC360-61"/>
    <s v="ESPC360-3468"/>
    <x v="1"/>
    <s v=""/>
    <x v="0"/>
    <s v=""/>
    <d v="2023-12-20T18:59:45"/>
    <x v="396"/>
    <d v="2023-07-20T00:00:00"/>
    <d v="2023-08-24T00:00:00"/>
    <d v="2023-07-20T00:00:00"/>
    <d v="2023-08-24T00:00:00"/>
    <d v="2024-01-26T00:00:00"/>
    <d v="2024-02-20T00:00:00"/>
    <n v="12"/>
    <x v="1"/>
    <n v="2"/>
    <n v="2024"/>
    <n v="61.571679398148262"/>
  </r>
  <r>
    <x v="465"/>
    <s v="Error"/>
    <s v="[fioc_evidencias_ingresos] - Publicación evidencias detalle - Transferencias (multititular)"/>
    <x v="2"/>
    <s v="3"/>
    <s v="C360_Analitico_Sprint 19"/>
    <s v="C360_Analitico_Team_1"/>
    <s v="Medium"/>
    <s v="ESPC360-61"/>
    <s v="ESPC360-3468"/>
    <x v="1"/>
    <s v=""/>
    <x v="0"/>
    <s v=""/>
    <d v="2023-12-20T18:13:55"/>
    <x v="396"/>
    <d v="2023-03-01T00:00:00"/>
    <d v="2023-12-31T00:00:00"/>
    <d v="2023-03-01T00:00:00"/>
    <d v="2023-12-31T00:00:00"/>
    <d v="2024-01-29T00:00:00"/>
    <d v="2024-02-20T00:00:00"/>
    <n v="12"/>
    <x v="1"/>
    <n v="2"/>
    <n v="2024"/>
    <n v="61.603503750004165"/>
  </r>
  <r>
    <x v="466"/>
    <s v="Error"/>
    <s v="[PRO] [Extractos] - Se muestra extracto erróneo"/>
    <x v="9"/>
    <s v="13"/>
    <s v=""/>
    <s v="C360_Operacional_Team_Hero"/>
    <s v="Highest"/>
    <s v=""/>
    <s v="ESDCENINFO-1085"/>
    <x v="0"/>
    <s v=""/>
    <x v="0"/>
    <s v=""/>
    <d v="2023-12-18T14:56:19"/>
    <x v="397"/>
    <d v="2022-12-30T00:00:00"/>
    <d v="2022-12-30T00:00:00"/>
    <d v="2024-01-01T00:00:00"/>
    <d v="2024-12-31T00:00:00"/>
    <d v="2024-01-22T00:00:00"/>
    <s v=""/>
    <n v="12"/>
    <x v="1"/>
    <n v="2"/>
    <n v="2024"/>
    <n v="45.9156767361128"/>
  </r>
  <r>
    <x v="467"/>
    <s v="Error"/>
    <s v="[BUG] - Clasificación con datos externos"/>
    <x v="2"/>
    <s v="3"/>
    <s v="C360_Sprint 17"/>
    <s v="C360_Analitico_Team_3"/>
    <s v="Medium"/>
    <s v="ESPC360-36"/>
    <s v="ESDCENINFO-1036"/>
    <x v="1"/>
    <s v=""/>
    <x v="1"/>
    <s v=""/>
    <d v="2023-12-18T11:36:50"/>
    <x v="398"/>
    <d v="2023-03-01T00:00:00"/>
    <d v="2023-12-31T00:00:00"/>
    <d v="2023-03-01T00:00:00"/>
    <d v="2023-12-31T00:00:00"/>
    <d v="2023-12-26T00:00:00"/>
    <d v="2024-01-29T00:00:00"/>
    <n v="12"/>
    <x v="1"/>
    <n v="1"/>
    <n v="2024"/>
    <n v="42.323496898141457"/>
  </r>
  <r>
    <x v="468"/>
    <s v="Error"/>
    <s v="[BUG] Cuotas con signo negativo en pos_prices_det"/>
    <x v="2"/>
    <s v="3"/>
    <s v="C360_Sprint 17"/>
    <s v="C360_Analitico_Team_2"/>
    <s v="Medium"/>
    <s v="ESPC360-36"/>
    <s v="ESDCENINFO-1036"/>
    <x v="1"/>
    <s v=""/>
    <x v="0"/>
    <s v=""/>
    <d v="2023-12-14T12:27:03"/>
    <x v="398"/>
    <d v="2023-03-01T00:00:00"/>
    <d v="2023-12-31T00:00:00"/>
    <d v="2023-03-01T00:00:00"/>
    <d v="2023-12-31T00:00:00"/>
    <d v="2024-01-03T00:00:00"/>
    <d v="2024-01-29T00:00:00"/>
    <n v="12"/>
    <x v="1"/>
    <n v="1"/>
    <n v="2024"/>
    <n v="46.288617858801445"/>
  </r>
  <r>
    <x v="469"/>
    <s v="Error"/>
    <s v="El microservicio s-java-50083617-customer-activity genera timeouts en las consultas a la tabla de ORACLE"/>
    <x v="2"/>
    <s v="2"/>
    <s v="ADN360_Sprint 166"/>
    <s v="C360_Operacional_Team_2"/>
    <s v="Highest"/>
    <s v="ESPC360-3106"/>
    <s v="PORTALADN-38781"/>
    <x v="0"/>
    <s v=""/>
    <x v="1"/>
    <s v=""/>
    <d v="2023-12-13T09:27:00"/>
    <x v="399"/>
    <d v="2023-02-04T00:00:00"/>
    <d v="2023-02-04T00:00:00"/>
    <s v=""/>
    <s v=""/>
    <d v="2023-12-18T00:00:00"/>
    <d v="2024-01-29T00:00:00"/>
    <n v="12"/>
    <x v="1"/>
    <n v="1"/>
    <n v="2024"/>
    <n v="46.947954490744451"/>
  </r>
  <r>
    <x v="470"/>
    <s v="Error"/>
    <s v="[fioc_evidencias_ingresos] - Publicación evidencias detalle - Transferencias (multititular) - Fallo clasificacion transacciones"/>
    <x v="2"/>
    <s v="3"/>
    <s v="C360_Analitico_Sprint 19"/>
    <s v="C360_Analitico_Team_1"/>
    <s v="Medium"/>
    <s v="ESPC360-61"/>
    <s v="ESPC360-3468"/>
    <x v="1"/>
    <s v=""/>
    <x v="1"/>
    <s v=""/>
    <d v="2023-12-12T16:39:03"/>
    <x v="396"/>
    <d v="2023-03-01T00:00:00"/>
    <d v="2023-12-31T00:00:00"/>
    <d v="2023-03-01T00:00:00"/>
    <d v="2023-12-31T00:00:00"/>
    <d v="2024-01-25T00:00:00"/>
    <d v="2024-02-20T00:00:00"/>
    <n v="12"/>
    <x v="1"/>
    <n v="2"/>
    <n v="2024"/>
    <n v="69.669386805559043"/>
  </r>
  <r>
    <x v="471"/>
    <s v="Error"/>
    <s v="[BUG] mkt_contacts_det - No se están generando bien los registros de origen Next"/>
    <x v="2"/>
    <s v="3"/>
    <s v="C360_Sprint 16"/>
    <s v="C360_Team_2"/>
    <s v="Highest"/>
    <s v="ESPC360-91"/>
    <s v="ESDCENINFO-1036"/>
    <x v="1"/>
    <s v=""/>
    <x v="1"/>
    <s v=""/>
    <d v="2023-12-04T09:40:15"/>
    <x v="400"/>
    <d v="2023-03-01T00:00:00"/>
    <d v="2023-12-31T00:00:00"/>
    <d v="2023-03-01T00:00:00"/>
    <d v="2023-12-31T00:00:00"/>
    <d v="2023-12-11T00:00:00"/>
    <d v="2023-12-14T00:00:00"/>
    <n v="12"/>
    <x v="1"/>
    <n v="12"/>
    <n v="2023"/>
    <n v="10.111786828703771"/>
  </r>
  <r>
    <x v="472"/>
    <s v="Error"/>
    <s v="[BUG] - Errores asociación tipopers/codpers con document_number"/>
    <x v="2"/>
    <s v=""/>
    <s v=""/>
    <s v=""/>
    <s v="Highest"/>
    <s v="ESPC360-36"/>
    <s v="ESDCENINFO-1036"/>
    <x v="1"/>
    <s v=""/>
    <x v="1"/>
    <s v=""/>
    <d v="2023-12-01T12:54:39"/>
    <x v="401"/>
    <d v="2023-03-01T00:00:00"/>
    <d v="2023-12-31T00:00:00"/>
    <d v="2023-03-01T00:00:00"/>
    <d v="2023-12-31T00:00:00"/>
    <d v="2023-12-07T00:00:00"/>
    <d v="2024-01-15T00:00:00"/>
    <n v="12"/>
    <x v="1"/>
    <n v="1"/>
    <n v="2024"/>
    <n v="44.952918425922689"/>
  </r>
  <r>
    <x v="473"/>
    <s v="Error"/>
    <s v="[BUG] - Error cálculo de recurrencia en tablas de movimientos (mov_xxx_det)"/>
    <x v="2"/>
    <s v=""/>
    <s v=""/>
    <s v=""/>
    <s v="Highest"/>
    <s v="ESPC360-36"/>
    <s v="ESDCENINFO-1036"/>
    <x v="1"/>
    <s v=""/>
    <x v="1"/>
    <s v=""/>
    <d v="2023-11-30T17:26:06"/>
    <x v="402"/>
    <s v=""/>
    <s v=""/>
    <s v=""/>
    <s v=""/>
    <s v=""/>
    <d v="2023-12-15T00:00:00"/>
    <n v="11"/>
    <x v="1"/>
    <n v="12"/>
    <n v="2023"/>
    <n v="14.715156145830406"/>
  </r>
  <r>
    <x v="474"/>
    <s v="Error"/>
    <s v="[BIZUM] - Kstream de customer-activity erróneamente configurado para usar BLUE/GREEN"/>
    <x v="2"/>
    <s v="2"/>
    <s v="ADN360_Sprint 166"/>
    <s v="ADN_Team_elab_2"/>
    <s v="Medium"/>
    <s v=""/>
    <s v="ESDCENINFO-1055"/>
    <x v="0"/>
    <s v=""/>
    <x v="1"/>
    <s v=""/>
    <d v="2023-11-30T10:57:46"/>
    <x v="399"/>
    <d v="2023-09-01T00:00:00"/>
    <d v="2023-12-31T00:00:00"/>
    <s v=""/>
    <s v=""/>
    <d v="2023-12-21T00:00:00"/>
    <d v="2024-01-29T00:00:00"/>
    <n v="11"/>
    <x v="1"/>
    <n v="1"/>
    <n v="2024"/>
    <n v="59.884920972217515"/>
  </r>
  <r>
    <x v="475"/>
    <s v="Error"/>
    <s v="[BUG] Faltan particiones en datos ADN mkt_contacts_det y ejecución fines de semana"/>
    <x v="2"/>
    <s v="5"/>
    <s v="C360_Sprint 16"/>
    <s v="C360_Team_2"/>
    <s v="Highest"/>
    <s v="ESPC360-91"/>
    <s v="ESDCENINFO-1036"/>
    <x v="1"/>
    <s v=""/>
    <x v="1"/>
    <s v=""/>
    <d v="2023-11-29T13:04:26"/>
    <x v="400"/>
    <d v="2023-03-01T00:00:00"/>
    <d v="2023-12-31T00:00:00"/>
    <d v="2023-03-01T00:00:00"/>
    <d v="2023-12-31T00:00:00"/>
    <d v="2023-12-11T00:00:00"/>
    <d v="2023-12-14T00:00:00"/>
    <n v="11"/>
    <x v="1"/>
    <n v="12"/>
    <n v="2023"/>
    <n v="14.969997800923011"/>
  </r>
  <r>
    <x v="476"/>
    <s v="Error"/>
    <s v="[BUG] - Perímetro mov_bills_det"/>
    <x v="2"/>
    <s v="8"/>
    <s v="C360_Sprint 15"/>
    <s v="C360_Team_1"/>
    <s v="Highest"/>
    <s v="ESPC360-36"/>
    <s v="ESDCENINFO-1036"/>
    <x v="1"/>
    <s v=""/>
    <x v="1"/>
    <s v=""/>
    <d v="2023-11-27T09:35:14"/>
    <x v="403"/>
    <d v="2023-03-01T00:00:00"/>
    <d v="2023-12-31T00:00:00"/>
    <d v="2023-03-01T00:00:00"/>
    <d v="2023-12-31T00:00:00"/>
    <d v="2023-11-29T00:00:00"/>
    <d v="2023-12-11T00:00:00"/>
    <n v="11"/>
    <x v="1"/>
    <n v="12"/>
    <n v="2023"/>
    <n v="14.005788275462692"/>
  </r>
  <r>
    <x v="477"/>
    <s v="Error"/>
    <s v="[BUG] - Contrato partenon mov_transfers_det"/>
    <x v="2"/>
    <s v="5"/>
    <s v="C360_Sprint 17"/>
    <s v="C360_Analitico_Team_2"/>
    <s v="Medium"/>
    <s v="ESPC360-4519"/>
    <s v="ESPC360-3468"/>
    <x v="1"/>
    <s v=""/>
    <x v="1"/>
    <s v=""/>
    <d v="2023-11-23T15:28:38"/>
    <x v="404"/>
    <d v="2023-03-01T00:00:00"/>
    <d v="2023-12-31T00:00:00"/>
    <d v="2023-03-01T00:00:00"/>
    <d v="2023-12-31T00:00:00"/>
    <d v="2023-12-26T00:00:00"/>
    <d v="2024-02-02T00:00:00"/>
    <n v="11"/>
    <x v="1"/>
    <n v="2"/>
    <n v="2024"/>
    <n v="70.769885624999006"/>
  </r>
  <r>
    <x v="478"/>
    <s v="Error"/>
    <s v="[BUG]  - Variables santander_transfer_indicator y competence_transfer_indicator"/>
    <x v="2"/>
    <s v="13"/>
    <s v="C360_Sprint 15"/>
    <s v="C360_Team_1"/>
    <s v="Highest"/>
    <s v="ESPC360-36"/>
    <s v="ESDCENINFO-1036"/>
    <x v="1"/>
    <s v=""/>
    <x v="1"/>
    <s v=""/>
    <d v="2023-11-23T09:52:48"/>
    <x v="405"/>
    <d v="2023-03-01T00:00:00"/>
    <d v="2023-12-31T00:00:00"/>
    <d v="2023-03-01T00:00:00"/>
    <d v="2023-12-31T00:00:00"/>
    <d v="2023-11-29T00:00:00"/>
    <d v="2023-12-11T00:00:00"/>
    <n v="11"/>
    <x v="1"/>
    <n v="12"/>
    <n v="2023"/>
    <n v="17.993628437499865"/>
  </r>
  <r>
    <x v="479"/>
    <s v="Error"/>
    <s v="[BUG] Problema en origen de customerexperience_det"/>
    <x v="2"/>
    <s v=""/>
    <s v=""/>
    <s v=""/>
    <s v="Medium"/>
    <s v="ESPC360-196"/>
    <s v="ESDCENINFO-1036"/>
    <x v="1"/>
    <s v=""/>
    <x v="0"/>
    <s v=""/>
    <d v="2023-11-22T11:33:34"/>
    <x v="406"/>
    <d v="2023-03-01T00:00:00"/>
    <d v="2023-12-31T00:00:00"/>
    <d v="2023-03-01T00:00:00"/>
    <d v="2023-12-31T00:00:00"/>
    <s v=""/>
    <d v="2024-01-31T00:00:00"/>
    <n v="11"/>
    <x v="1"/>
    <n v="1"/>
    <n v="2024"/>
    <n v="70.176067256943497"/>
  </r>
  <r>
    <x v="480"/>
    <s v="Error"/>
    <s v="Cuando un cliente no tiene 9 dígitos en su identificador de cliente no se puede consultar"/>
    <x v="2"/>
    <s v="2"/>
    <s v="ADN360_Sprint 164"/>
    <s v="ADN_Team_elab_2"/>
    <s v="Medium"/>
    <s v="ESPC360-56"/>
    <s v="ESPC360-38"/>
    <x v="0"/>
    <s v=""/>
    <x v="1"/>
    <s v=""/>
    <d v="2023-11-22T09:49:04"/>
    <x v="407"/>
    <d v="2023-03-01T00:00:00"/>
    <d v="2023-12-31T00:00:00"/>
    <d v="2023-03-01T00:00:00"/>
    <d v="2023-12-31T00:00:00"/>
    <d v="2023-11-23T00:00:00"/>
    <d v="2023-12-11T00:00:00"/>
    <n v="11"/>
    <x v="1"/>
    <n v="12"/>
    <n v="2023"/>
    <n v="19.12736790508643"/>
  </r>
  <r>
    <x v="481"/>
    <s v="Error"/>
    <s v="[C360 - mov_transfers_det] - Variables beneficiario real (tipopers_1_real, codpers_1_real, etc."/>
    <x v="2"/>
    <s v="8"/>
    <s v="C360_Sprint 15;C360_Sprint 16"/>
    <s v="C360_Team_3"/>
    <s v="Highest"/>
    <s v="ESPC360-36"/>
    <s v="ESDCENINFO-1036"/>
    <x v="1"/>
    <s v=""/>
    <x v="0"/>
    <s v=""/>
    <d v="2023-11-21T17:05:38"/>
    <x v="408"/>
    <d v="2023-03-01T00:00:00"/>
    <d v="2023-12-31T00:00:00"/>
    <d v="2023-03-01T00:00:00"/>
    <d v="2023-12-31T00:00:00"/>
    <d v="2023-11-29T00:00:00"/>
    <d v="2023-12-21T00:00:00"/>
    <n v="11"/>
    <x v="1"/>
    <n v="12"/>
    <n v="2023"/>
    <n v="29.982323715274106"/>
  </r>
  <r>
    <x v="482"/>
    <s v="Error"/>
    <s v="[C360 - productions_det] Duplicados por pk"/>
    <x v="2"/>
    <s v="5"/>
    <s v="C360_Sprint 16;C360_Sprint 17"/>
    <s v="C360_Team_2"/>
    <s v="Medium"/>
    <s v="ESPC360-282"/>
    <s v="ESDCENINFO-1036"/>
    <x v="1"/>
    <s v=""/>
    <x v="0"/>
    <s v=""/>
    <d v="2023-11-21T15:11:47"/>
    <x v="398"/>
    <d v="2023-03-01T00:00:00"/>
    <d v="2023-12-31T00:00:00"/>
    <d v="2023-03-01T00:00:00"/>
    <d v="2023-12-31T00:00:00"/>
    <d v="2023-12-19T00:00:00"/>
    <d v="2024-01-29T00:00:00"/>
    <n v="11"/>
    <x v="1"/>
    <n v="1"/>
    <n v="2024"/>
    <n v="69.174227766205149"/>
  </r>
  <r>
    <x v="483"/>
    <s v="Error"/>
    <s v="[C360 - mov_creditcards_det] INC038359806 fallo ejecución del proceso"/>
    <x v="2"/>
    <s v=""/>
    <s v=""/>
    <s v=""/>
    <s v="Medium"/>
    <s v="ESPC360-36"/>
    <s v="ESDCENINFO-1036"/>
    <x v="1"/>
    <s v=""/>
    <x v="1"/>
    <s v=""/>
    <d v="2023-11-20T18:53:22"/>
    <x v="409"/>
    <s v=""/>
    <s v=""/>
    <s v=""/>
    <s v=""/>
    <d v="2023-11-28T00:00:00"/>
    <d v="2023-11-28T00:00:00"/>
    <n v="11"/>
    <x v="1"/>
    <n v="11"/>
    <n v="2023"/>
    <n v="7.6052431828647968"/>
  </r>
  <r>
    <x v="484"/>
    <s v="Error"/>
    <s v="[BUG] services_det --&gt; descriptivos a NULL "/>
    <x v="2"/>
    <s v="8"/>
    <s v="C360_Sprint 16"/>
    <s v="C360_Team_3"/>
    <s v="Medium"/>
    <s v="ESPC360-282"/>
    <s v="ESDCENINFO-1036"/>
    <x v="1"/>
    <s v=""/>
    <x v="0"/>
    <s v=""/>
    <d v="2023-11-20T15:16:35"/>
    <x v="410"/>
    <d v="2023-03-01T00:00:00"/>
    <d v="2023-12-31T00:00:00"/>
    <d v="2023-03-01T00:00:00"/>
    <d v="2023-12-31T00:00:00"/>
    <d v="2023-12-11T00:00:00"/>
    <d v="2024-01-18T00:00:00"/>
    <n v="11"/>
    <x v="1"/>
    <n v="1"/>
    <n v="2024"/>
    <n v="59.034893425923656"/>
  </r>
  <r>
    <x v="485"/>
    <s v="Error"/>
    <s v="[BUG] Faltan particiones acceso apps/web en mkt_contacts_det"/>
    <x v="2"/>
    <s v="3"/>
    <s v="C360_Sprint 16"/>
    <s v="C360_Team_2"/>
    <s v="Highest"/>
    <s v="ESPC360-91"/>
    <s v="ESDCENINFO-1036"/>
    <x v="1"/>
    <s v=""/>
    <x v="1"/>
    <s v=""/>
    <d v="2023-11-20T09:39:56"/>
    <x v="411"/>
    <d v="2023-03-01T00:00:00"/>
    <d v="2023-12-31T00:00:00"/>
    <d v="2023-03-01T00:00:00"/>
    <d v="2023-12-31T00:00:00"/>
    <d v="2023-12-11T00:00:00"/>
    <d v="2023-12-14T00:00:00"/>
    <n v="11"/>
    <x v="1"/>
    <n v="12"/>
    <n v="2023"/>
    <n v="24.112010289354657"/>
  </r>
  <r>
    <x v="486"/>
    <s v="Error"/>
    <s v="[BUG] No hay datos con contact_channel &quot;PUSH&quot; en contacts_det"/>
    <x v="2"/>
    <s v="3"/>
    <s v="C360_Sprint 16"/>
    <s v="C360_Team_2"/>
    <s v="Medium"/>
    <s v="ESPC360-91"/>
    <s v="ESDCENINFO-1036"/>
    <x v="1"/>
    <s v=""/>
    <x v="1"/>
    <s v=""/>
    <d v="2023-11-16T14:49:42"/>
    <x v="412"/>
    <d v="2023-03-01T00:00:00"/>
    <d v="2023-12-31T00:00:00"/>
    <d v="2023-03-01T00:00:00"/>
    <d v="2023-12-31T00:00:00"/>
    <d v="2023-12-11T00:00:00"/>
    <d v="2023-12-14T00:00:00"/>
    <n v="11"/>
    <x v="1"/>
    <n v="12"/>
    <n v="2023"/>
    <n v="27.899140231478668"/>
  </r>
  <r>
    <x v="487"/>
    <s v="Error"/>
    <s v="[BUG] Particiones mal generadas mkt_contacts_det datos marketing directo"/>
    <x v="2"/>
    <s v="3"/>
    <s v="C360_Sprint 16"/>
    <s v="C360_Team_2"/>
    <s v="Highest"/>
    <s v="ESPC360-91"/>
    <s v="ESDCENINFO-1036"/>
    <x v="1"/>
    <s v=""/>
    <x v="1"/>
    <s v=""/>
    <d v="2023-11-16T14:34:55"/>
    <x v="411"/>
    <d v="2023-03-01T00:00:00"/>
    <d v="2023-12-31T00:00:00"/>
    <d v="2023-03-01T00:00:00"/>
    <d v="2023-12-31T00:00:00"/>
    <d v="2023-12-11T00:00:00"/>
    <d v="2023-12-14T00:00:00"/>
    <n v="11"/>
    <x v="1"/>
    <n v="12"/>
    <n v="2023"/>
    <n v="27.907162118055567"/>
  </r>
  <r>
    <x v="488"/>
    <s v="Error"/>
    <s v="[BUG] Formato de data_date_part en contacts_det"/>
    <x v="2"/>
    <s v="3"/>
    <s v="C360_Sprint 16"/>
    <s v="C360_Team_2"/>
    <s v="Highest"/>
    <s v="ESPC360-91"/>
    <s v="ESDCENINFO-1036"/>
    <x v="1"/>
    <s v=""/>
    <x v="1"/>
    <s v=""/>
    <d v="2023-11-16T14:28:50"/>
    <x v="411"/>
    <d v="2023-03-01T00:00:00"/>
    <d v="2023-12-31T00:00:00"/>
    <d v="2023-03-01T00:00:00"/>
    <d v="2023-12-31T00:00:00"/>
    <d v="2023-12-11T00:00:00"/>
    <d v="2023-12-14T00:00:00"/>
    <n v="11"/>
    <x v="1"/>
    <n v="12"/>
    <n v="2023"/>
    <n v="27.911385891202372"/>
  </r>
  <r>
    <x v="489"/>
    <s v="Error"/>
    <s v="Cambio en orígenes pos_prices_det"/>
    <x v="2"/>
    <s v="20"/>
    <s v="C360_Sprint 15"/>
    <s v="C360_Team_2"/>
    <s v="Highest"/>
    <s v="ESPC360-36"/>
    <s v="ESDCENINFO-1036"/>
    <x v="1"/>
    <s v=""/>
    <x v="0"/>
    <s v=""/>
    <d v="2023-11-15T10:53:15"/>
    <x v="411"/>
    <d v="2023-03-01T00:00:00"/>
    <d v="2023-12-31T00:00:00"/>
    <d v="2023-03-01T00:00:00"/>
    <d v="2023-12-31T00:00:00"/>
    <d v="2023-11-23T00:00:00"/>
    <d v="2023-12-14T00:00:00"/>
    <n v="11"/>
    <x v="1"/>
    <n v="12"/>
    <n v="2023"/>
    <n v="29.061103136577003"/>
  </r>
  <r>
    <x v="490"/>
    <s v="Error"/>
    <s v="[BUG en modelo 1] Reprocesos puntuales en modelo 1 c360"/>
    <x v="2"/>
    <s v=""/>
    <s v=""/>
    <s v=""/>
    <s v="Medium"/>
    <s v="ESPC360-2795"/>
    <s v="ESDCENINFO-1036"/>
    <x v="1"/>
    <s v=""/>
    <x v="0"/>
    <s v=""/>
    <d v="2023-11-10T08:06:33"/>
    <x v="413"/>
    <d v="2023-03-01T00:00:00"/>
    <d v="2023-12-31T00:00:00"/>
    <d v="2023-03-01T00:00:00"/>
    <d v="2023-12-31T00:00:00"/>
    <d v="2024-01-08T00:00:00"/>
    <d v="2024-01-26T00:00:00"/>
    <n v="11"/>
    <x v="1"/>
    <n v="1"/>
    <n v="2024"/>
    <n v="77.142533472222567"/>
  </r>
  <r>
    <x v="491"/>
    <s v="Error"/>
    <s v="[C360 - mov_creditcards_det] Variables codopbas, codopban, opban_opbas_description"/>
    <x v="2"/>
    <s v="8"/>
    <s v="C360_Sprint 14"/>
    <s v="C360_Team_2"/>
    <s v="Medium"/>
    <s v="ESPC360-36"/>
    <s v="ESDCENINFO-1036"/>
    <x v="1"/>
    <s v=""/>
    <x v="1"/>
    <s v=""/>
    <d v="2023-11-07T15:32:51"/>
    <x v="414"/>
    <d v="2023-03-01T00:00:00"/>
    <d v="2023-12-31T00:00:00"/>
    <d v="2023-03-01T00:00:00"/>
    <d v="2023-12-31T00:00:00"/>
    <d v="2023-11-14T00:00:00"/>
    <d v="2023-12-13T00:00:00"/>
    <n v="11"/>
    <x v="1"/>
    <n v="12"/>
    <n v="2023"/>
    <n v="35.696433587967476"/>
  </r>
  <r>
    <x v="492"/>
    <s v="Error"/>
    <s v="[C360 - mov_bills_det] - Variables base_currency, base_amount, countervalue_amount, countervalue_commission"/>
    <x v="2"/>
    <s v="5"/>
    <s v="C360_Analitico_Sprint 20"/>
    <s v="C360_Analitico_Team_1"/>
    <s v="High"/>
    <s v=""/>
    <s v="ESPC360-3468"/>
    <x v="1"/>
    <s v=""/>
    <x v="1"/>
    <s v=""/>
    <d v="2023-11-07T14:50:22"/>
    <x v="320"/>
    <d v="2023-03-01T00:00:00"/>
    <d v="2023-12-31T00:00:00"/>
    <d v="2023-03-01T00:00:00"/>
    <d v="2023-12-31T00:00:00"/>
    <d v="2024-02-14T00:00:00"/>
    <d v="2024-03-13T00:00:00"/>
    <n v="11"/>
    <x v="1"/>
    <n v="3"/>
    <n v="2024"/>
    <n v="126.89956716434972"/>
  </r>
  <r>
    <x v="493"/>
    <s v="Error"/>
    <s v="[C360 - app_attr_customer] - No se ejecuta el proceso"/>
    <x v="2"/>
    <s v=""/>
    <s v=""/>
    <s v="C360_Team_Mtto"/>
    <s v="Medium"/>
    <s v="ESPC360-87"/>
    <s v="ESDCENINFO-1036"/>
    <x v="1"/>
    <s v=""/>
    <x v="1"/>
    <s v=""/>
    <d v="2023-10-27T13:13:59"/>
    <x v="415"/>
    <d v="2023-03-01T00:00:00"/>
    <d v="2023-12-31T00:00:00"/>
    <d v="2023-03-01T00:00:00"/>
    <d v="2023-12-31T00:00:00"/>
    <s v=""/>
    <d v="2023-11-03T00:00:00"/>
    <n v="10"/>
    <x v="1"/>
    <n v="11"/>
    <n v="2023"/>
    <n v="7.0564857754652621"/>
  </r>
  <r>
    <x v="494"/>
    <s v="Error"/>
    <s v="[BUG] Origen mal definido para la tabla extdata_financials_det"/>
    <x v="2"/>
    <s v="8"/>
    <s v="C360_Sprint 15"/>
    <s v="C360_Team_2"/>
    <s v="High"/>
    <s v="ESPC360-717"/>
    <s v="ESDCENINFO-1036"/>
    <x v="1"/>
    <s v=""/>
    <x v="1"/>
    <s v=""/>
    <d v="2023-10-27T13:08:26"/>
    <x v="411"/>
    <d v="2023-03-01T00:00:00"/>
    <d v="2023-12-31T00:00:00"/>
    <d v="2023-03-01T00:00:00"/>
    <d v="2023-12-31T00:00:00"/>
    <d v="2023-11-23T00:00:00"/>
    <d v="2023-12-14T00:00:00"/>
    <n v="10"/>
    <x v="1"/>
    <n v="12"/>
    <n v="2023"/>
    <n v="47.967215798613324"/>
  </r>
  <r>
    <x v="495"/>
    <s v="Error"/>
    <s v="[BUG] Origen mal definido para la tabla extdata_insurers_det"/>
    <x v="2"/>
    <s v="8"/>
    <s v="C360_Sprint 15"/>
    <s v="C360_Team_2"/>
    <s v="High"/>
    <s v="ESPC360-717"/>
    <s v="ESDCENINFO-1036"/>
    <x v="1"/>
    <s v=""/>
    <x v="1"/>
    <s v=""/>
    <d v="2023-10-27T12:54:33"/>
    <x v="416"/>
    <d v="2023-03-01T00:00:00"/>
    <d v="2023-12-31T00:00:00"/>
    <d v="2023-03-01T00:00:00"/>
    <d v="2023-12-31T00:00:00"/>
    <d v="2023-11-24T00:00:00"/>
    <d v="2023-12-19T00:00:00"/>
    <n v="10"/>
    <x v="1"/>
    <n v="12"/>
    <n v="2023"/>
    <n v="52.881148159722215"/>
  </r>
  <r>
    <x v="496"/>
    <s v="Error"/>
    <s v="[BUG] - Contratos faltantes en tabla precios"/>
    <x v="9"/>
    <s v=""/>
    <s v=""/>
    <s v=""/>
    <s v="Medium"/>
    <s v="ESPC360-282"/>
    <s v="ESDCENINFO-1036"/>
    <x v="1"/>
    <s v=""/>
    <x v="0"/>
    <s v=""/>
    <d v="2023-10-26T14:57:22"/>
    <x v="417"/>
    <d v="2023-03-01T00:00:00"/>
    <d v="2023-12-31T00:00:00"/>
    <d v="2023-03-01T00:00:00"/>
    <d v="2023-12-31T00:00:00"/>
    <s v=""/>
    <s v=""/>
    <n v="10"/>
    <x v="1"/>
    <n v="10"/>
    <n v="2023"/>
    <n v="4.7482506250016741"/>
  </r>
  <r>
    <x v="497"/>
    <s v="Error"/>
    <s v="[BUG] Problema en dato tipo interés última cuota - pos_prices_det"/>
    <x v="9"/>
    <s v=""/>
    <s v=""/>
    <s v=""/>
    <s v="Medium"/>
    <s v="ESPC360-282"/>
    <s v="ESDCENINFO-1036"/>
    <x v="1"/>
    <s v=""/>
    <x v="0"/>
    <s v=""/>
    <d v="2023-10-26T13:33:20"/>
    <x v="418"/>
    <d v="2023-03-01T00:00:00"/>
    <d v="2023-12-31T00:00:00"/>
    <d v="2023-03-01T00:00:00"/>
    <d v="2023-12-31T00:00:00"/>
    <s v=""/>
    <s v=""/>
    <n v="10"/>
    <x v="1"/>
    <n v="10"/>
    <n v="2023"/>
    <n v="2.1641157407430001E-2"/>
  </r>
  <r>
    <x v="498"/>
    <s v="Error"/>
    <s v="[C360 - gndt_datos_generales_clientes] ind_email_comunicacion informado distinto al origen"/>
    <x v="2"/>
    <s v=""/>
    <s v=""/>
    <s v=""/>
    <s v="Medium"/>
    <s v="ESPC360-2795"/>
    <s v="ESDCENINFO-1036"/>
    <x v="1"/>
    <s v=""/>
    <x v="0"/>
    <s v=""/>
    <d v="2023-10-24T11:35:21"/>
    <x v="419"/>
    <d v="2023-03-01T00:00:00"/>
    <d v="2023-12-31T00:00:00"/>
    <d v="2023-03-01T00:00:00"/>
    <d v="2023-12-31T00:00:00"/>
    <s v=""/>
    <d v="2023-11-16T00:00:00"/>
    <n v="10"/>
    <x v="1"/>
    <n v="11"/>
    <n v="2023"/>
    <n v="22.993427060180693"/>
  </r>
  <r>
    <x v="499"/>
    <s v="Error"/>
    <s v="[C360 - mkt-campaignlimit-det] - No se ejecuta el proceso"/>
    <x v="2"/>
    <s v=""/>
    <s v=""/>
    <s v=""/>
    <s v="Medium"/>
    <s v="ESPC360-91"/>
    <s v="ESDCENINFO-1036"/>
    <x v="1"/>
    <s v=""/>
    <x v="1"/>
    <s v="RITM010669562"/>
    <d v="2023-10-20T11:54:41"/>
    <x v="420"/>
    <d v="2023-03-01T00:00:00"/>
    <d v="2023-12-31T00:00:00"/>
    <d v="2023-03-01T00:00:00"/>
    <d v="2023-12-31T00:00:00"/>
    <d v="2023-10-20T00:00:00"/>
    <d v="2023-10-25T00:00:00"/>
    <n v="10"/>
    <x v="1"/>
    <n v="10"/>
    <n v="2023"/>
    <n v="5.3464857638828107"/>
  </r>
  <r>
    <x v="500"/>
    <s v="Error"/>
    <s v="[C360 - pos_prices_det] - No se ejecuta el proceso"/>
    <x v="2"/>
    <s v=""/>
    <s v=""/>
    <s v=""/>
    <s v="Medium"/>
    <s v="ESPC360-36"/>
    <s v="ESDCENINFO-1036"/>
    <x v="1"/>
    <s v=""/>
    <x v="0"/>
    <s v="INC037514535"/>
    <d v="2023-10-19T11:37:11"/>
    <x v="421"/>
    <d v="2023-03-01T00:00:00"/>
    <d v="2023-12-31T00:00:00"/>
    <d v="2023-03-01T00:00:00"/>
    <d v="2023-12-31T00:00:00"/>
    <d v="2023-10-19T00:00:00"/>
    <d v="2023-11-03T00:00:00"/>
    <n v="10"/>
    <x v="1"/>
    <n v="11"/>
    <n v="2023"/>
    <n v="15.123862488428131"/>
  </r>
  <r>
    <x v="501"/>
    <s v="Error"/>
    <s v="[C360 - mov_bills_det] Error analisis funcional campos idempr_2, idcent_2, idprod_2, idcontrn_2, iban_2"/>
    <x v="2"/>
    <s v="5"/>
    <s v="C360_Sprint 12"/>
    <s v="C360_Team_3"/>
    <s v="Medium"/>
    <s v="ESPC360-36"/>
    <s v="ESDCENINFO-1036"/>
    <x v="1"/>
    <s v=""/>
    <x v="1"/>
    <s v=""/>
    <d v="2023-10-19T08:43:35"/>
    <x v="422"/>
    <d v="2023-03-01T00:00:00"/>
    <d v="2023-12-31T00:00:00"/>
    <d v="2023-03-01T00:00:00"/>
    <d v="2023-12-31T00:00:00"/>
    <d v="2023-10-19T00:00:00"/>
    <d v="2023-11-02T00:00:00"/>
    <n v="10"/>
    <x v="1"/>
    <n v="11"/>
    <n v="2023"/>
    <n v="14.061786446756741"/>
  </r>
  <r>
    <x v="502"/>
    <s v="Error"/>
    <s v="[Bug en modelo 1] Error propiedades spark-default en procesos CDL"/>
    <x v="2"/>
    <s v=""/>
    <s v=""/>
    <s v=""/>
    <s v="Medium"/>
    <s v=""/>
    <s v="ESDCENINFO-1036"/>
    <x v="1"/>
    <s v=""/>
    <x v="1"/>
    <s v=""/>
    <d v="2023-10-18T13:30:29"/>
    <x v="423"/>
    <s v=""/>
    <s v=""/>
    <s v=""/>
    <s v=""/>
    <d v="2023-10-18T00:00:00"/>
    <d v="2023-10-25T00:00:00"/>
    <n v="10"/>
    <x v="1"/>
    <n v="10"/>
    <n v="2023"/>
    <n v="7.2795931712971651"/>
  </r>
  <r>
    <x v="503"/>
    <s v="Error"/>
    <s v="[C360 - mov_debitcards_det] Variable base_commission"/>
    <x v="2"/>
    <s v=""/>
    <s v="C360_Sprint 14"/>
    <s v=""/>
    <s v="Medium"/>
    <s v="ESPC360-36"/>
    <s v="ESDCENINFO-1036"/>
    <x v="1"/>
    <s v=""/>
    <x v="1"/>
    <s v=""/>
    <d v="2023-10-17T16:09:10"/>
    <x v="424"/>
    <d v="2023-03-01T00:00:00"/>
    <d v="2023-12-31T00:00:00"/>
    <d v="2023-03-01T00:00:00"/>
    <d v="2023-12-31T00:00:00"/>
    <d v="2023-10-24T00:00:00"/>
    <d v="2023-10-31T00:00:00"/>
    <n v="10"/>
    <x v="1"/>
    <n v="10"/>
    <n v="2023"/>
    <n v="13.858065601845738"/>
  </r>
  <r>
    <x v="504"/>
    <s v="Error"/>
    <s v="[C360 - mov_debitcards_det] Variable sia_identification_code"/>
    <x v="9"/>
    <s v=""/>
    <s v="C360_Sprint 16"/>
    <s v=""/>
    <s v="Highest"/>
    <s v="ESPC360-36"/>
    <s v="ESDCENINFO-1036"/>
    <x v="1"/>
    <s v=""/>
    <x v="1"/>
    <s v=""/>
    <d v="2023-10-17T12:59:47"/>
    <x v="425"/>
    <d v="2023-03-01T00:00:00"/>
    <d v="2023-12-31T00:00:00"/>
    <d v="2023-03-01T00:00:00"/>
    <d v="2023-12-31T00:00:00"/>
    <s v=""/>
    <s v=""/>
    <n v="10"/>
    <x v="1"/>
    <n v="11"/>
    <n v="2023"/>
    <n v="41.142194351850776"/>
  </r>
  <r>
    <x v="505"/>
    <s v="Error"/>
    <s v="[C360 - mov_debitcards_det] Variables codopbas, codopban, opban_opbas_description "/>
    <x v="2"/>
    <s v="5"/>
    <s v="C360_Sprint 14"/>
    <s v="C360_Team_2"/>
    <s v="Medium"/>
    <s v="ESPC360-36"/>
    <s v="ESDCENINFO-1036"/>
    <x v="1"/>
    <s v=""/>
    <x v="1"/>
    <s v=""/>
    <d v="2023-10-17T12:53:47"/>
    <x v="405"/>
    <d v="2023-03-01T00:00:00"/>
    <d v="2023-12-31T00:00:00"/>
    <d v="2023-03-01T00:00:00"/>
    <d v="2023-12-31T00:00:00"/>
    <d v="2023-11-13T00:00:00"/>
    <d v="2023-12-11T00:00:00"/>
    <n v="10"/>
    <x v="1"/>
    <n v="12"/>
    <n v="2023"/>
    <n v="54.867943229161028"/>
  </r>
  <r>
    <x v="506"/>
    <s v="Error"/>
    <s v="[C360 - mov_creditcards_det] Variable base_commission"/>
    <x v="2"/>
    <s v=""/>
    <s v="C360_Sprint 13"/>
    <s v=""/>
    <s v="Medium"/>
    <s v="ESPC360-36"/>
    <s v="ESDCENINFO-1036"/>
    <x v="1"/>
    <s v=""/>
    <x v="1"/>
    <s v=""/>
    <d v="2023-10-13T10:43:17"/>
    <x v="426"/>
    <d v="2023-03-01T00:00:00"/>
    <d v="2023-12-31T00:00:00"/>
    <d v="2023-03-01T00:00:00"/>
    <d v="2023-12-31T00:00:00"/>
    <d v="2023-11-14T00:00:00"/>
    <d v="2023-11-14T00:00:00"/>
    <n v="10"/>
    <x v="1"/>
    <n v="11"/>
    <n v="2023"/>
    <n v="32.241792314816848"/>
  </r>
  <r>
    <x v="507"/>
    <s v="Error"/>
    <s v="[C360 - mov_creditcards_det] Variable sia_identification_code"/>
    <x v="2"/>
    <s v=""/>
    <s v="C360_Sprint 13"/>
    <s v=""/>
    <s v="Medium"/>
    <s v="ESPC360-36"/>
    <s v="ESDCENINFO-1036"/>
    <x v="1"/>
    <s v=""/>
    <x v="1"/>
    <s v=""/>
    <d v="2023-10-13T10:34:33"/>
    <x v="427"/>
    <d v="2023-03-01T00:00:00"/>
    <d v="2023-12-31T00:00:00"/>
    <d v="2023-03-01T00:00:00"/>
    <d v="2023-12-31T00:00:00"/>
    <d v="2023-10-19T00:00:00"/>
    <d v="2023-11-14T00:00:00"/>
    <n v="10"/>
    <x v="1"/>
    <n v="11"/>
    <n v="2023"/>
    <n v="32.247198715282138"/>
  </r>
  <r>
    <x v="508"/>
    <s v="Error"/>
    <s v="[C360 - mkt_contacts_det] Duplicados por pk"/>
    <x v="9"/>
    <s v=""/>
    <s v="C360_Sprint 15"/>
    <s v=""/>
    <s v="Medium"/>
    <s v="ESPC360-91"/>
    <s v="ESDCENINFO-1036"/>
    <x v="1"/>
    <s v=""/>
    <x v="0"/>
    <s v=""/>
    <d v="2023-10-11T12:40:22"/>
    <x v="428"/>
    <d v="2023-03-01T00:00:00"/>
    <d v="2023-12-31T00:00:00"/>
    <d v="2023-03-01T00:00:00"/>
    <d v="2023-12-31T00:00:00"/>
    <s v=""/>
    <d v="2023-11-14T00:00:00"/>
    <n v="10"/>
    <x v="1"/>
    <n v="6"/>
    <n v="2024"/>
    <n v="257.08871666666528"/>
  </r>
  <r>
    <x v="509"/>
    <s v="Error"/>
    <s v="[Bug en modelo 1] Grupos de empresas. "/>
    <x v="2"/>
    <s v=""/>
    <s v="C360_Sprint 13;C360_Sprint 14"/>
    <s v=""/>
    <s v="Medium"/>
    <s v="ESPC360-2795"/>
    <s v="ESDCENINFO-1036"/>
    <x v="1"/>
    <s v=""/>
    <x v="0"/>
    <s v=""/>
    <d v="2023-10-09T17:49:29"/>
    <x v="429"/>
    <d v="2023-03-01T00:00:00"/>
    <d v="2023-12-31T00:00:00"/>
    <d v="2023-03-01T00:00:00"/>
    <d v="2023-12-31T00:00:00"/>
    <d v="2023-11-06T00:00:00"/>
    <d v="2023-11-21T00:00:00"/>
    <n v="10"/>
    <x v="1"/>
    <n v="11"/>
    <n v="2023"/>
    <n v="42.585920439814799"/>
  </r>
  <r>
    <x v="510"/>
    <s v="Error"/>
    <s v="[C360 - risk_indicators_cli] data_date_part Nulo para todos los registros"/>
    <x v="2"/>
    <s v="3"/>
    <s v="C360_Sprint 14"/>
    <s v="C360_Team_3"/>
    <s v="Medium"/>
    <s v="ESPC360-85"/>
    <s v="ESDCENINFO-1036"/>
    <x v="1"/>
    <s v=""/>
    <x v="0"/>
    <s v=""/>
    <d v="2023-10-05T13:01:38"/>
    <x v="430"/>
    <d v="2023-03-01T00:00:00"/>
    <d v="2023-12-31T00:00:00"/>
    <d v="2023-03-01T00:00:00"/>
    <d v="2023-12-31T00:00:00"/>
    <d v="2023-11-09T00:00:00"/>
    <d v="2023-12-01T00:00:00"/>
    <n v="10"/>
    <x v="1"/>
    <n v="12"/>
    <n v="2023"/>
    <n v="56.986317858798429"/>
  </r>
  <r>
    <x v="511"/>
    <s v="Error"/>
    <s v="[C360 - mov_bills_det] - Bug Resumen"/>
    <x v="2"/>
    <s v="13"/>
    <s v="C360_Sprint 12"/>
    <s v="C360_Team_3"/>
    <s v="Medium"/>
    <s v="ESPC360-36"/>
    <s v="ESPC360-26"/>
    <x v="1"/>
    <s v=""/>
    <x v="1"/>
    <s v=""/>
    <d v="2023-10-04T17:55:19"/>
    <x v="422"/>
    <d v="2023-03-01T00:00:00"/>
    <d v="2023-12-31T00:00:00"/>
    <d v="2023-03-01T00:00:00"/>
    <d v="2023-12-31T00:00:00"/>
    <d v="2023-10-17T00:00:00"/>
    <d v="2023-11-02T00:00:00"/>
    <n v="10"/>
    <x v="1"/>
    <n v="11"/>
    <n v="2023"/>
    <n v="28.678643437502615"/>
  </r>
  <r>
    <x v="512"/>
    <s v="Error"/>
    <s v="[C360 - mov_transfers_det] - Variables analíticas"/>
    <x v="2"/>
    <s v="5"/>
    <s v="C360_Sprint 12"/>
    <s v="C360_Team_1"/>
    <s v="Medium"/>
    <s v="ESPC360-36"/>
    <s v="ESPC360-26"/>
    <x v="1"/>
    <s v=""/>
    <x v="1"/>
    <s v=""/>
    <d v="2023-10-04T12:50:44"/>
    <x v="422"/>
    <d v="2023-03-01T00:00:00"/>
    <d v="2023-12-31T00:00:00"/>
    <d v="2023-03-01T00:00:00"/>
    <d v="2023-12-31T00:00:00"/>
    <d v="2023-10-17T00:00:00"/>
    <d v="2023-11-02T00:00:00"/>
    <n v="10"/>
    <x v="1"/>
    <n v="11"/>
    <n v="2023"/>
    <n v="28.890152106476307"/>
  </r>
  <r>
    <x v="513"/>
    <s v="Error"/>
    <s v="[C360 - mov_transfers_det] Categorización desempleo"/>
    <x v="2"/>
    <s v="8"/>
    <s v="C360_Sprint 12"/>
    <s v="C360_Team_1"/>
    <s v="Medium"/>
    <s v="ESPC360-36"/>
    <s v="ESPC360-26"/>
    <x v="1"/>
    <s v=""/>
    <x v="1"/>
    <s v=""/>
    <d v="2023-10-04T12:24:41"/>
    <x v="431"/>
    <d v="2023-03-01T00:00:00"/>
    <d v="2023-12-31T00:00:00"/>
    <d v="2023-03-01T00:00:00"/>
    <d v="2023-12-31T00:00:00"/>
    <d v="2023-10-17T00:00:00"/>
    <d v="2023-11-02T00:00:00"/>
    <n v="10"/>
    <x v="1"/>
    <n v="11"/>
    <n v="2023"/>
    <n v="28.908253391207836"/>
  </r>
  <r>
    <x v="514"/>
    <s v="Error"/>
    <s v="[C360 - mkt_campaign_det] Tipopers y codpers mal informados"/>
    <x v="2"/>
    <s v="3"/>
    <s v="C360_Sprint 15;C360_Sprint 16"/>
    <s v="C360_Team_3"/>
    <s v="Medium"/>
    <s v="ESPC360-91"/>
    <s v="ESDCENINFO-1036"/>
    <x v="1"/>
    <s v=""/>
    <x v="0"/>
    <s v=""/>
    <d v="2023-10-04T11:15:22"/>
    <x v="432"/>
    <d v="2023-03-01T00:00:00"/>
    <d v="2023-12-31T00:00:00"/>
    <d v="2023-03-01T00:00:00"/>
    <d v="2023-12-31T00:00:00"/>
    <d v="2023-11-24T00:00:00"/>
    <d v="2023-12-21T00:00:00"/>
    <n v="10"/>
    <x v="1"/>
    <n v="12"/>
    <n v="2023"/>
    <n v="78.218350706025376"/>
  </r>
  <r>
    <x v="515"/>
    <s v="Error"/>
    <s v="[C360 - mkt_campaignlimit_det] Duplicados en la tabla mkt_campaignlimit_det"/>
    <x v="2"/>
    <s v=""/>
    <s v=""/>
    <s v="TL"/>
    <s v="Medium"/>
    <s v="ESPC360-91"/>
    <s v="ESDCENINFO-1036"/>
    <x v="1"/>
    <s v=""/>
    <x v="0"/>
    <s v=""/>
    <d v="2023-09-28T17:27:12"/>
    <x v="433"/>
    <d v="2023-09-14T00:00:00"/>
    <d v="2023-09-14T00:00:00"/>
    <s v=""/>
    <s v=""/>
    <s v=""/>
    <d v="2023-10-05T00:00:00"/>
    <n v="9"/>
    <x v="1"/>
    <n v="10"/>
    <n v="2023"/>
    <n v="6.6737593750003725"/>
  </r>
  <r>
    <x v="516"/>
    <s v="Error"/>
    <s v="[C360 - mov_transfers_det] Campos comisiones"/>
    <x v="9"/>
    <s v=""/>
    <s v=""/>
    <s v=""/>
    <s v="Medium"/>
    <s v="ESPC360-36"/>
    <s v="ESPC360-2497"/>
    <x v="1"/>
    <s v=""/>
    <x v="1"/>
    <s v=""/>
    <d v="2023-09-28T15:51:24"/>
    <x v="434"/>
    <s v=""/>
    <s v=""/>
    <s v=""/>
    <s v=""/>
    <s v=""/>
    <s v=""/>
    <n v="9"/>
    <x v="1"/>
    <n v="10"/>
    <n v="2023"/>
    <n v="4.7926510532415705"/>
  </r>
  <r>
    <x v="517"/>
    <s v="Error"/>
    <s v="[C360 - mov_transfers_det] - Campos parte 2"/>
    <x v="2"/>
    <s v=""/>
    <s v=""/>
    <s v=""/>
    <s v="Medium"/>
    <s v="ESPC360-36"/>
    <s v="ESPC360-2497"/>
    <x v="1"/>
    <s v=""/>
    <x v="1"/>
    <s v=""/>
    <d v="2023-09-28T10:56:41"/>
    <x v="435"/>
    <d v="2023-03-01T00:00:00"/>
    <d v="2023-12-31T00:00:00"/>
    <d v="2023-03-01T00:00:00"/>
    <d v="2023-12-31T00:00:00"/>
    <s v=""/>
    <d v="2023-10-11T00:00:00"/>
    <n v="9"/>
    <x v="1"/>
    <n v="10"/>
    <n v="2023"/>
    <n v="13.245375335645804"/>
  </r>
  <r>
    <x v="518"/>
    <s v="Error"/>
    <s v="[C360 - mov_bills_det/mov_transfers_det] - Reproceso historicos"/>
    <x v="2"/>
    <s v=""/>
    <s v=""/>
    <s v=""/>
    <s v="Medium"/>
    <s v="ESPC360-36"/>
    <s v="ESPC360-2497"/>
    <x v="1"/>
    <s v=""/>
    <x v="1"/>
    <s v=""/>
    <d v="2023-09-22T12:45:54"/>
    <x v="436"/>
    <d v="2023-09-22T00:00:00"/>
    <d v="2023-09-22T00:00:00"/>
    <s v=""/>
    <s v=""/>
    <s v=""/>
    <d v="2023-09-22T00:00:00"/>
    <n v="9"/>
    <x v="1"/>
    <n v="9"/>
    <n v="2023"/>
    <n v="4.3303009224473499E-3"/>
  </r>
  <r>
    <x v="519"/>
    <s v="Error"/>
    <s v="[C360 - mov_transfers_det] - Campos parte 1"/>
    <x v="2"/>
    <s v=""/>
    <s v=""/>
    <s v=""/>
    <s v="Medium"/>
    <s v="ESPC360-36"/>
    <s v="ESPC360-2497"/>
    <x v="1"/>
    <s v=""/>
    <x v="1"/>
    <s v=""/>
    <d v="2023-09-21T09:12:30"/>
    <x v="437"/>
    <d v="2023-03-01T00:00:00"/>
    <d v="2023-12-31T00:00:00"/>
    <d v="2023-03-01T00:00:00"/>
    <d v="2023-12-31T00:00:00"/>
    <s v=""/>
    <d v="2023-10-11T00:00:00"/>
    <n v="9"/>
    <x v="1"/>
    <n v="10"/>
    <n v="2023"/>
    <n v="20.318021435181436"/>
  </r>
  <r>
    <x v="520"/>
    <s v="Error"/>
    <s v="BUG CARTERAS-GESTORES. MODELOS 1 Y ACTUAL"/>
    <x v="2"/>
    <s v="3"/>
    <s v=""/>
    <s v="TL"/>
    <s v="Medium"/>
    <s v="ESPC360-35"/>
    <s v="ESDCENINFO-1036"/>
    <x v="1"/>
    <s v=""/>
    <x v="0"/>
    <s v=""/>
    <d v="2023-09-19T08:23:05"/>
    <x v="438"/>
    <d v="2023-03-01T00:00:00"/>
    <d v="2023-12-31T00:00:00"/>
    <d v="2023-03-01T00:00:00"/>
    <d v="2023-12-31T00:00:00"/>
    <d v="2023-09-21T00:00:00"/>
    <d v="2023-10-05T00:00:00"/>
    <n v="9"/>
    <x v="1"/>
    <n v="10"/>
    <n v="2023"/>
    <n v="16.050953194440808"/>
  </r>
  <r>
    <x v="521"/>
    <s v="Error"/>
    <s v="[C360 - customer_360] Campo des_cnae con descriptivos acortados"/>
    <x v="2"/>
    <s v="3"/>
    <s v="C360_Sprint 14"/>
    <s v="C360_Team_1"/>
    <s v="Medium"/>
    <s v="ESPC360-2795"/>
    <s v="ESDCENINFO-1036"/>
    <x v="1"/>
    <s v=""/>
    <x v="1"/>
    <s v=""/>
    <d v="2023-09-13T09:16:45"/>
    <x v="430"/>
    <d v="2023-03-01T00:00:00"/>
    <d v="2023-12-31T00:00:00"/>
    <d v="2023-03-01T00:00:00"/>
    <d v="2023-12-31T00:00:00"/>
    <d v="2023-11-13T00:00:00"/>
    <d v="2023-12-01T00:00:00"/>
    <n v="9"/>
    <x v="1"/>
    <n v="12"/>
    <n v="2023"/>
    <n v="79.142493263891083"/>
  </r>
  <r>
    <x v="522"/>
    <s v="Error"/>
    <s v="[C360 - contracts_det] Duplicados porque no se informa subcontracto"/>
    <x v="2"/>
    <s v="1"/>
    <s v="C360_Sprint 10"/>
    <s v="C360_Team_1"/>
    <s v="Medium"/>
    <s v="ESPC360-282"/>
    <s v="ESDCENINFO-1036"/>
    <x v="1"/>
    <s v=""/>
    <x v="1"/>
    <s v=""/>
    <d v="2023-09-11T11:41:49"/>
    <x v="439"/>
    <s v=""/>
    <s v=""/>
    <s v=""/>
    <s v=""/>
    <d v="2023-09-18T00:00:00"/>
    <d v="2023-10-26T00:00:00"/>
    <n v="9"/>
    <x v="1"/>
    <n v="10"/>
    <n v="2023"/>
    <n v="45.296228090272052"/>
  </r>
  <r>
    <x v="523"/>
    <s v="Error"/>
    <s v="INC036905511 PCDP360015D Odate: 2023/09/10 "/>
    <x v="2"/>
    <s v=""/>
    <s v=""/>
    <s v=""/>
    <s v="Medium"/>
    <s v=""/>
    <s v="ESDCENINFO-1036"/>
    <x v="1"/>
    <s v=""/>
    <x v="1"/>
    <s v=""/>
    <d v="2023-09-11T08:44:29"/>
    <x v="440"/>
    <d v="2023-03-01T00:00:00"/>
    <d v="2023-12-31T00:00:00"/>
    <d v="2023-03-01T00:00:00"/>
    <d v="2023-12-31T00:00:00"/>
    <s v=""/>
    <d v="2023-09-25T00:00:00"/>
    <n v="9"/>
    <x v="1"/>
    <n v="9"/>
    <n v="2023"/>
    <n v="14.014273877321102"/>
  </r>
  <r>
    <x v="524"/>
    <s v="Error"/>
    <s v="INC036883566 PCDP360004D Odate: 2023/09/08"/>
    <x v="2"/>
    <s v=""/>
    <s v=""/>
    <s v=""/>
    <s v="Medium"/>
    <s v=""/>
    <s v="ESDCENINFO-1036"/>
    <x v="1"/>
    <s v=""/>
    <x v="1"/>
    <s v=""/>
    <d v="2023-09-11T08:41:26"/>
    <x v="441"/>
    <d v="2023-03-01T00:00:00"/>
    <d v="2023-12-31T00:00:00"/>
    <d v="2023-03-01T00:00:00"/>
    <d v="2023-12-31T00:00:00"/>
    <s v=""/>
    <d v="2023-09-25T00:00:00"/>
    <n v="9"/>
    <x v="1"/>
    <n v="9"/>
    <n v="2023"/>
    <n v="14.018163113425544"/>
  </r>
  <r>
    <x v="525"/>
    <s v="Error"/>
    <s v="INC036862752 PCDP360003D Odate: 2023/09/07"/>
    <x v="2"/>
    <s v=""/>
    <s v=""/>
    <s v=""/>
    <s v="Medium"/>
    <s v=""/>
    <s v="ESDCENINFO-1036"/>
    <x v="1"/>
    <s v=""/>
    <x v="1"/>
    <s v=""/>
    <d v="2023-09-08T07:55:33"/>
    <x v="442"/>
    <d v="2023-03-01T00:00:00"/>
    <d v="2023-12-31T00:00:00"/>
    <d v="2023-03-01T00:00:00"/>
    <d v="2023-12-31T00:00:00"/>
    <s v=""/>
    <d v="2023-09-25T00:00:00"/>
    <n v="9"/>
    <x v="1"/>
    <n v="9"/>
    <n v="2023"/>
    <n v="17.047574791664374"/>
  </r>
  <r>
    <x v="526"/>
    <s v="Error"/>
    <s v="INC036841955  PCDP360003D Odate: 2023/09/06"/>
    <x v="2"/>
    <s v=""/>
    <s v=""/>
    <s v=""/>
    <s v="Medium"/>
    <s v=""/>
    <s v="ESDCENINFO-1036"/>
    <x v="1"/>
    <s v=""/>
    <x v="1"/>
    <s v=""/>
    <d v="2023-09-07T08:29:11"/>
    <x v="443"/>
    <d v="2023-03-01T00:00:00"/>
    <d v="2023-12-31T00:00:00"/>
    <d v="2023-03-01T00:00:00"/>
    <d v="2023-12-31T00:00:00"/>
    <s v=""/>
    <d v="2023-09-25T00:00:00"/>
    <n v="9"/>
    <x v="1"/>
    <n v="9"/>
    <n v="2023"/>
    <n v="18.020507615743554"/>
  </r>
  <r>
    <x v="527"/>
    <s v="Error"/>
    <s v="INC036842766 PCDP360004D Odate: 2023/09/06"/>
    <x v="2"/>
    <s v=""/>
    <s v="C360_Sprint 9"/>
    <s v=""/>
    <s v="Medium"/>
    <s v=""/>
    <s v="ESDCENINFO-1036"/>
    <x v="1"/>
    <s v=""/>
    <x v="1"/>
    <s v=""/>
    <d v="2023-09-07T08:23:50"/>
    <x v="444"/>
    <d v="2023-03-01T00:00:00"/>
    <d v="2023-12-31T00:00:00"/>
    <d v="2023-03-01T00:00:00"/>
    <d v="2023-12-31T00:00:00"/>
    <d v="2023-09-12T00:00:00"/>
    <d v="2023-09-12T00:00:00"/>
    <n v="9"/>
    <x v="1"/>
    <n v="9"/>
    <n v="2023"/>
    <n v="5.3514474421244813"/>
  </r>
  <r>
    <x v="528"/>
    <s v="Error"/>
    <s v=" INC036819059 PCDP360003D Odate: 2023/09/05"/>
    <x v="2"/>
    <s v=""/>
    <s v=""/>
    <s v=""/>
    <s v="Medium"/>
    <s v=""/>
    <s v="ESDCENINFO-1036"/>
    <x v="1"/>
    <s v=""/>
    <x v="1"/>
    <s v=""/>
    <d v="2023-09-06T08:03:17"/>
    <x v="445"/>
    <d v="2023-03-01T00:00:00"/>
    <d v="2023-12-31T00:00:00"/>
    <d v="2023-03-01T00:00:00"/>
    <d v="2023-12-31T00:00:00"/>
    <s v=""/>
    <d v="2023-09-13T00:00:00"/>
    <n v="9"/>
    <x v="1"/>
    <n v="9"/>
    <n v="2023"/>
    <n v="7.0387361805551336"/>
  </r>
  <r>
    <x v="529"/>
    <s v="Error"/>
    <s v="[C360 - mov_creditcards_det] - Campos mal informados"/>
    <x v="2"/>
    <s v="8"/>
    <s v="C360_Sprint 13"/>
    <s v="C360_Team_2"/>
    <s v="Medium"/>
    <s v="ESPC360-36"/>
    <s v="ESDCENINFO-1036"/>
    <x v="1"/>
    <s v=""/>
    <x v="1"/>
    <s v=""/>
    <d v="2023-09-05T11:59:26"/>
    <x v="446"/>
    <d v="2023-03-01T00:00:00"/>
    <d v="2023-12-31T00:00:00"/>
    <d v="2023-03-01T00:00:00"/>
    <d v="2023-12-31T00:00:00"/>
    <d v="2023-10-30T00:00:00"/>
    <d v="2023-11-16T00:00:00"/>
    <n v="9"/>
    <x v="1"/>
    <n v="11"/>
    <n v="2023"/>
    <n v="72.208024467588984"/>
  </r>
  <r>
    <x v="530"/>
    <s v="Error"/>
    <s v="[C360 - mov_debitcards_det] - Campos mal informados"/>
    <x v="2"/>
    <s v="8"/>
    <s v="C360_Sprint 13"/>
    <s v="C360_Team_3"/>
    <s v="Medium"/>
    <s v="ESPC360-36"/>
    <s v="ESDCENINFO-1036"/>
    <x v="1"/>
    <s v=""/>
    <x v="1"/>
    <s v=""/>
    <d v="2023-09-05T11:58:27"/>
    <x v="447"/>
    <d v="2023-03-01T00:00:00"/>
    <d v="2023-12-31T00:00:00"/>
    <d v="2023-03-01T00:00:00"/>
    <d v="2023-12-31T00:00:00"/>
    <d v="2023-10-27T00:00:00"/>
    <d v="2023-11-20T00:00:00"/>
    <n v="9"/>
    <x v="1"/>
    <n v="11"/>
    <n v="2023"/>
    <n v="76.29326931713149"/>
  </r>
  <r>
    <x v="531"/>
    <s v="Error"/>
    <s v="Incidencias INC036744162 y INC036744276 por el proceso PCENTROINF29D"/>
    <x v="2"/>
    <s v=""/>
    <s v=""/>
    <s v=""/>
    <s v="Medium"/>
    <s v=""/>
    <s v="ESDCENINFO-1036"/>
    <x v="1"/>
    <s v=""/>
    <x v="1"/>
    <s v=""/>
    <d v="2023-09-05T09:02:13"/>
    <x v="448"/>
    <d v="2023-03-01T00:00:00"/>
    <d v="2023-12-31T00:00:00"/>
    <d v="2023-03-01T00:00:00"/>
    <d v="2023-12-31T00:00:00"/>
    <s v=""/>
    <d v="2023-09-13T00:00:00"/>
    <n v="9"/>
    <x v="1"/>
    <n v="9"/>
    <n v="2023"/>
    <n v="8.1625981481483905"/>
  </r>
  <r>
    <x v="532"/>
    <s v="Error"/>
    <s v="[CDL - Controles] - Controles de la hora de publicación"/>
    <x v="2"/>
    <s v="3"/>
    <s v="C360_Sprint 9"/>
    <s v="C360_Team_1"/>
    <s v="Medium"/>
    <s v=""/>
    <s v="ESDCENINFO-1036"/>
    <x v="1"/>
    <s v=""/>
    <x v="1"/>
    <s v=""/>
    <d v="2023-09-04T16:38:50"/>
    <x v="449"/>
    <d v="2023-03-01T00:00:00"/>
    <d v="2023-12-31T00:00:00"/>
    <d v="2023-03-01T00:00:00"/>
    <d v="2023-12-31T00:00:00"/>
    <d v="2023-09-07T00:00:00"/>
    <d v="2023-12-11T00:00:00"/>
    <n v="9"/>
    <x v="1"/>
    <n v="12"/>
    <n v="2023"/>
    <n v="97.849464988423279"/>
  </r>
  <r>
    <x v="533"/>
    <s v="Error"/>
    <s v="[C360 - mov_transfers_det] -  Variables a nulo"/>
    <x v="9"/>
    <s v=""/>
    <s v=""/>
    <s v=""/>
    <s v="Medium"/>
    <s v="ESPC360-36"/>
    <s v="ESPC360-26"/>
    <x v="1"/>
    <s v=""/>
    <x v="1"/>
    <s v=""/>
    <d v="2023-08-30T12:03:57"/>
    <x v="450"/>
    <d v="2023-03-01T00:00:00"/>
    <d v="2023-12-31T00:00:00"/>
    <d v="2023-03-01T00:00:00"/>
    <d v="2023-12-31T00:00:00"/>
    <s v=""/>
    <s v=""/>
    <n v="8"/>
    <x v="1"/>
    <n v="9"/>
    <n v="2023"/>
    <n v="20.892250497687201"/>
  </r>
  <r>
    <x v="534"/>
    <s v="Error"/>
    <s v="[C360 - mov_transfers_det] -  Variable clasification_rule vacía "/>
    <x v="2"/>
    <s v="1"/>
    <s v="C360_Sprint 10"/>
    <s v="C360_Team_1"/>
    <s v="Medium"/>
    <s v="ESPC360-36"/>
    <s v="ESPC360-26"/>
    <x v="1"/>
    <s v=""/>
    <x v="1"/>
    <s v=""/>
    <d v="2023-08-30T09:51:47"/>
    <x v="451"/>
    <d v="2023-03-01T00:00:00"/>
    <d v="2023-12-31T00:00:00"/>
    <d v="2023-03-01T00:00:00"/>
    <d v="2023-12-31T00:00:00"/>
    <d v="2023-09-19T00:00:00"/>
    <d v="2023-10-26T00:00:00"/>
    <n v="8"/>
    <x v="1"/>
    <n v="10"/>
    <n v="2023"/>
    <n v="57.372794201386569"/>
  </r>
  <r>
    <x v="535"/>
    <s v="Error"/>
    <s v="[PRE] [PDF] INC036546518 - Impresión desde PG Portal ADN"/>
    <x v="9"/>
    <s v="3"/>
    <s v="ADN360_Sprint 161"/>
    <s v="C360_Operacional_Team_Hero"/>
    <s v="Medium"/>
    <s v=""/>
    <s v="ESDCENINFO-1085"/>
    <x v="0"/>
    <s v=""/>
    <x v="2"/>
    <s v="INC036546518"/>
    <d v="2023-08-23T10:35:24"/>
    <x v="452"/>
    <d v="2023-10-05T00:00:00"/>
    <d v="2022-12-30T00:00:00"/>
    <d v="2024-01-01T00:00:00"/>
    <d v="2024-12-31T00:00:00"/>
    <d v="2023-10-09T00:00:00"/>
    <s v=""/>
    <n v="8"/>
    <x v="1"/>
    <n v="4"/>
    <n v="2024"/>
    <n v="232.94206021990976"/>
  </r>
  <r>
    <x v="536"/>
    <s v="Error"/>
    <s v="[C360 - mkt_campaign_det] El campo nombre de la campaña esta mal cargado para algunos canales"/>
    <x v="2"/>
    <s v="2"/>
    <s v="C360_Sprint 10"/>
    <s v="C360_Team_3"/>
    <s v="Medium"/>
    <s v="ESPC360-36"/>
    <s v="ESDCENINFO-1036"/>
    <x v="1"/>
    <s v=""/>
    <x v="1"/>
    <s v=""/>
    <d v="2023-08-01T15:10:52"/>
    <x v="453"/>
    <d v="2023-08-30T00:00:00"/>
    <d v="2023-09-28T00:00:00"/>
    <d v="2023-08-30T00:00:00"/>
    <d v="2023-09-28T00:00:00"/>
    <d v="2023-09-18T00:00:00"/>
    <d v="2023-10-05T00:00:00"/>
    <n v="8"/>
    <x v="1"/>
    <n v="10"/>
    <n v="2023"/>
    <n v="65.031524421297945"/>
  </r>
  <r>
    <x v="537"/>
    <s v="Error"/>
    <s v="[BUG] intprofile_cli - Datos de carteras"/>
    <x v="2"/>
    <s v="5"/>
    <s v="C360_Sprint 7"/>
    <s v="C360_Team_1"/>
    <s v="Medium"/>
    <s v="ESPC360-35"/>
    <s v="ESDCENINFO-1036"/>
    <x v="1"/>
    <s v=""/>
    <x v="0"/>
    <s v=""/>
    <d v="2023-08-01T14:29:45"/>
    <x v="454"/>
    <d v="2023-08-03T00:00:00"/>
    <d v="2023-09-07T00:00:00"/>
    <d v="2023-08-03T00:00:00"/>
    <d v="2023-09-07T00:00:00"/>
    <d v="2023-08-07T00:00:00"/>
    <d v="2023-09-12T00:00:00"/>
    <n v="8"/>
    <x v="1"/>
    <n v="9"/>
    <n v="2023"/>
    <n v="41.904317060187168"/>
  </r>
  <r>
    <x v="538"/>
    <s v="Error"/>
    <s v="[BUG] Modelo 1 - Customer360 - Datos de carteras"/>
    <x v="2"/>
    <s v="5"/>
    <s v="C360_Sprint 7"/>
    <s v="C360_Team_1"/>
    <s v="Medium"/>
    <s v="ESPC360-35"/>
    <s v="ESDCENINFO-1036"/>
    <x v="1"/>
    <s v=""/>
    <x v="0"/>
    <s v=""/>
    <d v="2023-08-01T14:24:02"/>
    <x v="455"/>
    <d v="2023-08-03T00:00:00"/>
    <d v="2023-09-07T00:00:00"/>
    <d v="2023-08-03T00:00:00"/>
    <d v="2023-09-07T00:00:00"/>
    <d v="2023-08-09T00:00:00"/>
    <d v="2023-09-12T00:00:00"/>
    <n v="8"/>
    <x v="1"/>
    <n v="9"/>
    <n v="2023"/>
    <n v="42.100727928242122"/>
  </r>
  <r>
    <x v="539"/>
    <s v="Error"/>
    <s v="[BUG] - Eliminar clientes NULL y agrupar botes origen Smartpricing"/>
    <x v="2"/>
    <s v="8"/>
    <s v="C360_Sprint 7;C360_Sprint 8"/>
    <s v="C360_Team_2"/>
    <s v="Medium"/>
    <s v="ESPC360-56"/>
    <s v="ESPC360-38"/>
    <x v="1"/>
    <s v=""/>
    <x v="1"/>
    <s v=""/>
    <d v="2023-07-31T10:12:58"/>
    <x v="456"/>
    <d v="2023-08-03T00:00:00"/>
    <d v="2023-09-07T00:00:00"/>
    <d v="2023-08-03T00:00:00"/>
    <d v="2023-09-07T00:00:00"/>
    <d v="2023-08-04T00:00:00"/>
    <d v="2023-10-05T00:00:00"/>
    <n v="7"/>
    <x v="1"/>
    <n v="10"/>
    <n v="2023"/>
    <n v="66.238486655092856"/>
  </r>
  <r>
    <x v="540"/>
    <s v="Error"/>
    <s v="[C360 - mov_transfer_det] -  Duplicados"/>
    <x v="9"/>
    <s v=""/>
    <s v=""/>
    <s v=""/>
    <s v="Medium"/>
    <s v="ESPC360-36"/>
    <s v="ESPC360-26"/>
    <x v="1"/>
    <s v=""/>
    <x v="1"/>
    <s v=""/>
    <d v="2023-07-27T11:51:13"/>
    <x v="457"/>
    <d v="2023-08-03T00:00:00"/>
    <d v="2023-09-07T00:00:00"/>
    <d v="2023-08-03T00:00:00"/>
    <d v="2023-09-07T00:00:00"/>
    <s v=""/>
    <d v="2023-10-10T00:00:00"/>
    <n v="7"/>
    <x v="1"/>
    <n v="10"/>
    <n v="2023"/>
    <n v="74.907365208331612"/>
  </r>
  <r>
    <x v="541"/>
    <s v="Error"/>
    <s v="[C360 - identdata_cli] Bug en la Construcción Indicador 'adult_Indicator'"/>
    <x v="2"/>
    <s v="3"/>
    <s v="C360_Sprint 7"/>
    <s v="C360_Team_2"/>
    <s v="Medium"/>
    <s v="ESPC360-34"/>
    <s v="ESDCENINFO-1036"/>
    <x v="1"/>
    <s v=""/>
    <x v="1"/>
    <s v=""/>
    <d v="2023-07-26T11:26:24"/>
    <x v="458"/>
    <d v="2023-08-03T00:00:00"/>
    <d v="2023-09-07T00:00:00"/>
    <d v="2023-08-03T00:00:00"/>
    <d v="2023-09-07T00:00:00"/>
    <d v="2023-08-10T00:00:00"/>
    <d v="2023-10-04T00:00:00"/>
    <n v="7"/>
    <x v="1"/>
    <n v="10"/>
    <n v="2023"/>
    <n v="69.895026793979923"/>
  </r>
  <r>
    <x v="542"/>
    <s v="Error"/>
    <s v="[C360 - pos_prices_det] Alimentación campos tipopers codpers"/>
    <x v="2"/>
    <s v="1"/>
    <s v="C360_Sprint 7"/>
    <s v="C360_Team_3"/>
    <s v="Medium"/>
    <s v="ESPC360-36"/>
    <s v="ESDCENINFO-1036"/>
    <x v="1"/>
    <s v=""/>
    <x v="1"/>
    <s v=""/>
    <d v="2023-07-25T11:49:34"/>
    <x v="459"/>
    <d v="2023-08-03T00:00:00"/>
    <d v="2023-09-07T00:00:00"/>
    <d v="2023-08-03T00:00:00"/>
    <d v="2023-09-07T00:00:00"/>
    <d v="2023-08-07T00:00:00"/>
    <d v="2023-12-11T00:00:00"/>
    <n v="7"/>
    <x v="1"/>
    <n v="12"/>
    <n v="2023"/>
    <n v="139.05136106481223"/>
  </r>
  <r>
    <x v="543"/>
    <s v="Error"/>
    <s v="Alimentación del campo empresa en identdata_cli y customer_360 (gndt_datos_generales)"/>
    <x v="2"/>
    <s v="5"/>
    <s v="C360_Sprint 9;C360_Sprint 8"/>
    <s v="C360_Team_1"/>
    <s v="Medium"/>
    <s v="ESPC360-35"/>
    <s v="ESDCENINFO-1036"/>
    <x v="1"/>
    <s v=""/>
    <x v="1"/>
    <s v=""/>
    <d v="2023-07-25T10:48:25"/>
    <x v="460"/>
    <d v="2023-08-03T00:00:00"/>
    <d v="2023-09-07T00:00:00"/>
    <d v="2023-08-03T00:00:00"/>
    <d v="2023-09-07T00:00:00"/>
    <d v="2023-08-25T00:00:00"/>
    <d v="2023-10-16T00:00:00"/>
    <n v="7"/>
    <x v="1"/>
    <n v="10"/>
    <n v="2023"/>
    <n v="83.059594722224574"/>
  </r>
  <r>
    <x v="544"/>
    <s v="Error"/>
    <s v="Duplicados identdata_cli intprofile_cli"/>
    <x v="2"/>
    <s v="5"/>
    <s v="C360_Sprint 7"/>
    <s v="C360_Team_3"/>
    <s v="Medium"/>
    <s v="ESPC360-35"/>
    <s v="ESDCENINFO-1036"/>
    <x v="1"/>
    <s v=""/>
    <x v="1"/>
    <s v=""/>
    <d v="2023-07-20T12:11:17"/>
    <x v="454"/>
    <d v="2023-08-03T00:00:00"/>
    <d v="2023-09-07T00:00:00"/>
    <d v="2023-08-03T00:00:00"/>
    <d v="2023-09-07T00:00:00"/>
    <d v="2023-08-04T00:00:00"/>
    <d v="2023-09-12T00:00:00"/>
    <n v="7"/>
    <x v="1"/>
    <n v="9"/>
    <n v="2023"/>
    <n v="54.000478981477499"/>
  </r>
  <r>
    <x v="545"/>
    <s v="Error"/>
    <s v="[C360 - mov_bills_det] Historificación diaria acumulada por data_date_part"/>
    <x v="2"/>
    <s v="2"/>
    <s v="C360_Sprint 8"/>
    <s v="C360_Team_3"/>
    <s v="Medium"/>
    <s v="ESPC360-36"/>
    <s v="ESDCENINFO-1036"/>
    <x v="1"/>
    <s v=""/>
    <x v="1"/>
    <s v=""/>
    <d v="2023-07-19T14:27:04"/>
    <x v="461"/>
    <d v="2023-08-03T00:00:00"/>
    <d v="2023-09-07T00:00:00"/>
    <d v="2023-08-03T00:00:00"/>
    <d v="2023-09-07T00:00:00"/>
    <d v="2023-08-18T00:00:00"/>
    <d v="2023-10-05T00:00:00"/>
    <n v="7"/>
    <x v="1"/>
    <n v="10"/>
    <n v="2023"/>
    <n v="78.062003356477362"/>
  </r>
  <r>
    <x v="546"/>
    <s v="Error"/>
    <s v="[C360 - mov_transfers_det] Historificación diaria acumulada por data_date_part"/>
    <x v="2"/>
    <s v="2"/>
    <s v="C360_Sprint 8"/>
    <s v="C360_Team_3"/>
    <s v="Medium"/>
    <s v="ESPC360-36"/>
    <s v="ESDCENINFO-1036"/>
    <x v="1"/>
    <s v=""/>
    <x v="1"/>
    <s v=""/>
    <d v="2023-07-19T14:26:29"/>
    <x v="461"/>
    <d v="2023-08-03T00:00:00"/>
    <d v="2023-12-31T00:00:00"/>
    <d v="2023-08-03T00:00:00"/>
    <d v="2023-09-07T00:00:00"/>
    <d v="2023-08-21T00:00:00"/>
    <d v="2023-10-05T00:00:00"/>
    <n v="7"/>
    <x v="1"/>
    <n v="10"/>
    <n v="2023"/>
    <n v="78.062408865735051"/>
  </r>
  <r>
    <x v="547"/>
    <s v="Error"/>
    <s v="[Bug] Problema con creation_date en 297"/>
    <x v="2"/>
    <s v=""/>
    <s v=""/>
    <s v=""/>
    <s v="Medium"/>
    <s v=""/>
    <s v="ESDCENINFO-1036"/>
    <x v="1"/>
    <s v=""/>
    <x v="1"/>
    <s v=""/>
    <d v="2023-07-07T10:37:29"/>
    <x v="462"/>
    <d v="2023-07-06T00:00:00"/>
    <d v="2023-07-06T00:00:00"/>
    <d v="2023-03-01T00:00:00"/>
    <d v="2023-12-31T00:00:00"/>
    <s v=""/>
    <d v="2023-07-07T00:00:00"/>
    <n v="7"/>
    <x v="1"/>
    <n v="7"/>
    <n v="2023"/>
    <n v="3.5416669561527669E-6"/>
  </r>
  <r>
    <x v="548"/>
    <s v="Error"/>
    <s v="[BUG] Descriptivos de colectivos a NULL"/>
    <x v="2"/>
    <s v="2"/>
    <s v="C360_Sprint 4"/>
    <s v="C360_Team_1"/>
    <s v="Medium"/>
    <s v="ESPC360-35"/>
    <s v="ESDCENINFO-1036"/>
    <x v="1"/>
    <s v=""/>
    <x v="1"/>
    <s v=""/>
    <d v="2023-06-30T09:44:11"/>
    <x v="463"/>
    <d v="2023-03-01T00:00:00"/>
    <d v="2023-12-31T00:00:00"/>
    <d v="2023-03-01T00:00:00"/>
    <d v="2023-12-31T00:00:00"/>
    <s v=""/>
    <d v="2023-07-25T00:00:00"/>
    <n v="6"/>
    <x v="1"/>
    <n v="7"/>
    <n v="2023"/>
    <n v="24.692080162036291"/>
  </r>
  <r>
    <x v="549"/>
    <s v="Error"/>
    <s v="[BUG] Incidencia con centros en Customer_360 modelo 1"/>
    <x v="2"/>
    <s v="3"/>
    <s v="C360_Sprint 4"/>
    <s v="C360_Team_1"/>
    <s v="Medium"/>
    <s v=""/>
    <s v="ESDCENINFO-1036"/>
    <x v="1"/>
    <s v=""/>
    <x v="1"/>
    <s v=""/>
    <d v="2023-06-27T10:05:57"/>
    <x v="464"/>
    <d v="2023-06-22T00:00:00"/>
    <d v="2023-07-20T00:00:00"/>
    <d v="2023-06-22T00:00:00"/>
    <d v="2023-07-20T00:00:00"/>
    <d v="2023-06-29T00:00:00"/>
    <d v="2023-12-11T00:00:00"/>
    <n v="6"/>
    <x v="1"/>
    <n v="12"/>
    <n v="2023"/>
    <n v="167.16809531249601"/>
  </r>
  <r>
    <x v="550"/>
    <s v="Error"/>
    <s v="[Bug] Problema con los descriptivos en customer360 modelo 1"/>
    <x v="9"/>
    <s v=""/>
    <s v=""/>
    <s v=""/>
    <s v="Medium"/>
    <s v=""/>
    <s v="ESDCENINFO-1036"/>
    <x v="1"/>
    <s v=""/>
    <x v="1"/>
    <s v=""/>
    <d v="2023-06-20T07:29:56"/>
    <x v="465"/>
    <d v="2023-03-01T00:00:00"/>
    <d v="2023-12-31T00:00:00"/>
    <d v="2023-03-01T00:00:00"/>
    <d v="2023-12-31T00:00:00"/>
    <s v=""/>
    <s v=""/>
    <n v="6"/>
    <x v="1"/>
    <n v="7"/>
    <n v="2023"/>
    <n v="22.213816192132072"/>
  </r>
  <r>
    <x v="551"/>
    <s v="Error"/>
    <s v="[ESPC360 - BUG] Problema con el valor de data_date_part en carga de ARCCO. "/>
    <x v="2"/>
    <s v="1"/>
    <s v="C360_Sprint 4;C360_Sprint 5"/>
    <s v="C360_Team_1"/>
    <s v="Medium"/>
    <s v=""/>
    <s v="ESDCENINFO-1036"/>
    <x v="1"/>
    <s v=""/>
    <x v="1"/>
    <s v=""/>
    <d v="2023-06-16T09:51:50"/>
    <x v="466"/>
    <d v="2023-03-01T00:00:00"/>
    <d v="2023-12-31T00:00:00"/>
    <d v="2023-03-01T00:00:00"/>
    <d v="2023-12-31T00:00:00"/>
    <d v="2023-06-28T00:00:00"/>
    <d v="2023-09-12T00:00:00"/>
    <n v="6"/>
    <x v="1"/>
    <n v="9"/>
    <n v="2023"/>
    <n v="88.290566076386312"/>
  </r>
  <r>
    <x v="552"/>
    <s v="Error"/>
    <s v="[BUG] - Perdida de permisos acan_transaccionalidad (comlay)"/>
    <x v="2"/>
    <s v=""/>
    <s v=""/>
    <s v=""/>
    <s v="Medium"/>
    <s v=""/>
    <s v="ESDCENINFO-1036"/>
    <x v="1"/>
    <s v=""/>
    <x v="1"/>
    <s v=""/>
    <d v="2023-06-07T16:47:17"/>
    <x v="467"/>
    <d v="2023-03-01T00:00:00"/>
    <d v="2023-12-31T00:00:00"/>
    <d v="2023-03-01T00:00:00"/>
    <d v="2023-12-31T00:00:00"/>
    <d v="2023-06-22T00:00:00"/>
    <d v="2023-08-01T00:00:00"/>
    <n v="6"/>
    <x v="1"/>
    <n v="8"/>
    <n v="2023"/>
    <n v="54.84471055555332"/>
  </r>
  <r>
    <x v="553"/>
    <s v="Error"/>
    <s v="[BUG] - Países residencia y nacionalidad"/>
    <x v="2"/>
    <s v="5"/>
    <s v="C360_Sprint 4;C360_Sprint 5"/>
    <s v="C360_Team_1"/>
    <s v="Medium"/>
    <s v=""/>
    <s v="ESDCENINFO-1036"/>
    <x v="1"/>
    <s v=""/>
    <x v="1"/>
    <s v=""/>
    <d v="2023-06-06T17:52:32"/>
    <x v="468"/>
    <d v="2023-03-01T00:00:00"/>
    <d v="2023-12-31T00:00:00"/>
    <d v="2023-03-01T00:00:00"/>
    <d v="2023-12-31T00:00:00"/>
    <d v="2023-06-23T00:00:00"/>
    <d v="2023-09-12T00:00:00"/>
    <n v="6"/>
    <x v="1"/>
    <n v="9"/>
    <n v="2023"/>
    <n v="97.956821909727296"/>
  </r>
  <r>
    <x v="554"/>
    <s v="Error"/>
    <s v="[BUG] - Controles integridad tenencia arcco"/>
    <x v="9"/>
    <s v="20"/>
    <s v="C360_Sprint 2"/>
    <s v="C360_Team_1"/>
    <s v="Medium"/>
    <s v=""/>
    <s v="ESDCENINFO-1036"/>
    <x v="1"/>
    <s v=""/>
    <x v="1"/>
    <s v=""/>
    <d v="2023-05-25T10:32:10"/>
    <x v="469"/>
    <d v="2023-05-25T00:00:00"/>
    <d v="2023-06-28T00:00:00"/>
    <d v="2023-05-25T00:00:00"/>
    <d v="2023-06-28T00:00:00"/>
    <d v="2023-06-05T00:00:00"/>
    <s v=""/>
    <n v="5"/>
    <x v="1"/>
    <n v="12"/>
    <n v="2023"/>
    <n v="200.95886174768384"/>
  </r>
  <r>
    <x v="555"/>
    <s v="Error"/>
    <s v="[BUG] - Pago movil tarjetas"/>
    <x v="2"/>
    <s v="1"/>
    <s v="C360_Sprint 2"/>
    <s v="C360_Team_2"/>
    <s v="Medium"/>
    <s v=""/>
    <s v="ESDCENINFO-1036"/>
    <x v="1"/>
    <s v=""/>
    <x v="1"/>
    <s v=""/>
    <d v="2023-05-09T10:39:05"/>
    <x v="470"/>
    <d v="2023-05-25T00:00:00"/>
    <d v="2023-06-28T00:00:00"/>
    <d v="2023-05-25T00:00:00"/>
    <d v="2023-06-28T00:00:00"/>
    <d v="2023-06-01T00:00:00"/>
    <d v="2023-07-03T00:00:00"/>
    <n v="5"/>
    <x v="1"/>
    <n v="7"/>
    <n v="2023"/>
    <n v="55.378205706016161"/>
  </r>
  <r>
    <x v="556"/>
    <m/>
    <m/>
    <x v="12"/>
    <m/>
    <m/>
    <m/>
    <m/>
    <m/>
    <m/>
    <x v="3"/>
    <m/>
    <x v="5"/>
    <m/>
    <m/>
    <x v="471"/>
    <m/>
    <m/>
    <m/>
    <m/>
    <m/>
    <m/>
    <m/>
    <x v="2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3294AB-B75C-41DD-9D85-05CDF9C4555E}" name="TablaDinámica1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4:B15" firstHeaderRow="1" firstDataRow="1" firstDataCol="1" rowPageCount="2" colPageCount="1"/>
  <pivotFields count="27">
    <pivotField showAll="0">
      <items count="558"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543"/>
        <item x="542"/>
        <item x="14"/>
        <item x="541"/>
        <item x="13"/>
        <item x="12"/>
        <item x="11"/>
        <item x="10"/>
        <item x="540"/>
        <item x="9"/>
        <item x="8"/>
        <item x="7"/>
        <item x="6"/>
        <item x="5"/>
        <item x="4"/>
        <item x="3"/>
        <item x="2"/>
        <item x="1"/>
        <item x="0"/>
        <item x="539"/>
        <item x="538"/>
        <item x="537"/>
        <item x="536"/>
        <item x="534"/>
        <item x="533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55"/>
        <item x="520"/>
        <item x="519"/>
        <item x="518"/>
        <item x="517"/>
        <item x="554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532"/>
        <item x="475"/>
        <item x="474"/>
        <item x="473"/>
        <item x="472"/>
        <item x="471"/>
        <item x="553"/>
        <item x="552"/>
        <item x="470"/>
        <item x="469"/>
        <item x="468"/>
        <item x="467"/>
        <item x="465"/>
        <item x="464"/>
        <item x="463"/>
        <item x="535"/>
        <item x="461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62"/>
        <item x="460"/>
        <item x="466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551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550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549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548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547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546"/>
        <item x="545"/>
        <item x="544"/>
        <item x="95"/>
        <item x="94"/>
        <item x="93"/>
        <item x="92"/>
        <item x="91"/>
        <item x="90"/>
        <item x="89"/>
        <item x="88"/>
        <item x="87"/>
        <item x="86"/>
        <item x="556"/>
        <item t="default"/>
      </items>
    </pivotField>
    <pivotField showAll="0"/>
    <pivotField showAll="0"/>
    <pivotField axis="axisPage" multipleItemSelectionAllowed="1" showAll="0">
      <items count="14">
        <item h="1" x="10"/>
        <item h="1" x="7"/>
        <item h="1" x="9"/>
        <item x="2"/>
        <item h="1" x="11"/>
        <item h="1" x="0"/>
        <item h="1" x="1"/>
        <item h="1" x="5"/>
        <item h="1" x="4"/>
        <item h="1" x="3"/>
        <item h="1" x="6"/>
        <item h="1" x="8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0"/>
        <item x="3"/>
        <item t="default"/>
      </items>
    </pivotField>
    <pivotField showAll="0"/>
    <pivotField axis="axisRow" showAll="0">
      <items count="7">
        <item x="1"/>
        <item x="4"/>
        <item x="3"/>
        <item x="2"/>
        <item x="0"/>
        <item x="5"/>
        <item t="default"/>
      </items>
    </pivotField>
    <pivotField showAll="0"/>
    <pivotField showAll="0"/>
    <pivotField showAll="0">
      <items count="473">
        <item x="0"/>
        <item x="470"/>
        <item x="462"/>
        <item x="465"/>
        <item x="463"/>
        <item x="467"/>
        <item x="454"/>
        <item x="455"/>
        <item x="444"/>
        <item x="466"/>
        <item x="468"/>
        <item x="445"/>
        <item x="448"/>
        <item x="450"/>
        <item x="436"/>
        <item x="443"/>
        <item x="442"/>
        <item x="440"/>
        <item x="441"/>
        <item x="434"/>
        <item x="458"/>
        <item x="438"/>
        <item x="433"/>
        <item x="453"/>
        <item x="461"/>
        <item x="456"/>
        <item x="457"/>
        <item x="435"/>
        <item x="437"/>
        <item x="460"/>
        <item x="423"/>
        <item x="420"/>
        <item x="418"/>
        <item x="439"/>
        <item x="451"/>
        <item x="417"/>
        <item x="424"/>
        <item x="422"/>
        <item x="431"/>
        <item x="415"/>
        <item x="421"/>
        <item x="427"/>
        <item x="426"/>
        <item x="419"/>
        <item x="446"/>
        <item x="447"/>
        <item x="429"/>
        <item x="425"/>
        <item x="409"/>
        <item x="430"/>
        <item x="403"/>
        <item x="405"/>
        <item x="407"/>
        <item x="449"/>
        <item x="459"/>
        <item x="464"/>
        <item x="469"/>
        <item x="414"/>
        <item x="400"/>
        <item x="411"/>
        <item x="412"/>
        <item x="402"/>
        <item x="416"/>
        <item x="432"/>
        <item x="408"/>
        <item x="395"/>
        <item x="393"/>
        <item x="388"/>
        <item x="390"/>
        <item x="389"/>
        <item x="381"/>
        <item x="387"/>
        <item x="401"/>
        <item x="382"/>
        <item x="378"/>
        <item x="374"/>
        <item x="410"/>
        <item x="385"/>
        <item x="386"/>
        <item x="373"/>
        <item x="379"/>
        <item x="371"/>
        <item x="376"/>
        <item x="375"/>
        <item x="372"/>
        <item x="391"/>
        <item x="359"/>
        <item x="370"/>
        <item x="413"/>
        <item x="399"/>
        <item x="367"/>
        <item x="354"/>
        <item x="369"/>
        <item x="398"/>
        <item x="362"/>
        <item x="352"/>
        <item x="361"/>
        <item x="357"/>
        <item x="351"/>
        <item x="347"/>
        <item x="358"/>
        <item x="406"/>
        <item x="363"/>
        <item x="392"/>
        <item x="348"/>
        <item x="343"/>
        <item x="339"/>
        <item x="404"/>
        <item x="383"/>
        <item x="356"/>
        <item x="342"/>
        <item x="397"/>
        <item x="349"/>
        <item x="353"/>
        <item x="345"/>
        <item x="350"/>
        <item x="334"/>
        <item x="336"/>
        <item x="337"/>
        <item x="323"/>
        <item x="364"/>
        <item x="325"/>
        <item x="355"/>
        <item x="322"/>
        <item x="344"/>
        <item x="338"/>
        <item x="332"/>
        <item x="326"/>
        <item x="318"/>
        <item x="319"/>
        <item x="321"/>
        <item x="314"/>
        <item x="346"/>
        <item x="335"/>
        <item x="313"/>
        <item x="380"/>
        <item x="360"/>
        <item x="308"/>
        <item x="327"/>
        <item x="307"/>
        <item x="396"/>
        <item x="304"/>
        <item x="305"/>
        <item x="316"/>
        <item x="329"/>
        <item x="341"/>
        <item x="324"/>
        <item x="311"/>
        <item x="377"/>
        <item x="303"/>
        <item x="299"/>
        <item x="301"/>
        <item x="298"/>
        <item x="328"/>
        <item x="315"/>
        <item x="300"/>
        <item x="312"/>
        <item x="292"/>
        <item x="295"/>
        <item x="285"/>
        <item x="309"/>
        <item x="287"/>
        <item x="366"/>
        <item x="282"/>
        <item x="317"/>
        <item x="297"/>
        <item x="293"/>
        <item x="291"/>
        <item x="290"/>
        <item x="306"/>
        <item x="286"/>
        <item x="279"/>
        <item x="331"/>
        <item x="368"/>
        <item x="277"/>
        <item x="281"/>
        <item x="284"/>
        <item x="280"/>
        <item x="276"/>
        <item x="272"/>
        <item x="273"/>
        <item x="310"/>
        <item x="283"/>
        <item x="275"/>
        <item x="266"/>
        <item x="288"/>
        <item x="268"/>
        <item x="267"/>
        <item x="271"/>
        <item x="264"/>
        <item x="265"/>
        <item x="262"/>
        <item x="259"/>
        <item x="320"/>
        <item x="256"/>
        <item x="254"/>
        <item x="258"/>
        <item x="263"/>
        <item x="270"/>
        <item x="261"/>
        <item x="330"/>
        <item x="294"/>
        <item x="250"/>
        <item x="253"/>
        <item x="333"/>
        <item x="249"/>
        <item x="302"/>
        <item x="246"/>
        <item x="241"/>
        <item x="240"/>
        <item x="251"/>
        <item x="243"/>
        <item x="239"/>
        <item x="238"/>
        <item x="255"/>
        <item x="235"/>
        <item x="237"/>
        <item x="278"/>
        <item x="230"/>
        <item x="231"/>
        <item x="224"/>
        <item x="232"/>
        <item x="236"/>
        <item x="221"/>
        <item x="289"/>
        <item x="245"/>
        <item x="228"/>
        <item x="226"/>
        <item x="222"/>
        <item x="229"/>
        <item x="225"/>
        <item x="219"/>
        <item x="227"/>
        <item x="274"/>
        <item x="233"/>
        <item x="252"/>
        <item x="234"/>
        <item x="340"/>
        <item x="214"/>
        <item x="212"/>
        <item x="211"/>
        <item x="220"/>
        <item x="223"/>
        <item x="206"/>
        <item x="205"/>
        <item x="204"/>
        <item x="257"/>
        <item x="201"/>
        <item x="452"/>
        <item x="394"/>
        <item x="207"/>
        <item x="216"/>
        <item x="213"/>
        <item x="199"/>
        <item x="209"/>
        <item x="200"/>
        <item x="198"/>
        <item x="247"/>
        <item x="217"/>
        <item x="197"/>
        <item x="203"/>
        <item x="191"/>
        <item x="242"/>
        <item x="190"/>
        <item x="365"/>
        <item x="192"/>
        <item x="187"/>
        <item x="195"/>
        <item x="189"/>
        <item x="188"/>
        <item x="260"/>
        <item x="208"/>
        <item x="186"/>
        <item x="181"/>
        <item x="194"/>
        <item x="269"/>
        <item x="185"/>
        <item x="184"/>
        <item x="183"/>
        <item x="179"/>
        <item x="178"/>
        <item x="180"/>
        <item x="172"/>
        <item x="170"/>
        <item x="169"/>
        <item x="164"/>
        <item x="167"/>
        <item x="168"/>
        <item x="210"/>
        <item x="196"/>
        <item x="166"/>
        <item x="173"/>
        <item x="215"/>
        <item x="162"/>
        <item x="158"/>
        <item x="176"/>
        <item x="155"/>
        <item x="202"/>
        <item x="152"/>
        <item x="160"/>
        <item x="171"/>
        <item x="174"/>
        <item x="161"/>
        <item x="154"/>
        <item x="153"/>
        <item x="150"/>
        <item x="147"/>
        <item x="143"/>
        <item x="144"/>
        <item x="146"/>
        <item x="151"/>
        <item x="135"/>
        <item x="157"/>
        <item x="141"/>
        <item x="193"/>
        <item x="148"/>
        <item x="142"/>
        <item x="140"/>
        <item x="129"/>
        <item x="145"/>
        <item x="127"/>
        <item x="125"/>
        <item x="133"/>
        <item x="128"/>
        <item x="124"/>
        <item x="134"/>
        <item x="149"/>
        <item x="136"/>
        <item x="130"/>
        <item x="122"/>
        <item x="119"/>
        <item x="118"/>
        <item x="123"/>
        <item x="218"/>
        <item x="182"/>
        <item x="159"/>
        <item x="111"/>
        <item x="121"/>
        <item x="113"/>
        <item x="120"/>
        <item x="116"/>
        <item x="108"/>
        <item x="106"/>
        <item x="114"/>
        <item x="110"/>
        <item x="165"/>
        <item x="156"/>
        <item x="131"/>
        <item x="107"/>
        <item x="177"/>
        <item x="109"/>
        <item x="112"/>
        <item x="103"/>
        <item x="384"/>
        <item x="102"/>
        <item x="117"/>
        <item x="99"/>
        <item x="101"/>
        <item x="137"/>
        <item x="104"/>
        <item x="139"/>
        <item x="138"/>
        <item x="428"/>
        <item x="92"/>
        <item x="83"/>
        <item x="84"/>
        <item x="82"/>
        <item x="97"/>
        <item x="91"/>
        <item x="77"/>
        <item x="81"/>
        <item x="93"/>
        <item x="80"/>
        <item x="163"/>
        <item x="100"/>
        <item x="76"/>
        <item x="95"/>
        <item x="87"/>
        <item x="175"/>
        <item x="73"/>
        <item x="79"/>
        <item x="94"/>
        <item x="75"/>
        <item x="132"/>
        <item x="98"/>
        <item x="66"/>
        <item x="244"/>
        <item x="67"/>
        <item x="68"/>
        <item x="64"/>
        <item x="63"/>
        <item x="65"/>
        <item x="74"/>
        <item x="60"/>
        <item x="126"/>
        <item x="88"/>
        <item x="85"/>
        <item x="55"/>
        <item x="61"/>
        <item x="96"/>
        <item x="59"/>
        <item x="49"/>
        <item x="54"/>
        <item x="53"/>
        <item x="38"/>
        <item x="72"/>
        <item x="56"/>
        <item x="89"/>
        <item x="57"/>
        <item x="52"/>
        <item x="35"/>
        <item x="105"/>
        <item x="34"/>
        <item x="70"/>
        <item x="115"/>
        <item x="51"/>
        <item x="47"/>
        <item x="46"/>
        <item x="43"/>
        <item x="42"/>
        <item x="40"/>
        <item x="39"/>
        <item x="26"/>
        <item x="24"/>
        <item x="23"/>
        <item x="29"/>
        <item x="28"/>
        <item x="32"/>
        <item x="30"/>
        <item x="25"/>
        <item x="20"/>
        <item x="21"/>
        <item x="37"/>
        <item x="33"/>
        <item x="31"/>
        <item x="45"/>
        <item x="41"/>
        <item x="19"/>
        <item x="17"/>
        <item x="62"/>
        <item x="296"/>
        <item x="13"/>
        <item x="12"/>
        <item x="18"/>
        <item x="27"/>
        <item x="22"/>
        <item x="86"/>
        <item x="48"/>
        <item x="7"/>
        <item x="44"/>
        <item x="90"/>
        <item x="36"/>
        <item x="50"/>
        <item x="71"/>
        <item x="58"/>
        <item x="14"/>
        <item x="69"/>
        <item x="8"/>
        <item x="10"/>
        <item x="15"/>
        <item x="248"/>
        <item x="78"/>
        <item x="6"/>
        <item x="3"/>
        <item x="5"/>
        <item x="2"/>
        <item x="9"/>
        <item x="4"/>
        <item x="16"/>
        <item x="1"/>
        <item x="11"/>
        <item x="47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1"/>
        <item x="0"/>
        <item h="1" x="2"/>
        <item t="default"/>
      </items>
    </pivotField>
    <pivotField showAll="0"/>
    <pivotField showAll="0"/>
    <pivotField dataField="1" showAll="0"/>
  </pivotFields>
  <rowFields count="2">
    <field x="10"/>
    <field x="12"/>
  </rowFields>
  <rowItems count="11">
    <i>
      <x/>
    </i>
    <i r="1">
      <x/>
    </i>
    <i r="1">
      <x v="4"/>
    </i>
    <i>
      <x v="1"/>
    </i>
    <i r="1">
      <x/>
    </i>
    <i>
      <x v="2"/>
    </i>
    <i r="1">
      <x/>
    </i>
    <i r="1">
      <x v="1"/>
    </i>
    <i r="1">
      <x v="3"/>
    </i>
    <i r="1">
      <x v="4"/>
    </i>
    <i t="grand">
      <x/>
    </i>
  </rowItems>
  <colItems count="1">
    <i/>
  </colItems>
  <pageFields count="2">
    <pageField fld="23" hier="-1"/>
    <pageField fld="3" hier="-1"/>
  </pageFields>
  <dataFields count="1">
    <dataField name="Promedio de Tiempo Total Resolución (dias)" fld="26" subtotal="average" baseField="10" baseItem="0" numFmtId="2"/>
  </dataFields>
  <formats count="3">
    <format dxfId="115">
      <pivotArea outline="0" collapsedLevelsAreSubtotals="1" fieldPosition="0"/>
    </format>
    <format dxfId="114">
      <pivotArea dataOnly="0" labelOnly="1" outline="0" axis="axisValues" fieldPosition="0"/>
    </format>
    <format dxfId="113">
      <pivotArea dataOnly="0" labelOnly="1" outline="0" fieldPosition="0">
        <references count="1">
          <reference field="23" count="0"/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J3" dT="2023-11-27T10:51:04.86" personId="{A1580821-465F-404C-8A7B-08C7DB8FC8A2}" id="{E9DBA1B3-4249-4F6B-9EFB-12029A8DEF51}">
    <text>Enabler, Technical Debt, Spike</text>
  </threadedComment>
  <threadedComment ref="K3" dT="2023-11-27T10:51:04.86" personId="{A1580821-465F-404C-8A7B-08C7DB8FC8A2}" id="{72B82CE9-370B-4802-9A71-E112623A6DB6}">
    <text>Enabler, Technical Debt, Spike</text>
  </threadedComment>
  <threadedComment ref="L3" dT="2023-11-27T10:51:04.86" personId="{A1580821-465F-404C-8A7B-08C7DB8FC8A2}" id="{BFA4975C-8DD4-415A-85D9-FDF244B1E025}">
    <text>Enabler, Technical Debt, Spike</text>
  </threadedComment>
  <threadedComment ref="M3" dT="2023-12-04T12:04:38.30" personId="{A1580821-465F-404C-8A7B-08C7DB8FC8A2}" id="{5324FB1A-D4BE-411C-AF22-54B35475246D}">
    <text>Enabler, Technical Debt, Spike</text>
  </threadedComment>
  <threadedComment ref="Z3" dT="2023-11-27T10:51:04.86" personId="{A1580821-465F-404C-8A7B-08C7DB8FC8A2}" id="{230EE23C-427D-4332-8DD8-61AFA1EC8473}">
    <text>Enabler, Technical Debt, Spike</text>
  </threadedComment>
  <threadedComment ref="AA3" dT="2023-11-27T10:51:04.86" personId="{A1580821-465F-404C-8A7B-08C7DB8FC8A2}" id="{AF2CFE31-D677-401F-9ADA-A6F4ECB24A54}">
    <text>Enabler, Technical Debt, Spike</text>
  </threadedComment>
  <threadedComment ref="AB3" dT="2023-11-27T10:51:04.86" personId="{A1580821-465F-404C-8A7B-08C7DB8FC8A2}" id="{D51A8BAB-E044-4AC7-86E9-906F31FBB5CE}">
    <text>Enabler, Technical Debt, Spike</text>
  </threadedComment>
  <threadedComment ref="AC3" dT="2023-12-04T12:04:38.30" personId="{A1580821-465F-404C-8A7B-08C7DB8FC8A2}" id="{62BF9D20-1D12-45A7-819E-B4D237B5D05A}">
    <text>Enabler, Technical Debt, Spike</text>
  </threadedComment>
  <threadedComment ref="BG3" dT="2023-11-27T10:51:04.86" personId="{A1580821-465F-404C-8A7B-08C7DB8FC8A2}" id="{F04BDAD3-1B6B-404D-A7AA-9DE3A772BED5}">
    <text>Enabler, Technical Debt, Spike</text>
  </threadedComment>
  <threadedComment ref="BH3" dT="2023-11-27T10:51:04.86" personId="{A1580821-465F-404C-8A7B-08C7DB8FC8A2}" id="{023B5121-6BAC-4626-B3F4-131C2B368B39}">
    <text>Enabler, Technical Debt, Spike</text>
  </threadedComment>
  <threadedComment ref="BI3" dT="2023-11-27T10:51:04.86" personId="{A1580821-465F-404C-8A7B-08C7DB8FC8A2}" id="{24E33009-129E-4DA0-B6B2-186B13F8F424}">
    <text>Enabler, Technical Debt, Spike</text>
  </threadedComment>
  <threadedComment ref="BJ3" dT="2023-12-04T12:04:45.94" personId="{A1580821-465F-404C-8A7B-08C7DB8FC8A2}" id="{3BD0A822-E70C-45BE-B7EA-E4D4E5F12D29}">
    <text>Enabler, Technical Debt, Spike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J3" dT="2023-11-27T10:51:04.86" personId="{A1580821-465F-404C-8A7B-08C7DB8FC8A2}" id="{BDA43126-C364-47AF-BB50-235A7D906605}">
    <text>Enabler, Technical Debt, Spike</text>
  </threadedComment>
  <threadedComment ref="K3" dT="2023-11-27T10:51:04.86" personId="{A1580821-465F-404C-8A7B-08C7DB8FC8A2}" id="{DE8D65F1-267E-4D10-9D01-AE8120857727}">
    <text>Enabler, Technical Debt, Spike</text>
  </threadedComment>
  <threadedComment ref="L3" dT="2023-11-27T10:51:04.86" personId="{A1580821-465F-404C-8A7B-08C7DB8FC8A2}" id="{8AD80986-458B-45A8-BB03-8DD08EC9F577}">
    <text>Enabler, Technical Debt, Spike</text>
  </threadedComment>
  <threadedComment ref="M3" dT="2023-12-04T12:04:38.30" personId="{A1580821-465F-404C-8A7B-08C7DB8FC8A2}" id="{513ED132-9954-4634-A510-B7CFA8A900FA}">
    <text>Enabler, Technical Debt, Spike</text>
  </threadedComment>
  <threadedComment ref="Z3" dT="2023-11-27T10:51:04.86" personId="{A1580821-465F-404C-8A7B-08C7DB8FC8A2}" id="{014B8119-A2EC-4E84-9206-CA2A24B84E12}">
    <text>Enabler, Technical Debt, Spike</text>
  </threadedComment>
  <threadedComment ref="AA3" dT="2023-11-27T10:51:04.86" personId="{A1580821-465F-404C-8A7B-08C7DB8FC8A2}" id="{8F13745D-0E6A-4AEA-A81C-D6127C36B4C6}">
    <text>Enabler, Technical Debt, Spike</text>
  </threadedComment>
  <threadedComment ref="AB3" dT="2023-11-27T10:51:04.86" personId="{A1580821-465F-404C-8A7B-08C7DB8FC8A2}" id="{725264DD-24BE-40EC-A6CA-7569A526054C}">
    <text>Enabler, Technical Debt, Spike</text>
  </threadedComment>
  <threadedComment ref="AC3" dT="2023-12-04T12:04:38.30" personId="{A1580821-465F-404C-8A7B-08C7DB8FC8A2}" id="{180F20CF-A020-4DD6-83C2-51CB92206AC5}">
    <text>Enabler, Technical Debt, Spike</text>
  </threadedComment>
  <threadedComment ref="BG3" dT="2023-11-27T10:51:04.86" personId="{A1580821-465F-404C-8A7B-08C7DB8FC8A2}" id="{289973D0-6ED3-40AC-BAC7-7F6F7CD97764}">
    <text>Enabler, Technical Debt, Spike</text>
  </threadedComment>
  <threadedComment ref="BH3" dT="2023-11-27T10:51:04.86" personId="{A1580821-465F-404C-8A7B-08C7DB8FC8A2}" id="{4F17BBBF-B022-432A-A2DE-C22E38D968CC}">
    <text>Enabler, Technical Debt, Spike</text>
  </threadedComment>
  <threadedComment ref="BI3" dT="2023-11-27T10:51:04.86" personId="{A1580821-465F-404C-8A7B-08C7DB8FC8A2}" id="{1168F279-3860-4554-B04A-50226629B015}">
    <text>Enabler, Technical Debt, Spike</text>
  </threadedComment>
  <threadedComment ref="BJ3" dT="2023-12-04T12:04:45.94" personId="{A1580821-465F-404C-8A7B-08C7DB8FC8A2}" id="{F4387BD9-5D20-437C-8204-3B2CB734A947}">
    <text>Enabler, Technical Debt, Spike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F1" dT="2024-06-18T13:13:04.51" personId="{A1580821-465F-404C-8A7B-08C7DB8FC8A2}" id="{33F61FF3-EC6E-452E-863F-B0DD3BF54FA7}">
    <text>Corregir manualmente para que aparezca solo el Sprint en el que se cerró el PBI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522" Type="http://schemas.openxmlformats.org/officeDocument/2006/relationships/hyperlink" Target="https://sanes.atlassian.net/browse/ESPC360-3101?atlOrigin=eyJpIjoiMjBhNWIzMmFjMjdiNGE1YzhhZTE4YmM0ZjA0MDM4ZWYiLCJwIjoiZXhjZWwtamlyYSJ9" TargetMode="External"/><Relationship Id="rId21" Type="http://schemas.openxmlformats.org/officeDocument/2006/relationships/hyperlink" Target="https://sanes.atlassian.net/browse/ESDCENINFO-1184?atlOrigin=eyJpIjoiMjBhNWIzMmFjMjdiNGE1YzhhZTE4YmM0ZjA0MDM4ZWYiLCJwIjoiZXhjZWwtamlyYSJ9" TargetMode="External"/><Relationship Id="rId170" Type="http://schemas.openxmlformats.org/officeDocument/2006/relationships/hyperlink" Target="https://sanes.atlassian.net/browse/ESPC360-13531?atlOrigin=eyJpIjoiMjBhNWIzMmFjMjdiNGE1YzhhZTE4YmM0ZjA0MDM4ZWYiLCJwIjoiZXhjZWwtamlyYSJ9" TargetMode="External"/><Relationship Id="rId268" Type="http://schemas.openxmlformats.org/officeDocument/2006/relationships/hyperlink" Target="https://sanes.atlassian.net/browse/ESPC360-12989?atlOrigin=eyJpIjoiMjBhNWIzMmFjMjdiNGE1YzhhZTE4YmM0ZjA0MDM4ZWYiLCJwIjoiZXhjZWwtamlyYSJ9" TargetMode="External"/><Relationship Id="rId475" Type="http://schemas.openxmlformats.org/officeDocument/2006/relationships/hyperlink" Target="https://sanes.atlassian.net/browse/ESPC360-11494?atlOrigin=eyJpIjoiMjBhNWIzMmFjMjdiNGE1YzhhZTE4YmM0ZjA0MDM4ZWYiLCJwIjoiZXhjZWwtamlyYSJ9" TargetMode="External"/><Relationship Id="rId682" Type="http://schemas.openxmlformats.org/officeDocument/2006/relationships/hyperlink" Target="https://sanes.atlassian.net/browse/ESDCENINFO-1085?atlOrigin=eyJpIjoiMjBhNWIzMmFjMjdiNGE1YzhhZTE4YmM0ZjA0MDM4ZWYiLCJwIjoiZXhjZWwtamlyYSJ9" TargetMode="External"/><Relationship Id="rId128" Type="http://schemas.openxmlformats.org/officeDocument/2006/relationships/hyperlink" Target="https://sanes.atlassian.net/browse/ESPC360-13820?atlOrigin=eyJpIjoiMjBhNWIzMmFjMjdiNGE1YzhhZTE4YmM0ZjA0MDM4ZWYiLCJwIjoiZXhjZWwtamlyYSJ9" TargetMode="External"/><Relationship Id="rId335" Type="http://schemas.openxmlformats.org/officeDocument/2006/relationships/hyperlink" Target="https://sanes.atlassian.net/browse/ESDCENINFO-1085?atlOrigin=eyJpIjoiMjBhNWIzMmFjMjdiNGE1YzhhZTE4YmM0ZjA0MDM4ZWYiLCJwIjoiZXhjZWwtamlyYSJ9" TargetMode="External"/><Relationship Id="rId542" Type="http://schemas.openxmlformats.org/officeDocument/2006/relationships/hyperlink" Target="https://sanes.atlassian.net/browse/ESDCENINFO-1085?atlOrigin=eyJpIjoiMjBhNWIzMmFjMjdiNGE1YzhhZTE4YmM0ZjA0MDM4ZWYiLCJwIjoiZXhjZWwtamlyYSJ9" TargetMode="External"/><Relationship Id="rId987" Type="http://schemas.openxmlformats.org/officeDocument/2006/relationships/hyperlink" Target="https://sanes.atlassian.net/browse/ESDCENINFO-1085?atlOrigin=eyJpIjoiMjBhNWIzMmFjMjdiNGE1YzhhZTE4YmM0ZjA0MDM4ZWYiLCJwIjoiZXhjZWwtamlyYSJ9" TargetMode="External"/><Relationship Id="rId1172" Type="http://schemas.openxmlformats.org/officeDocument/2006/relationships/hyperlink" Target="https://sanes.atlassian.net/browse/ESPC360-6189?atlOrigin=eyJpIjoiMjBhNWIzMmFjMjdiNGE1YzhhZTE4YmM0ZjA0MDM4ZWYiLCJwIjoiZXhjZWwtamlyYSJ9" TargetMode="External"/><Relationship Id="rId402" Type="http://schemas.openxmlformats.org/officeDocument/2006/relationships/hyperlink" Target="https://sanes.atlassian.net/browse/ESPC360-11883?atlOrigin=eyJpIjoiMjBhNWIzMmFjMjdiNGE1YzhhZTE4YmM0ZjA0MDM4ZWYiLCJwIjoiZXhjZWwtamlyYSJ9" TargetMode="External"/><Relationship Id="rId847" Type="http://schemas.openxmlformats.org/officeDocument/2006/relationships/hyperlink" Target="https://sanes.atlassian.net/browse/ESPC360-8105?atlOrigin=eyJpIjoiMjBhNWIzMmFjMjdiNGE1YzhhZTE4YmM0ZjA0MDM4ZWYiLCJwIjoiZXhjZWwtamlyYSJ9" TargetMode="External"/><Relationship Id="rId1032" Type="http://schemas.openxmlformats.org/officeDocument/2006/relationships/hyperlink" Target="https://sanes.atlassian.net/browse/ESPC360-6733?atlOrigin=eyJpIjoiMjBhNWIzMmFjMjdiNGE1YzhhZTE4YmM0ZjA0MDM4ZWYiLCJwIjoiZXhjZWwtamlyYSJ9" TargetMode="External"/><Relationship Id="rId1477" Type="http://schemas.openxmlformats.org/officeDocument/2006/relationships/hyperlink" Target="https://sanes.atlassian.net/browse/ESDCENINFO-1036?atlOrigin=eyJpIjoiMjBhNWIzMmFjMjdiNGE1YzhhZTE4YmM0ZjA0MDM4ZWYiLCJwIjoiZXhjZWwtamlyYSJ9" TargetMode="External"/><Relationship Id="rId1684" Type="http://schemas.openxmlformats.org/officeDocument/2006/relationships/hyperlink" Target="https://sanes.atlassian.net/browse/ESPC360-26?atlOrigin=eyJpIjoiMjBhNWIzMmFjMjdiNGE1YzhhZTE4YmM0ZjA0MDM4ZWYiLCJwIjoiZXhjZWwtamlyYSJ9" TargetMode="External"/><Relationship Id="rId707" Type="http://schemas.openxmlformats.org/officeDocument/2006/relationships/hyperlink" Target="https://sanes.atlassian.net/browse/ESPC360-9739?atlOrigin=eyJpIjoiMjBhNWIzMmFjMjdiNGE1YzhhZTE4YmM0ZjA0MDM4ZWYiLCJwIjoiZXhjZWwtamlyYSJ9" TargetMode="External"/><Relationship Id="rId914" Type="http://schemas.openxmlformats.org/officeDocument/2006/relationships/hyperlink" Target="https://sanes.atlassian.net/browse/ESDCENINFO-1085?atlOrigin=eyJpIjoiMjBhNWIzMmFjMjdiNGE1YzhhZTE4YmM0ZjA0MDM4ZWYiLCJwIjoiZXhjZWwtamlyYSJ9" TargetMode="External"/><Relationship Id="rId1337" Type="http://schemas.openxmlformats.org/officeDocument/2006/relationships/hyperlink" Target="https://sanes.atlassian.net/browse/ESPC360-5106?atlOrigin=eyJpIjoiMjBhNWIzMmFjMjdiNGE1YzhhZTE4YmM0ZjA0MDM4ZWYiLCJwIjoiZXhjZWwtamlyYSJ9" TargetMode="External"/><Relationship Id="rId1544" Type="http://schemas.openxmlformats.org/officeDocument/2006/relationships/hyperlink" Target="https://sanes.atlassian.net/browse/ESPC360-2795?atlOrigin=eyJpIjoiMjBhNWIzMmFjMjdiNGE1YzhhZTE4YmM0ZjA0MDM4ZWYiLCJwIjoiZXhjZWwtamlyYSJ9" TargetMode="External"/><Relationship Id="rId43" Type="http://schemas.openxmlformats.org/officeDocument/2006/relationships/hyperlink" Target="https://sanes.atlassian.net/browse/ESDCENINFO-1184?atlOrigin=eyJpIjoiMjBhNWIzMmFjMjdiNGE1YzhhZTE4YmM0ZjA0MDM4ZWYiLCJwIjoiZXhjZWwtamlyYSJ9" TargetMode="External"/><Relationship Id="rId1404" Type="http://schemas.openxmlformats.org/officeDocument/2006/relationships/hyperlink" Target="https://sanes.atlassian.net/browse/ESPC360-3646?atlOrigin=eyJpIjoiMjBhNWIzMmFjMjdiNGE1YzhhZTE4YmM0ZjA0MDM4ZWYiLCJwIjoiZXhjZWwtamlyYSJ9" TargetMode="External"/><Relationship Id="rId1611" Type="http://schemas.openxmlformats.org/officeDocument/2006/relationships/hyperlink" Target="https://sanes.atlassian.net/browse/ESPC360-36?atlOrigin=eyJpIjoiMjBhNWIzMmFjMjdiNGE1YzhhZTE4YmM0ZjA0MDM4ZWYiLCJwIjoiZXhjZWwtamlyYSJ9" TargetMode="External"/><Relationship Id="rId192" Type="http://schemas.openxmlformats.org/officeDocument/2006/relationships/hyperlink" Target="https://sanes.atlassian.net/browse/ESPC360-13379?atlOrigin=eyJpIjoiMjBhNWIzMmFjMjdiNGE1YzhhZTE4YmM0ZjA0MDM4ZWYiLCJwIjoiZXhjZWwtamlyYSJ9" TargetMode="External"/><Relationship Id="rId1709" Type="http://schemas.openxmlformats.org/officeDocument/2006/relationships/hyperlink" Target="https://sanes.atlassian.net/browse/ESDCENINFO-1036?atlOrigin=eyJpIjoiMjBhNWIzMmFjMjdiNGE1YzhhZTE4YmM0ZjA0MDM4ZWYiLCJwIjoiZXhjZWwtamlyYSJ9" TargetMode="External"/><Relationship Id="rId497" Type="http://schemas.openxmlformats.org/officeDocument/2006/relationships/hyperlink" Target="https://sanes.atlassian.net/browse/ESDCENINFO-1085?atlOrigin=eyJpIjoiMjBhNWIzMmFjMjdiNGE1YzhhZTE4YmM0ZjA0MDM4ZWYiLCJwIjoiZXhjZWwtamlyYSJ9" TargetMode="External"/><Relationship Id="rId357" Type="http://schemas.openxmlformats.org/officeDocument/2006/relationships/hyperlink" Target="https://sanes.atlassian.net/browse/ESDCENINFO-1085?atlOrigin=eyJpIjoiMjBhNWIzMmFjMjdiNGE1YzhhZTE4YmM0ZjA0MDM4ZWYiLCJwIjoiZXhjZWwtamlyYSJ9" TargetMode="External"/><Relationship Id="rId1194" Type="http://schemas.openxmlformats.org/officeDocument/2006/relationships/hyperlink" Target="https://sanes.atlassian.net/browse/ESPC360-6049?atlOrigin=eyJpIjoiMjBhNWIzMmFjMjdiNGE1YzhhZTE4YmM0ZjA0MDM4ZWYiLCJwIjoiZXhjZWwtamlyYSJ9" TargetMode="External"/><Relationship Id="rId217" Type="http://schemas.openxmlformats.org/officeDocument/2006/relationships/hyperlink" Target="https://sanes.atlassian.net/browse/ESPC360-3468?atlOrigin=eyJpIjoiMjBhNWIzMmFjMjdiNGE1YzhhZTE4YmM0ZjA0MDM4ZWYiLCJwIjoiZXhjZWwtamlyYSJ9" TargetMode="External"/><Relationship Id="rId564" Type="http://schemas.openxmlformats.org/officeDocument/2006/relationships/hyperlink" Target="https://sanes.atlassian.net/browse/ESPC360-3468?atlOrigin=eyJpIjoiMjBhNWIzMmFjMjdiNGE1YzhhZTE4YmM0ZjA0MDM4ZWYiLCJwIjoiZXhjZWwtamlyYSJ9" TargetMode="External"/><Relationship Id="rId771" Type="http://schemas.openxmlformats.org/officeDocument/2006/relationships/hyperlink" Target="https://sanes.atlassian.net/browse/ESDCENINFO-1085?atlOrigin=eyJpIjoiMjBhNWIzMmFjMjdiNGE1YzhhZTE4YmM0ZjA0MDM4ZWYiLCJwIjoiZXhjZWwtamlyYSJ9" TargetMode="External"/><Relationship Id="rId869" Type="http://schemas.openxmlformats.org/officeDocument/2006/relationships/hyperlink" Target="https://sanes.atlassian.net/browse/ESPC360-7971?atlOrigin=eyJpIjoiMjBhNWIzMmFjMjdiNGE1YzhhZTE4YmM0ZjA0MDM4ZWYiLCJwIjoiZXhjZWwtamlyYSJ9" TargetMode="External"/><Relationship Id="rId1499" Type="http://schemas.openxmlformats.org/officeDocument/2006/relationships/hyperlink" Target="https://sanes.atlassian.net/browse/ESPC360-91?atlOrigin=eyJpIjoiMjBhNWIzMmFjMjdiNGE1YzhhZTE4YmM0ZjA0MDM4ZWYiLCJwIjoiZXhjZWwtamlyYSJ9" TargetMode="External"/><Relationship Id="rId424" Type="http://schemas.openxmlformats.org/officeDocument/2006/relationships/hyperlink" Target="https://sanes.atlassian.net/browse/ESDCENINFO-1085?atlOrigin=eyJpIjoiMjBhNWIzMmFjMjdiNGE1YzhhZTE4YmM0ZjA0MDM4ZWYiLCJwIjoiZXhjZWwtamlyYSJ9" TargetMode="External"/><Relationship Id="rId631" Type="http://schemas.openxmlformats.org/officeDocument/2006/relationships/hyperlink" Target="https://sanes.atlassian.net/browse/ESPC360-10440?atlOrigin=eyJpIjoiMjBhNWIzMmFjMjdiNGE1YzhhZTE4YmM0ZjA0MDM4ZWYiLCJwIjoiZXhjZWwtamlyYSJ9" TargetMode="External"/><Relationship Id="rId729" Type="http://schemas.openxmlformats.org/officeDocument/2006/relationships/hyperlink" Target="https://sanes.atlassian.net/browse/ESPC360-3080?atlOrigin=eyJpIjoiMjBhNWIzMmFjMjdiNGE1YzhhZTE4YmM0ZjA0MDM4ZWYiLCJwIjoiZXhjZWwtamlyYSJ9" TargetMode="External"/><Relationship Id="rId1054" Type="http://schemas.openxmlformats.org/officeDocument/2006/relationships/hyperlink" Target="https://sanes.atlassian.net/browse/ESDCENINFO-1085?atlOrigin=eyJpIjoiMjBhNWIzMmFjMjdiNGE1YzhhZTE4YmM0ZjA0MDM4ZWYiLCJwIjoiZXhjZWwtamlyYSJ9" TargetMode="External"/><Relationship Id="rId1261" Type="http://schemas.openxmlformats.org/officeDocument/2006/relationships/hyperlink" Target="https://sanes.atlassian.net/browse/ESDCENINFO-1085?atlOrigin=eyJpIjoiMjBhNWIzMmFjMjdiNGE1YzhhZTE4YmM0ZjA0MDM4ZWYiLCJwIjoiZXhjZWwtamlyYSJ9" TargetMode="External"/><Relationship Id="rId1359" Type="http://schemas.openxmlformats.org/officeDocument/2006/relationships/hyperlink" Target="https://sanes.atlassian.net/browse/ESPC360-4954?atlOrigin=eyJpIjoiMjBhNWIzMmFjMjdiNGE1YzhhZTE4YmM0ZjA0MDM4ZWYiLCJwIjoiZXhjZWwtamlyYSJ9" TargetMode="External"/><Relationship Id="rId936" Type="http://schemas.openxmlformats.org/officeDocument/2006/relationships/hyperlink" Target="https://sanes.atlassian.net/browse/ESDCENINFO-1085?atlOrigin=eyJpIjoiMjBhNWIzMmFjMjdiNGE1YzhhZTE4YmM0ZjA0MDM4ZWYiLCJwIjoiZXhjZWwtamlyYSJ9" TargetMode="External"/><Relationship Id="rId1121" Type="http://schemas.openxmlformats.org/officeDocument/2006/relationships/hyperlink" Target="https://sanes.atlassian.net/browse/ESDCENINFO-1085?atlOrigin=eyJpIjoiMjBhNWIzMmFjMjdiNGE1YzhhZTE4YmM0ZjA0MDM4ZWYiLCJwIjoiZXhjZWwtamlyYSJ9" TargetMode="External"/><Relationship Id="rId1219" Type="http://schemas.openxmlformats.org/officeDocument/2006/relationships/hyperlink" Target="https://sanes.atlassian.net/browse/ESDCENINFO-1085?atlOrigin=eyJpIjoiMjBhNWIzMmFjMjdiNGE1YzhhZTE4YmM0ZjA0MDM4ZWYiLCJwIjoiZXhjZWwtamlyYSJ9" TargetMode="External"/><Relationship Id="rId1566" Type="http://schemas.openxmlformats.org/officeDocument/2006/relationships/hyperlink" Target="https://sanes.atlassian.net/browse/ESPC360-2548?atlOrigin=eyJpIjoiMjBhNWIzMmFjMjdiNGE1YzhhZTE4YmM0ZjA0MDM4ZWYiLCJwIjoiZXhjZWwtamlyYSJ9" TargetMode="External"/><Relationship Id="rId65" Type="http://schemas.openxmlformats.org/officeDocument/2006/relationships/hyperlink" Target="https://sanes.atlassian.net/browse/ESDCENINFO-1085?atlOrigin=eyJpIjoiMjBhNWIzMmFjMjdiNGE1YzhhZTE4YmM0ZjA0MDM4ZWYiLCJwIjoiZXhjZWwtamlyYSJ9" TargetMode="External"/><Relationship Id="rId1426" Type="http://schemas.openxmlformats.org/officeDocument/2006/relationships/hyperlink" Target="https://sanes.atlassian.net/browse/ESPC360-4337?atlOrigin=eyJpIjoiMjBhNWIzMmFjMjdiNGE1YzhhZTE4YmM0ZjA0MDM4ZWYiLCJwIjoiZXhjZWwtamlyYSJ9" TargetMode="External"/><Relationship Id="rId1633" Type="http://schemas.openxmlformats.org/officeDocument/2006/relationships/hyperlink" Target="https://sanes.atlassian.net/browse/ESDCENINFO-1036?atlOrigin=eyJpIjoiMjBhNWIzMmFjMjdiNGE1YzhhZTE4YmM0ZjA0MDM4ZWYiLCJwIjoiZXhjZWwtamlyYSJ9" TargetMode="External"/><Relationship Id="rId1700" Type="http://schemas.openxmlformats.org/officeDocument/2006/relationships/hyperlink" Target="https://sanes.atlassian.net/browse/ESPC360-974?atlOrigin=eyJpIjoiMjBhNWIzMmFjMjdiNGE1YzhhZTE4YmM0ZjA0MDM4ZWYiLCJwIjoiZXhjZWwtamlyYSJ9" TargetMode="External"/><Relationship Id="rId281" Type="http://schemas.openxmlformats.org/officeDocument/2006/relationships/hyperlink" Target="https://sanes.atlassian.net/browse/ESPC360-3468?atlOrigin=eyJpIjoiMjBhNWIzMmFjMjdiNGE1YzhhZTE4YmM0ZjA0MDM4ZWYiLCJwIjoiZXhjZWwtamlyYSJ9" TargetMode="External"/><Relationship Id="rId141" Type="http://schemas.openxmlformats.org/officeDocument/2006/relationships/hyperlink" Target="https://sanes.atlassian.net/browse/ESPC360-9887?atlOrigin=eyJpIjoiMjBhNWIzMmFjMjdiNGE1YzhhZTE4YmM0ZjA0MDM4ZWYiLCJwIjoiZXhjZWwtamlyYSJ9" TargetMode="External"/><Relationship Id="rId379" Type="http://schemas.openxmlformats.org/officeDocument/2006/relationships/hyperlink" Target="https://sanes.atlassian.net/browse/ESPC360-12087?atlOrigin=eyJpIjoiMjBhNWIzMmFjMjdiNGE1YzhhZTE4YmM0ZjA0MDM4ZWYiLCJwIjoiZXhjZWwtamlyYSJ9" TargetMode="External"/><Relationship Id="rId586" Type="http://schemas.openxmlformats.org/officeDocument/2006/relationships/hyperlink" Target="https://sanes.atlassian.net/browse/ESDCENINFO-1085?atlOrigin=eyJpIjoiMjBhNWIzMmFjMjdiNGE1YzhhZTE4YmM0ZjA0MDM4ZWYiLCJwIjoiZXhjZWwtamlyYSJ9" TargetMode="External"/><Relationship Id="rId793" Type="http://schemas.openxmlformats.org/officeDocument/2006/relationships/hyperlink" Target="https://sanes.atlassian.net/browse/ESPC360-9056?atlOrigin=eyJpIjoiMjBhNWIzMmFjMjdiNGE1YzhhZTE4YmM0ZjA0MDM4ZWYiLCJwIjoiZXhjZWwtamlyYSJ9" TargetMode="External"/><Relationship Id="rId7" Type="http://schemas.openxmlformats.org/officeDocument/2006/relationships/hyperlink" Target="https://sanes.atlassian.net/browse/ESDCENINFO-1184?atlOrigin=eyJpIjoiMjBhNWIzMmFjMjdiNGE1YzhhZTE4YmM0ZjA0MDM4ZWYiLCJwIjoiZXhjZWwtamlyYSJ9" TargetMode="External"/><Relationship Id="rId239" Type="http://schemas.openxmlformats.org/officeDocument/2006/relationships/hyperlink" Target="https://sanes.atlassian.net/browse/ESPC360-9479?atlOrigin=eyJpIjoiMjBhNWIzMmFjMjdiNGE1YzhhZTE4YmM0ZjA0MDM4ZWYiLCJwIjoiZXhjZWwtamlyYSJ9" TargetMode="External"/><Relationship Id="rId446" Type="http://schemas.openxmlformats.org/officeDocument/2006/relationships/hyperlink" Target="https://sanes.atlassian.net/browse/ESDCENINFO-1085?atlOrigin=eyJpIjoiMjBhNWIzMmFjMjdiNGE1YzhhZTE4YmM0ZjA0MDM4ZWYiLCJwIjoiZXhjZWwtamlyYSJ9" TargetMode="External"/><Relationship Id="rId653" Type="http://schemas.openxmlformats.org/officeDocument/2006/relationships/hyperlink" Target="https://sanes.atlassian.net/browse/ESPC360-10234?atlOrigin=eyJpIjoiMjBhNWIzMmFjMjdiNGE1YzhhZTE4YmM0ZjA0MDM4ZWYiLCJwIjoiZXhjZWwtamlyYSJ9" TargetMode="External"/><Relationship Id="rId1076" Type="http://schemas.openxmlformats.org/officeDocument/2006/relationships/hyperlink" Target="https://sanes.atlassian.net/browse/ESDCENINFO-1085?atlOrigin=eyJpIjoiMjBhNWIzMmFjMjdiNGE1YzhhZTE4YmM0ZjA0MDM4ZWYiLCJwIjoiZXhjZWwtamlyYSJ9" TargetMode="External"/><Relationship Id="rId1283" Type="http://schemas.openxmlformats.org/officeDocument/2006/relationships/hyperlink" Target="https://sanes.atlassian.net/browse/ESDCENINFO-1085?atlOrigin=eyJpIjoiMjBhNWIzMmFjMjdiNGE1YzhhZTE4YmM0ZjA0MDM4ZWYiLCJwIjoiZXhjZWwtamlyYSJ9" TargetMode="External"/><Relationship Id="rId1490" Type="http://schemas.openxmlformats.org/officeDocument/2006/relationships/hyperlink" Target="https://sanes.atlassian.net/browse/ESPC360-3311?atlOrigin=eyJpIjoiMjBhNWIzMmFjMjdiNGE1YzhhZTE4YmM0ZjA0MDM4ZWYiLCJwIjoiZXhjZWwtamlyYSJ9" TargetMode="External"/><Relationship Id="rId306" Type="http://schemas.openxmlformats.org/officeDocument/2006/relationships/hyperlink" Target="https://sanes.atlassian.net/browse/ESPC360-12644?atlOrigin=eyJpIjoiMjBhNWIzMmFjMjdiNGE1YzhhZTE4YmM0ZjA0MDM4ZWYiLCJwIjoiZXhjZWwtamlyYSJ9" TargetMode="External"/><Relationship Id="rId860" Type="http://schemas.openxmlformats.org/officeDocument/2006/relationships/hyperlink" Target="https://sanes.atlassian.net/browse/ESDCENINFO-1085?atlOrigin=eyJpIjoiMjBhNWIzMmFjMjdiNGE1YzhhZTE4YmM0ZjA0MDM4ZWYiLCJwIjoiZXhjZWwtamlyYSJ9" TargetMode="External"/><Relationship Id="rId958" Type="http://schemas.openxmlformats.org/officeDocument/2006/relationships/hyperlink" Target="https://sanes.atlassian.net/browse/ESPC360-7250?atlOrigin=eyJpIjoiMjBhNWIzMmFjMjdiNGE1YzhhZTE4YmM0ZjA0MDM4ZWYiLCJwIjoiZXhjZWwtamlyYSJ9" TargetMode="External"/><Relationship Id="rId1143" Type="http://schemas.openxmlformats.org/officeDocument/2006/relationships/hyperlink" Target="https://sanes.atlassian.net/browse/ESDCENINFO-1085?atlOrigin=eyJpIjoiMjBhNWIzMmFjMjdiNGE1YzhhZTE4YmM0ZjA0MDM4ZWYiLCJwIjoiZXhjZWwtamlyYSJ9" TargetMode="External"/><Relationship Id="rId1588" Type="http://schemas.openxmlformats.org/officeDocument/2006/relationships/hyperlink" Target="https://sanes.atlassian.net/browse/ESDCENINFO-1036?atlOrigin=eyJpIjoiMjBhNWIzMmFjMjdiNGE1YzhhZTE4YmM0ZjA0MDM4ZWYiLCJwIjoiZXhjZWwtamlyYSJ9" TargetMode="External"/><Relationship Id="rId87" Type="http://schemas.openxmlformats.org/officeDocument/2006/relationships/hyperlink" Target="https://sanes.atlassian.net/browse/ESDCENINFO-1085?atlOrigin=eyJpIjoiMjBhNWIzMmFjMjdiNGE1YzhhZTE4YmM0ZjA0MDM4ZWYiLCJwIjoiZXhjZWwtamlyYSJ9" TargetMode="External"/><Relationship Id="rId513" Type="http://schemas.openxmlformats.org/officeDocument/2006/relationships/hyperlink" Target="https://sanes.atlassian.net/browse/ESPC360-11255?atlOrigin=eyJpIjoiMjBhNWIzMmFjMjdiNGE1YzhhZTE4YmM0ZjA0MDM4ZWYiLCJwIjoiZXhjZWwtamlyYSJ9" TargetMode="External"/><Relationship Id="rId720" Type="http://schemas.openxmlformats.org/officeDocument/2006/relationships/hyperlink" Target="https://sanes.atlassian.net/browse/ESPC360-3468?atlOrigin=eyJpIjoiMjBhNWIzMmFjMjdiNGE1YzhhZTE4YmM0ZjA0MDM4ZWYiLCJwIjoiZXhjZWwtamlyYSJ9" TargetMode="External"/><Relationship Id="rId818" Type="http://schemas.openxmlformats.org/officeDocument/2006/relationships/hyperlink" Target="https://sanes.atlassian.net/browse/ESPC360-3465?atlOrigin=eyJpIjoiMjBhNWIzMmFjMjdiNGE1YzhhZTE4YmM0ZjA0MDM4ZWYiLCJwIjoiZXhjZWwtamlyYSJ9" TargetMode="External"/><Relationship Id="rId1350" Type="http://schemas.openxmlformats.org/officeDocument/2006/relationships/hyperlink" Target="https://sanes.atlassian.net/browse/ESPC360-3468?atlOrigin=eyJpIjoiMjBhNWIzMmFjMjdiNGE1YzhhZTE4YmM0ZjA0MDM4ZWYiLCJwIjoiZXhjZWwtamlyYSJ9" TargetMode="External"/><Relationship Id="rId1448" Type="http://schemas.openxmlformats.org/officeDocument/2006/relationships/hyperlink" Target="https://sanes.atlassian.net/browse/ESDCENINFO-1085?atlOrigin=eyJpIjoiMjBhNWIzMmFjMjdiNGE1YzhhZTE4YmM0ZjA0MDM4ZWYiLCJwIjoiZXhjZWwtamlyYSJ9" TargetMode="External"/><Relationship Id="rId1655" Type="http://schemas.openxmlformats.org/officeDocument/2006/relationships/hyperlink" Target="https://sanes.atlassian.net/browse/ESPC360-1655?atlOrigin=eyJpIjoiMjBhNWIzMmFjMjdiNGE1YzhhZTE4YmM0ZjA0MDM4ZWYiLCJwIjoiZXhjZWwtamlyYSJ9" TargetMode="External"/><Relationship Id="rId1003" Type="http://schemas.openxmlformats.org/officeDocument/2006/relationships/hyperlink" Target="https://sanes.atlassian.net/browse/ESDCENINFO-1085?atlOrigin=eyJpIjoiMjBhNWIzMmFjMjdiNGE1YzhhZTE4YmM0ZjA0MDM4ZWYiLCJwIjoiZXhjZWwtamlyYSJ9" TargetMode="External"/><Relationship Id="rId1210" Type="http://schemas.openxmlformats.org/officeDocument/2006/relationships/hyperlink" Target="https://sanes.atlassian.net/browse/ESPC360-5966?atlOrigin=eyJpIjoiMjBhNWIzMmFjMjdiNGE1YzhhZTE4YmM0ZjA0MDM4ZWYiLCJwIjoiZXhjZWwtamlyYSJ9" TargetMode="External"/><Relationship Id="rId1308" Type="http://schemas.openxmlformats.org/officeDocument/2006/relationships/hyperlink" Target="https://sanes.atlassian.net/browse/ESPC360-5193?atlOrigin=eyJpIjoiMjBhNWIzMmFjMjdiNGE1YzhhZTE4YmM0ZjA0MDM4ZWYiLCJwIjoiZXhjZWwtamlyYSJ9" TargetMode="External"/><Relationship Id="rId1515" Type="http://schemas.openxmlformats.org/officeDocument/2006/relationships/hyperlink" Target="https://sanes.atlassian.net/browse/ESPC360-38?atlOrigin=eyJpIjoiMjBhNWIzMmFjMjdiNGE1YzhhZTE4YmM0ZjA0MDM4ZWYiLCJwIjoiZXhjZWwtamlyYSJ9" TargetMode="External"/><Relationship Id="rId1722" Type="http://schemas.openxmlformats.org/officeDocument/2006/relationships/printerSettings" Target="../printerSettings/printerSettings7.bin"/><Relationship Id="rId14" Type="http://schemas.openxmlformats.org/officeDocument/2006/relationships/hyperlink" Target="https://sanes.atlassian.net/browse/ESPC360-14880?atlOrigin=eyJpIjoiMjBhNWIzMmFjMjdiNGE1YzhhZTE4YmM0ZjA0MDM4ZWYiLCJwIjoiZXhjZWwtamlyYSJ9" TargetMode="External"/><Relationship Id="rId163" Type="http://schemas.openxmlformats.org/officeDocument/2006/relationships/hyperlink" Target="https://sanes.atlassian.net/browse/ESPC360-3468?atlOrigin=eyJpIjoiMjBhNWIzMmFjMjdiNGE1YzhhZTE4YmM0ZjA0MDM4ZWYiLCJwIjoiZXhjZWwtamlyYSJ9" TargetMode="External"/><Relationship Id="rId370" Type="http://schemas.openxmlformats.org/officeDocument/2006/relationships/hyperlink" Target="https://sanes.atlassian.net/browse/ESPC360-12108?atlOrigin=eyJpIjoiMjBhNWIzMmFjMjdiNGE1YzhhZTE4YmM0ZjA0MDM4ZWYiLCJwIjoiZXhjZWwtamlyYSJ9" TargetMode="External"/><Relationship Id="rId230" Type="http://schemas.openxmlformats.org/officeDocument/2006/relationships/hyperlink" Target="https://sanes.atlassian.net/browse/ESPC360-13121?atlOrigin=eyJpIjoiMjBhNWIzMmFjMjdiNGE1YzhhZTE4YmM0ZjA0MDM4ZWYiLCJwIjoiZXhjZWwtamlyYSJ9" TargetMode="External"/><Relationship Id="rId468" Type="http://schemas.openxmlformats.org/officeDocument/2006/relationships/hyperlink" Target="https://sanes.atlassian.net/browse/ESDCENINFO-1085?atlOrigin=eyJpIjoiMjBhNWIzMmFjMjdiNGE1YzhhZTE4YmM0ZjA0MDM4ZWYiLCJwIjoiZXhjZWwtamlyYSJ9" TargetMode="External"/><Relationship Id="rId675" Type="http://schemas.openxmlformats.org/officeDocument/2006/relationships/hyperlink" Target="https://sanes.atlassian.net/browse/ESPC360-10201?atlOrigin=eyJpIjoiMjBhNWIzMmFjMjdiNGE1YzhhZTE4YmM0ZjA0MDM4ZWYiLCJwIjoiZXhjZWwtamlyYSJ9" TargetMode="External"/><Relationship Id="rId882" Type="http://schemas.openxmlformats.org/officeDocument/2006/relationships/hyperlink" Target="https://sanes.atlassian.net/browse/ESDCENINFO-1085?atlOrigin=eyJpIjoiMjBhNWIzMmFjMjdiNGE1YzhhZTE4YmM0ZjA0MDM4ZWYiLCJwIjoiZXhjZWwtamlyYSJ9" TargetMode="External"/><Relationship Id="rId1098" Type="http://schemas.openxmlformats.org/officeDocument/2006/relationships/hyperlink" Target="https://sanes.atlassian.net/browse/ESPC360-6384?atlOrigin=eyJpIjoiMjBhNWIzMmFjMjdiNGE1YzhhZTE4YmM0ZjA0MDM4ZWYiLCJwIjoiZXhjZWwtamlyYSJ9" TargetMode="External"/><Relationship Id="rId328" Type="http://schemas.openxmlformats.org/officeDocument/2006/relationships/hyperlink" Target="https://sanes.atlassian.net/browse/ESPC360-12366?atlOrigin=eyJpIjoiMjBhNWIzMmFjMjdiNGE1YzhhZTE4YmM0ZjA0MDM4ZWYiLCJwIjoiZXhjZWwtamlyYSJ9" TargetMode="External"/><Relationship Id="rId535" Type="http://schemas.openxmlformats.org/officeDocument/2006/relationships/hyperlink" Target="https://sanes.atlassian.net/browse/ESPC360-11160?atlOrigin=eyJpIjoiMjBhNWIzMmFjMjdiNGE1YzhhZTE4YmM0ZjA0MDM4ZWYiLCJwIjoiZXhjZWwtamlyYSJ9" TargetMode="External"/><Relationship Id="rId742" Type="http://schemas.openxmlformats.org/officeDocument/2006/relationships/hyperlink" Target="https://sanes.atlassian.net/browse/ESPC360-9469?atlOrigin=eyJpIjoiMjBhNWIzMmFjMjdiNGE1YzhhZTE4YmM0ZjA0MDM4ZWYiLCJwIjoiZXhjZWwtamlyYSJ9" TargetMode="External"/><Relationship Id="rId1165" Type="http://schemas.openxmlformats.org/officeDocument/2006/relationships/hyperlink" Target="https://sanes.atlassian.net/browse/ESDCENINFO-1085?atlOrigin=eyJpIjoiMjBhNWIzMmFjMjdiNGE1YzhhZTE4YmM0ZjA0MDM4ZWYiLCJwIjoiZXhjZWwtamlyYSJ9" TargetMode="External"/><Relationship Id="rId1372" Type="http://schemas.openxmlformats.org/officeDocument/2006/relationships/hyperlink" Target="https://sanes.atlassian.net/browse/ESDCENINFO-1085?atlOrigin=eyJpIjoiMjBhNWIzMmFjMjdiNGE1YzhhZTE4YmM0ZjA0MDM4ZWYiLCJwIjoiZXhjZWwtamlyYSJ9" TargetMode="External"/><Relationship Id="rId602" Type="http://schemas.openxmlformats.org/officeDocument/2006/relationships/hyperlink" Target="https://sanes.atlassian.net/browse/ESDCENINFO-1085?atlOrigin=eyJpIjoiMjBhNWIzMmFjMjdiNGE1YzhhZTE4YmM0ZjA0MDM4ZWYiLCJwIjoiZXhjZWwtamlyYSJ9" TargetMode="External"/><Relationship Id="rId1025" Type="http://schemas.openxmlformats.org/officeDocument/2006/relationships/hyperlink" Target="https://sanes.atlassian.net/browse/ESDCENINFO-1085?atlOrigin=eyJpIjoiMjBhNWIzMmFjMjdiNGE1YzhhZTE4YmM0ZjA0MDM4ZWYiLCJwIjoiZXhjZWwtamlyYSJ9" TargetMode="External"/><Relationship Id="rId1232" Type="http://schemas.openxmlformats.org/officeDocument/2006/relationships/hyperlink" Target="https://sanes.atlassian.net/browse/ESPC360-5835?atlOrigin=eyJpIjoiMjBhNWIzMmFjMjdiNGE1YzhhZTE4YmM0ZjA0MDM4ZWYiLCJwIjoiZXhjZWwtamlyYSJ9" TargetMode="External"/><Relationship Id="rId1677" Type="http://schemas.openxmlformats.org/officeDocument/2006/relationships/hyperlink" Target="https://sanes.atlassian.net/browse/ESPC360-35?atlOrigin=eyJpIjoiMjBhNWIzMmFjMjdiNGE1YzhhZTE4YmM0ZjA0MDM4ZWYiLCJwIjoiZXhjZWwtamlyYSJ9" TargetMode="External"/><Relationship Id="rId907" Type="http://schemas.openxmlformats.org/officeDocument/2006/relationships/hyperlink" Target="https://sanes.atlassian.net/browse/ESPC360-7685?atlOrigin=eyJpIjoiMjBhNWIzMmFjMjdiNGE1YzhhZTE4YmM0ZjA0MDM4ZWYiLCJwIjoiZXhjZWwtamlyYSJ9" TargetMode="External"/><Relationship Id="rId1537" Type="http://schemas.openxmlformats.org/officeDocument/2006/relationships/hyperlink" Target="https://sanes.atlassian.net/browse/ESPC360-3075?atlOrigin=eyJpIjoiMjBhNWIzMmFjMjdiNGE1YzhhZTE4YmM0ZjA0MDM4ZWYiLCJwIjoiZXhjZWwtamlyYSJ9" TargetMode="External"/><Relationship Id="rId36" Type="http://schemas.openxmlformats.org/officeDocument/2006/relationships/hyperlink" Target="https://sanes.atlassian.net/browse/ESPC360-14503?atlOrigin=eyJpIjoiMjBhNWIzMmFjMjdiNGE1YzhhZTE4YmM0ZjA0MDM4ZWYiLCJwIjoiZXhjZWwtamlyYSJ9" TargetMode="External"/><Relationship Id="rId1604" Type="http://schemas.openxmlformats.org/officeDocument/2006/relationships/hyperlink" Target="https://sanes.atlassian.net/browse/ESPC360-2172?atlOrigin=eyJpIjoiMjBhNWIzMmFjMjdiNGE1YzhhZTE4YmM0ZjA0MDM4ZWYiLCJwIjoiZXhjZWwtamlyYSJ9" TargetMode="External"/><Relationship Id="rId185" Type="http://schemas.openxmlformats.org/officeDocument/2006/relationships/hyperlink" Target="https://sanes.atlassian.net/browse/ESDCENINFO-1085?atlOrigin=eyJpIjoiMjBhNWIzMmFjMjdiNGE1YzhhZTE4YmM0ZjA0MDM4ZWYiLCJwIjoiZXhjZWwtamlyYSJ9" TargetMode="External"/><Relationship Id="rId392" Type="http://schemas.openxmlformats.org/officeDocument/2006/relationships/hyperlink" Target="https://sanes.atlassian.net/browse/ESPC360-11901?atlOrigin=eyJpIjoiMjBhNWIzMmFjMjdiNGE1YzhhZTE4YmM0ZjA0MDM4ZWYiLCJwIjoiZXhjZWwtamlyYSJ9" TargetMode="External"/><Relationship Id="rId697" Type="http://schemas.openxmlformats.org/officeDocument/2006/relationships/hyperlink" Target="https://sanes.atlassian.net/browse/ESPC360-9940?atlOrigin=eyJpIjoiMjBhNWIzMmFjMjdiNGE1YzhhZTE4YmM0ZjA0MDM4ZWYiLCJwIjoiZXhjZWwtamlyYSJ9" TargetMode="External"/><Relationship Id="rId252" Type="http://schemas.openxmlformats.org/officeDocument/2006/relationships/hyperlink" Target="https://sanes.atlassian.net/browse/ESDCENINFO-1085?atlOrigin=eyJpIjoiMjBhNWIzMmFjMjdiNGE1YzhhZTE4YmM0ZjA0MDM4ZWYiLCJwIjoiZXhjZWwtamlyYSJ9" TargetMode="External"/><Relationship Id="rId1187" Type="http://schemas.openxmlformats.org/officeDocument/2006/relationships/hyperlink" Target="https://sanes.atlassian.net/browse/ESDCENINFO-1085?atlOrigin=eyJpIjoiMjBhNWIzMmFjMjdiNGE1YzhhZTE4YmM0ZjA0MDM4ZWYiLCJwIjoiZXhjZWwtamlyYSJ9" TargetMode="External"/><Relationship Id="rId112" Type="http://schemas.openxmlformats.org/officeDocument/2006/relationships/hyperlink" Target="https://sanes.atlassian.net/browse/ESDCENINFO-1151?atlOrigin=eyJpIjoiMjBhNWIzMmFjMjdiNGE1YzhhZTE4YmM0ZjA0MDM4ZWYiLCJwIjoiZXhjZWwtamlyYSJ9" TargetMode="External"/><Relationship Id="rId557" Type="http://schemas.openxmlformats.org/officeDocument/2006/relationships/hyperlink" Target="https://sanes.atlassian.net/browse/ESPC360-11060?atlOrigin=eyJpIjoiMjBhNWIzMmFjMjdiNGE1YzhhZTE4YmM0ZjA0MDM4ZWYiLCJwIjoiZXhjZWwtamlyYSJ9" TargetMode="External"/><Relationship Id="rId764" Type="http://schemas.openxmlformats.org/officeDocument/2006/relationships/hyperlink" Target="https://sanes.atlassian.net/browse/ESPC360-9325?atlOrigin=eyJpIjoiMjBhNWIzMmFjMjdiNGE1YzhhZTE4YmM0ZjA0MDM4ZWYiLCJwIjoiZXhjZWwtamlyYSJ9" TargetMode="External"/><Relationship Id="rId971" Type="http://schemas.openxmlformats.org/officeDocument/2006/relationships/hyperlink" Target="https://sanes.atlassian.net/browse/ESDCENINFO-1085?atlOrigin=eyJpIjoiMjBhNWIzMmFjMjdiNGE1YzhhZTE4YmM0ZjA0MDM4ZWYiLCJwIjoiZXhjZWwtamlyYSJ9" TargetMode="External"/><Relationship Id="rId1394" Type="http://schemas.openxmlformats.org/officeDocument/2006/relationships/hyperlink" Target="https://sanes.atlassian.net/browse/ESPC360-4612?atlOrigin=eyJpIjoiMjBhNWIzMmFjMjdiNGE1YzhhZTE4YmM0ZjA0MDM4ZWYiLCJwIjoiZXhjZWwtamlyYSJ9" TargetMode="External"/><Relationship Id="rId1699" Type="http://schemas.openxmlformats.org/officeDocument/2006/relationships/hyperlink" Target="https://sanes.atlassian.net/browse/ESDCENINFO-1036?atlOrigin=eyJpIjoiMjBhNWIzMmFjMjdiNGE1YzhhZTE4YmM0ZjA0MDM4ZWYiLCJwIjoiZXhjZWwtamlyYSJ9" TargetMode="External"/><Relationship Id="rId417" Type="http://schemas.openxmlformats.org/officeDocument/2006/relationships/hyperlink" Target="https://sanes.atlassian.net/browse/ESDCENINFO-1173?atlOrigin=eyJpIjoiMjBhNWIzMmFjMjdiNGE1YzhhZTE4YmM0ZjA0MDM4ZWYiLCJwIjoiZXhjZWwtamlyYSJ9" TargetMode="External"/><Relationship Id="rId624" Type="http://schemas.openxmlformats.org/officeDocument/2006/relationships/hyperlink" Target="https://sanes.atlassian.net/browse/ESPC360-10473?atlOrigin=eyJpIjoiMjBhNWIzMmFjMjdiNGE1YzhhZTE4YmM0ZjA0MDM4ZWYiLCJwIjoiZXhjZWwtamlyYSJ9" TargetMode="External"/><Relationship Id="rId831" Type="http://schemas.openxmlformats.org/officeDocument/2006/relationships/hyperlink" Target="https://sanes.atlassian.net/browse/ESPC360-8554?atlOrigin=eyJpIjoiMjBhNWIzMmFjMjdiNGE1YzhhZTE4YmM0ZjA0MDM4ZWYiLCJwIjoiZXhjZWwtamlyYSJ9" TargetMode="External"/><Relationship Id="rId1047" Type="http://schemas.openxmlformats.org/officeDocument/2006/relationships/hyperlink" Target="https://sanes.atlassian.net/browse/ESPC360-6471?atlOrigin=eyJpIjoiMjBhNWIzMmFjMjdiNGE1YzhhZTE4YmM0ZjA0MDM4ZWYiLCJwIjoiZXhjZWwtamlyYSJ9" TargetMode="External"/><Relationship Id="rId1254" Type="http://schemas.openxmlformats.org/officeDocument/2006/relationships/hyperlink" Target="https://sanes.atlassian.net/browse/ESDCENINFO-1184?atlOrigin=eyJpIjoiMjBhNWIzMmFjMjdiNGE1YzhhZTE4YmM0ZjA0MDM4ZWYiLCJwIjoiZXhjZWwtamlyYSJ9" TargetMode="External"/><Relationship Id="rId1461" Type="http://schemas.openxmlformats.org/officeDocument/2006/relationships/hyperlink" Target="https://sanes.atlassian.net/browse/ESDCENINFO-1036?atlOrigin=eyJpIjoiMjBhNWIzMmFjMjdiNGE1YzhhZTE4YmM0ZjA0MDM4ZWYiLCJwIjoiZXhjZWwtamlyYSJ9" TargetMode="External"/><Relationship Id="rId929" Type="http://schemas.openxmlformats.org/officeDocument/2006/relationships/hyperlink" Target="https://sanes.atlassian.net/browse/ESPC360-7601?atlOrigin=eyJpIjoiMjBhNWIzMmFjMjdiNGE1YzhhZTE4YmM0ZjA0MDM4ZWYiLCJwIjoiZXhjZWwtamlyYSJ9" TargetMode="External"/><Relationship Id="rId1114" Type="http://schemas.openxmlformats.org/officeDocument/2006/relationships/hyperlink" Target="https://sanes.atlassian.net/browse/ESPC360-6349?atlOrigin=eyJpIjoiMjBhNWIzMmFjMjdiNGE1YzhhZTE4YmM0ZjA0MDM4ZWYiLCJwIjoiZXhjZWwtamlyYSJ9" TargetMode="External"/><Relationship Id="rId1321" Type="http://schemas.openxmlformats.org/officeDocument/2006/relationships/hyperlink" Target="https://sanes.atlassian.net/browse/ESPC360-5236?atlOrigin=eyJpIjoiMjBhNWIzMmFjMjdiNGE1YzhhZTE4YmM0ZjA0MDM4ZWYiLCJwIjoiZXhjZWwtamlyYSJ9" TargetMode="External"/><Relationship Id="rId1559" Type="http://schemas.openxmlformats.org/officeDocument/2006/relationships/hyperlink" Target="https://sanes.atlassian.net/browse/ESDCENINFO-1036?atlOrigin=eyJpIjoiMjBhNWIzMmFjMjdiNGE1YzhhZTE4YmM0ZjA0MDM4ZWYiLCJwIjoiZXhjZWwtamlyYSJ9" TargetMode="External"/><Relationship Id="rId58" Type="http://schemas.openxmlformats.org/officeDocument/2006/relationships/hyperlink" Target="https://sanes.atlassian.net/browse/ESPC360-14328?atlOrigin=eyJpIjoiMjBhNWIzMmFjMjdiNGE1YzhhZTE4YmM0ZjA0MDM4ZWYiLCJwIjoiZXhjZWwtamlyYSJ9" TargetMode="External"/><Relationship Id="rId1419" Type="http://schemas.openxmlformats.org/officeDocument/2006/relationships/hyperlink" Target="https://sanes.atlassian.net/browse/ESDCENINFO-1085?atlOrigin=eyJpIjoiMjBhNWIzMmFjMjdiNGE1YzhhZTE4YmM0ZjA0MDM4ZWYiLCJwIjoiZXhjZWwtamlyYSJ9" TargetMode="External"/><Relationship Id="rId1626" Type="http://schemas.openxmlformats.org/officeDocument/2006/relationships/hyperlink" Target="https://sanes.atlassian.net/browse/ESPC360-36?atlOrigin=eyJpIjoiMjBhNWIzMmFjMjdiNGE1YzhhZTE4YmM0ZjA0MDM4ZWYiLCJwIjoiZXhjZWwtamlyYSJ9" TargetMode="External"/><Relationship Id="rId274" Type="http://schemas.openxmlformats.org/officeDocument/2006/relationships/hyperlink" Target="https://sanes.atlassian.net/browse/ESPC360-12774?atlOrigin=eyJpIjoiMjBhNWIzMmFjMjdiNGE1YzhhZTE4YmM0ZjA0MDM4ZWYiLCJwIjoiZXhjZWwtamlyYSJ9" TargetMode="External"/><Relationship Id="rId481" Type="http://schemas.openxmlformats.org/officeDocument/2006/relationships/hyperlink" Target="https://sanes.atlassian.net/browse/ESPC360-3080?atlOrigin=eyJpIjoiMjBhNWIzMmFjMjdiNGE1YzhhZTE4YmM0ZjA0MDM4ZWYiLCJwIjoiZXhjZWwtamlyYSJ9" TargetMode="External"/><Relationship Id="rId134" Type="http://schemas.openxmlformats.org/officeDocument/2006/relationships/hyperlink" Target="https://sanes.atlassian.net/browse/ESPC360-13804?atlOrigin=eyJpIjoiMjBhNWIzMmFjMjdiNGE1YzhhZTE4YmM0ZjA0MDM4ZWYiLCJwIjoiZXhjZWwtamlyYSJ9" TargetMode="External"/><Relationship Id="rId579" Type="http://schemas.openxmlformats.org/officeDocument/2006/relationships/hyperlink" Target="https://sanes.atlassian.net/browse/ESPC360-10823?atlOrigin=eyJpIjoiMjBhNWIzMmFjMjdiNGE1YzhhZTE4YmM0ZjA0MDM4ZWYiLCJwIjoiZXhjZWwtamlyYSJ9" TargetMode="External"/><Relationship Id="rId786" Type="http://schemas.openxmlformats.org/officeDocument/2006/relationships/hyperlink" Target="https://sanes.atlassian.net/browse/ESDCENINFO-1085?atlOrigin=eyJpIjoiMjBhNWIzMmFjMjdiNGE1YzhhZTE4YmM0ZjA0MDM4ZWYiLCJwIjoiZXhjZWwtamlyYSJ9" TargetMode="External"/><Relationship Id="rId993" Type="http://schemas.openxmlformats.org/officeDocument/2006/relationships/hyperlink" Target="https://sanes.atlassian.net/browse/ESDCENINFO-1085?atlOrigin=eyJpIjoiMjBhNWIzMmFjMjdiNGE1YzhhZTE4YmM0ZjA0MDM4ZWYiLCJwIjoiZXhjZWwtamlyYSJ9" TargetMode="External"/><Relationship Id="rId341" Type="http://schemas.openxmlformats.org/officeDocument/2006/relationships/hyperlink" Target="https://sanes.atlassian.net/browse/ESPC360-3468?atlOrigin=eyJpIjoiMjBhNWIzMmFjMjdiNGE1YzhhZTE4YmM0ZjA0MDM4ZWYiLCJwIjoiZXhjZWwtamlyYSJ9" TargetMode="External"/><Relationship Id="rId439" Type="http://schemas.openxmlformats.org/officeDocument/2006/relationships/hyperlink" Target="https://sanes.atlassian.net/browse/ESPC360-11780?atlOrigin=eyJpIjoiMjBhNWIzMmFjMjdiNGE1YzhhZTE4YmM0ZjA0MDM4ZWYiLCJwIjoiZXhjZWwtamlyYSJ9" TargetMode="External"/><Relationship Id="rId646" Type="http://schemas.openxmlformats.org/officeDocument/2006/relationships/hyperlink" Target="https://sanes.atlassian.net/browse/ESPC360-3468?atlOrigin=eyJpIjoiMjBhNWIzMmFjMjdiNGE1YzhhZTE4YmM0ZjA0MDM4ZWYiLCJwIjoiZXhjZWwtamlyYSJ9" TargetMode="External"/><Relationship Id="rId1069" Type="http://schemas.openxmlformats.org/officeDocument/2006/relationships/hyperlink" Target="https://sanes.atlassian.net/browse/ESPC360-6442?atlOrigin=eyJpIjoiMjBhNWIzMmFjMjdiNGE1YzhhZTE4YmM0ZjA0MDM4ZWYiLCJwIjoiZXhjZWwtamlyYSJ9" TargetMode="External"/><Relationship Id="rId1276" Type="http://schemas.openxmlformats.org/officeDocument/2006/relationships/hyperlink" Target="https://sanes.atlassian.net/browse/ESPC360-5591?atlOrigin=eyJpIjoiMjBhNWIzMmFjMjdiNGE1YzhhZTE4YmM0ZjA0MDM4ZWYiLCJwIjoiZXhjZWwtamlyYSJ9" TargetMode="External"/><Relationship Id="rId1483" Type="http://schemas.openxmlformats.org/officeDocument/2006/relationships/hyperlink" Target="https://sanes.atlassian.net/browse/PORTALADN-38781?atlOrigin=eyJpIjoiMjBhNWIzMmFjMjdiNGE1YzhhZTE4YmM0ZjA0MDM4ZWYiLCJwIjoiZXhjZWwtamlyYSJ9" TargetMode="External"/><Relationship Id="rId201" Type="http://schemas.openxmlformats.org/officeDocument/2006/relationships/hyperlink" Target="https://sanes.atlassian.net/browse/ESPC360-3468?atlOrigin=eyJpIjoiMjBhNWIzMmFjMjdiNGE1YzhhZTE4YmM0ZjA0MDM4ZWYiLCJwIjoiZXhjZWwtamlyYSJ9" TargetMode="External"/><Relationship Id="rId506" Type="http://schemas.openxmlformats.org/officeDocument/2006/relationships/hyperlink" Target="https://sanes.atlassian.net/browse/ESPC360-3080?atlOrigin=eyJpIjoiMjBhNWIzMmFjMjdiNGE1YzhhZTE4YmM0ZjA0MDM4ZWYiLCJwIjoiZXhjZWwtamlyYSJ9" TargetMode="External"/><Relationship Id="rId853" Type="http://schemas.openxmlformats.org/officeDocument/2006/relationships/hyperlink" Target="https://sanes.atlassian.net/browse/ESPC360-8026?atlOrigin=eyJpIjoiMjBhNWIzMmFjMjdiNGE1YzhhZTE4YmM0ZjA0MDM4ZWYiLCJwIjoiZXhjZWwtamlyYSJ9" TargetMode="External"/><Relationship Id="rId1136" Type="http://schemas.openxmlformats.org/officeDocument/2006/relationships/hyperlink" Target="https://sanes.atlassian.net/browse/ESPC360-6256?atlOrigin=eyJpIjoiMjBhNWIzMmFjMjdiNGE1YzhhZTE4YmM0ZjA0MDM4ZWYiLCJwIjoiZXhjZWwtamlyYSJ9" TargetMode="External"/><Relationship Id="rId1690" Type="http://schemas.openxmlformats.org/officeDocument/2006/relationships/hyperlink" Target="https://sanes.atlassian.net/browse/ESDCENINFO-1036?atlOrigin=eyJpIjoiMjBhNWIzMmFjMjdiNGE1YzhhZTE4YmM0ZjA0MDM4ZWYiLCJwIjoiZXhjZWwtamlyYSJ9" TargetMode="External"/><Relationship Id="rId713" Type="http://schemas.openxmlformats.org/officeDocument/2006/relationships/hyperlink" Target="https://sanes.atlassian.net/browse/ESPC360-9671?atlOrigin=eyJpIjoiMjBhNWIzMmFjMjdiNGE1YzhhZTE4YmM0ZjA0MDM4ZWYiLCJwIjoiZXhjZWwtamlyYSJ9" TargetMode="External"/><Relationship Id="rId920" Type="http://schemas.openxmlformats.org/officeDocument/2006/relationships/hyperlink" Target="https://sanes.atlassian.net/browse/ESPC360-3468?atlOrigin=eyJpIjoiMjBhNWIzMmFjMjdiNGE1YzhhZTE4YmM0ZjA0MDM4ZWYiLCJwIjoiZXhjZWwtamlyYSJ9" TargetMode="External"/><Relationship Id="rId1343" Type="http://schemas.openxmlformats.org/officeDocument/2006/relationships/hyperlink" Target="https://sanes.atlassian.net/browse/ESPC360-5035?atlOrigin=eyJpIjoiMjBhNWIzMmFjMjdiNGE1YzhhZTE4YmM0ZjA0MDM4ZWYiLCJwIjoiZXhjZWwtamlyYSJ9" TargetMode="External"/><Relationship Id="rId1550" Type="http://schemas.openxmlformats.org/officeDocument/2006/relationships/hyperlink" Target="https://sanes.atlassian.net/browse/ESPC360-3468?atlOrigin=eyJpIjoiMjBhNWIzMmFjMjdiNGE1YzhhZTE4YmM0ZjA0MDM4ZWYiLCJwIjoiZXhjZWwtamlyYSJ9" TargetMode="External"/><Relationship Id="rId1648" Type="http://schemas.openxmlformats.org/officeDocument/2006/relationships/hyperlink" Target="https://sanes.atlassian.net/browse/ESPC360-1667?atlOrigin=eyJpIjoiMjBhNWIzMmFjMjdiNGE1YzhhZTE4YmM0ZjA0MDM4ZWYiLCJwIjoiZXhjZWwtamlyYSJ9" TargetMode="External"/><Relationship Id="rId1203" Type="http://schemas.openxmlformats.org/officeDocument/2006/relationships/hyperlink" Target="https://sanes.atlassian.net/browse/ESDCENINFO-1085?atlOrigin=eyJpIjoiMjBhNWIzMmFjMjdiNGE1YzhhZTE4YmM0ZjA0MDM4ZWYiLCJwIjoiZXhjZWwtamlyYSJ9" TargetMode="External"/><Relationship Id="rId1410" Type="http://schemas.openxmlformats.org/officeDocument/2006/relationships/hyperlink" Target="https://sanes.atlassian.net/browse/ESDCENINFO-1085?atlOrigin=eyJpIjoiMjBhNWIzMmFjMjdiNGE1YzhhZTE4YmM0ZjA0MDM4ZWYiLCJwIjoiZXhjZWwtamlyYSJ9" TargetMode="External"/><Relationship Id="rId1508" Type="http://schemas.openxmlformats.org/officeDocument/2006/relationships/hyperlink" Target="https://sanes.atlassian.net/browse/ESPC360-36?atlOrigin=eyJpIjoiMjBhNWIzMmFjMjdiNGE1YzhhZTE4YmM0ZjA0MDM4ZWYiLCJwIjoiZXhjZWwtamlyYSJ9" TargetMode="External"/><Relationship Id="rId1715" Type="http://schemas.openxmlformats.org/officeDocument/2006/relationships/hyperlink" Target="https://sanes.atlassian.net/browse/ESDCENINFO-1036?atlOrigin=eyJpIjoiMjBhNWIzMmFjMjdiNGE1YzhhZTE4YmM0ZjA0MDM4ZWYiLCJwIjoiZXhjZWwtamlyYSJ9" TargetMode="External"/><Relationship Id="rId296" Type="http://schemas.openxmlformats.org/officeDocument/2006/relationships/hyperlink" Target="https://sanes.atlassian.net/browse/ESPC360-12700?atlOrigin=eyJpIjoiMjBhNWIzMmFjMjdiNGE1YzhhZTE4YmM0ZjA0MDM4ZWYiLCJwIjoiZXhjZWwtamlyYSJ9" TargetMode="External"/><Relationship Id="rId156" Type="http://schemas.openxmlformats.org/officeDocument/2006/relationships/hyperlink" Target="https://sanes.atlassian.net/browse/ESPC360-13559?atlOrigin=eyJpIjoiMjBhNWIzMmFjMjdiNGE1YzhhZTE4YmM0ZjA0MDM4ZWYiLCJwIjoiZXhjZWwtamlyYSJ9" TargetMode="External"/><Relationship Id="rId363" Type="http://schemas.openxmlformats.org/officeDocument/2006/relationships/hyperlink" Target="https://sanes.atlassian.net/browse/ESDCENINFO-1085?atlOrigin=eyJpIjoiMjBhNWIzMmFjMjdiNGE1YzhhZTE4YmM0ZjA0MDM4ZWYiLCJwIjoiZXhjZWwtamlyYSJ9" TargetMode="External"/><Relationship Id="rId570" Type="http://schemas.openxmlformats.org/officeDocument/2006/relationships/hyperlink" Target="https://sanes.atlassian.net/browse/ESDCENINFO-1085?atlOrigin=eyJpIjoiMjBhNWIzMmFjMjdiNGE1YzhhZTE4YmM0ZjA0MDM4ZWYiLCJwIjoiZXhjZWwtamlyYSJ9" TargetMode="External"/><Relationship Id="rId223" Type="http://schemas.openxmlformats.org/officeDocument/2006/relationships/hyperlink" Target="https://sanes.atlassian.net/browse/ESPC360-3468?atlOrigin=eyJpIjoiMjBhNWIzMmFjMjdiNGE1YzhhZTE4YmM0ZjA0MDM4ZWYiLCJwIjoiZXhjZWwtamlyYSJ9" TargetMode="External"/><Relationship Id="rId430" Type="http://schemas.openxmlformats.org/officeDocument/2006/relationships/hyperlink" Target="https://sanes.atlassian.net/browse/ESDCENINFO-1085?atlOrigin=eyJpIjoiMjBhNWIzMmFjMjdiNGE1YzhhZTE4YmM0ZjA0MDM4ZWYiLCJwIjoiZXhjZWwtamlyYSJ9" TargetMode="External"/><Relationship Id="rId668" Type="http://schemas.openxmlformats.org/officeDocument/2006/relationships/hyperlink" Target="https://sanes.atlassian.net/browse/ESDCENINFO-1085?atlOrigin=eyJpIjoiMjBhNWIzMmFjMjdiNGE1YzhhZTE4YmM0ZjA0MDM4ZWYiLCJwIjoiZXhjZWwtamlyYSJ9" TargetMode="External"/><Relationship Id="rId875" Type="http://schemas.openxmlformats.org/officeDocument/2006/relationships/hyperlink" Target="https://sanes.atlassian.net/browse/ESPC360-7968?atlOrigin=eyJpIjoiMjBhNWIzMmFjMjdiNGE1YzhhZTE4YmM0ZjA0MDM4ZWYiLCJwIjoiZXhjZWwtamlyYSJ9" TargetMode="External"/><Relationship Id="rId1060" Type="http://schemas.openxmlformats.org/officeDocument/2006/relationships/hyperlink" Target="https://sanes.atlassian.net/browse/ESDCENINFO-1085?atlOrigin=eyJpIjoiMjBhNWIzMmFjMjdiNGE1YzhhZTE4YmM0ZjA0MDM4ZWYiLCJwIjoiZXhjZWwtamlyYSJ9" TargetMode="External"/><Relationship Id="rId1298" Type="http://schemas.openxmlformats.org/officeDocument/2006/relationships/hyperlink" Target="https://sanes.atlassian.net/browse/ESPC360-5527?atlOrigin=eyJpIjoiMjBhNWIzMmFjMjdiNGE1YzhhZTE4YmM0ZjA0MDM4ZWYiLCJwIjoiZXhjZWwtamlyYSJ9" TargetMode="External"/><Relationship Id="rId528" Type="http://schemas.openxmlformats.org/officeDocument/2006/relationships/hyperlink" Target="https://sanes.atlassian.net/browse/ESDCENINFO-1085?atlOrigin=eyJpIjoiMjBhNWIzMmFjMjdiNGE1YzhhZTE4YmM0ZjA0MDM4ZWYiLCJwIjoiZXhjZWwtamlyYSJ9" TargetMode="External"/><Relationship Id="rId735" Type="http://schemas.openxmlformats.org/officeDocument/2006/relationships/hyperlink" Target="https://sanes.atlassian.net/browse/ESDCENINFO-1085?atlOrigin=eyJpIjoiMjBhNWIzMmFjMjdiNGE1YzhhZTE4YmM0ZjA0MDM4ZWYiLCJwIjoiZXhjZWwtamlyYSJ9" TargetMode="External"/><Relationship Id="rId942" Type="http://schemas.openxmlformats.org/officeDocument/2006/relationships/hyperlink" Target="https://sanes.atlassian.net/browse/ESDCENINFO-1085?atlOrigin=eyJpIjoiMjBhNWIzMmFjMjdiNGE1YzhhZTE4YmM0ZjA0MDM4ZWYiLCJwIjoiZXhjZWwtamlyYSJ9" TargetMode="External"/><Relationship Id="rId1158" Type="http://schemas.openxmlformats.org/officeDocument/2006/relationships/hyperlink" Target="https://sanes.atlassian.net/browse/ESDCENINFO-1085?atlOrigin=eyJpIjoiMjBhNWIzMmFjMjdiNGE1YzhhZTE4YmM0ZjA0MDM4ZWYiLCJwIjoiZXhjZWwtamlyYSJ9" TargetMode="External"/><Relationship Id="rId1365" Type="http://schemas.openxmlformats.org/officeDocument/2006/relationships/hyperlink" Target="https://sanes.atlassian.net/browse/ESPC360-4928?atlOrigin=eyJpIjoiMjBhNWIzMmFjMjdiNGE1YzhhZTE4YmM0ZjA0MDM4ZWYiLCJwIjoiZXhjZWwtamlyYSJ9" TargetMode="External"/><Relationship Id="rId1572" Type="http://schemas.openxmlformats.org/officeDocument/2006/relationships/hyperlink" Target="https://sanes.atlassian.net/browse/ESPC360-2512?atlOrigin=eyJpIjoiMjBhNWIzMmFjMjdiNGE1YzhhZTE4YmM0ZjA0MDM4ZWYiLCJwIjoiZXhjZWwtamlyYSJ9" TargetMode="External"/><Relationship Id="rId1018" Type="http://schemas.openxmlformats.org/officeDocument/2006/relationships/hyperlink" Target="https://sanes.atlassian.net/browse/ESPC360-6821?atlOrigin=eyJpIjoiMjBhNWIzMmFjMjdiNGE1YzhhZTE4YmM0ZjA0MDM4ZWYiLCJwIjoiZXhjZWwtamlyYSJ9" TargetMode="External"/><Relationship Id="rId1225" Type="http://schemas.openxmlformats.org/officeDocument/2006/relationships/hyperlink" Target="https://sanes.atlassian.net/browse/ESDCENINFO-1085?atlOrigin=eyJpIjoiMjBhNWIzMmFjMjdiNGE1YzhhZTE4YmM0ZjA0MDM4ZWYiLCJwIjoiZXhjZWwtamlyYSJ9" TargetMode="External"/><Relationship Id="rId1432" Type="http://schemas.openxmlformats.org/officeDocument/2006/relationships/hyperlink" Target="https://sanes.atlassian.net/browse/ESPC360-4017?atlOrigin=eyJpIjoiMjBhNWIzMmFjMjdiNGE1YzhhZTE4YmM0ZjA0MDM4ZWYiLCJwIjoiZXhjZWwtamlyYSJ9" TargetMode="External"/><Relationship Id="rId71" Type="http://schemas.openxmlformats.org/officeDocument/2006/relationships/hyperlink" Target="https://sanes.atlassian.net/browse/ESPC360-14314?atlOrigin=eyJpIjoiMjBhNWIzMmFjMjdiNGE1YzhhZTE4YmM0ZjA0MDM4ZWYiLCJwIjoiZXhjZWwtamlyYSJ9" TargetMode="External"/><Relationship Id="rId802" Type="http://schemas.openxmlformats.org/officeDocument/2006/relationships/hyperlink" Target="https://sanes.atlassian.net/browse/ESPC360-3468?atlOrigin=eyJpIjoiMjBhNWIzMmFjMjdiNGE1YzhhZTE4YmM0ZjA0MDM4ZWYiLCJwIjoiZXhjZWwtamlyYSJ9" TargetMode="External"/><Relationship Id="rId29" Type="http://schemas.openxmlformats.org/officeDocument/2006/relationships/hyperlink" Target="https://sanes.atlassian.net/browse/ESDCENINFO-1184?atlOrigin=eyJpIjoiMjBhNWIzMmFjMjdiNGE1YzhhZTE4YmM0ZjA0MDM4ZWYiLCJwIjoiZXhjZWwtamlyYSJ9" TargetMode="External"/><Relationship Id="rId178" Type="http://schemas.openxmlformats.org/officeDocument/2006/relationships/hyperlink" Target="https://sanes.atlassian.net/browse/ESPC360-13482?atlOrigin=eyJpIjoiMjBhNWIzMmFjMjdiNGE1YzhhZTE4YmM0ZjA0MDM4ZWYiLCJwIjoiZXhjZWwtamlyYSJ9" TargetMode="External"/><Relationship Id="rId385" Type="http://schemas.openxmlformats.org/officeDocument/2006/relationships/hyperlink" Target="https://sanes.atlassian.net/browse/ESDCENINFO-1085?atlOrigin=eyJpIjoiMjBhNWIzMmFjMjdiNGE1YzhhZTE4YmM0ZjA0MDM4ZWYiLCJwIjoiZXhjZWwtamlyYSJ9" TargetMode="External"/><Relationship Id="rId592" Type="http://schemas.openxmlformats.org/officeDocument/2006/relationships/hyperlink" Target="https://sanes.atlassian.net/browse/ESDCENINFO-1085?atlOrigin=eyJpIjoiMjBhNWIzMmFjMjdiNGE1YzhhZTE4YmM0ZjA0MDM4ZWYiLCJwIjoiZXhjZWwtamlyYSJ9" TargetMode="External"/><Relationship Id="rId245" Type="http://schemas.openxmlformats.org/officeDocument/2006/relationships/hyperlink" Target="https://sanes.atlassian.net/browse/ESDCENINFO-1085?atlOrigin=eyJpIjoiMjBhNWIzMmFjMjdiNGE1YzhhZTE4YmM0ZjA0MDM4ZWYiLCJwIjoiZXhjZWwtamlyYSJ9" TargetMode="External"/><Relationship Id="rId452" Type="http://schemas.openxmlformats.org/officeDocument/2006/relationships/hyperlink" Target="https://sanes.atlassian.net/browse/ESPC360-3468?atlOrigin=eyJpIjoiMjBhNWIzMmFjMjdiNGE1YzhhZTE4YmM0ZjA0MDM4ZWYiLCJwIjoiZXhjZWwtamlyYSJ9" TargetMode="External"/><Relationship Id="rId897" Type="http://schemas.openxmlformats.org/officeDocument/2006/relationships/hyperlink" Target="https://sanes.atlassian.net/browse/ESPC360-7845?atlOrigin=eyJpIjoiMjBhNWIzMmFjMjdiNGE1YzhhZTE4YmM0ZjA0MDM4ZWYiLCJwIjoiZXhjZWwtamlyYSJ9" TargetMode="External"/><Relationship Id="rId1082" Type="http://schemas.openxmlformats.org/officeDocument/2006/relationships/hyperlink" Target="https://sanes.atlassian.net/browse/ESPC360-6426?atlOrigin=eyJpIjoiMjBhNWIzMmFjMjdiNGE1YzhhZTE4YmM0ZjA0MDM4ZWYiLCJwIjoiZXhjZWwtamlyYSJ9" TargetMode="External"/><Relationship Id="rId105" Type="http://schemas.openxmlformats.org/officeDocument/2006/relationships/hyperlink" Target="https://sanes.atlassian.net/browse/ESDCENINFO-1136?atlOrigin=eyJpIjoiMjBhNWIzMmFjMjdiNGE1YzhhZTE4YmM0ZjA0MDM4ZWYiLCJwIjoiZXhjZWwtamlyYSJ9" TargetMode="External"/><Relationship Id="rId312" Type="http://schemas.openxmlformats.org/officeDocument/2006/relationships/hyperlink" Target="https://sanes.atlassian.net/browse/ESPC360-12632?atlOrigin=eyJpIjoiMjBhNWIzMmFjMjdiNGE1YzhhZTE4YmM0ZjA0MDM4ZWYiLCJwIjoiZXhjZWwtamlyYSJ9" TargetMode="External"/><Relationship Id="rId757" Type="http://schemas.openxmlformats.org/officeDocument/2006/relationships/hyperlink" Target="https://sanes.atlassian.net/browse/ESPC360-3468?atlOrigin=eyJpIjoiMjBhNWIzMmFjMjdiNGE1YzhhZTE4YmM0ZjA0MDM4ZWYiLCJwIjoiZXhjZWwtamlyYSJ9" TargetMode="External"/><Relationship Id="rId964" Type="http://schemas.openxmlformats.org/officeDocument/2006/relationships/hyperlink" Target="https://sanes.atlassian.net/browse/ESPC360-7227?atlOrigin=eyJpIjoiMjBhNWIzMmFjMjdiNGE1YzhhZTE4YmM0ZjA0MDM4ZWYiLCJwIjoiZXhjZWwtamlyYSJ9" TargetMode="External"/><Relationship Id="rId1387" Type="http://schemas.openxmlformats.org/officeDocument/2006/relationships/hyperlink" Target="https://sanes.atlassian.net/browse/ESDCENINFO-1085?atlOrigin=eyJpIjoiMjBhNWIzMmFjMjdiNGE1YzhhZTE4YmM0ZjA0MDM4ZWYiLCJwIjoiZXhjZWwtamlyYSJ9" TargetMode="External"/><Relationship Id="rId1594" Type="http://schemas.openxmlformats.org/officeDocument/2006/relationships/hyperlink" Target="https://sanes.atlassian.net/browse/ESDCENINFO-1036?atlOrigin=eyJpIjoiMjBhNWIzMmFjMjdiNGE1YzhhZTE4YmM0ZjA0MDM4ZWYiLCJwIjoiZXhjZWwtamlyYSJ9" TargetMode="External"/><Relationship Id="rId93" Type="http://schemas.openxmlformats.org/officeDocument/2006/relationships/hyperlink" Target="https://sanes.atlassian.net/browse/ESDCENINFO-1085?atlOrigin=eyJpIjoiMjBhNWIzMmFjMjdiNGE1YzhhZTE4YmM0ZjA0MDM4ZWYiLCJwIjoiZXhjZWwtamlyYSJ9" TargetMode="External"/><Relationship Id="rId617" Type="http://schemas.openxmlformats.org/officeDocument/2006/relationships/hyperlink" Target="https://sanes.atlassian.net/browse/ESPC360-10553?atlOrigin=eyJpIjoiMjBhNWIzMmFjMjdiNGE1YzhhZTE4YmM0ZjA0MDM4ZWYiLCJwIjoiZXhjZWwtamlyYSJ9" TargetMode="External"/><Relationship Id="rId824" Type="http://schemas.openxmlformats.org/officeDocument/2006/relationships/hyperlink" Target="https://sanes.atlassian.net/browse/ESPC360-3468?atlOrigin=eyJpIjoiMjBhNWIzMmFjMjdiNGE1YzhhZTE4YmM0ZjA0MDM4ZWYiLCJwIjoiZXhjZWwtamlyYSJ9" TargetMode="External"/><Relationship Id="rId1247" Type="http://schemas.openxmlformats.org/officeDocument/2006/relationships/hyperlink" Target="https://sanes.atlassian.net/browse/ESPC360-5748?atlOrigin=eyJpIjoiMjBhNWIzMmFjMjdiNGE1YzhhZTE4YmM0ZjA0MDM4ZWYiLCJwIjoiZXhjZWwtamlyYSJ9" TargetMode="External"/><Relationship Id="rId1454" Type="http://schemas.openxmlformats.org/officeDocument/2006/relationships/hyperlink" Target="https://sanes.atlassian.net/browse/ESPC360-3890?atlOrigin=eyJpIjoiMjBhNWIzMmFjMjdiNGE1YzhhZTE4YmM0ZjA0MDM4ZWYiLCJwIjoiZXhjZWwtamlyYSJ9" TargetMode="External"/><Relationship Id="rId1661" Type="http://schemas.openxmlformats.org/officeDocument/2006/relationships/hyperlink" Target="https://sanes.atlassian.net/browse/ESDCENINFO-1036?atlOrigin=eyJpIjoiMjBhNWIzMmFjMjdiNGE1YzhhZTE4YmM0ZjA0MDM4ZWYiLCJwIjoiZXhjZWwtamlyYSJ9" TargetMode="External"/><Relationship Id="rId1107" Type="http://schemas.openxmlformats.org/officeDocument/2006/relationships/hyperlink" Target="https://sanes.atlassian.net/browse/ESPC360-3468?atlOrigin=eyJpIjoiMjBhNWIzMmFjMjdiNGE1YzhhZTE4YmM0ZjA0MDM4ZWYiLCJwIjoiZXhjZWwtamlyYSJ9" TargetMode="External"/><Relationship Id="rId1314" Type="http://schemas.openxmlformats.org/officeDocument/2006/relationships/hyperlink" Target="https://sanes.atlassian.net/browse/ESPC360-5186?atlOrigin=eyJpIjoiMjBhNWIzMmFjMjdiNGE1YzhhZTE4YmM0ZjA0MDM4ZWYiLCJwIjoiZXhjZWwtamlyYSJ9" TargetMode="External"/><Relationship Id="rId1521" Type="http://schemas.openxmlformats.org/officeDocument/2006/relationships/hyperlink" Target="https://sanes.atlassian.net/browse/ESDCENINFO-1036?atlOrigin=eyJpIjoiMjBhNWIzMmFjMjdiNGE1YzhhZTE4YmM0ZjA0MDM4ZWYiLCJwIjoiZXhjZWwtamlyYSJ9" TargetMode="External"/><Relationship Id="rId1619" Type="http://schemas.openxmlformats.org/officeDocument/2006/relationships/hyperlink" Target="https://sanes.atlassian.net/browse/ESPC360-2136?atlOrigin=eyJpIjoiMjBhNWIzMmFjMjdiNGE1YzhhZTE4YmM0ZjA0MDM4ZWYiLCJwIjoiZXhjZWwtamlyYSJ9" TargetMode="External"/><Relationship Id="rId20" Type="http://schemas.openxmlformats.org/officeDocument/2006/relationships/hyperlink" Target="https://sanes.atlassian.net/browse/ESPC360-14864?atlOrigin=eyJpIjoiMjBhNWIzMmFjMjdiNGE1YzhhZTE4YmM0ZjA0MDM4ZWYiLCJwIjoiZXhjZWwtamlyYSJ9" TargetMode="External"/><Relationship Id="rId267" Type="http://schemas.openxmlformats.org/officeDocument/2006/relationships/hyperlink" Target="https://sanes.atlassian.net/browse/ESDCENINFO-1085?atlOrigin=eyJpIjoiMjBhNWIzMmFjMjdiNGE1YzhhZTE4YmM0ZjA0MDM4ZWYiLCJwIjoiZXhjZWwtamlyYSJ9" TargetMode="External"/><Relationship Id="rId474" Type="http://schemas.openxmlformats.org/officeDocument/2006/relationships/hyperlink" Target="https://sanes.atlassian.net/browse/ESPC360-3468?atlOrigin=eyJpIjoiMjBhNWIzMmFjMjdiNGE1YzhhZTE4YmM0ZjA0MDM4ZWYiLCJwIjoiZXhjZWwtamlyYSJ9" TargetMode="External"/><Relationship Id="rId127" Type="http://schemas.openxmlformats.org/officeDocument/2006/relationships/hyperlink" Target="https://sanes.atlassian.net/browse/ESDCENINFO-1085?atlOrigin=eyJpIjoiMjBhNWIzMmFjMjdiNGE1YzhhZTE4YmM0ZjA0MDM4ZWYiLCJwIjoiZXhjZWwtamlyYSJ9" TargetMode="External"/><Relationship Id="rId681" Type="http://schemas.openxmlformats.org/officeDocument/2006/relationships/hyperlink" Target="https://sanes.atlassian.net/browse/ESPC360-10193?atlOrigin=eyJpIjoiMjBhNWIzMmFjMjdiNGE1YzhhZTE4YmM0ZjA0MDM4ZWYiLCJwIjoiZXhjZWwtamlyYSJ9" TargetMode="External"/><Relationship Id="rId779" Type="http://schemas.openxmlformats.org/officeDocument/2006/relationships/hyperlink" Target="https://sanes.atlassian.net/browse/ESDCENINFO-1085?atlOrigin=eyJpIjoiMjBhNWIzMmFjMjdiNGE1YzhhZTE4YmM0ZjA0MDM4ZWYiLCJwIjoiZXhjZWwtamlyYSJ9" TargetMode="External"/><Relationship Id="rId986" Type="http://schemas.openxmlformats.org/officeDocument/2006/relationships/hyperlink" Target="https://sanes.atlassian.net/browse/ESPC360-6975?atlOrigin=eyJpIjoiMjBhNWIzMmFjMjdiNGE1YzhhZTE4YmM0ZjA0MDM4ZWYiLCJwIjoiZXhjZWwtamlyYSJ9" TargetMode="External"/><Relationship Id="rId334" Type="http://schemas.openxmlformats.org/officeDocument/2006/relationships/hyperlink" Target="https://sanes.atlassian.net/browse/ESPC360-12356?atlOrigin=eyJpIjoiMjBhNWIzMmFjMjdiNGE1YzhhZTE4YmM0ZjA0MDM4ZWYiLCJwIjoiZXhjZWwtamlyYSJ9" TargetMode="External"/><Relationship Id="rId541" Type="http://schemas.openxmlformats.org/officeDocument/2006/relationships/hyperlink" Target="https://sanes.atlassian.net/browse/ESPC360-11129?atlOrigin=eyJpIjoiMjBhNWIzMmFjMjdiNGE1YzhhZTE4YmM0ZjA0MDM4ZWYiLCJwIjoiZXhjZWwtamlyYSJ9" TargetMode="External"/><Relationship Id="rId639" Type="http://schemas.openxmlformats.org/officeDocument/2006/relationships/hyperlink" Target="https://sanes.atlassian.net/browse/ESPC360-10340?atlOrigin=eyJpIjoiMjBhNWIzMmFjMjdiNGE1YzhhZTE4YmM0ZjA0MDM4ZWYiLCJwIjoiZXhjZWwtamlyYSJ9" TargetMode="External"/><Relationship Id="rId1171" Type="http://schemas.openxmlformats.org/officeDocument/2006/relationships/hyperlink" Target="https://sanes.atlassian.net/browse/ESDCENINFO-1085?atlOrigin=eyJpIjoiMjBhNWIzMmFjMjdiNGE1YzhhZTE4YmM0ZjA0MDM4ZWYiLCJwIjoiZXhjZWwtamlyYSJ9" TargetMode="External"/><Relationship Id="rId1269" Type="http://schemas.openxmlformats.org/officeDocument/2006/relationships/hyperlink" Target="https://sanes.atlassian.net/browse/ESPC360-3468?atlOrigin=eyJpIjoiMjBhNWIzMmFjMjdiNGE1YzhhZTE4YmM0ZjA0MDM4ZWYiLCJwIjoiZXhjZWwtamlyYSJ9" TargetMode="External"/><Relationship Id="rId1476" Type="http://schemas.openxmlformats.org/officeDocument/2006/relationships/hyperlink" Target="https://sanes.atlassian.net/browse/ESPC360-36?atlOrigin=eyJpIjoiMjBhNWIzMmFjMjdiNGE1YzhhZTE4YmM0ZjA0MDM4ZWYiLCJwIjoiZXhjZWwtamlyYSJ9" TargetMode="External"/><Relationship Id="rId401" Type="http://schemas.openxmlformats.org/officeDocument/2006/relationships/hyperlink" Target="https://sanes.atlassian.net/browse/ESDCENINFO-1085?atlOrigin=eyJpIjoiMjBhNWIzMmFjMjdiNGE1YzhhZTE4YmM0ZjA0MDM4ZWYiLCJwIjoiZXhjZWwtamlyYSJ9" TargetMode="External"/><Relationship Id="rId846" Type="http://schemas.openxmlformats.org/officeDocument/2006/relationships/hyperlink" Target="https://sanes.atlassian.net/browse/ESDCENINFO-1085?atlOrigin=eyJpIjoiMjBhNWIzMmFjMjdiNGE1YzhhZTE4YmM0ZjA0MDM4ZWYiLCJwIjoiZXhjZWwtamlyYSJ9" TargetMode="External"/><Relationship Id="rId1031" Type="http://schemas.openxmlformats.org/officeDocument/2006/relationships/hyperlink" Target="https://sanes.atlassian.net/browse/ESDCENINFO-1085?atlOrigin=eyJpIjoiMjBhNWIzMmFjMjdiNGE1YzhhZTE4YmM0ZjA0MDM4ZWYiLCJwIjoiZXhjZWwtamlyYSJ9" TargetMode="External"/><Relationship Id="rId1129" Type="http://schemas.openxmlformats.org/officeDocument/2006/relationships/hyperlink" Target="https://sanes.atlassian.net/browse/ESDCENINFO-1085?atlOrigin=eyJpIjoiMjBhNWIzMmFjMjdiNGE1YzhhZTE4YmM0ZjA0MDM4ZWYiLCJwIjoiZXhjZWwtamlyYSJ9" TargetMode="External"/><Relationship Id="rId1683" Type="http://schemas.openxmlformats.org/officeDocument/2006/relationships/hyperlink" Target="https://sanes.atlassian.net/browse/ESPC360-36?atlOrigin=eyJpIjoiMjBhNWIzMmFjMjdiNGE1YzhhZTE4YmM0ZjA0MDM4ZWYiLCJwIjoiZXhjZWwtamlyYSJ9" TargetMode="External"/><Relationship Id="rId706" Type="http://schemas.openxmlformats.org/officeDocument/2006/relationships/hyperlink" Target="https://sanes.atlassian.net/browse/ESDCENINFO-1085?atlOrigin=eyJpIjoiMjBhNWIzMmFjMjdiNGE1YzhhZTE4YmM0ZjA0MDM4ZWYiLCJwIjoiZXhjZWwtamlyYSJ9" TargetMode="External"/><Relationship Id="rId913" Type="http://schemas.openxmlformats.org/officeDocument/2006/relationships/hyperlink" Target="https://sanes.atlassian.net/browse/ESPC360-7646?atlOrigin=eyJpIjoiMjBhNWIzMmFjMjdiNGE1YzhhZTE4YmM0ZjA0MDM4ZWYiLCJwIjoiZXhjZWwtamlyYSJ9" TargetMode="External"/><Relationship Id="rId1336" Type="http://schemas.openxmlformats.org/officeDocument/2006/relationships/hyperlink" Target="https://sanes.atlassian.net/browse/ESDCENINFO-1085?atlOrigin=eyJpIjoiMjBhNWIzMmFjMjdiNGE1YzhhZTE4YmM0ZjA0MDM4ZWYiLCJwIjoiZXhjZWwtamlyYSJ9" TargetMode="External"/><Relationship Id="rId1543" Type="http://schemas.openxmlformats.org/officeDocument/2006/relationships/hyperlink" Target="https://sanes.atlassian.net/browse/ESPC360-3043?atlOrigin=eyJpIjoiMjBhNWIzMmFjMjdiNGE1YzhhZTE4YmM0ZjA0MDM4ZWYiLCJwIjoiZXhjZWwtamlyYSJ9" TargetMode="External"/><Relationship Id="rId42" Type="http://schemas.openxmlformats.org/officeDocument/2006/relationships/hyperlink" Target="https://sanes.atlassian.net/browse/ESPC360-14467?atlOrigin=eyJpIjoiMjBhNWIzMmFjMjdiNGE1YzhhZTE4YmM0ZjA0MDM4ZWYiLCJwIjoiZXhjZWwtamlyYSJ9" TargetMode="External"/><Relationship Id="rId1403" Type="http://schemas.openxmlformats.org/officeDocument/2006/relationships/hyperlink" Target="https://sanes.atlassian.net/browse/ESPC360-3649?atlOrigin=eyJpIjoiMjBhNWIzMmFjMjdiNGE1YzhhZTE4YmM0ZjA0MDM4ZWYiLCJwIjoiZXhjZWwtamlyYSJ9" TargetMode="External"/><Relationship Id="rId1610" Type="http://schemas.openxmlformats.org/officeDocument/2006/relationships/hyperlink" Target="https://sanes.atlassian.net/browse/ESPC360-2170?atlOrigin=eyJpIjoiMjBhNWIzMmFjMjdiNGE1YzhhZTE4YmM0ZjA0MDM4ZWYiLCJwIjoiZXhjZWwtamlyYSJ9" TargetMode="External"/><Relationship Id="rId191" Type="http://schemas.openxmlformats.org/officeDocument/2006/relationships/hyperlink" Target="https://sanes.atlassian.net/browse/ESDCENINFO-1085?atlOrigin=eyJpIjoiMjBhNWIzMmFjMjdiNGE1YzhhZTE4YmM0ZjA0MDM4ZWYiLCJwIjoiZXhjZWwtamlyYSJ9" TargetMode="External"/><Relationship Id="rId1708" Type="http://schemas.openxmlformats.org/officeDocument/2006/relationships/hyperlink" Target="https://sanes.atlassian.net/browse/ESPC360-720?atlOrigin=eyJpIjoiMjBhNWIzMmFjMjdiNGE1YzhhZTE4YmM0ZjA0MDM4ZWYiLCJwIjoiZXhjZWwtamlyYSJ9" TargetMode="External"/><Relationship Id="rId289" Type="http://schemas.openxmlformats.org/officeDocument/2006/relationships/hyperlink" Target="https://sanes.atlassian.net/browse/ESDCENINFO-1085?atlOrigin=eyJpIjoiMjBhNWIzMmFjMjdiNGE1YzhhZTE4YmM0ZjA0MDM4ZWYiLCJwIjoiZXhjZWwtamlyYSJ9" TargetMode="External"/><Relationship Id="rId496" Type="http://schemas.openxmlformats.org/officeDocument/2006/relationships/hyperlink" Target="https://sanes.atlassian.net/browse/ESPC360-11421?atlOrigin=eyJpIjoiMjBhNWIzMmFjMjdiNGE1YzhhZTE4YmM0ZjA0MDM4ZWYiLCJwIjoiZXhjZWwtamlyYSJ9" TargetMode="External"/><Relationship Id="rId149" Type="http://schemas.openxmlformats.org/officeDocument/2006/relationships/hyperlink" Target="https://sanes.atlassian.net/browse/ESDCENINFO-1184?atlOrigin=eyJpIjoiMjBhNWIzMmFjMjdiNGE1YzhhZTE4YmM0ZjA0MDM4ZWYiLCJwIjoiZXhjZWwtamlyYSJ9" TargetMode="External"/><Relationship Id="rId356" Type="http://schemas.openxmlformats.org/officeDocument/2006/relationships/hyperlink" Target="https://sanes.atlassian.net/browse/ESPC360-12184?atlOrigin=eyJpIjoiMjBhNWIzMmFjMjdiNGE1YzhhZTE4YmM0ZjA0MDM4ZWYiLCJwIjoiZXhjZWwtamlyYSJ9" TargetMode="External"/><Relationship Id="rId563" Type="http://schemas.openxmlformats.org/officeDocument/2006/relationships/hyperlink" Target="https://sanes.atlassian.net/browse/ESPC360-11034?atlOrigin=eyJpIjoiMjBhNWIzMmFjMjdiNGE1YzhhZTE4YmM0ZjA0MDM4ZWYiLCJwIjoiZXhjZWwtamlyYSJ9" TargetMode="External"/><Relationship Id="rId770" Type="http://schemas.openxmlformats.org/officeDocument/2006/relationships/hyperlink" Target="https://sanes.atlassian.net/browse/ESPC360-9320?atlOrigin=eyJpIjoiMjBhNWIzMmFjMjdiNGE1YzhhZTE4YmM0ZjA0MDM4ZWYiLCJwIjoiZXhjZWwtamlyYSJ9" TargetMode="External"/><Relationship Id="rId1193" Type="http://schemas.openxmlformats.org/officeDocument/2006/relationships/hyperlink" Target="https://sanes.atlassian.net/browse/ESDCENINFO-1085?atlOrigin=eyJpIjoiMjBhNWIzMmFjMjdiNGE1YzhhZTE4YmM0ZjA0MDM4ZWYiLCJwIjoiZXhjZWwtamlyYSJ9" TargetMode="External"/><Relationship Id="rId216" Type="http://schemas.openxmlformats.org/officeDocument/2006/relationships/hyperlink" Target="https://sanes.atlassian.net/browse/ESPC360-13288?atlOrigin=eyJpIjoiMjBhNWIzMmFjMjdiNGE1YzhhZTE4YmM0ZjA0MDM4ZWYiLCJwIjoiZXhjZWwtamlyYSJ9" TargetMode="External"/><Relationship Id="rId423" Type="http://schemas.openxmlformats.org/officeDocument/2006/relationships/hyperlink" Target="https://sanes.atlassian.net/browse/ESPC360-11820?atlOrigin=eyJpIjoiMjBhNWIzMmFjMjdiNGE1YzhhZTE4YmM0ZjA0MDM4ZWYiLCJwIjoiZXhjZWwtamlyYSJ9" TargetMode="External"/><Relationship Id="rId868" Type="http://schemas.openxmlformats.org/officeDocument/2006/relationships/hyperlink" Target="https://sanes.atlassian.net/browse/ESPC360-3468?atlOrigin=eyJpIjoiMjBhNWIzMmFjMjdiNGE1YzhhZTE4YmM0ZjA0MDM4ZWYiLCJwIjoiZXhjZWwtamlyYSJ9" TargetMode="External"/><Relationship Id="rId1053" Type="http://schemas.openxmlformats.org/officeDocument/2006/relationships/hyperlink" Target="https://sanes.atlassian.net/browse/ESPC360-6459?atlOrigin=eyJpIjoiMjBhNWIzMmFjMjdiNGE1YzhhZTE4YmM0ZjA0MDM4ZWYiLCJwIjoiZXhjZWwtamlyYSJ9" TargetMode="External"/><Relationship Id="rId1260" Type="http://schemas.openxmlformats.org/officeDocument/2006/relationships/hyperlink" Target="https://sanes.atlassian.net/browse/ESPC360-5696?atlOrigin=eyJpIjoiMjBhNWIzMmFjMjdiNGE1YzhhZTE4YmM0ZjA0MDM4ZWYiLCJwIjoiZXhjZWwtamlyYSJ9" TargetMode="External"/><Relationship Id="rId1498" Type="http://schemas.openxmlformats.org/officeDocument/2006/relationships/hyperlink" Target="https://sanes.atlassian.net/browse/ESPC360-3291?atlOrigin=eyJpIjoiMjBhNWIzMmFjMjdiNGE1YzhhZTE4YmM0ZjA0MDM4ZWYiLCJwIjoiZXhjZWwtamlyYSJ9" TargetMode="External"/><Relationship Id="rId630" Type="http://schemas.openxmlformats.org/officeDocument/2006/relationships/hyperlink" Target="https://sanes.atlassian.net/browse/ESPC360-3080?atlOrigin=eyJpIjoiMjBhNWIzMmFjMjdiNGE1YzhhZTE4YmM0ZjA0MDM4ZWYiLCJwIjoiZXhjZWwtamlyYSJ9" TargetMode="External"/><Relationship Id="rId728" Type="http://schemas.openxmlformats.org/officeDocument/2006/relationships/hyperlink" Target="https://sanes.atlassian.net/browse/ESPC360-9533?atlOrigin=eyJpIjoiMjBhNWIzMmFjMjdiNGE1YzhhZTE4YmM0ZjA0MDM4ZWYiLCJwIjoiZXhjZWwtamlyYSJ9" TargetMode="External"/><Relationship Id="rId935" Type="http://schemas.openxmlformats.org/officeDocument/2006/relationships/hyperlink" Target="https://sanes.atlassian.net/browse/ESPC360-7586?atlOrigin=eyJpIjoiMjBhNWIzMmFjMjdiNGE1YzhhZTE4YmM0ZjA0MDM4ZWYiLCJwIjoiZXhjZWwtamlyYSJ9" TargetMode="External"/><Relationship Id="rId1358" Type="http://schemas.openxmlformats.org/officeDocument/2006/relationships/hyperlink" Target="https://sanes.atlassian.net/browse/ESDCENINFO-1085?atlOrigin=eyJpIjoiMjBhNWIzMmFjMjdiNGE1YzhhZTE4YmM0ZjA0MDM4ZWYiLCJwIjoiZXhjZWwtamlyYSJ9" TargetMode="External"/><Relationship Id="rId1565" Type="http://schemas.openxmlformats.org/officeDocument/2006/relationships/hyperlink" Target="https://sanes.atlassian.net/browse/ESDCENINFO-1036?atlOrigin=eyJpIjoiMjBhNWIzMmFjMjdiNGE1YzhhZTE4YmM0ZjA0MDM4ZWYiLCJwIjoiZXhjZWwtamlyYSJ9" TargetMode="External"/><Relationship Id="rId64" Type="http://schemas.openxmlformats.org/officeDocument/2006/relationships/hyperlink" Target="https://sanes.atlassian.net/browse/ESPC360-14170?atlOrigin=eyJpIjoiMjBhNWIzMmFjMjdiNGE1YzhhZTE4YmM0ZjA0MDM4ZWYiLCJwIjoiZXhjZWwtamlyYSJ9" TargetMode="External"/><Relationship Id="rId1120" Type="http://schemas.openxmlformats.org/officeDocument/2006/relationships/hyperlink" Target="https://sanes.atlassian.net/browse/ESPC360-6313?atlOrigin=eyJpIjoiMjBhNWIzMmFjMjdiNGE1YzhhZTE4YmM0ZjA0MDM4ZWYiLCJwIjoiZXhjZWwtamlyYSJ9" TargetMode="External"/><Relationship Id="rId1218" Type="http://schemas.openxmlformats.org/officeDocument/2006/relationships/hyperlink" Target="https://sanes.atlassian.net/browse/ESPC360-5943?atlOrigin=eyJpIjoiMjBhNWIzMmFjMjdiNGE1YzhhZTE4YmM0ZjA0MDM4ZWYiLCJwIjoiZXhjZWwtamlyYSJ9" TargetMode="External"/><Relationship Id="rId1425" Type="http://schemas.openxmlformats.org/officeDocument/2006/relationships/hyperlink" Target="https://sanes.atlassian.net/browse/ESDCENINFO-1085?atlOrigin=eyJpIjoiMjBhNWIzMmFjMjdiNGE1YzhhZTE4YmM0ZjA0MDM4ZWYiLCJwIjoiZXhjZWwtamlyYSJ9" TargetMode="External"/><Relationship Id="rId1632" Type="http://schemas.openxmlformats.org/officeDocument/2006/relationships/hyperlink" Target="https://sanes.atlassian.net/browse/ESPC360-35?atlOrigin=eyJpIjoiMjBhNWIzMmFjMjdiNGE1YzhhZTE4YmM0ZjA0MDM4ZWYiLCJwIjoiZXhjZWwtamlyYSJ9" TargetMode="External"/><Relationship Id="rId280" Type="http://schemas.openxmlformats.org/officeDocument/2006/relationships/hyperlink" Target="https://sanes.atlassian.net/browse/ESPC360-12762?atlOrigin=eyJpIjoiMjBhNWIzMmFjMjdiNGE1YzhhZTE4YmM0ZjA0MDM4ZWYiLCJwIjoiZXhjZWwtamlyYSJ9" TargetMode="External"/><Relationship Id="rId140" Type="http://schemas.openxmlformats.org/officeDocument/2006/relationships/hyperlink" Target="https://sanes.atlassian.net/browse/ESPC360-13800?atlOrigin=eyJpIjoiMjBhNWIzMmFjMjdiNGE1YzhhZTE4YmM0ZjA0MDM4ZWYiLCJwIjoiZXhjZWwtamlyYSJ9" TargetMode="External"/><Relationship Id="rId378" Type="http://schemas.openxmlformats.org/officeDocument/2006/relationships/hyperlink" Target="https://sanes.atlassian.net/browse/ESDCENINFO-1085?atlOrigin=eyJpIjoiMjBhNWIzMmFjMjdiNGE1YzhhZTE4YmM0ZjA0MDM4ZWYiLCJwIjoiZXhjZWwtamlyYSJ9" TargetMode="External"/><Relationship Id="rId585" Type="http://schemas.openxmlformats.org/officeDocument/2006/relationships/hyperlink" Target="https://sanes.atlassian.net/browse/ESPC360-10760?atlOrigin=eyJpIjoiMjBhNWIzMmFjMjdiNGE1YzhhZTE4YmM0ZjA0MDM4ZWYiLCJwIjoiZXhjZWwtamlyYSJ9" TargetMode="External"/><Relationship Id="rId792" Type="http://schemas.openxmlformats.org/officeDocument/2006/relationships/hyperlink" Target="https://sanes.atlassian.net/browse/ESDCENINFO-1085?atlOrigin=eyJpIjoiMjBhNWIzMmFjMjdiNGE1YzhhZTE4YmM0ZjA0MDM4ZWYiLCJwIjoiZXhjZWwtamlyYSJ9" TargetMode="External"/><Relationship Id="rId6" Type="http://schemas.openxmlformats.org/officeDocument/2006/relationships/hyperlink" Target="https://sanes.atlassian.net/browse/ESPC360-14886?atlOrigin=eyJpIjoiMjBhNWIzMmFjMjdiNGE1YzhhZTE4YmM0ZjA0MDM4ZWYiLCJwIjoiZXhjZWwtamlyYSJ9" TargetMode="External"/><Relationship Id="rId238" Type="http://schemas.openxmlformats.org/officeDocument/2006/relationships/hyperlink" Target="https://sanes.atlassian.net/browse/ESPC360-13108?atlOrigin=eyJpIjoiMjBhNWIzMmFjMjdiNGE1YzhhZTE4YmM0ZjA0MDM4ZWYiLCJwIjoiZXhjZWwtamlyYSJ9" TargetMode="External"/><Relationship Id="rId445" Type="http://schemas.openxmlformats.org/officeDocument/2006/relationships/hyperlink" Target="https://sanes.atlassian.net/browse/ESPC360-11735?atlOrigin=eyJpIjoiMjBhNWIzMmFjMjdiNGE1YzhhZTE4YmM0ZjA0MDM4ZWYiLCJwIjoiZXhjZWwtamlyYSJ9" TargetMode="External"/><Relationship Id="rId652" Type="http://schemas.openxmlformats.org/officeDocument/2006/relationships/hyperlink" Target="https://sanes.atlassian.net/browse/ESPC360-3468?atlOrigin=eyJpIjoiMjBhNWIzMmFjMjdiNGE1YzhhZTE4YmM0ZjA0MDM4ZWYiLCJwIjoiZXhjZWwtamlyYSJ9" TargetMode="External"/><Relationship Id="rId1075" Type="http://schemas.openxmlformats.org/officeDocument/2006/relationships/hyperlink" Target="https://sanes.atlassian.net/browse/ESPC360-6438?atlOrigin=eyJpIjoiMjBhNWIzMmFjMjdiNGE1YzhhZTE4YmM0ZjA0MDM4ZWYiLCJwIjoiZXhjZWwtamlyYSJ9" TargetMode="External"/><Relationship Id="rId1282" Type="http://schemas.openxmlformats.org/officeDocument/2006/relationships/hyperlink" Target="https://sanes.atlassian.net/browse/ESPC360-5586?atlOrigin=eyJpIjoiMjBhNWIzMmFjMjdiNGE1YzhhZTE4YmM0ZjA0MDM4ZWYiLCJwIjoiZXhjZWwtamlyYSJ9" TargetMode="External"/><Relationship Id="rId305" Type="http://schemas.openxmlformats.org/officeDocument/2006/relationships/hyperlink" Target="https://sanes.atlassian.net/browse/ESDCENINFO-1085?atlOrigin=eyJpIjoiMjBhNWIzMmFjMjdiNGE1YzhhZTE4YmM0ZjA0MDM4ZWYiLCJwIjoiZXhjZWwtamlyYSJ9" TargetMode="External"/><Relationship Id="rId512" Type="http://schemas.openxmlformats.org/officeDocument/2006/relationships/hyperlink" Target="https://sanes.atlassian.net/browse/ESDCENINFO-1085?atlOrigin=eyJpIjoiMjBhNWIzMmFjMjdiNGE1YzhhZTE4YmM0ZjA0MDM4ZWYiLCJwIjoiZXhjZWwtamlyYSJ9" TargetMode="External"/><Relationship Id="rId957" Type="http://schemas.openxmlformats.org/officeDocument/2006/relationships/hyperlink" Target="https://sanes.atlassian.net/browse/ESDCENINFO-1085?atlOrigin=eyJpIjoiMjBhNWIzMmFjMjdiNGE1YzhhZTE4YmM0ZjA0MDM4ZWYiLCJwIjoiZXhjZWwtamlyYSJ9" TargetMode="External"/><Relationship Id="rId1142" Type="http://schemas.openxmlformats.org/officeDocument/2006/relationships/hyperlink" Target="https://sanes.atlassian.net/browse/ESPC360-6260?atlOrigin=eyJpIjoiMjBhNWIzMmFjMjdiNGE1YzhhZTE4YmM0ZjA0MDM4ZWYiLCJwIjoiZXhjZWwtamlyYSJ9" TargetMode="External"/><Relationship Id="rId1587" Type="http://schemas.openxmlformats.org/officeDocument/2006/relationships/hyperlink" Target="https://sanes.atlassian.net/browse/ESPC360-36?atlOrigin=eyJpIjoiMjBhNWIzMmFjMjdiNGE1YzhhZTE4YmM0ZjA0MDM4ZWYiLCJwIjoiZXhjZWwtamlyYSJ9" TargetMode="External"/><Relationship Id="rId86" Type="http://schemas.openxmlformats.org/officeDocument/2006/relationships/hyperlink" Target="https://sanes.atlassian.net/browse/ESPC360-14102?atlOrigin=eyJpIjoiMjBhNWIzMmFjMjdiNGE1YzhhZTE4YmM0ZjA0MDM4ZWYiLCJwIjoiZXhjZWwtamlyYSJ9" TargetMode="External"/><Relationship Id="rId817" Type="http://schemas.openxmlformats.org/officeDocument/2006/relationships/hyperlink" Target="https://sanes.atlassian.net/browse/ESPC360-8672?atlOrigin=eyJpIjoiMjBhNWIzMmFjMjdiNGE1YzhhZTE4YmM0ZjA0MDM4ZWYiLCJwIjoiZXhjZWwtamlyYSJ9" TargetMode="External"/><Relationship Id="rId1002" Type="http://schemas.openxmlformats.org/officeDocument/2006/relationships/hyperlink" Target="https://sanes.atlassian.net/browse/ESPC360-6921?atlOrigin=eyJpIjoiMjBhNWIzMmFjMjdiNGE1YzhhZTE4YmM0ZjA0MDM4ZWYiLCJwIjoiZXhjZWwtamlyYSJ9" TargetMode="External"/><Relationship Id="rId1447" Type="http://schemas.openxmlformats.org/officeDocument/2006/relationships/hyperlink" Target="https://sanes.atlassian.net/browse/ESPC360-3989?atlOrigin=eyJpIjoiMjBhNWIzMmFjMjdiNGE1YzhhZTE4YmM0ZjA0MDM4ZWYiLCJwIjoiZXhjZWwtamlyYSJ9" TargetMode="External"/><Relationship Id="rId1654" Type="http://schemas.openxmlformats.org/officeDocument/2006/relationships/hyperlink" Target="https://sanes.atlassian.net/browse/ESDCENINFO-1036?atlOrigin=eyJpIjoiMjBhNWIzMmFjMjdiNGE1YzhhZTE4YmM0ZjA0MDM4ZWYiLCJwIjoiZXhjZWwtamlyYSJ9" TargetMode="External"/><Relationship Id="rId1307" Type="http://schemas.openxmlformats.org/officeDocument/2006/relationships/hyperlink" Target="https://sanes.atlassian.net/browse/ESDCENINFO-1085?atlOrigin=eyJpIjoiMjBhNWIzMmFjMjdiNGE1YzhhZTE4YmM0ZjA0MDM4ZWYiLCJwIjoiZXhjZWwtamlyYSJ9" TargetMode="External"/><Relationship Id="rId1514" Type="http://schemas.openxmlformats.org/officeDocument/2006/relationships/hyperlink" Target="https://sanes.atlassian.net/browse/ESPC360-56?atlOrigin=eyJpIjoiMjBhNWIzMmFjMjdiNGE1YzhhZTE4YmM0ZjA0MDM4ZWYiLCJwIjoiZXhjZWwtamlyYSJ9" TargetMode="External"/><Relationship Id="rId1721" Type="http://schemas.openxmlformats.org/officeDocument/2006/relationships/hyperlink" Target="https://sanes.atlassian.net/browse/ESDCENINFO-1036?atlOrigin=eyJpIjoiMjBhNWIzMmFjMjdiNGE1YzhhZTE4YmM0ZjA0MDM4ZWYiLCJwIjoiZXhjZWwtamlyYSJ9" TargetMode="External"/><Relationship Id="rId13" Type="http://schemas.openxmlformats.org/officeDocument/2006/relationships/hyperlink" Target="https://sanes.atlassian.net/browse/ESPC360-14314?atlOrigin=eyJpIjoiMjBhNWIzMmFjMjdiNGE1YzhhZTE4YmM0ZjA0MDM4ZWYiLCJwIjoiZXhjZWwtamlyYSJ9" TargetMode="External"/><Relationship Id="rId162" Type="http://schemas.openxmlformats.org/officeDocument/2006/relationships/hyperlink" Target="https://sanes.atlassian.net/browse/ESPC360-13540?atlOrigin=eyJpIjoiMjBhNWIzMmFjMjdiNGE1YzhhZTE4YmM0ZjA0MDM4ZWYiLCJwIjoiZXhjZWwtamlyYSJ9" TargetMode="External"/><Relationship Id="rId467" Type="http://schemas.openxmlformats.org/officeDocument/2006/relationships/hyperlink" Target="https://sanes.atlassian.net/browse/ESPC360-11519?atlOrigin=eyJpIjoiMjBhNWIzMmFjMjdiNGE1YzhhZTE4YmM0ZjA0MDM4ZWYiLCJwIjoiZXhjZWwtamlyYSJ9" TargetMode="External"/><Relationship Id="rId1097" Type="http://schemas.openxmlformats.org/officeDocument/2006/relationships/hyperlink" Target="https://sanes.atlassian.net/browse/ESDCENINFO-1085?atlOrigin=eyJpIjoiMjBhNWIzMmFjMjdiNGE1YzhhZTE4YmM0ZjA0MDM4ZWYiLCJwIjoiZXhjZWwtamlyYSJ9" TargetMode="External"/><Relationship Id="rId674" Type="http://schemas.openxmlformats.org/officeDocument/2006/relationships/hyperlink" Target="https://sanes.atlassian.net/browse/ESPC360-3468?atlOrigin=eyJpIjoiMjBhNWIzMmFjMjdiNGE1YzhhZTE4YmM0ZjA0MDM4ZWYiLCJwIjoiZXhjZWwtamlyYSJ9" TargetMode="External"/><Relationship Id="rId881" Type="http://schemas.openxmlformats.org/officeDocument/2006/relationships/hyperlink" Target="https://sanes.atlassian.net/browse/ESPC360-7949?atlOrigin=eyJpIjoiMjBhNWIzMmFjMjdiNGE1YzhhZTE4YmM0ZjA0MDM4ZWYiLCJwIjoiZXhjZWwtamlyYSJ9" TargetMode="External"/><Relationship Id="rId979" Type="http://schemas.openxmlformats.org/officeDocument/2006/relationships/hyperlink" Target="https://sanes.atlassian.net/browse/ESDCENINFO-1085?atlOrigin=eyJpIjoiMjBhNWIzMmFjMjdiNGE1YzhhZTE4YmM0ZjA0MDM4ZWYiLCJwIjoiZXhjZWwtamlyYSJ9" TargetMode="External"/><Relationship Id="rId327" Type="http://schemas.openxmlformats.org/officeDocument/2006/relationships/hyperlink" Target="https://sanes.atlassian.net/browse/ESPC360-3468?atlOrigin=eyJpIjoiMjBhNWIzMmFjMjdiNGE1YzhhZTE4YmM0ZjA0MDM4ZWYiLCJwIjoiZXhjZWwtamlyYSJ9" TargetMode="External"/><Relationship Id="rId534" Type="http://schemas.openxmlformats.org/officeDocument/2006/relationships/hyperlink" Target="https://sanes.atlassian.net/browse/ESDCENINFO-1085?atlOrigin=eyJpIjoiMjBhNWIzMmFjMjdiNGE1YzhhZTE4YmM0ZjA0MDM4ZWYiLCJwIjoiZXhjZWwtamlyYSJ9" TargetMode="External"/><Relationship Id="rId741" Type="http://schemas.openxmlformats.org/officeDocument/2006/relationships/hyperlink" Target="https://sanes.atlassian.net/browse/ESDCENINFO-1085?atlOrigin=eyJpIjoiMjBhNWIzMmFjMjdiNGE1YzhhZTE4YmM0ZjA0MDM4ZWYiLCJwIjoiZXhjZWwtamlyYSJ9" TargetMode="External"/><Relationship Id="rId839" Type="http://schemas.openxmlformats.org/officeDocument/2006/relationships/hyperlink" Target="https://sanes.atlassian.net/browse/ESPC360-8133?atlOrigin=eyJpIjoiMjBhNWIzMmFjMjdiNGE1YzhhZTE4YmM0ZjA0MDM4ZWYiLCJwIjoiZXhjZWwtamlyYSJ9" TargetMode="External"/><Relationship Id="rId1164" Type="http://schemas.openxmlformats.org/officeDocument/2006/relationships/hyperlink" Target="https://sanes.atlassian.net/browse/ESPC360-6260?atlOrigin=eyJpIjoiMjBhNWIzMmFjMjdiNGE1YzhhZTE4YmM0ZjA0MDM4ZWYiLCJwIjoiZXhjZWwtamlyYSJ9" TargetMode="External"/><Relationship Id="rId1371" Type="http://schemas.openxmlformats.org/officeDocument/2006/relationships/hyperlink" Target="https://sanes.atlassian.net/browse/ESPC360-4916?atlOrigin=eyJpIjoiMjBhNWIzMmFjMjdiNGE1YzhhZTE4YmM0ZjA0MDM4ZWYiLCJwIjoiZXhjZWwtamlyYSJ9" TargetMode="External"/><Relationship Id="rId1469" Type="http://schemas.openxmlformats.org/officeDocument/2006/relationships/hyperlink" Target="https://sanes.atlassian.net/browse/ESPC360-3468?atlOrigin=eyJpIjoiMjBhNWIzMmFjMjdiNGE1YzhhZTE4YmM0ZjA0MDM4ZWYiLCJwIjoiZXhjZWwtamlyYSJ9" TargetMode="External"/><Relationship Id="rId601" Type="http://schemas.openxmlformats.org/officeDocument/2006/relationships/hyperlink" Target="https://sanes.atlassian.net/browse/ESPC360-10612?atlOrigin=eyJpIjoiMjBhNWIzMmFjMjdiNGE1YzhhZTE4YmM0ZjA0MDM4ZWYiLCJwIjoiZXhjZWwtamlyYSJ9" TargetMode="External"/><Relationship Id="rId1024" Type="http://schemas.openxmlformats.org/officeDocument/2006/relationships/hyperlink" Target="https://sanes.atlassian.net/browse/ESPC360-6749?atlOrigin=eyJpIjoiMjBhNWIzMmFjMjdiNGE1YzhhZTE4YmM0ZjA0MDM4ZWYiLCJwIjoiZXhjZWwtamlyYSJ9" TargetMode="External"/><Relationship Id="rId1231" Type="http://schemas.openxmlformats.org/officeDocument/2006/relationships/hyperlink" Target="https://sanes.atlassian.net/browse/ESDCENINFO-1085?atlOrigin=eyJpIjoiMjBhNWIzMmFjMjdiNGE1YzhhZTE4YmM0ZjA0MDM4ZWYiLCJwIjoiZXhjZWwtamlyYSJ9" TargetMode="External"/><Relationship Id="rId1676" Type="http://schemas.openxmlformats.org/officeDocument/2006/relationships/hyperlink" Target="https://sanes.atlassian.net/browse/ESPC360-1152?atlOrigin=eyJpIjoiMjBhNWIzMmFjMjdiNGE1YzhhZTE4YmM0ZjA0MDM4ZWYiLCJwIjoiZXhjZWwtamlyYSJ9" TargetMode="External"/><Relationship Id="rId906" Type="http://schemas.openxmlformats.org/officeDocument/2006/relationships/hyperlink" Target="https://sanes.atlassian.net/browse/ESDCENINFO-1085?atlOrigin=eyJpIjoiMjBhNWIzMmFjMjdiNGE1YzhhZTE4YmM0ZjA0MDM4ZWYiLCJwIjoiZXhjZWwtamlyYSJ9" TargetMode="External"/><Relationship Id="rId1329" Type="http://schemas.openxmlformats.org/officeDocument/2006/relationships/hyperlink" Target="https://sanes.atlassian.net/browse/ESPC360-5119?atlOrigin=eyJpIjoiMjBhNWIzMmFjMjdiNGE1YzhhZTE4YmM0ZjA0MDM4ZWYiLCJwIjoiZXhjZWwtamlyYSJ9" TargetMode="External"/><Relationship Id="rId1536" Type="http://schemas.openxmlformats.org/officeDocument/2006/relationships/hyperlink" Target="https://sanes.atlassian.net/browse/ESDCENINFO-1036?atlOrigin=eyJpIjoiMjBhNWIzMmFjMjdiNGE1YzhhZTE4YmM0ZjA0MDM4ZWYiLCJwIjoiZXhjZWwtamlyYSJ9" TargetMode="External"/><Relationship Id="rId35" Type="http://schemas.openxmlformats.org/officeDocument/2006/relationships/hyperlink" Target="https://sanes.atlassian.net/browse/ESDCENINFO-1184?atlOrigin=eyJpIjoiMjBhNWIzMmFjMjdiNGE1YzhhZTE4YmM0ZjA0MDM4ZWYiLCJwIjoiZXhjZWwtamlyYSJ9" TargetMode="External"/><Relationship Id="rId1603" Type="http://schemas.openxmlformats.org/officeDocument/2006/relationships/hyperlink" Target="https://sanes.atlassian.net/browse/ESDCENINFO-1036?atlOrigin=eyJpIjoiMjBhNWIzMmFjMjdiNGE1YzhhZTE4YmM0ZjA0MDM4ZWYiLCJwIjoiZXhjZWwtamlyYSJ9" TargetMode="External"/><Relationship Id="rId184" Type="http://schemas.openxmlformats.org/officeDocument/2006/relationships/hyperlink" Target="https://sanes.atlassian.net/browse/ESPC360-13406?atlOrigin=eyJpIjoiMjBhNWIzMmFjMjdiNGE1YzhhZTE4YmM0ZjA0MDM4ZWYiLCJwIjoiZXhjZWwtamlyYSJ9" TargetMode="External"/><Relationship Id="rId391" Type="http://schemas.openxmlformats.org/officeDocument/2006/relationships/hyperlink" Target="https://sanes.atlassian.net/browse/ESDCENINFO-1085?atlOrigin=eyJpIjoiMjBhNWIzMmFjMjdiNGE1YzhhZTE4YmM0ZjA0MDM4ZWYiLCJwIjoiZXhjZWwtamlyYSJ9" TargetMode="External"/><Relationship Id="rId251" Type="http://schemas.openxmlformats.org/officeDocument/2006/relationships/hyperlink" Target="https://sanes.atlassian.net/browse/ESPC360-13018?atlOrigin=eyJpIjoiMjBhNWIzMmFjMjdiNGE1YzhhZTE4YmM0ZjA0MDM4ZWYiLCJwIjoiZXhjZWwtamlyYSJ9" TargetMode="External"/><Relationship Id="rId489" Type="http://schemas.openxmlformats.org/officeDocument/2006/relationships/hyperlink" Target="https://sanes.atlassian.net/browse/ESPC360-3468?atlOrigin=eyJpIjoiMjBhNWIzMmFjMjdiNGE1YzhhZTE4YmM0ZjA0MDM4ZWYiLCJwIjoiZXhjZWwtamlyYSJ9" TargetMode="External"/><Relationship Id="rId696" Type="http://schemas.openxmlformats.org/officeDocument/2006/relationships/hyperlink" Target="https://sanes.atlassian.net/browse/ESDCENINFO-1085?atlOrigin=eyJpIjoiMjBhNWIzMmFjMjdiNGE1YzhhZTE4YmM0ZjA0MDM4ZWYiLCJwIjoiZXhjZWwtamlyYSJ9" TargetMode="External"/><Relationship Id="rId349" Type="http://schemas.openxmlformats.org/officeDocument/2006/relationships/hyperlink" Target="https://sanes.atlassian.net/browse/ESDCENINFO-1085?atlOrigin=eyJpIjoiMjBhNWIzMmFjMjdiNGE1YzhhZTE4YmM0ZjA0MDM4ZWYiLCJwIjoiZXhjZWwtamlyYSJ9" TargetMode="External"/><Relationship Id="rId556" Type="http://schemas.openxmlformats.org/officeDocument/2006/relationships/hyperlink" Target="https://sanes.atlassian.net/browse/ESPC360-3468?atlOrigin=eyJpIjoiMjBhNWIzMmFjMjdiNGE1YzhhZTE4YmM0ZjA0MDM4ZWYiLCJwIjoiZXhjZWwtamlyYSJ9" TargetMode="External"/><Relationship Id="rId763" Type="http://schemas.openxmlformats.org/officeDocument/2006/relationships/hyperlink" Target="https://sanes.atlassian.net/browse/ESPC360-3468?atlOrigin=eyJpIjoiMjBhNWIzMmFjMjdiNGE1YzhhZTE4YmM0ZjA0MDM4ZWYiLCJwIjoiZXhjZWwtamlyYSJ9" TargetMode="External"/><Relationship Id="rId1186" Type="http://schemas.openxmlformats.org/officeDocument/2006/relationships/hyperlink" Target="https://sanes.atlassian.net/browse/ESPC360-6073?atlOrigin=eyJpIjoiMjBhNWIzMmFjMjdiNGE1YzhhZTE4YmM0ZjA0MDM4ZWYiLCJwIjoiZXhjZWwtamlyYSJ9" TargetMode="External"/><Relationship Id="rId1393" Type="http://schemas.openxmlformats.org/officeDocument/2006/relationships/hyperlink" Target="https://sanes.atlassian.net/browse/ESDCENINFO-1085?atlOrigin=eyJpIjoiMjBhNWIzMmFjMjdiNGE1YzhhZTE4YmM0ZjA0MDM4ZWYiLCJwIjoiZXhjZWwtamlyYSJ9" TargetMode="External"/><Relationship Id="rId111" Type="http://schemas.openxmlformats.org/officeDocument/2006/relationships/hyperlink" Target="https://sanes.atlassian.net/browse/ESPC360-10632?atlOrigin=eyJpIjoiMjBhNWIzMmFjMjdiNGE1YzhhZTE4YmM0ZjA0MDM4ZWYiLCJwIjoiZXhjZWwtamlyYSJ9" TargetMode="External"/><Relationship Id="rId209" Type="http://schemas.openxmlformats.org/officeDocument/2006/relationships/hyperlink" Target="https://sanes.atlassian.net/browse/ESPC360-14314?atlOrigin=eyJpIjoiMjBhNWIzMmFjMjdiNGE1YzhhZTE4YmM0ZjA0MDM4ZWYiLCJwIjoiZXhjZWwtamlyYSJ9" TargetMode="External"/><Relationship Id="rId416" Type="http://schemas.openxmlformats.org/officeDocument/2006/relationships/hyperlink" Target="https://sanes.atlassian.net/browse/ESPC360-11724?atlOrigin=eyJpIjoiMjBhNWIzMmFjMjdiNGE1YzhhZTE4YmM0ZjA0MDM4ZWYiLCJwIjoiZXhjZWwtamlyYSJ9" TargetMode="External"/><Relationship Id="rId970" Type="http://schemas.openxmlformats.org/officeDocument/2006/relationships/hyperlink" Target="https://sanes.atlassian.net/browse/ESPC360-7213?atlOrigin=eyJpIjoiMjBhNWIzMmFjMjdiNGE1YzhhZTE4YmM0ZjA0MDM4ZWYiLCJwIjoiZXhjZWwtamlyYSJ9" TargetMode="External"/><Relationship Id="rId1046" Type="http://schemas.openxmlformats.org/officeDocument/2006/relationships/hyperlink" Target="https://sanes.atlassian.net/browse/ESDCENINFO-1085?atlOrigin=eyJpIjoiMjBhNWIzMmFjMjdiNGE1YzhhZTE4YmM0ZjA0MDM4ZWYiLCJwIjoiZXhjZWwtamlyYSJ9" TargetMode="External"/><Relationship Id="rId1253" Type="http://schemas.openxmlformats.org/officeDocument/2006/relationships/hyperlink" Target="https://sanes.atlassian.net/browse/ESPC360-5701?atlOrigin=eyJpIjoiMjBhNWIzMmFjMjdiNGE1YzhhZTE4YmM0ZjA0MDM4ZWYiLCJwIjoiZXhjZWwtamlyYSJ9" TargetMode="External"/><Relationship Id="rId1698" Type="http://schemas.openxmlformats.org/officeDocument/2006/relationships/hyperlink" Target="https://sanes.atlassian.net/browse/ESPC360-36?atlOrigin=eyJpIjoiMjBhNWIzMmFjMjdiNGE1YzhhZTE4YmM0ZjA0MDM4ZWYiLCJwIjoiZXhjZWwtamlyYSJ9" TargetMode="External"/><Relationship Id="rId623" Type="http://schemas.openxmlformats.org/officeDocument/2006/relationships/hyperlink" Target="https://sanes.atlassian.net/browse/ESDCENINFO-1085?atlOrigin=eyJpIjoiMjBhNWIzMmFjMjdiNGE1YzhhZTE4YmM0ZjA0MDM4ZWYiLCJwIjoiZXhjZWwtamlyYSJ9" TargetMode="External"/><Relationship Id="rId830" Type="http://schemas.openxmlformats.org/officeDocument/2006/relationships/hyperlink" Target="https://sanes.atlassian.net/browse/ESDCENINFO-1085?atlOrigin=eyJpIjoiMjBhNWIzMmFjMjdiNGE1YzhhZTE4YmM0ZjA0MDM4ZWYiLCJwIjoiZXhjZWwtamlyYSJ9" TargetMode="External"/><Relationship Id="rId928" Type="http://schemas.openxmlformats.org/officeDocument/2006/relationships/hyperlink" Target="https://sanes.atlassian.net/browse/ESPC360-3468?atlOrigin=eyJpIjoiMjBhNWIzMmFjMjdiNGE1YzhhZTE4YmM0ZjA0MDM4ZWYiLCJwIjoiZXhjZWwtamlyYSJ9" TargetMode="External"/><Relationship Id="rId1460" Type="http://schemas.openxmlformats.org/officeDocument/2006/relationships/hyperlink" Target="https://sanes.atlassian.net/browse/ESPC360-2795?atlOrigin=eyJpIjoiMjBhNWIzMmFjMjdiNGE1YzhhZTE4YmM0ZjA0MDM4ZWYiLCJwIjoiZXhjZWwtamlyYSJ9" TargetMode="External"/><Relationship Id="rId1558" Type="http://schemas.openxmlformats.org/officeDocument/2006/relationships/hyperlink" Target="https://sanes.atlassian.net/browse/ESPC360-717?atlOrigin=eyJpIjoiMjBhNWIzMmFjMjdiNGE1YzhhZTE4YmM0ZjA0MDM4ZWYiLCJwIjoiZXhjZWwtamlyYSJ9" TargetMode="External"/><Relationship Id="rId57" Type="http://schemas.openxmlformats.org/officeDocument/2006/relationships/hyperlink" Target="https://sanes.atlassian.net/browse/ESDCENINFO-1184?atlOrigin=eyJpIjoiMjBhNWIzMmFjMjdiNGE1YzhhZTE4YmM0ZjA0MDM4ZWYiLCJwIjoiZXhjZWwtamlyYSJ9" TargetMode="External"/><Relationship Id="rId1113" Type="http://schemas.openxmlformats.org/officeDocument/2006/relationships/hyperlink" Target="https://sanes.atlassian.net/browse/ESDCENINFO-1085?atlOrigin=eyJpIjoiMjBhNWIzMmFjMjdiNGE1YzhhZTE4YmM0ZjA0MDM4ZWYiLCJwIjoiZXhjZWwtamlyYSJ9" TargetMode="External"/><Relationship Id="rId1320" Type="http://schemas.openxmlformats.org/officeDocument/2006/relationships/hyperlink" Target="https://sanes.atlassian.net/browse/ESPC360-5152?atlOrigin=eyJpIjoiMjBhNWIzMmFjMjdiNGE1YzhhZTE4YmM0ZjA0MDM4ZWYiLCJwIjoiZXhjZWwtamlyYSJ9" TargetMode="External"/><Relationship Id="rId1418" Type="http://schemas.openxmlformats.org/officeDocument/2006/relationships/hyperlink" Target="https://sanes.atlassian.net/browse/ESPC360-4376?atlOrigin=eyJpIjoiMjBhNWIzMmFjMjdiNGE1YzhhZTE4YmM0ZjA0MDM4ZWYiLCJwIjoiZXhjZWwtamlyYSJ9" TargetMode="External"/><Relationship Id="rId1625" Type="http://schemas.openxmlformats.org/officeDocument/2006/relationships/hyperlink" Target="https://sanes.atlassian.net/browse/ESPC360-1905?atlOrigin=eyJpIjoiMjBhNWIzMmFjMjdiNGE1YzhhZTE4YmM0ZjA0MDM4ZWYiLCJwIjoiZXhjZWwtamlyYSJ9" TargetMode="External"/><Relationship Id="rId273" Type="http://schemas.openxmlformats.org/officeDocument/2006/relationships/hyperlink" Target="https://sanes.atlassian.net/browse/ESDCENINFO-1085?atlOrigin=eyJpIjoiMjBhNWIzMmFjMjdiNGE1YzhhZTE4YmM0ZjA0MDM4ZWYiLCJwIjoiZXhjZWwtamlyYSJ9" TargetMode="External"/><Relationship Id="rId480" Type="http://schemas.openxmlformats.org/officeDocument/2006/relationships/hyperlink" Target="https://sanes.atlassian.net/browse/ESPC360-11235?atlOrigin=eyJpIjoiMjBhNWIzMmFjMjdiNGE1YzhhZTE4YmM0ZjA0MDM4ZWYiLCJwIjoiZXhjZWwtamlyYSJ9" TargetMode="External"/><Relationship Id="rId133" Type="http://schemas.openxmlformats.org/officeDocument/2006/relationships/hyperlink" Target="https://sanes.atlassian.net/browse/ESPC360-14314?atlOrigin=eyJpIjoiMjBhNWIzMmFjMjdiNGE1YzhhZTE4YmM0ZjA0MDM4ZWYiLCJwIjoiZXhjZWwtamlyYSJ9" TargetMode="External"/><Relationship Id="rId340" Type="http://schemas.openxmlformats.org/officeDocument/2006/relationships/hyperlink" Target="https://sanes.atlassian.net/browse/ESPC360-12336?atlOrigin=eyJpIjoiMjBhNWIzMmFjMjdiNGE1YzhhZTE4YmM0ZjA0MDM4ZWYiLCJwIjoiZXhjZWwtamlyYSJ9" TargetMode="External"/><Relationship Id="rId578" Type="http://schemas.openxmlformats.org/officeDocument/2006/relationships/hyperlink" Target="https://sanes.atlassian.net/browse/ESDCENINFO-1085?atlOrigin=eyJpIjoiMjBhNWIzMmFjMjdiNGE1YzhhZTE4YmM0ZjA0MDM4ZWYiLCJwIjoiZXhjZWwtamlyYSJ9" TargetMode="External"/><Relationship Id="rId785" Type="http://schemas.openxmlformats.org/officeDocument/2006/relationships/hyperlink" Target="https://sanes.atlassian.net/browse/ESPC360-9111?atlOrigin=eyJpIjoiMjBhNWIzMmFjMjdiNGE1YzhhZTE4YmM0ZjA0MDM4ZWYiLCJwIjoiZXhjZWwtamlyYSJ9" TargetMode="External"/><Relationship Id="rId992" Type="http://schemas.openxmlformats.org/officeDocument/2006/relationships/hyperlink" Target="https://sanes.atlassian.net/browse/ESPC360-6951?atlOrigin=eyJpIjoiMjBhNWIzMmFjMjdiNGE1YzhhZTE4YmM0ZjA0MDM4ZWYiLCJwIjoiZXhjZWwtamlyYSJ9" TargetMode="External"/><Relationship Id="rId200" Type="http://schemas.openxmlformats.org/officeDocument/2006/relationships/hyperlink" Target="https://sanes.atlassian.net/browse/ESPC360-13375?atlOrigin=eyJpIjoiMjBhNWIzMmFjMjdiNGE1YzhhZTE4YmM0ZjA0MDM4ZWYiLCJwIjoiZXhjZWwtamlyYSJ9" TargetMode="External"/><Relationship Id="rId438" Type="http://schemas.openxmlformats.org/officeDocument/2006/relationships/hyperlink" Target="https://sanes.atlassian.net/browse/ESDCENINFO-1085?atlOrigin=eyJpIjoiMjBhNWIzMmFjMjdiNGE1YzhhZTE4YmM0ZjA0MDM4ZWYiLCJwIjoiZXhjZWwtamlyYSJ9" TargetMode="External"/><Relationship Id="rId645" Type="http://schemas.openxmlformats.org/officeDocument/2006/relationships/hyperlink" Target="https://sanes.atlassian.net/browse/ESPC360-10241?atlOrigin=eyJpIjoiMjBhNWIzMmFjMjdiNGE1YzhhZTE4YmM0ZjA0MDM4ZWYiLCJwIjoiZXhjZWwtamlyYSJ9" TargetMode="External"/><Relationship Id="rId852" Type="http://schemas.openxmlformats.org/officeDocument/2006/relationships/hyperlink" Target="https://sanes.atlassian.net/browse/ESPC360-3468?atlOrigin=eyJpIjoiMjBhNWIzMmFjMjdiNGE1YzhhZTE4YmM0ZjA0MDM4ZWYiLCJwIjoiZXhjZWwtamlyYSJ9" TargetMode="External"/><Relationship Id="rId1068" Type="http://schemas.openxmlformats.org/officeDocument/2006/relationships/hyperlink" Target="https://sanes.atlassian.net/browse/ESDCENINFO-1085?atlOrigin=eyJpIjoiMjBhNWIzMmFjMjdiNGE1YzhhZTE4YmM0ZjA0MDM4ZWYiLCJwIjoiZXhjZWwtamlyYSJ9" TargetMode="External"/><Relationship Id="rId1275" Type="http://schemas.openxmlformats.org/officeDocument/2006/relationships/hyperlink" Target="https://sanes.atlassian.net/browse/ESDCENINFO-1085?atlOrigin=eyJpIjoiMjBhNWIzMmFjMjdiNGE1YzhhZTE4YmM0ZjA0MDM4ZWYiLCJwIjoiZXhjZWwtamlyYSJ9" TargetMode="External"/><Relationship Id="rId1482" Type="http://schemas.openxmlformats.org/officeDocument/2006/relationships/hyperlink" Target="https://sanes.atlassian.net/browse/ESPC360-3106?atlOrigin=eyJpIjoiMjBhNWIzMmFjMjdiNGE1YzhhZTE4YmM0ZjA0MDM4ZWYiLCJwIjoiZXhjZWwtamlyYSJ9" TargetMode="External"/><Relationship Id="rId505" Type="http://schemas.openxmlformats.org/officeDocument/2006/relationships/hyperlink" Target="https://sanes.atlassian.net/browse/ESPC360-9968?atlOrigin=eyJpIjoiMjBhNWIzMmFjMjdiNGE1YzhhZTE4YmM0ZjA0MDM4ZWYiLCJwIjoiZXhjZWwtamlyYSJ9" TargetMode="External"/><Relationship Id="rId712" Type="http://schemas.openxmlformats.org/officeDocument/2006/relationships/hyperlink" Target="https://sanes.atlassian.net/browse/ESPC360-3468?atlOrigin=eyJpIjoiMjBhNWIzMmFjMjdiNGE1YzhhZTE4YmM0ZjA0MDM4ZWYiLCJwIjoiZXhjZWwtamlyYSJ9" TargetMode="External"/><Relationship Id="rId1135" Type="http://schemas.openxmlformats.org/officeDocument/2006/relationships/hyperlink" Target="https://sanes.atlassian.net/browse/ESDCENINFO-1085?atlOrigin=eyJpIjoiMjBhNWIzMmFjMjdiNGE1YzhhZTE4YmM0ZjA0MDM4ZWYiLCJwIjoiZXhjZWwtamlyYSJ9" TargetMode="External"/><Relationship Id="rId1342" Type="http://schemas.openxmlformats.org/officeDocument/2006/relationships/hyperlink" Target="https://sanes.atlassian.net/browse/ESPC360-3468?atlOrigin=eyJpIjoiMjBhNWIzMmFjMjdiNGE1YzhhZTE4YmM0ZjA0MDM4ZWYiLCJwIjoiZXhjZWwtamlyYSJ9" TargetMode="External"/><Relationship Id="rId79" Type="http://schemas.openxmlformats.org/officeDocument/2006/relationships/hyperlink" Target="https://sanes.atlassian.net/browse/ESDCENINFO-1085?atlOrigin=eyJpIjoiMjBhNWIzMmFjMjdiNGE1YzhhZTE4YmM0ZjA0MDM4ZWYiLCJwIjoiZXhjZWwtamlyYSJ9" TargetMode="External"/><Relationship Id="rId1202" Type="http://schemas.openxmlformats.org/officeDocument/2006/relationships/hyperlink" Target="https://sanes.atlassian.net/browse/ESPC360-6019?atlOrigin=eyJpIjoiMjBhNWIzMmFjMjdiNGE1YzhhZTE4YmM0ZjA0MDM4ZWYiLCJwIjoiZXhjZWwtamlyYSJ9" TargetMode="External"/><Relationship Id="rId1647" Type="http://schemas.openxmlformats.org/officeDocument/2006/relationships/hyperlink" Target="https://sanes.atlassian.net/browse/ESDCENINFO-1036?atlOrigin=eyJpIjoiMjBhNWIzMmFjMjdiNGE1YzhhZTE4YmM0ZjA0MDM4ZWYiLCJwIjoiZXhjZWwtamlyYSJ9" TargetMode="External"/><Relationship Id="rId1507" Type="http://schemas.openxmlformats.org/officeDocument/2006/relationships/hyperlink" Target="https://sanes.atlassian.net/browse/ESPC360-3134?atlOrigin=eyJpIjoiMjBhNWIzMmFjMjdiNGE1YzhhZTE4YmM0ZjA0MDM4ZWYiLCJwIjoiZXhjZWwtamlyYSJ9" TargetMode="External"/><Relationship Id="rId1714" Type="http://schemas.openxmlformats.org/officeDocument/2006/relationships/hyperlink" Target="https://sanes.atlassian.net/browse/ESPC360-342?atlOrigin=eyJpIjoiMjBhNWIzMmFjMjdiNGE1YzhhZTE4YmM0ZjA0MDM4ZWYiLCJwIjoiZXhjZWwtamlyYSJ9" TargetMode="External"/><Relationship Id="rId295" Type="http://schemas.openxmlformats.org/officeDocument/2006/relationships/hyperlink" Target="https://sanes.atlassian.net/browse/ESDCENINFO-1085?atlOrigin=eyJpIjoiMjBhNWIzMmFjMjdiNGE1YzhhZTE4YmM0ZjA0MDM4ZWYiLCJwIjoiZXhjZWwtamlyYSJ9" TargetMode="External"/><Relationship Id="rId155" Type="http://schemas.openxmlformats.org/officeDocument/2006/relationships/hyperlink" Target="https://sanes.atlassian.net/browse/ESDCENINFO-1085?atlOrigin=eyJpIjoiMjBhNWIzMmFjMjdiNGE1YzhhZTE4YmM0ZjA0MDM4ZWYiLCJwIjoiZXhjZWwtamlyYSJ9" TargetMode="External"/><Relationship Id="rId362" Type="http://schemas.openxmlformats.org/officeDocument/2006/relationships/hyperlink" Target="https://sanes.atlassian.net/browse/ESPC360-12166?atlOrigin=eyJpIjoiMjBhNWIzMmFjMjdiNGE1YzhhZTE4YmM0ZjA0MDM4ZWYiLCJwIjoiZXhjZWwtamlyYSJ9" TargetMode="External"/><Relationship Id="rId1297" Type="http://schemas.openxmlformats.org/officeDocument/2006/relationships/hyperlink" Target="https://sanes.atlassian.net/browse/ESPC360-3468?atlOrigin=eyJpIjoiMjBhNWIzMmFjMjdiNGE1YzhhZTE4YmM0ZjA0MDM4ZWYiLCJwIjoiZXhjZWwtamlyYSJ9" TargetMode="External"/><Relationship Id="rId222" Type="http://schemas.openxmlformats.org/officeDocument/2006/relationships/hyperlink" Target="https://sanes.atlassian.net/browse/ESPC360-13164?atlOrigin=eyJpIjoiMjBhNWIzMmFjMjdiNGE1YzhhZTE4YmM0ZjA0MDM4ZWYiLCJwIjoiZXhjZWwtamlyYSJ9" TargetMode="External"/><Relationship Id="rId667" Type="http://schemas.openxmlformats.org/officeDocument/2006/relationships/hyperlink" Target="https://sanes.atlassian.net/browse/ESPC360-10214?atlOrigin=eyJpIjoiMjBhNWIzMmFjMjdiNGE1YzhhZTE4YmM0ZjA0MDM4ZWYiLCJwIjoiZXhjZWwtamlyYSJ9" TargetMode="External"/><Relationship Id="rId874" Type="http://schemas.openxmlformats.org/officeDocument/2006/relationships/hyperlink" Target="https://sanes.atlassian.net/browse/ESDCENINFO-1085?atlOrigin=eyJpIjoiMjBhNWIzMmFjMjdiNGE1YzhhZTE4YmM0ZjA0MDM4ZWYiLCJwIjoiZXhjZWwtamlyYSJ9" TargetMode="External"/><Relationship Id="rId527" Type="http://schemas.openxmlformats.org/officeDocument/2006/relationships/hyperlink" Target="https://sanes.atlassian.net/browse/ESPC360-11190?atlOrigin=eyJpIjoiMjBhNWIzMmFjMjdiNGE1YzhhZTE4YmM0ZjA0MDM4ZWYiLCJwIjoiZXhjZWwtamlyYSJ9" TargetMode="External"/><Relationship Id="rId734" Type="http://schemas.openxmlformats.org/officeDocument/2006/relationships/hyperlink" Target="https://sanes.atlassian.net/browse/ESPC360-9523?atlOrigin=eyJpIjoiMjBhNWIzMmFjMjdiNGE1YzhhZTE4YmM0ZjA0MDM4ZWYiLCJwIjoiZXhjZWwtamlyYSJ9" TargetMode="External"/><Relationship Id="rId941" Type="http://schemas.openxmlformats.org/officeDocument/2006/relationships/hyperlink" Target="https://sanes.atlassian.net/browse/ESPC360-7570?atlOrigin=eyJpIjoiMjBhNWIzMmFjMjdiNGE1YzhhZTE4YmM0ZjA0MDM4ZWYiLCJwIjoiZXhjZWwtamlyYSJ9" TargetMode="External"/><Relationship Id="rId1157" Type="http://schemas.openxmlformats.org/officeDocument/2006/relationships/hyperlink" Target="https://sanes.atlassian.net/browse/ESPC360-6231?atlOrigin=eyJpIjoiMjBhNWIzMmFjMjdiNGE1YzhhZTE4YmM0ZjA0MDM4ZWYiLCJwIjoiZXhjZWwtamlyYSJ9" TargetMode="External"/><Relationship Id="rId1364" Type="http://schemas.openxmlformats.org/officeDocument/2006/relationships/hyperlink" Target="https://sanes.atlassian.net/browse/ESPC360-3468?atlOrigin=eyJpIjoiMjBhNWIzMmFjMjdiNGE1YzhhZTE4YmM0ZjA0MDM4ZWYiLCJwIjoiZXhjZWwtamlyYSJ9" TargetMode="External"/><Relationship Id="rId1571" Type="http://schemas.openxmlformats.org/officeDocument/2006/relationships/hyperlink" Target="https://sanes.atlassian.net/browse/ESDCENINFO-1036?atlOrigin=eyJpIjoiMjBhNWIzMmFjMjdiNGE1YzhhZTE4YmM0ZjA0MDM4ZWYiLCJwIjoiZXhjZWwtamlyYSJ9" TargetMode="External"/><Relationship Id="rId70" Type="http://schemas.openxmlformats.org/officeDocument/2006/relationships/hyperlink" Target="https://sanes.atlassian.net/browse/ESPC360-14158?atlOrigin=eyJpIjoiMjBhNWIzMmFjMjdiNGE1YzhhZTE4YmM0ZjA0MDM4ZWYiLCJwIjoiZXhjZWwtamlyYSJ9" TargetMode="External"/><Relationship Id="rId801" Type="http://schemas.openxmlformats.org/officeDocument/2006/relationships/hyperlink" Target="https://sanes.atlassian.net/browse/ESPC360-8784?atlOrigin=eyJpIjoiMjBhNWIzMmFjMjdiNGE1YzhhZTE4YmM0ZjA0MDM4ZWYiLCJwIjoiZXhjZWwtamlyYSJ9" TargetMode="External"/><Relationship Id="rId1017" Type="http://schemas.openxmlformats.org/officeDocument/2006/relationships/hyperlink" Target="https://sanes.atlassian.net/browse/ESPC360-3468?atlOrigin=eyJpIjoiMjBhNWIzMmFjMjdiNGE1YzhhZTE4YmM0ZjA0MDM4ZWYiLCJwIjoiZXhjZWwtamlyYSJ9" TargetMode="External"/><Relationship Id="rId1224" Type="http://schemas.openxmlformats.org/officeDocument/2006/relationships/hyperlink" Target="https://sanes.atlassian.net/browse/ESPC360-5934?atlOrigin=eyJpIjoiMjBhNWIzMmFjMjdiNGE1YzhhZTE4YmM0ZjA0MDM4ZWYiLCJwIjoiZXhjZWwtamlyYSJ9" TargetMode="External"/><Relationship Id="rId1431" Type="http://schemas.openxmlformats.org/officeDocument/2006/relationships/hyperlink" Target="https://sanes.atlassian.net/browse/ESPC360-3882?atlOrigin=eyJpIjoiMjBhNWIzMmFjMjdiNGE1YzhhZTE4YmM0ZjA0MDM4ZWYiLCJwIjoiZXhjZWwtamlyYSJ9" TargetMode="External"/><Relationship Id="rId1669" Type="http://schemas.openxmlformats.org/officeDocument/2006/relationships/hyperlink" Target="https://sanes.atlassian.net/browse/ESDCENINFO-1085?atlOrigin=eyJpIjoiMjBhNWIzMmFjMjdiNGE1YzhhZTE4YmM0ZjA0MDM4ZWYiLCJwIjoiZXhjZWwtamlyYSJ9" TargetMode="External"/><Relationship Id="rId1529" Type="http://schemas.openxmlformats.org/officeDocument/2006/relationships/hyperlink" Target="https://sanes.atlassian.net/browse/ESPC360-91?atlOrigin=eyJpIjoiMjBhNWIzMmFjMjdiNGE1YzhhZTE4YmM0ZjA0MDM4ZWYiLCJwIjoiZXhjZWwtamlyYSJ9" TargetMode="External"/><Relationship Id="rId28" Type="http://schemas.openxmlformats.org/officeDocument/2006/relationships/hyperlink" Target="https://sanes.atlassian.net/browse/ESPC360-14816?atlOrigin=eyJpIjoiMjBhNWIzMmFjMjdiNGE1YzhhZTE4YmM0ZjA0MDM4ZWYiLCJwIjoiZXhjZWwtamlyYSJ9" TargetMode="External"/><Relationship Id="rId177" Type="http://schemas.openxmlformats.org/officeDocument/2006/relationships/hyperlink" Target="https://sanes.atlassian.net/browse/ESDCENINFO-1085?atlOrigin=eyJpIjoiMjBhNWIzMmFjMjdiNGE1YzhhZTE4YmM0ZjA0MDM4ZWYiLCJwIjoiZXhjZWwtamlyYSJ9" TargetMode="External"/><Relationship Id="rId384" Type="http://schemas.openxmlformats.org/officeDocument/2006/relationships/hyperlink" Target="https://sanes.atlassian.net/browse/ESPC360-11941?atlOrigin=eyJpIjoiMjBhNWIzMmFjMjdiNGE1YzhhZTE4YmM0ZjA0MDM4ZWYiLCJwIjoiZXhjZWwtamlyYSJ9" TargetMode="External"/><Relationship Id="rId591" Type="http://schemas.openxmlformats.org/officeDocument/2006/relationships/hyperlink" Target="https://sanes.atlassian.net/browse/ESPC360-10742?atlOrigin=eyJpIjoiMjBhNWIzMmFjMjdiNGE1YzhhZTE4YmM0ZjA0MDM4ZWYiLCJwIjoiZXhjZWwtamlyYSJ9" TargetMode="External"/><Relationship Id="rId244" Type="http://schemas.openxmlformats.org/officeDocument/2006/relationships/hyperlink" Target="https://sanes.atlassian.net/browse/ESPC360-13044?atlOrigin=eyJpIjoiMjBhNWIzMmFjMjdiNGE1YzhhZTE4YmM0ZjA0MDM4ZWYiLCJwIjoiZXhjZWwtamlyYSJ9" TargetMode="External"/><Relationship Id="rId689" Type="http://schemas.openxmlformats.org/officeDocument/2006/relationships/hyperlink" Target="https://sanes.atlassian.net/browse/ESPC360-9977?atlOrigin=eyJpIjoiMjBhNWIzMmFjMjdiNGE1YzhhZTE4YmM0ZjA0MDM4ZWYiLCJwIjoiZXhjZWwtamlyYSJ9" TargetMode="External"/><Relationship Id="rId896" Type="http://schemas.openxmlformats.org/officeDocument/2006/relationships/hyperlink" Target="https://sanes.atlassian.net/browse/ESDCENINFO-1085?atlOrigin=eyJpIjoiMjBhNWIzMmFjMjdiNGE1YzhhZTE4YmM0ZjA0MDM4ZWYiLCJwIjoiZXhjZWwtamlyYSJ9" TargetMode="External"/><Relationship Id="rId1081" Type="http://schemas.openxmlformats.org/officeDocument/2006/relationships/hyperlink" Target="https://sanes.atlassian.net/browse/ESPC360-3646?atlOrigin=eyJpIjoiMjBhNWIzMmFjMjdiNGE1YzhhZTE4YmM0ZjA0MDM4ZWYiLCJwIjoiZXhjZWwtamlyYSJ9" TargetMode="External"/><Relationship Id="rId451" Type="http://schemas.openxmlformats.org/officeDocument/2006/relationships/hyperlink" Target="https://sanes.atlassian.net/browse/ESPC360-11691?atlOrigin=eyJpIjoiMjBhNWIzMmFjMjdiNGE1YzhhZTE4YmM0ZjA0MDM4ZWYiLCJwIjoiZXhjZWwtamlyYSJ9" TargetMode="External"/><Relationship Id="rId549" Type="http://schemas.openxmlformats.org/officeDocument/2006/relationships/hyperlink" Target="https://sanes.atlassian.net/browse/ESPC360-11065?atlOrigin=eyJpIjoiMjBhNWIzMmFjMjdiNGE1YzhhZTE4YmM0ZjA0MDM4ZWYiLCJwIjoiZXhjZWwtamlyYSJ9" TargetMode="External"/><Relationship Id="rId756" Type="http://schemas.openxmlformats.org/officeDocument/2006/relationships/hyperlink" Target="https://sanes.atlassian.net/browse/ESPC360-9341?atlOrigin=eyJpIjoiMjBhNWIzMmFjMjdiNGE1YzhhZTE4YmM0ZjA0MDM4ZWYiLCJwIjoiZXhjZWwtamlyYSJ9" TargetMode="External"/><Relationship Id="rId1179" Type="http://schemas.openxmlformats.org/officeDocument/2006/relationships/hyperlink" Target="https://sanes.atlassian.net/browse/ESDCENINFO-1085?atlOrigin=eyJpIjoiMjBhNWIzMmFjMjdiNGE1YzhhZTE4YmM0ZjA0MDM4ZWYiLCJwIjoiZXhjZWwtamlyYSJ9" TargetMode="External"/><Relationship Id="rId1386" Type="http://schemas.openxmlformats.org/officeDocument/2006/relationships/hyperlink" Target="https://sanes.atlassian.net/browse/ESPC360-4655?atlOrigin=eyJpIjoiMjBhNWIzMmFjMjdiNGE1YzhhZTE4YmM0ZjA0MDM4ZWYiLCJwIjoiZXhjZWwtamlyYSJ9" TargetMode="External"/><Relationship Id="rId1593" Type="http://schemas.openxmlformats.org/officeDocument/2006/relationships/hyperlink" Target="https://sanes.atlassian.net/browse/ESPC360-36?atlOrigin=eyJpIjoiMjBhNWIzMmFjMjdiNGE1YzhhZTE4YmM0ZjA0MDM4ZWYiLCJwIjoiZXhjZWwtamlyYSJ9" TargetMode="External"/><Relationship Id="rId104" Type="http://schemas.openxmlformats.org/officeDocument/2006/relationships/hyperlink" Target="https://sanes.atlassian.net/browse/ESPC360-13890?atlOrigin=eyJpIjoiMjBhNWIzMmFjMjdiNGE1YzhhZTE4YmM0ZjA0MDM4ZWYiLCJwIjoiZXhjZWwtamlyYSJ9" TargetMode="External"/><Relationship Id="rId311" Type="http://schemas.openxmlformats.org/officeDocument/2006/relationships/hyperlink" Target="https://sanes.atlassian.net/browse/ESPC360-3468?atlOrigin=eyJpIjoiMjBhNWIzMmFjMjdiNGE1YzhhZTE4YmM0ZjA0MDM4ZWYiLCJwIjoiZXhjZWwtamlyYSJ9" TargetMode="External"/><Relationship Id="rId409" Type="http://schemas.openxmlformats.org/officeDocument/2006/relationships/hyperlink" Target="https://sanes.atlassian.net/browse/ESPC360-3468?atlOrigin=eyJpIjoiMjBhNWIzMmFjMjdiNGE1YzhhZTE4YmM0ZjA0MDM4ZWYiLCJwIjoiZXhjZWwtamlyYSJ9" TargetMode="External"/><Relationship Id="rId963" Type="http://schemas.openxmlformats.org/officeDocument/2006/relationships/hyperlink" Target="https://sanes.atlassian.net/browse/ESDCENINFO-1184?atlOrigin=eyJpIjoiMjBhNWIzMmFjMjdiNGE1YzhhZTE4YmM0ZjA0MDM4ZWYiLCJwIjoiZXhjZWwtamlyYSJ9" TargetMode="External"/><Relationship Id="rId1039" Type="http://schemas.openxmlformats.org/officeDocument/2006/relationships/hyperlink" Target="https://sanes.atlassian.net/browse/ESPC360-6548?atlOrigin=eyJpIjoiMjBhNWIzMmFjMjdiNGE1YzhhZTE4YmM0ZjA0MDM4ZWYiLCJwIjoiZXhjZWwtamlyYSJ9" TargetMode="External"/><Relationship Id="rId1246" Type="http://schemas.openxmlformats.org/officeDocument/2006/relationships/hyperlink" Target="https://sanes.atlassian.net/browse/ESPC360-3468?atlOrigin=eyJpIjoiMjBhNWIzMmFjMjdiNGE1YzhhZTE4YmM0ZjA0MDM4ZWYiLCJwIjoiZXhjZWwtamlyYSJ9" TargetMode="External"/><Relationship Id="rId92" Type="http://schemas.openxmlformats.org/officeDocument/2006/relationships/hyperlink" Target="https://sanes.atlassian.net/browse/ESPC360-14088?atlOrigin=eyJpIjoiMjBhNWIzMmFjMjdiNGE1YzhhZTE4YmM0ZjA0MDM4ZWYiLCJwIjoiZXhjZWwtamlyYSJ9" TargetMode="External"/><Relationship Id="rId616" Type="http://schemas.openxmlformats.org/officeDocument/2006/relationships/hyperlink" Target="https://sanes.atlassian.net/browse/ESDCENINFO-1085?atlOrigin=eyJpIjoiMjBhNWIzMmFjMjdiNGE1YzhhZTE4YmM0ZjA0MDM4ZWYiLCJwIjoiZXhjZWwtamlyYSJ9" TargetMode="External"/><Relationship Id="rId823" Type="http://schemas.openxmlformats.org/officeDocument/2006/relationships/hyperlink" Target="https://sanes.atlassian.net/browse/ESPC360-8652?atlOrigin=eyJpIjoiMjBhNWIzMmFjMjdiNGE1YzhhZTE4YmM0ZjA0MDM4ZWYiLCJwIjoiZXhjZWwtamlyYSJ9" TargetMode="External"/><Relationship Id="rId1453" Type="http://schemas.openxmlformats.org/officeDocument/2006/relationships/hyperlink" Target="https://sanes.atlassian.net/browse/ESDCENINFO-1085?atlOrigin=eyJpIjoiMjBhNWIzMmFjMjdiNGE1YzhhZTE4YmM0ZjA0MDM4ZWYiLCJwIjoiZXhjZWwtamlyYSJ9" TargetMode="External"/><Relationship Id="rId1660" Type="http://schemas.openxmlformats.org/officeDocument/2006/relationships/hyperlink" Target="https://sanes.atlassian.net/browse/ESPC360-3289?atlOrigin=eyJpIjoiMjBhNWIzMmFjMjdiNGE1YzhhZTE4YmM0ZjA0MDM4ZWYiLCJwIjoiZXhjZWwtamlyYSJ9" TargetMode="External"/><Relationship Id="rId1106" Type="http://schemas.openxmlformats.org/officeDocument/2006/relationships/hyperlink" Target="https://sanes.atlassian.net/browse/ESPC360-6379?atlOrigin=eyJpIjoiMjBhNWIzMmFjMjdiNGE1YzhhZTE4YmM0ZjA0MDM4ZWYiLCJwIjoiZXhjZWwtamlyYSJ9" TargetMode="External"/><Relationship Id="rId1313" Type="http://schemas.openxmlformats.org/officeDocument/2006/relationships/hyperlink" Target="https://sanes.atlassian.net/browse/ESPC360-3468?atlOrigin=eyJpIjoiMjBhNWIzMmFjMjdiNGE1YzhhZTE4YmM0ZjA0MDM4ZWYiLCJwIjoiZXhjZWwtamlyYSJ9" TargetMode="External"/><Relationship Id="rId1520" Type="http://schemas.openxmlformats.org/officeDocument/2006/relationships/hyperlink" Target="https://sanes.atlassian.net/browse/ESPC360-282?atlOrigin=eyJpIjoiMjBhNWIzMmFjMjdiNGE1YzhhZTE4YmM0ZjA0MDM4ZWYiLCJwIjoiZXhjZWwtamlyYSJ9" TargetMode="External"/><Relationship Id="rId1618" Type="http://schemas.openxmlformats.org/officeDocument/2006/relationships/hyperlink" Target="https://sanes.atlassian.net/browse/ESDCENINFO-1036?atlOrigin=eyJpIjoiMjBhNWIzMmFjMjdiNGE1YzhhZTE4YmM0ZjA0MDM4ZWYiLCJwIjoiZXhjZWwtamlyYSJ9" TargetMode="External"/><Relationship Id="rId199" Type="http://schemas.openxmlformats.org/officeDocument/2006/relationships/hyperlink" Target="https://sanes.atlassian.net/browse/ESPC360-3468?atlOrigin=eyJpIjoiMjBhNWIzMmFjMjdiNGE1YzhhZTE4YmM0ZjA0MDM4ZWYiLCJwIjoiZXhjZWwtamlyYSJ9" TargetMode="External"/><Relationship Id="rId266" Type="http://schemas.openxmlformats.org/officeDocument/2006/relationships/hyperlink" Target="https://sanes.atlassian.net/browse/ESPC360-12991?atlOrigin=eyJpIjoiMjBhNWIzMmFjMjdiNGE1YzhhZTE4YmM0ZjA0MDM4ZWYiLCJwIjoiZXhjZWwtamlyYSJ9" TargetMode="External"/><Relationship Id="rId473" Type="http://schemas.openxmlformats.org/officeDocument/2006/relationships/hyperlink" Target="https://sanes.atlassian.net/browse/ESPC360-11499?atlOrigin=eyJpIjoiMjBhNWIzMmFjMjdiNGE1YzhhZTE4YmM0ZjA0MDM4ZWYiLCJwIjoiZXhjZWwtamlyYSJ9" TargetMode="External"/><Relationship Id="rId680" Type="http://schemas.openxmlformats.org/officeDocument/2006/relationships/hyperlink" Target="https://sanes.atlassian.net/browse/ESDCENINFO-1085?atlOrigin=eyJpIjoiMjBhNWIzMmFjMjdiNGE1YzhhZTE4YmM0ZjA0MDM4ZWYiLCJwIjoiZXhjZWwtamlyYSJ9" TargetMode="External"/><Relationship Id="rId126" Type="http://schemas.openxmlformats.org/officeDocument/2006/relationships/hyperlink" Target="https://sanes.atlassian.net/browse/ESPC360-13824?atlOrigin=eyJpIjoiMjBhNWIzMmFjMjdiNGE1YzhhZTE4YmM0ZjA0MDM4ZWYiLCJwIjoiZXhjZWwtamlyYSJ9" TargetMode="External"/><Relationship Id="rId333" Type="http://schemas.openxmlformats.org/officeDocument/2006/relationships/hyperlink" Target="https://sanes.atlassian.net/browse/ESDCENINFO-1085?atlOrigin=eyJpIjoiMjBhNWIzMmFjMjdiNGE1YzhhZTE4YmM0ZjA0MDM4ZWYiLCJwIjoiZXhjZWwtamlyYSJ9" TargetMode="External"/><Relationship Id="rId540" Type="http://schemas.openxmlformats.org/officeDocument/2006/relationships/hyperlink" Target="https://sanes.atlassian.net/browse/ESDCENINFO-1085?atlOrigin=eyJpIjoiMjBhNWIzMmFjMjdiNGE1YzhhZTE4YmM0ZjA0MDM4ZWYiLCJwIjoiZXhjZWwtamlyYSJ9" TargetMode="External"/><Relationship Id="rId778" Type="http://schemas.openxmlformats.org/officeDocument/2006/relationships/hyperlink" Target="https://sanes.atlassian.net/browse/ESPC360-9279?atlOrigin=eyJpIjoiMjBhNWIzMmFjMjdiNGE1YzhhZTE4YmM0ZjA0MDM4ZWYiLCJwIjoiZXhjZWwtamlyYSJ9" TargetMode="External"/><Relationship Id="rId985" Type="http://schemas.openxmlformats.org/officeDocument/2006/relationships/hyperlink" Target="https://sanes.atlassian.net/browse/ESDCENINFO-1085?atlOrigin=eyJpIjoiMjBhNWIzMmFjMjdiNGE1YzhhZTE4YmM0ZjA0MDM4ZWYiLCJwIjoiZXhjZWwtamlyYSJ9" TargetMode="External"/><Relationship Id="rId1170" Type="http://schemas.openxmlformats.org/officeDocument/2006/relationships/hyperlink" Target="https://sanes.atlassian.net/browse/ESPC360-6260?atlOrigin=eyJpIjoiMjBhNWIzMmFjMjdiNGE1YzhhZTE4YmM0ZjA0MDM4ZWYiLCJwIjoiZXhjZWwtamlyYSJ9" TargetMode="External"/><Relationship Id="rId638" Type="http://schemas.openxmlformats.org/officeDocument/2006/relationships/hyperlink" Target="https://sanes.atlassian.net/browse/ESDCENINFO-1085?atlOrigin=eyJpIjoiMjBhNWIzMmFjMjdiNGE1YzhhZTE4YmM0ZjA0MDM4ZWYiLCJwIjoiZXhjZWwtamlyYSJ9" TargetMode="External"/><Relationship Id="rId845" Type="http://schemas.openxmlformats.org/officeDocument/2006/relationships/hyperlink" Target="https://sanes.atlassian.net/browse/ESPC360-8113?atlOrigin=eyJpIjoiMjBhNWIzMmFjMjdiNGE1YzhhZTE4YmM0ZjA0MDM4ZWYiLCJwIjoiZXhjZWwtamlyYSJ9" TargetMode="External"/><Relationship Id="rId1030" Type="http://schemas.openxmlformats.org/officeDocument/2006/relationships/hyperlink" Target="https://sanes.atlassian.net/browse/ESPC360-6740?atlOrigin=eyJpIjoiMjBhNWIzMmFjMjdiNGE1YzhhZTE4YmM0ZjA0MDM4ZWYiLCJwIjoiZXhjZWwtamlyYSJ9" TargetMode="External"/><Relationship Id="rId1268" Type="http://schemas.openxmlformats.org/officeDocument/2006/relationships/hyperlink" Target="https://sanes.atlassian.net/browse/ESPC360-5634?atlOrigin=eyJpIjoiMjBhNWIzMmFjMjdiNGE1YzhhZTE4YmM0ZjA0MDM4ZWYiLCJwIjoiZXhjZWwtamlyYSJ9" TargetMode="External"/><Relationship Id="rId1475" Type="http://schemas.openxmlformats.org/officeDocument/2006/relationships/hyperlink" Target="https://sanes.atlassian.net/browse/ESPC360-3452?atlOrigin=eyJpIjoiMjBhNWIzMmFjMjdiNGE1YzhhZTE4YmM0ZjA0MDM4ZWYiLCJwIjoiZXhjZWwtamlyYSJ9" TargetMode="External"/><Relationship Id="rId1682" Type="http://schemas.openxmlformats.org/officeDocument/2006/relationships/hyperlink" Target="https://sanes.atlassian.net/browse/ESPC360-1118?atlOrigin=eyJpIjoiMjBhNWIzMmFjMjdiNGE1YzhhZTE4YmM0ZjA0MDM4ZWYiLCJwIjoiZXhjZWwtamlyYSJ9" TargetMode="External"/><Relationship Id="rId400" Type="http://schemas.openxmlformats.org/officeDocument/2006/relationships/hyperlink" Target="https://sanes.atlassian.net/browse/ESPC360-11884?atlOrigin=eyJpIjoiMjBhNWIzMmFjMjdiNGE1YzhhZTE4YmM0ZjA0MDM4ZWYiLCJwIjoiZXhjZWwtamlyYSJ9" TargetMode="External"/><Relationship Id="rId705" Type="http://schemas.openxmlformats.org/officeDocument/2006/relationships/hyperlink" Target="https://sanes.atlassian.net/browse/ESPC360-9837?atlOrigin=eyJpIjoiMjBhNWIzMmFjMjdiNGE1YzhhZTE4YmM0ZjA0MDM4ZWYiLCJwIjoiZXhjZWwtamlyYSJ9" TargetMode="External"/><Relationship Id="rId1128" Type="http://schemas.openxmlformats.org/officeDocument/2006/relationships/hyperlink" Target="https://sanes.atlassian.net/browse/ESPC360-6272?atlOrigin=eyJpIjoiMjBhNWIzMmFjMjdiNGE1YzhhZTE4YmM0ZjA0MDM4ZWYiLCJwIjoiZXhjZWwtamlyYSJ9" TargetMode="External"/><Relationship Id="rId1335" Type="http://schemas.openxmlformats.org/officeDocument/2006/relationships/hyperlink" Target="https://sanes.atlassian.net/browse/ESPC360-5107?atlOrigin=eyJpIjoiMjBhNWIzMmFjMjdiNGE1YzhhZTE4YmM0ZjA0MDM4ZWYiLCJwIjoiZXhjZWwtamlyYSJ9" TargetMode="External"/><Relationship Id="rId1542" Type="http://schemas.openxmlformats.org/officeDocument/2006/relationships/hyperlink" Target="https://sanes.atlassian.net/browse/ESDCENINFO-1036?atlOrigin=eyJpIjoiMjBhNWIzMmFjMjdiNGE1YzhhZTE4YmM0ZjA0MDM4ZWYiLCJwIjoiZXhjZWwtamlyYSJ9" TargetMode="External"/><Relationship Id="rId912" Type="http://schemas.openxmlformats.org/officeDocument/2006/relationships/hyperlink" Target="https://sanes.atlassian.net/browse/ESPC360-3468?atlOrigin=eyJpIjoiMjBhNWIzMmFjMjdiNGE1YzhhZTE4YmM0ZjA0MDM4ZWYiLCJwIjoiZXhjZWwtamlyYSJ9" TargetMode="External"/><Relationship Id="rId41" Type="http://schemas.openxmlformats.org/officeDocument/2006/relationships/hyperlink" Target="https://sanes.atlassian.net/browse/ESDCENINFO-1184?atlOrigin=eyJpIjoiMjBhNWIzMmFjMjdiNGE1YzhhZTE4YmM0ZjA0MDM4ZWYiLCJwIjoiZXhjZWwtamlyYSJ9" TargetMode="External"/><Relationship Id="rId1402" Type="http://schemas.openxmlformats.org/officeDocument/2006/relationships/hyperlink" Target="https://sanes.atlassian.net/browse/ESPC360-4582?atlOrigin=eyJpIjoiMjBhNWIzMmFjMjdiNGE1YzhhZTE4YmM0ZjA0MDM4ZWYiLCJwIjoiZXhjZWwtamlyYSJ9" TargetMode="External"/><Relationship Id="rId1707" Type="http://schemas.openxmlformats.org/officeDocument/2006/relationships/hyperlink" Target="https://sanes.atlassian.net/browse/ESDCENINFO-1036?atlOrigin=eyJpIjoiMjBhNWIzMmFjMjdiNGE1YzhhZTE4YmM0ZjA0MDM4ZWYiLCJwIjoiZXhjZWwtamlyYSJ9" TargetMode="External"/><Relationship Id="rId190" Type="http://schemas.openxmlformats.org/officeDocument/2006/relationships/hyperlink" Target="https://sanes.atlassian.net/browse/ESPC360-13388?atlOrigin=eyJpIjoiMjBhNWIzMmFjMjdiNGE1YzhhZTE4YmM0ZjA0MDM4ZWYiLCJwIjoiZXhjZWwtamlyYSJ9" TargetMode="External"/><Relationship Id="rId288" Type="http://schemas.openxmlformats.org/officeDocument/2006/relationships/hyperlink" Target="https://sanes.atlassian.net/browse/ESPC360-12733?atlOrigin=eyJpIjoiMjBhNWIzMmFjMjdiNGE1YzhhZTE4YmM0ZjA0MDM4ZWYiLCJwIjoiZXhjZWwtamlyYSJ9" TargetMode="External"/><Relationship Id="rId495" Type="http://schemas.openxmlformats.org/officeDocument/2006/relationships/hyperlink" Target="https://sanes.atlassian.net/browse/ESDCENINFO-1085?atlOrigin=eyJpIjoiMjBhNWIzMmFjMjdiNGE1YzhhZTE4YmM0ZjA0MDM4ZWYiLCJwIjoiZXhjZWwtamlyYSJ9" TargetMode="External"/><Relationship Id="rId148" Type="http://schemas.openxmlformats.org/officeDocument/2006/relationships/hyperlink" Target="https://sanes.atlassian.net/browse/ESPC360-13787?atlOrigin=eyJpIjoiMjBhNWIzMmFjMjdiNGE1YzhhZTE4YmM0ZjA0MDM4ZWYiLCJwIjoiZXhjZWwtamlyYSJ9" TargetMode="External"/><Relationship Id="rId355" Type="http://schemas.openxmlformats.org/officeDocument/2006/relationships/hyperlink" Target="https://sanes.atlassian.net/browse/ESDCENINFO-1085?atlOrigin=eyJpIjoiMjBhNWIzMmFjMjdiNGE1YzhhZTE4YmM0ZjA0MDM4ZWYiLCJwIjoiZXhjZWwtamlyYSJ9" TargetMode="External"/><Relationship Id="rId562" Type="http://schemas.openxmlformats.org/officeDocument/2006/relationships/hyperlink" Target="https://sanes.atlassian.net/browse/ESDCENINFO-1085?atlOrigin=eyJpIjoiMjBhNWIzMmFjMjdiNGE1YzhhZTE4YmM0ZjA0MDM4ZWYiLCJwIjoiZXhjZWwtamlyYSJ9" TargetMode="External"/><Relationship Id="rId1192" Type="http://schemas.openxmlformats.org/officeDocument/2006/relationships/hyperlink" Target="https://sanes.atlassian.net/browse/ESPC360-6050?atlOrigin=eyJpIjoiMjBhNWIzMmFjMjdiNGE1YzhhZTE4YmM0ZjA0MDM4ZWYiLCJwIjoiZXhjZWwtamlyYSJ9" TargetMode="External"/><Relationship Id="rId215" Type="http://schemas.openxmlformats.org/officeDocument/2006/relationships/hyperlink" Target="https://sanes.atlassian.net/browse/ESPC360-3468?atlOrigin=eyJpIjoiMjBhNWIzMmFjMjdiNGE1YzhhZTE4YmM0ZjA0MDM4ZWYiLCJwIjoiZXhjZWwtamlyYSJ9" TargetMode="External"/><Relationship Id="rId422" Type="http://schemas.openxmlformats.org/officeDocument/2006/relationships/hyperlink" Target="https://sanes.atlassian.net/browse/ESDCENINFO-1085?atlOrigin=eyJpIjoiMjBhNWIzMmFjMjdiNGE1YzhhZTE4YmM0ZjA0MDM4ZWYiLCJwIjoiZXhjZWwtamlyYSJ9" TargetMode="External"/><Relationship Id="rId867" Type="http://schemas.openxmlformats.org/officeDocument/2006/relationships/hyperlink" Target="https://sanes.atlassian.net/browse/ESPC360-7972?atlOrigin=eyJpIjoiMjBhNWIzMmFjMjdiNGE1YzhhZTE4YmM0ZjA0MDM4ZWYiLCJwIjoiZXhjZWwtamlyYSJ9" TargetMode="External"/><Relationship Id="rId1052" Type="http://schemas.openxmlformats.org/officeDocument/2006/relationships/hyperlink" Target="https://sanes.atlassian.net/browse/ESDCENINFO-1085?atlOrigin=eyJpIjoiMjBhNWIzMmFjMjdiNGE1YzhhZTE4YmM0ZjA0MDM4ZWYiLCJwIjoiZXhjZWwtamlyYSJ9" TargetMode="External"/><Relationship Id="rId1497" Type="http://schemas.openxmlformats.org/officeDocument/2006/relationships/hyperlink" Target="https://sanes.atlassian.net/browse/ESDCENINFO-1055?atlOrigin=eyJpIjoiMjBhNWIzMmFjMjdiNGE1YzhhZTE4YmM0ZjA0MDM4ZWYiLCJwIjoiZXhjZWwtamlyYSJ9" TargetMode="External"/><Relationship Id="rId727" Type="http://schemas.openxmlformats.org/officeDocument/2006/relationships/hyperlink" Target="https://sanes.atlassian.net/browse/ESPC360-9534?atlOrigin=eyJpIjoiMjBhNWIzMmFjMjdiNGE1YzhhZTE4YmM0ZjA0MDM4ZWYiLCJwIjoiZXhjZWwtamlyYSJ9" TargetMode="External"/><Relationship Id="rId934" Type="http://schemas.openxmlformats.org/officeDocument/2006/relationships/hyperlink" Target="https://sanes.atlassian.net/browse/ESDCENINFO-1085?atlOrigin=eyJpIjoiMjBhNWIzMmFjMjdiNGE1YzhhZTE4YmM0ZjA0MDM4ZWYiLCJwIjoiZXhjZWwtamlyYSJ9" TargetMode="External"/><Relationship Id="rId1357" Type="http://schemas.openxmlformats.org/officeDocument/2006/relationships/hyperlink" Target="https://sanes.atlassian.net/browse/ESPC360-4955?atlOrigin=eyJpIjoiMjBhNWIzMmFjMjdiNGE1YzhhZTE4YmM0ZjA0MDM4ZWYiLCJwIjoiZXhjZWwtamlyYSJ9" TargetMode="External"/><Relationship Id="rId1564" Type="http://schemas.openxmlformats.org/officeDocument/2006/relationships/hyperlink" Target="https://sanes.atlassian.net/browse/ESPC360-282?atlOrigin=eyJpIjoiMjBhNWIzMmFjMjdiNGE1YzhhZTE4YmM0ZjA0MDM4ZWYiLCJwIjoiZXhjZWwtamlyYSJ9" TargetMode="External"/><Relationship Id="rId63" Type="http://schemas.openxmlformats.org/officeDocument/2006/relationships/hyperlink" Target="https://sanes.atlassian.net/browse/ESDCENINFO-1085?atlOrigin=eyJpIjoiMjBhNWIzMmFjMjdiNGE1YzhhZTE4YmM0ZjA0MDM4ZWYiLCJwIjoiZXhjZWwtamlyYSJ9" TargetMode="External"/><Relationship Id="rId1217" Type="http://schemas.openxmlformats.org/officeDocument/2006/relationships/hyperlink" Target="https://sanes.atlassian.net/browse/ESDCENINFO-1085?atlOrigin=eyJpIjoiMjBhNWIzMmFjMjdiNGE1YzhhZTE4YmM0ZjA0MDM4ZWYiLCJwIjoiZXhjZWwtamlyYSJ9" TargetMode="External"/><Relationship Id="rId1424" Type="http://schemas.openxmlformats.org/officeDocument/2006/relationships/hyperlink" Target="https://sanes.atlassian.net/browse/ESPC360-4342?atlOrigin=eyJpIjoiMjBhNWIzMmFjMjdiNGE1YzhhZTE4YmM0ZjA0MDM4ZWYiLCJwIjoiZXhjZWwtamlyYSJ9" TargetMode="External"/><Relationship Id="rId1631" Type="http://schemas.openxmlformats.org/officeDocument/2006/relationships/hyperlink" Target="https://sanes.atlassian.net/browse/ESPC360-1887?atlOrigin=eyJpIjoiMjBhNWIzMmFjMjdiNGE1YzhhZTE4YmM0ZjA0MDM4ZWYiLCJwIjoiZXhjZWwtamlyYSJ9" TargetMode="External"/><Relationship Id="rId377" Type="http://schemas.openxmlformats.org/officeDocument/2006/relationships/hyperlink" Target="https://sanes.atlassian.net/browse/ESPC360-12088?atlOrigin=eyJpIjoiMjBhNWIzMmFjMjdiNGE1YzhhZTE4YmM0ZjA0MDM4ZWYiLCJwIjoiZXhjZWwtamlyYSJ9" TargetMode="External"/><Relationship Id="rId584" Type="http://schemas.openxmlformats.org/officeDocument/2006/relationships/hyperlink" Target="https://sanes.atlassian.net/browse/ESDCENINFO-1085?atlOrigin=eyJpIjoiMjBhNWIzMmFjMjdiNGE1YzhhZTE4YmM0ZjA0MDM4ZWYiLCJwIjoiZXhjZWwtamlyYSJ9" TargetMode="External"/><Relationship Id="rId5" Type="http://schemas.openxmlformats.org/officeDocument/2006/relationships/hyperlink" Target="https://sanes.atlassian.net/browse/ESDCENINFO-1184?atlOrigin=eyJpIjoiMjBhNWIzMmFjMjdiNGE1YzhhZTE4YmM0ZjA0MDM4ZWYiLCJwIjoiZXhjZWwtamlyYSJ9" TargetMode="External"/><Relationship Id="rId237" Type="http://schemas.openxmlformats.org/officeDocument/2006/relationships/hyperlink" Target="https://sanes.atlassian.net/browse/ESPC360-3468?atlOrigin=eyJpIjoiMjBhNWIzMmFjMjdiNGE1YzhhZTE4YmM0ZjA0MDM4ZWYiLCJwIjoiZXhjZWwtamlyYSJ9" TargetMode="External"/><Relationship Id="rId791" Type="http://schemas.openxmlformats.org/officeDocument/2006/relationships/hyperlink" Target="https://sanes.atlassian.net/browse/ESPC360-9078?atlOrigin=eyJpIjoiMjBhNWIzMmFjMjdiNGE1YzhhZTE4YmM0ZjA0MDM4ZWYiLCJwIjoiZXhjZWwtamlyYSJ9" TargetMode="External"/><Relationship Id="rId889" Type="http://schemas.openxmlformats.org/officeDocument/2006/relationships/hyperlink" Target="https://sanes.atlassian.net/browse/ESPC360-7919?atlOrigin=eyJpIjoiMjBhNWIzMmFjMjdiNGE1YzhhZTE4YmM0ZjA0MDM4ZWYiLCJwIjoiZXhjZWwtamlyYSJ9" TargetMode="External"/><Relationship Id="rId1074" Type="http://schemas.openxmlformats.org/officeDocument/2006/relationships/hyperlink" Target="https://sanes.atlassian.net/browse/ESDCENINFO-1085?atlOrigin=eyJpIjoiMjBhNWIzMmFjMjdiNGE1YzhhZTE4YmM0ZjA0MDM4ZWYiLCJwIjoiZXhjZWwtamlyYSJ9" TargetMode="External"/><Relationship Id="rId444" Type="http://schemas.openxmlformats.org/officeDocument/2006/relationships/hyperlink" Target="https://sanes.atlassian.net/browse/ESPC360-3468?atlOrigin=eyJpIjoiMjBhNWIzMmFjMjdiNGE1YzhhZTE4YmM0ZjA0MDM4ZWYiLCJwIjoiZXhjZWwtamlyYSJ9" TargetMode="External"/><Relationship Id="rId651" Type="http://schemas.openxmlformats.org/officeDocument/2006/relationships/hyperlink" Target="https://sanes.atlassian.net/browse/ESPC360-10238?atlOrigin=eyJpIjoiMjBhNWIzMmFjMjdiNGE1YzhhZTE4YmM0ZjA0MDM4ZWYiLCJwIjoiZXhjZWwtamlyYSJ9" TargetMode="External"/><Relationship Id="rId749" Type="http://schemas.openxmlformats.org/officeDocument/2006/relationships/hyperlink" Target="https://sanes.atlassian.net/browse/ESDCENINFO-1085?atlOrigin=eyJpIjoiMjBhNWIzMmFjMjdiNGE1YzhhZTE4YmM0ZjA0MDM4ZWYiLCJwIjoiZXhjZWwtamlyYSJ9" TargetMode="External"/><Relationship Id="rId1281" Type="http://schemas.openxmlformats.org/officeDocument/2006/relationships/hyperlink" Target="https://sanes.atlassian.net/browse/ESDCENINFO-1085?atlOrigin=eyJpIjoiMjBhNWIzMmFjMjdiNGE1YzhhZTE4YmM0ZjA0MDM4ZWYiLCJwIjoiZXhjZWwtamlyYSJ9" TargetMode="External"/><Relationship Id="rId1379" Type="http://schemas.openxmlformats.org/officeDocument/2006/relationships/hyperlink" Target="https://sanes.atlassian.net/browse/ESPC360-4906?atlOrigin=eyJpIjoiMjBhNWIzMmFjMjdiNGE1YzhhZTE4YmM0ZjA0MDM4ZWYiLCJwIjoiZXhjZWwtamlyYSJ9" TargetMode="External"/><Relationship Id="rId1586" Type="http://schemas.openxmlformats.org/officeDocument/2006/relationships/hyperlink" Target="https://sanes.atlassian.net/browse/ESPC360-2478?atlOrigin=eyJpIjoiMjBhNWIzMmFjMjdiNGE1YzhhZTE4YmM0ZjA0MDM4ZWYiLCJwIjoiZXhjZWwtamlyYSJ9" TargetMode="External"/><Relationship Id="rId304" Type="http://schemas.openxmlformats.org/officeDocument/2006/relationships/hyperlink" Target="https://sanes.atlassian.net/browse/ESPC360-12645?atlOrigin=eyJpIjoiMjBhNWIzMmFjMjdiNGE1YzhhZTE4YmM0ZjA0MDM4ZWYiLCJwIjoiZXhjZWwtamlyYSJ9" TargetMode="External"/><Relationship Id="rId511" Type="http://schemas.openxmlformats.org/officeDocument/2006/relationships/hyperlink" Target="https://sanes.atlassian.net/browse/ESPC360-11371?atlOrigin=eyJpIjoiMjBhNWIzMmFjMjdiNGE1YzhhZTE4YmM0ZjA0MDM4ZWYiLCJwIjoiZXhjZWwtamlyYSJ9" TargetMode="External"/><Relationship Id="rId609" Type="http://schemas.openxmlformats.org/officeDocument/2006/relationships/hyperlink" Target="https://sanes.atlassian.net/browse/ESPC360-10588?atlOrigin=eyJpIjoiMjBhNWIzMmFjMjdiNGE1YzhhZTE4YmM0ZjA0MDM4ZWYiLCJwIjoiZXhjZWwtamlyYSJ9" TargetMode="External"/><Relationship Id="rId956" Type="http://schemas.openxmlformats.org/officeDocument/2006/relationships/hyperlink" Target="https://sanes.atlassian.net/browse/ESPC360-7301?atlOrigin=eyJpIjoiMjBhNWIzMmFjMjdiNGE1YzhhZTE4YmM0ZjA0MDM4ZWYiLCJwIjoiZXhjZWwtamlyYSJ9" TargetMode="External"/><Relationship Id="rId1141" Type="http://schemas.openxmlformats.org/officeDocument/2006/relationships/hyperlink" Target="https://sanes.atlassian.net/browse/ESPC360-6254?atlOrigin=eyJpIjoiMjBhNWIzMmFjMjdiNGE1YzhhZTE4YmM0ZjA0MDM4ZWYiLCJwIjoiZXhjZWwtamlyYSJ9" TargetMode="External"/><Relationship Id="rId1239" Type="http://schemas.openxmlformats.org/officeDocument/2006/relationships/hyperlink" Target="https://sanes.atlassian.net/browse/ESPC360-5769?atlOrigin=eyJpIjoiMjBhNWIzMmFjMjdiNGE1YzhhZTE4YmM0ZjA0MDM4ZWYiLCJwIjoiZXhjZWwtamlyYSJ9" TargetMode="External"/><Relationship Id="rId85" Type="http://schemas.openxmlformats.org/officeDocument/2006/relationships/hyperlink" Target="https://sanes.atlassian.net/browse/ESPC360-14314?atlOrigin=eyJpIjoiMjBhNWIzMmFjMjdiNGE1YzhhZTE4YmM0ZjA0MDM4ZWYiLCJwIjoiZXhjZWwtamlyYSJ9" TargetMode="External"/><Relationship Id="rId816" Type="http://schemas.openxmlformats.org/officeDocument/2006/relationships/hyperlink" Target="https://sanes.atlassian.net/browse/ESDCENINFO-1085?atlOrigin=eyJpIjoiMjBhNWIzMmFjMjdiNGE1YzhhZTE4YmM0ZjA0MDM4ZWYiLCJwIjoiZXhjZWwtamlyYSJ9" TargetMode="External"/><Relationship Id="rId1001" Type="http://schemas.openxmlformats.org/officeDocument/2006/relationships/hyperlink" Target="https://sanes.atlassian.net/browse/ESDCENINFO-1085?atlOrigin=eyJpIjoiMjBhNWIzMmFjMjdiNGE1YzhhZTE4YmM0ZjA0MDM4ZWYiLCJwIjoiZXhjZWwtamlyYSJ9" TargetMode="External"/><Relationship Id="rId1446" Type="http://schemas.openxmlformats.org/officeDocument/2006/relationships/hyperlink" Target="https://sanes.atlassian.net/browse/ESDCENINFO-1085?atlOrigin=eyJpIjoiMjBhNWIzMmFjMjdiNGE1YzhhZTE4YmM0ZjA0MDM4ZWYiLCJwIjoiZXhjZWwtamlyYSJ9" TargetMode="External"/><Relationship Id="rId1653" Type="http://schemas.openxmlformats.org/officeDocument/2006/relationships/hyperlink" Target="https://sanes.atlassian.net/browse/ESPC360-36?atlOrigin=eyJpIjoiMjBhNWIzMmFjMjdiNGE1YzhhZTE4YmM0ZjA0MDM4ZWYiLCJwIjoiZXhjZWwtamlyYSJ9" TargetMode="External"/><Relationship Id="rId1306" Type="http://schemas.openxmlformats.org/officeDocument/2006/relationships/hyperlink" Target="https://sanes.atlassian.net/browse/ESPC360-5194?atlOrigin=eyJpIjoiMjBhNWIzMmFjMjdiNGE1YzhhZTE4YmM0ZjA0MDM4ZWYiLCJwIjoiZXhjZWwtamlyYSJ9" TargetMode="External"/><Relationship Id="rId1513" Type="http://schemas.openxmlformats.org/officeDocument/2006/relationships/hyperlink" Target="https://sanes.atlassian.net/browse/ESPC360-3127?atlOrigin=eyJpIjoiMjBhNWIzMmFjMjdiNGE1YzhhZTE4YmM0ZjA0MDM4ZWYiLCJwIjoiZXhjZWwtamlyYSJ9" TargetMode="External"/><Relationship Id="rId1720" Type="http://schemas.openxmlformats.org/officeDocument/2006/relationships/hyperlink" Target="https://sanes.atlassian.net/browse/ESPC360-186?atlOrigin=eyJpIjoiMjBhNWIzMmFjMjdiNGE1YzhhZTE4YmM0ZjA0MDM4ZWYiLCJwIjoiZXhjZWwtamlyYSJ9" TargetMode="External"/><Relationship Id="rId12" Type="http://schemas.openxmlformats.org/officeDocument/2006/relationships/hyperlink" Target="https://sanes.atlassian.net/browse/ESPC360-14883?atlOrigin=eyJpIjoiMjBhNWIzMmFjMjdiNGE1YzhhZTE4YmM0ZjA0MDM4ZWYiLCJwIjoiZXhjZWwtamlyYSJ9" TargetMode="External"/><Relationship Id="rId161" Type="http://schemas.openxmlformats.org/officeDocument/2006/relationships/hyperlink" Target="https://sanes.atlassian.net/browse/ESPC360-14314?atlOrigin=eyJpIjoiMjBhNWIzMmFjMjdiNGE1YzhhZTE4YmM0ZjA0MDM4ZWYiLCJwIjoiZXhjZWwtamlyYSJ9" TargetMode="External"/><Relationship Id="rId399" Type="http://schemas.openxmlformats.org/officeDocument/2006/relationships/hyperlink" Target="https://sanes.atlassian.net/browse/ESPC360-3465?atlOrigin=eyJpIjoiMjBhNWIzMmFjMjdiNGE1YzhhZTE4YmM0ZjA0MDM4ZWYiLCJwIjoiZXhjZWwtamlyYSJ9" TargetMode="External"/><Relationship Id="rId259" Type="http://schemas.openxmlformats.org/officeDocument/2006/relationships/hyperlink" Target="https://sanes.atlassian.net/browse/ESDCENINFO-1085?atlOrigin=eyJpIjoiMjBhNWIzMmFjMjdiNGE1YzhhZTE4YmM0ZjA0MDM4ZWYiLCJwIjoiZXhjZWwtamlyYSJ9" TargetMode="External"/><Relationship Id="rId466" Type="http://schemas.openxmlformats.org/officeDocument/2006/relationships/hyperlink" Target="https://sanes.atlassian.net/browse/ESPC360-3468?atlOrigin=eyJpIjoiMjBhNWIzMmFjMjdiNGE1YzhhZTE4YmM0ZjA0MDM4ZWYiLCJwIjoiZXhjZWwtamlyYSJ9" TargetMode="External"/><Relationship Id="rId673" Type="http://schemas.openxmlformats.org/officeDocument/2006/relationships/hyperlink" Target="https://sanes.atlassian.net/browse/ESPC360-10202?atlOrigin=eyJpIjoiMjBhNWIzMmFjMjdiNGE1YzhhZTE4YmM0ZjA0MDM4ZWYiLCJwIjoiZXhjZWwtamlyYSJ9" TargetMode="External"/><Relationship Id="rId880" Type="http://schemas.openxmlformats.org/officeDocument/2006/relationships/hyperlink" Target="https://sanes.atlassian.net/browse/ESDCENINFO-1085?atlOrigin=eyJpIjoiMjBhNWIzMmFjMjdiNGE1YzhhZTE4YmM0ZjA0MDM4ZWYiLCJwIjoiZXhjZWwtamlyYSJ9" TargetMode="External"/><Relationship Id="rId1096" Type="http://schemas.openxmlformats.org/officeDocument/2006/relationships/hyperlink" Target="https://sanes.atlassian.net/browse/ESPC360-6387?atlOrigin=eyJpIjoiMjBhNWIzMmFjMjdiNGE1YzhhZTE4YmM0ZjA0MDM4ZWYiLCJwIjoiZXhjZWwtamlyYSJ9" TargetMode="External"/><Relationship Id="rId119" Type="http://schemas.openxmlformats.org/officeDocument/2006/relationships/hyperlink" Target="https://sanes.atlassian.net/browse/ESPC360-3468?atlOrigin=eyJpIjoiMjBhNWIzMmFjMjdiNGE1YzhhZTE4YmM0ZjA0MDM4ZWYiLCJwIjoiZXhjZWwtamlyYSJ9" TargetMode="External"/><Relationship Id="rId326" Type="http://schemas.openxmlformats.org/officeDocument/2006/relationships/hyperlink" Target="https://sanes.atlassian.net/browse/ESPC360-12372?atlOrigin=eyJpIjoiMjBhNWIzMmFjMjdiNGE1YzhhZTE4YmM0ZjA0MDM4ZWYiLCJwIjoiZXhjZWwtamlyYSJ9" TargetMode="External"/><Relationship Id="rId533" Type="http://schemas.openxmlformats.org/officeDocument/2006/relationships/hyperlink" Target="https://sanes.atlassian.net/browse/ESPC360-11161?atlOrigin=eyJpIjoiMjBhNWIzMmFjMjdiNGE1YzhhZTE4YmM0ZjA0MDM4ZWYiLCJwIjoiZXhjZWwtamlyYSJ9" TargetMode="External"/><Relationship Id="rId978" Type="http://schemas.openxmlformats.org/officeDocument/2006/relationships/hyperlink" Target="https://sanes.atlassian.net/browse/ESPC360-7201?atlOrigin=eyJpIjoiMjBhNWIzMmFjMjdiNGE1YzhhZTE4YmM0ZjA0MDM4ZWYiLCJwIjoiZXhjZWwtamlyYSJ9" TargetMode="External"/><Relationship Id="rId1163" Type="http://schemas.openxmlformats.org/officeDocument/2006/relationships/hyperlink" Target="https://sanes.atlassian.net/browse/ESPC360-6194?atlOrigin=eyJpIjoiMjBhNWIzMmFjMjdiNGE1YzhhZTE4YmM0ZjA0MDM4ZWYiLCJwIjoiZXhjZWwtamlyYSJ9" TargetMode="External"/><Relationship Id="rId1370" Type="http://schemas.openxmlformats.org/officeDocument/2006/relationships/hyperlink" Target="https://sanes.atlassian.net/browse/ESDCENINFO-1085?atlOrigin=eyJpIjoiMjBhNWIzMmFjMjdiNGE1YzhhZTE4YmM0ZjA0MDM4ZWYiLCJwIjoiZXhjZWwtamlyYSJ9" TargetMode="External"/><Relationship Id="rId740" Type="http://schemas.openxmlformats.org/officeDocument/2006/relationships/hyperlink" Target="https://sanes.atlassian.net/browse/ESPC360-9477?atlOrigin=eyJpIjoiMjBhNWIzMmFjMjdiNGE1YzhhZTE4YmM0ZjA0MDM4ZWYiLCJwIjoiZXhjZWwtamlyYSJ9" TargetMode="External"/><Relationship Id="rId838" Type="http://schemas.openxmlformats.org/officeDocument/2006/relationships/hyperlink" Target="https://sanes.atlassian.net/browse/ESDCENINFO-1085?atlOrigin=eyJpIjoiMjBhNWIzMmFjMjdiNGE1YzhhZTE4YmM0ZjA0MDM4ZWYiLCJwIjoiZXhjZWwtamlyYSJ9" TargetMode="External"/><Relationship Id="rId1023" Type="http://schemas.openxmlformats.org/officeDocument/2006/relationships/hyperlink" Target="https://sanes.atlassian.net/browse/ESDCENINFO-1085?atlOrigin=eyJpIjoiMjBhNWIzMmFjMjdiNGE1YzhhZTE4YmM0ZjA0MDM4ZWYiLCJwIjoiZXhjZWwtamlyYSJ9" TargetMode="External"/><Relationship Id="rId1468" Type="http://schemas.openxmlformats.org/officeDocument/2006/relationships/hyperlink" Target="https://sanes.atlassian.net/browse/ESPC360-61?atlOrigin=eyJpIjoiMjBhNWIzMmFjMjdiNGE1YzhhZTE4YmM0ZjA0MDM4ZWYiLCJwIjoiZXhjZWwtamlyYSJ9" TargetMode="External"/><Relationship Id="rId1675" Type="http://schemas.openxmlformats.org/officeDocument/2006/relationships/hyperlink" Target="https://sanes.atlassian.net/browse/ESDCENINFO-1036?atlOrigin=eyJpIjoiMjBhNWIzMmFjMjdiNGE1YzhhZTE4YmM0ZjA0MDM4ZWYiLCJwIjoiZXhjZWwtamlyYSJ9" TargetMode="External"/><Relationship Id="rId600" Type="http://schemas.openxmlformats.org/officeDocument/2006/relationships/hyperlink" Target="https://sanes.atlassian.net/browse/ESDCENINFO-1085?atlOrigin=eyJpIjoiMjBhNWIzMmFjMjdiNGE1YzhhZTE4YmM0ZjA0MDM4ZWYiLCJwIjoiZXhjZWwtamlyYSJ9" TargetMode="External"/><Relationship Id="rId1230" Type="http://schemas.openxmlformats.org/officeDocument/2006/relationships/hyperlink" Target="https://sanes.atlassian.net/browse/ESPC360-5915?atlOrigin=eyJpIjoiMjBhNWIzMmFjMjdiNGE1YzhhZTE4YmM0ZjA0MDM4ZWYiLCJwIjoiZXhjZWwtamlyYSJ9" TargetMode="External"/><Relationship Id="rId1328" Type="http://schemas.openxmlformats.org/officeDocument/2006/relationships/hyperlink" Target="https://sanes.atlassian.net/browse/ESDCENINFO-1085?atlOrigin=eyJpIjoiMjBhNWIzMmFjMjdiNGE1YzhhZTE4YmM0ZjA0MDM4ZWYiLCJwIjoiZXhjZWwtamlyYSJ9" TargetMode="External"/><Relationship Id="rId1535" Type="http://schemas.openxmlformats.org/officeDocument/2006/relationships/hyperlink" Target="https://sanes.atlassian.net/browse/ESPC360-91?atlOrigin=eyJpIjoiMjBhNWIzMmFjMjdiNGE1YzhhZTE4YmM0ZjA0MDM4ZWYiLCJwIjoiZXhjZWwtamlyYSJ9" TargetMode="External"/><Relationship Id="rId905" Type="http://schemas.openxmlformats.org/officeDocument/2006/relationships/hyperlink" Target="https://sanes.atlassian.net/browse/ESPC360-7686?atlOrigin=eyJpIjoiMjBhNWIzMmFjMjdiNGE1YzhhZTE4YmM0ZjA0MDM4ZWYiLCJwIjoiZXhjZWwtamlyYSJ9" TargetMode="External"/><Relationship Id="rId34" Type="http://schemas.openxmlformats.org/officeDocument/2006/relationships/hyperlink" Target="https://sanes.atlassian.net/browse/ESPC360-14766?atlOrigin=eyJpIjoiMjBhNWIzMmFjMjdiNGE1YzhhZTE4YmM0ZjA0MDM4ZWYiLCJwIjoiZXhjZWwtamlyYSJ9" TargetMode="External"/><Relationship Id="rId1602" Type="http://schemas.openxmlformats.org/officeDocument/2006/relationships/hyperlink" Target="https://sanes.atlassian.net/browse/ESPC360-85?atlOrigin=eyJpIjoiMjBhNWIzMmFjMjdiNGE1YzhhZTE4YmM0ZjA0MDM4ZWYiLCJwIjoiZXhjZWwtamlyYSJ9" TargetMode="External"/><Relationship Id="rId183" Type="http://schemas.openxmlformats.org/officeDocument/2006/relationships/hyperlink" Target="https://sanes.atlassian.net/browse/ESDCENINFO-1085?atlOrigin=eyJpIjoiMjBhNWIzMmFjMjdiNGE1YzhhZTE4YmM0ZjA0MDM4ZWYiLCJwIjoiZXhjZWwtamlyYSJ9" TargetMode="External"/><Relationship Id="rId390" Type="http://schemas.openxmlformats.org/officeDocument/2006/relationships/hyperlink" Target="https://sanes.atlassian.net/browse/ESPC360-11902?atlOrigin=eyJpIjoiMjBhNWIzMmFjMjdiNGE1YzhhZTE4YmM0ZjA0MDM4ZWYiLCJwIjoiZXhjZWwtamlyYSJ9" TargetMode="External"/><Relationship Id="rId250" Type="http://schemas.openxmlformats.org/officeDocument/2006/relationships/hyperlink" Target="https://sanes.atlassian.net/browse/ESDCENINFO-1136?atlOrigin=eyJpIjoiMjBhNWIzMmFjMjdiNGE1YzhhZTE4YmM0ZjA0MDM4ZWYiLCJwIjoiZXhjZWwtamlyYSJ9" TargetMode="External"/><Relationship Id="rId488" Type="http://schemas.openxmlformats.org/officeDocument/2006/relationships/hyperlink" Target="https://sanes.atlassian.net/browse/ESPC360-11469?atlOrigin=eyJpIjoiMjBhNWIzMmFjMjdiNGE1YzhhZTE4YmM0ZjA0MDM4ZWYiLCJwIjoiZXhjZWwtamlyYSJ9" TargetMode="External"/><Relationship Id="rId695" Type="http://schemas.openxmlformats.org/officeDocument/2006/relationships/hyperlink" Target="https://sanes.atlassian.net/browse/ESPC360-9941?atlOrigin=eyJpIjoiMjBhNWIzMmFjMjdiNGE1YzhhZTE4YmM0ZjA0MDM4ZWYiLCJwIjoiZXhjZWwtamlyYSJ9" TargetMode="External"/><Relationship Id="rId110" Type="http://schemas.openxmlformats.org/officeDocument/2006/relationships/hyperlink" Target="https://sanes.atlassian.net/browse/ESPC360-13849?atlOrigin=eyJpIjoiMjBhNWIzMmFjMjdiNGE1YzhhZTE4YmM0ZjA0MDM4ZWYiLCJwIjoiZXhjZWwtamlyYSJ9" TargetMode="External"/><Relationship Id="rId348" Type="http://schemas.openxmlformats.org/officeDocument/2006/relationships/hyperlink" Target="https://sanes.atlassian.net/browse/ESPC360-12315?atlOrigin=eyJpIjoiMjBhNWIzMmFjMjdiNGE1YzhhZTE4YmM0ZjA0MDM4ZWYiLCJwIjoiZXhjZWwtamlyYSJ9" TargetMode="External"/><Relationship Id="rId555" Type="http://schemas.openxmlformats.org/officeDocument/2006/relationships/hyperlink" Target="https://sanes.atlassian.net/browse/ESPC360-11061?atlOrigin=eyJpIjoiMjBhNWIzMmFjMjdiNGE1YzhhZTE4YmM0ZjA0MDM4ZWYiLCJwIjoiZXhjZWwtamlyYSJ9" TargetMode="External"/><Relationship Id="rId762" Type="http://schemas.openxmlformats.org/officeDocument/2006/relationships/hyperlink" Target="https://sanes.atlassian.net/browse/ESPC360-9330?atlOrigin=eyJpIjoiMjBhNWIzMmFjMjdiNGE1YzhhZTE4YmM0ZjA0MDM4ZWYiLCJwIjoiZXhjZWwtamlyYSJ9" TargetMode="External"/><Relationship Id="rId1185" Type="http://schemas.openxmlformats.org/officeDocument/2006/relationships/hyperlink" Target="https://sanes.atlassian.net/browse/ESPC360-3468?atlOrigin=eyJpIjoiMjBhNWIzMmFjMjdiNGE1YzhhZTE4YmM0ZjA0MDM4ZWYiLCJwIjoiZXhjZWwtamlyYSJ9" TargetMode="External"/><Relationship Id="rId1392" Type="http://schemas.openxmlformats.org/officeDocument/2006/relationships/hyperlink" Target="https://sanes.atlassian.net/browse/ESPC360-4616?atlOrigin=eyJpIjoiMjBhNWIzMmFjMjdiNGE1YzhhZTE4YmM0ZjA0MDM4ZWYiLCJwIjoiZXhjZWwtamlyYSJ9" TargetMode="External"/><Relationship Id="rId208" Type="http://schemas.openxmlformats.org/officeDocument/2006/relationships/hyperlink" Target="https://sanes.atlassian.net/browse/ESPC360-13309?atlOrigin=eyJpIjoiMjBhNWIzMmFjMjdiNGE1YzhhZTE4YmM0ZjA0MDM4ZWYiLCJwIjoiZXhjZWwtamlyYSJ9" TargetMode="External"/><Relationship Id="rId415" Type="http://schemas.openxmlformats.org/officeDocument/2006/relationships/hyperlink" Target="https://sanes.atlassian.net/browse/ESPC360-11826?atlOrigin=eyJpIjoiMjBhNWIzMmFjMjdiNGE1YzhhZTE4YmM0ZjA0MDM4ZWYiLCJwIjoiZXhjZWwtamlyYSJ9" TargetMode="External"/><Relationship Id="rId622" Type="http://schemas.openxmlformats.org/officeDocument/2006/relationships/hyperlink" Target="https://sanes.atlassian.net/browse/ESPC360-10474?atlOrigin=eyJpIjoiMjBhNWIzMmFjMjdiNGE1YzhhZTE4YmM0ZjA0MDM4ZWYiLCJwIjoiZXhjZWwtamlyYSJ9" TargetMode="External"/><Relationship Id="rId1045" Type="http://schemas.openxmlformats.org/officeDocument/2006/relationships/hyperlink" Target="https://sanes.atlassian.net/browse/ESPC360-6489?atlOrigin=eyJpIjoiMjBhNWIzMmFjMjdiNGE1YzhhZTE4YmM0ZjA0MDM4ZWYiLCJwIjoiZXhjZWwtamlyYSJ9" TargetMode="External"/><Relationship Id="rId1252" Type="http://schemas.openxmlformats.org/officeDocument/2006/relationships/hyperlink" Target="https://sanes.atlassian.net/browse/ESDCENINFO-1085?atlOrigin=eyJpIjoiMjBhNWIzMmFjMjdiNGE1YzhhZTE4YmM0ZjA0MDM4ZWYiLCJwIjoiZXhjZWwtamlyYSJ9" TargetMode="External"/><Relationship Id="rId1697" Type="http://schemas.openxmlformats.org/officeDocument/2006/relationships/hyperlink" Target="https://sanes.atlassian.net/browse/ESPC360-975?atlOrigin=eyJpIjoiMjBhNWIzMmFjMjdiNGE1YzhhZTE4YmM0ZjA0MDM4ZWYiLCJwIjoiZXhjZWwtamlyYSJ9" TargetMode="External"/><Relationship Id="rId927" Type="http://schemas.openxmlformats.org/officeDocument/2006/relationships/hyperlink" Target="https://sanes.atlassian.net/browse/ESPC360-7603?atlOrigin=eyJpIjoiMjBhNWIzMmFjMjdiNGE1YzhhZTE4YmM0ZjA0MDM4ZWYiLCJwIjoiZXhjZWwtamlyYSJ9" TargetMode="External"/><Relationship Id="rId1112" Type="http://schemas.openxmlformats.org/officeDocument/2006/relationships/hyperlink" Target="https://sanes.atlassian.net/browse/ESPC360-6354?atlOrigin=eyJpIjoiMjBhNWIzMmFjMjdiNGE1YzhhZTE4YmM0ZjA0MDM4ZWYiLCJwIjoiZXhjZWwtamlyYSJ9" TargetMode="External"/><Relationship Id="rId1557" Type="http://schemas.openxmlformats.org/officeDocument/2006/relationships/hyperlink" Target="https://sanes.atlassian.net/browse/ESPC360-2789?atlOrigin=eyJpIjoiMjBhNWIzMmFjMjdiNGE1YzhhZTE4YmM0ZjA0MDM4ZWYiLCJwIjoiZXhjZWwtamlyYSJ9" TargetMode="External"/><Relationship Id="rId56" Type="http://schemas.openxmlformats.org/officeDocument/2006/relationships/hyperlink" Target="https://sanes.atlassian.net/browse/ESPC360-14346?atlOrigin=eyJpIjoiMjBhNWIzMmFjMjdiNGE1YzhhZTE4YmM0ZjA0MDM4ZWYiLCJwIjoiZXhjZWwtamlyYSJ9" TargetMode="External"/><Relationship Id="rId1417" Type="http://schemas.openxmlformats.org/officeDocument/2006/relationships/hyperlink" Target="https://sanes.atlassian.net/browse/ESDCENINFO-1085?atlOrigin=eyJpIjoiMjBhNWIzMmFjMjdiNGE1YzhhZTE4YmM0ZjA0MDM4ZWYiLCJwIjoiZXhjZWwtamlyYSJ9" TargetMode="External"/><Relationship Id="rId1624" Type="http://schemas.openxmlformats.org/officeDocument/2006/relationships/hyperlink" Target="https://sanes.atlassian.net/browse/ESPC360-2497?atlOrigin=eyJpIjoiMjBhNWIzMmFjMjdiNGE1YzhhZTE4YmM0ZjA0MDM4ZWYiLCJwIjoiZXhjZWwtamlyYSJ9" TargetMode="External"/><Relationship Id="rId272" Type="http://schemas.openxmlformats.org/officeDocument/2006/relationships/hyperlink" Target="https://sanes.atlassian.net/browse/ESPC360-12899?atlOrigin=eyJpIjoiMjBhNWIzMmFjMjdiNGE1YzhhZTE4YmM0ZjA0MDM4ZWYiLCJwIjoiZXhjZWwtamlyYSJ9" TargetMode="External"/><Relationship Id="rId577" Type="http://schemas.openxmlformats.org/officeDocument/2006/relationships/hyperlink" Target="https://sanes.atlassian.net/browse/ESPC360-10826?atlOrigin=eyJpIjoiMjBhNWIzMmFjMjdiNGE1YzhhZTE4YmM0ZjA0MDM4ZWYiLCJwIjoiZXhjZWwtamlyYSJ9" TargetMode="External"/><Relationship Id="rId132" Type="http://schemas.openxmlformats.org/officeDocument/2006/relationships/hyperlink" Target="https://sanes.atlassian.net/browse/ESPC360-13805?atlOrigin=eyJpIjoiMjBhNWIzMmFjMjdiNGE1YzhhZTE4YmM0ZjA0MDM4ZWYiLCJwIjoiZXhjZWwtamlyYSJ9" TargetMode="External"/><Relationship Id="rId784" Type="http://schemas.openxmlformats.org/officeDocument/2006/relationships/hyperlink" Target="https://sanes.atlassian.net/browse/ESPC360-6428?atlOrigin=eyJpIjoiMjBhNWIzMmFjMjdiNGE1YzhhZTE4YmM0ZjA0MDM4ZWYiLCJwIjoiZXhjZWwtamlyYSJ9" TargetMode="External"/><Relationship Id="rId991" Type="http://schemas.openxmlformats.org/officeDocument/2006/relationships/hyperlink" Target="https://sanes.atlassian.net/browse/ESDCENINFO-1085?atlOrigin=eyJpIjoiMjBhNWIzMmFjMjdiNGE1YzhhZTE4YmM0ZjA0MDM4ZWYiLCJwIjoiZXhjZWwtamlyYSJ9" TargetMode="External"/><Relationship Id="rId1067" Type="http://schemas.openxmlformats.org/officeDocument/2006/relationships/hyperlink" Target="https://sanes.atlassian.net/browse/ESPC360-6447?atlOrigin=eyJpIjoiMjBhNWIzMmFjMjdiNGE1YzhhZTE4YmM0ZjA0MDM4ZWYiLCJwIjoiZXhjZWwtamlyYSJ9" TargetMode="External"/><Relationship Id="rId437" Type="http://schemas.openxmlformats.org/officeDocument/2006/relationships/hyperlink" Target="https://sanes.atlassian.net/browse/ESPC360-11786?atlOrigin=eyJpIjoiMjBhNWIzMmFjMjdiNGE1YzhhZTE4YmM0ZjA0MDM4ZWYiLCJwIjoiZXhjZWwtamlyYSJ9" TargetMode="External"/><Relationship Id="rId644" Type="http://schemas.openxmlformats.org/officeDocument/2006/relationships/hyperlink" Target="https://sanes.atlassian.net/browse/ESPC360-3468?atlOrigin=eyJpIjoiMjBhNWIzMmFjMjdiNGE1YzhhZTE4YmM0ZjA0MDM4ZWYiLCJwIjoiZXhjZWwtamlyYSJ9" TargetMode="External"/><Relationship Id="rId851" Type="http://schemas.openxmlformats.org/officeDocument/2006/relationships/hyperlink" Target="https://sanes.atlassian.net/browse/ESPC360-8075?atlOrigin=eyJpIjoiMjBhNWIzMmFjMjdiNGE1YzhhZTE4YmM0ZjA0MDM4ZWYiLCJwIjoiZXhjZWwtamlyYSJ9" TargetMode="External"/><Relationship Id="rId1274" Type="http://schemas.openxmlformats.org/officeDocument/2006/relationships/hyperlink" Target="https://sanes.atlassian.net/browse/ESPC360-5598?atlOrigin=eyJpIjoiMjBhNWIzMmFjMjdiNGE1YzhhZTE4YmM0ZjA0MDM4ZWYiLCJwIjoiZXhjZWwtamlyYSJ9" TargetMode="External"/><Relationship Id="rId1481" Type="http://schemas.openxmlformats.org/officeDocument/2006/relationships/hyperlink" Target="https://sanes.atlassian.net/browse/ESPC360-3440?atlOrigin=eyJpIjoiMjBhNWIzMmFjMjdiNGE1YzhhZTE4YmM0ZjA0MDM4ZWYiLCJwIjoiZXhjZWwtamlyYSJ9" TargetMode="External"/><Relationship Id="rId1579" Type="http://schemas.openxmlformats.org/officeDocument/2006/relationships/hyperlink" Target="https://sanes.atlassian.net/browse/ESDCENINFO-1036?atlOrigin=eyJpIjoiMjBhNWIzMmFjMjdiNGE1YzhhZTE4YmM0ZjA0MDM4ZWYiLCJwIjoiZXhjZWwtamlyYSJ9" TargetMode="External"/><Relationship Id="rId504" Type="http://schemas.openxmlformats.org/officeDocument/2006/relationships/hyperlink" Target="https://sanes.atlassian.net/browse/ESPC360-11391?atlOrigin=eyJpIjoiMjBhNWIzMmFjMjdiNGE1YzhhZTE4YmM0ZjA0MDM4ZWYiLCJwIjoiZXhjZWwtamlyYSJ9" TargetMode="External"/><Relationship Id="rId711" Type="http://schemas.openxmlformats.org/officeDocument/2006/relationships/hyperlink" Target="https://sanes.atlassian.net/browse/ESPC360-9672?atlOrigin=eyJpIjoiMjBhNWIzMmFjMjdiNGE1YzhhZTE4YmM0ZjA0MDM4ZWYiLCJwIjoiZXhjZWwtamlyYSJ9" TargetMode="External"/><Relationship Id="rId949" Type="http://schemas.openxmlformats.org/officeDocument/2006/relationships/hyperlink" Target="https://sanes.atlassian.net/browse/ESPC360-7315?atlOrigin=eyJpIjoiMjBhNWIzMmFjMjdiNGE1YzhhZTE4YmM0ZjA0MDM4ZWYiLCJwIjoiZXhjZWwtamlyYSJ9" TargetMode="External"/><Relationship Id="rId1134" Type="http://schemas.openxmlformats.org/officeDocument/2006/relationships/hyperlink" Target="https://sanes.atlassian.net/browse/ESPC360-6258?atlOrigin=eyJpIjoiMjBhNWIzMmFjMjdiNGE1YzhhZTE4YmM0ZjA0MDM4ZWYiLCJwIjoiZXhjZWwtamlyYSJ9" TargetMode="External"/><Relationship Id="rId1341" Type="http://schemas.openxmlformats.org/officeDocument/2006/relationships/hyperlink" Target="https://sanes.atlassian.net/browse/ESPC360-5083?atlOrigin=eyJpIjoiMjBhNWIzMmFjMjdiNGE1YzhhZTE4YmM0ZjA0MDM4ZWYiLCJwIjoiZXhjZWwtamlyYSJ9" TargetMode="External"/><Relationship Id="rId78" Type="http://schemas.openxmlformats.org/officeDocument/2006/relationships/hyperlink" Target="https://sanes.atlassian.net/browse/ESPC360-14110?atlOrigin=eyJpIjoiMjBhNWIzMmFjMjdiNGE1YzhhZTE4YmM0ZjA0MDM4ZWYiLCJwIjoiZXhjZWwtamlyYSJ9" TargetMode="External"/><Relationship Id="rId809" Type="http://schemas.openxmlformats.org/officeDocument/2006/relationships/hyperlink" Target="https://sanes.atlassian.net/browse/ESPC360-8706?atlOrigin=eyJpIjoiMjBhNWIzMmFjMjdiNGE1YzhhZTE4YmM0ZjA0MDM4ZWYiLCJwIjoiZXhjZWwtamlyYSJ9" TargetMode="External"/><Relationship Id="rId1201" Type="http://schemas.openxmlformats.org/officeDocument/2006/relationships/hyperlink" Target="https://sanes.atlassian.net/browse/ESDCENINFO-1085?atlOrigin=eyJpIjoiMjBhNWIzMmFjMjdiNGE1YzhhZTE4YmM0ZjA0MDM4ZWYiLCJwIjoiZXhjZWwtamlyYSJ9" TargetMode="External"/><Relationship Id="rId1439" Type="http://schemas.openxmlformats.org/officeDocument/2006/relationships/hyperlink" Target="https://sanes.atlassian.net/browse/ESPC360-3995?atlOrigin=eyJpIjoiMjBhNWIzMmFjMjdiNGE1YzhhZTE4YmM0ZjA0MDM4ZWYiLCJwIjoiZXhjZWwtamlyYSJ9" TargetMode="External"/><Relationship Id="rId1646" Type="http://schemas.openxmlformats.org/officeDocument/2006/relationships/hyperlink" Target="https://sanes.atlassian.net/browse/ESPC360-1668?atlOrigin=eyJpIjoiMjBhNWIzMmFjMjdiNGE1YzhhZTE4YmM0ZjA0MDM4ZWYiLCJwIjoiZXhjZWwtamlyYSJ9" TargetMode="External"/><Relationship Id="rId1506" Type="http://schemas.openxmlformats.org/officeDocument/2006/relationships/hyperlink" Target="https://sanes.atlassian.net/browse/ESPC360-3468?atlOrigin=eyJpIjoiMjBhNWIzMmFjMjdiNGE1YzhhZTE4YmM0ZjA0MDM4ZWYiLCJwIjoiZXhjZWwtamlyYSJ9" TargetMode="External"/><Relationship Id="rId1713" Type="http://schemas.openxmlformats.org/officeDocument/2006/relationships/hyperlink" Target="https://sanes.atlassian.net/browse/ESDCENINFO-1036?atlOrigin=eyJpIjoiMjBhNWIzMmFjMjdiNGE1YzhhZTE4YmM0ZjA0MDM4ZWYiLCJwIjoiZXhjZWwtamlyYSJ9" TargetMode="External"/><Relationship Id="rId294" Type="http://schemas.openxmlformats.org/officeDocument/2006/relationships/hyperlink" Target="https://sanes.atlassian.net/browse/ESPC360-12719?atlOrigin=eyJpIjoiMjBhNWIzMmFjMjdiNGE1YzhhZTE4YmM0ZjA0MDM4ZWYiLCJwIjoiZXhjZWwtamlyYSJ9" TargetMode="External"/><Relationship Id="rId154" Type="http://schemas.openxmlformats.org/officeDocument/2006/relationships/hyperlink" Target="https://sanes.atlassian.net/browse/ESPC360-13564?atlOrigin=eyJpIjoiMjBhNWIzMmFjMjdiNGE1YzhhZTE4YmM0ZjA0MDM4ZWYiLCJwIjoiZXhjZWwtamlyYSJ9" TargetMode="External"/><Relationship Id="rId361" Type="http://schemas.openxmlformats.org/officeDocument/2006/relationships/hyperlink" Target="https://sanes.atlassian.net/browse/ESDCENINFO-1085?atlOrigin=eyJpIjoiMjBhNWIzMmFjMjdiNGE1YzhhZTE4YmM0ZjA0MDM4ZWYiLCJwIjoiZXhjZWwtamlyYSJ9" TargetMode="External"/><Relationship Id="rId599" Type="http://schemas.openxmlformats.org/officeDocument/2006/relationships/hyperlink" Target="https://sanes.atlassian.net/browse/ESPC360-10615?atlOrigin=eyJpIjoiMjBhNWIzMmFjMjdiNGE1YzhhZTE4YmM0ZjA0MDM4ZWYiLCJwIjoiZXhjZWwtamlyYSJ9" TargetMode="External"/><Relationship Id="rId459" Type="http://schemas.openxmlformats.org/officeDocument/2006/relationships/hyperlink" Target="https://sanes.atlassian.net/browse/ESPC360-11538?atlOrigin=eyJpIjoiMjBhNWIzMmFjMjdiNGE1YzhhZTE4YmM0ZjA0MDM4ZWYiLCJwIjoiZXhjZWwtamlyYSJ9" TargetMode="External"/><Relationship Id="rId666" Type="http://schemas.openxmlformats.org/officeDocument/2006/relationships/hyperlink" Target="https://sanes.atlassian.net/browse/ESDCENINFO-1085?atlOrigin=eyJpIjoiMjBhNWIzMmFjMjdiNGE1YzhhZTE4YmM0ZjA0MDM4ZWYiLCJwIjoiZXhjZWwtamlyYSJ9" TargetMode="External"/><Relationship Id="rId873" Type="http://schemas.openxmlformats.org/officeDocument/2006/relationships/hyperlink" Target="https://sanes.atlassian.net/browse/ESPC360-7969?atlOrigin=eyJpIjoiMjBhNWIzMmFjMjdiNGE1YzhhZTE4YmM0ZjA0MDM4ZWYiLCJwIjoiZXhjZWwtamlyYSJ9" TargetMode="External"/><Relationship Id="rId1089" Type="http://schemas.openxmlformats.org/officeDocument/2006/relationships/hyperlink" Target="https://sanes.atlassian.net/browse/ESDCENINFO-1085?atlOrigin=eyJpIjoiMjBhNWIzMmFjMjdiNGE1YzhhZTE4YmM0ZjA0MDM4ZWYiLCJwIjoiZXhjZWwtamlyYSJ9" TargetMode="External"/><Relationship Id="rId1296" Type="http://schemas.openxmlformats.org/officeDocument/2006/relationships/hyperlink" Target="https://sanes.atlassian.net/browse/ESPC360-5534?atlOrigin=eyJpIjoiMjBhNWIzMmFjMjdiNGE1YzhhZTE4YmM0ZjA0MDM4ZWYiLCJwIjoiZXhjZWwtamlyYSJ9" TargetMode="External"/><Relationship Id="rId221" Type="http://schemas.openxmlformats.org/officeDocument/2006/relationships/hyperlink" Target="https://sanes.atlassian.net/browse/ESDCENINFO-1085?atlOrigin=eyJpIjoiMjBhNWIzMmFjMjdiNGE1YzhhZTE4YmM0ZjA0MDM4ZWYiLCJwIjoiZXhjZWwtamlyYSJ9" TargetMode="External"/><Relationship Id="rId319" Type="http://schemas.openxmlformats.org/officeDocument/2006/relationships/hyperlink" Target="https://sanes.atlassian.net/browse/ESDCENINFO-1085?atlOrigin=eyJpIjoiMjBhNWIzMmFjMjdiNGE1YzhhZTE4YmM0ZjA0MDM4ZWYiLCJwIjoiZXhjZWwtamlyYSJ9" TargetMode="External"/><Relationship Id="rId526" Type="http://schemas.openxmlformats.org/officeDocument/2006/relationships/hyperlink" Target="https://sanes.atlassian.net/browse/ESDCENINFO-1085?atlOrigin=eyJpIjoiMjBhNWIzMmFjMjdiNGE1YzhhZTE4YmM0ZjA0MDM4ZWYiLCJwIjoiZXhjZWwtamlyYSJ9" TargetMode="External"/><Relationship Id="rId1156" Type="http://schemas.openxmlformats.org/officeDocument/2006/relationships/hyperlink" Target="https://sanes.atlassian.net/browse/ESDCENINFO-1085?atlOrigin=eyJpIjoiMjBhNWIzMmFjMjdiNGE1YzhhZTE4YmM0ZjA0MDM4ZWYiLCJwIjoiZXhjZWwtamlyYSJ9" TargetMode="External"/><Relationship Id="rId1363" Type="http://schemas.openxmlformats.org/officeDocument/2006/relationships/hyperlink" Target="https://sanes.atlassian.net/browse/ESPC360-4933?atlOrigin=eyJpIjoiMjBhNWIzMmFjMjdiNGE1YzhhZTE4YmM0ZjA0MDM4ZWYiLCJwIjoiZXhjZWwtamlyYSJ9" TargetMode="External"/><Relationship Id="rId733" Type="http://schemas.openxmlformats.org/officeDocument/2006/relationships/hyperlink" Target="https://sanes.atlassian.net/browse/ESDCENINFO-1085?atlOrigin=eyJpIjoiMjBhNWIzMmFjMjdiNGE1YzhhZTE4YmM0ZjA0MDM4ZWYiLCJwIjoiZXhjZWwtamlyYSJ9" TargetMode="External"/><Relationship Id="rId940" Type="http://schemas.openxmlformats.org/officeDocument/2006/relationships/hyperlink" Target="https://sanes.atlassian.net/browse/ESDCENINFO-1085?atlOrigin=eyJpIjoiMjBhNWIzMmFjMjdiNGE1YzhhZTE4YmM0ZjA0MDM4ZWYiLCJwIjoiZXhjZWwtamlyYSJ9" TargetMode="External"/><Relationship Id="rId1016" Type="http://schemas.openxmlformats.org/officeDocument/2006/relationships/hyperlink" Target="https://sanes.atlassian.net/browse/ESPC360-6822?atlOrigin=eyJpIjoiMjBhNWIzMmFjMjdiNGE1YzhhZTE4YmM0ZjA0MDM4ZWYiLCJwIjoiZXhjZWwtamlyYSJ9" TargetMode="External"/><Relationship Id="rId1570" Type="http://schemas.openxmlformats.org/officeDocument/2006/relationships/hyperlink" Target="https://sanes.atlassian.net/browse/ESPC360-91?atlOrigin=eyJpIjoiMjBhNWIzMmFjMjdiNGE1YzhhZTE4YmM0ZjA0MDM4ZWYiLCJwIjoiZXhjZWwtamlyYSJ9" TargetMode="External"/><Relationship Id="rId1668" Type="http://schemas.openxmlformats.org/officeDocument/2006/relationships/hyperlink" Target="https://sanes.atlassian.net/browse/ESPC360-3643?atlOrigin=eyJpIjoiMjBhNWIzMmFjMjdiNGE1YzhhZTE4YmM0ZjA0MDM4ZWYiLCJwIjoiZXhjZWwtamlyYSJ9" TargetMode="External"/><Relationship Id="rId800" Type="http://schemas.openxmlformats.org/officeDocument/2006/relationships/hyperlink" Target="https://sanes.atlassian.net/browse/ESDCENINFO-1085?atlOrigin=eyJpIjoiMjBhNWIzMmFjMjdiNGE1YzhhZTE4YmM0ZjA0MDM4ZWYiLCJwIjoiZXhjZWwtamlyYSJ9" TargetMode="External"/><Relationship Id="rId1223" Type="http://schemas.openxmlformats.org/officeDocument/2006/relationships/hyperlink" Target="https://sanes.atlassian.net/browse/ESDCENINFO-1085?atlOrigin=eyJpIjoiMjBhNWIzMmFjMjdiNGE1YzhhZTE4YmM0ZjA0MDM4ZWYiLCJwIjoiZXhjZWwtamlyYSJ9" TargetMode="External"/><Relationship Id="rId1430" Type="http://schemas.openxmlformats.org/officeDocument/2006/relationships/hyperlink" Target="https://sanes.atlassian.net/browse/ESPC360-4326?atlOrigin=eyJpIjoiMjBhNWIzMmFjMjdiNGE1YzhhZTE4YmM0ZjA0MDM4ZWYiLCJwIjoiZXhjZWwtamlyYSJ9" TargetMode="External"/><Relationship Id="rId1528" Type="http://schemas.openxmlformats.org/officeDocument/2006/relationships/hyperlink" Target="https://sanes.atlassian.net/browse/ESPC360-3099?atlOrigin=eyJpIjoiMjBhNWIzMmFjMjdiNGE1YzhhZTE4YmM0ZjA0MDM4ZWYiLCJwIjoiZXhjZWwtamlyYSJ9" TargetMode="External"/><Relationship Id="rId27" Type="http://schemas.openxmlformats.org/officeDocument/2006/relationships/hyperlink" Target="https://sanes.atlassian.net/browse/ESDCENINFO-1184?atlOrigin=eyJpIjoiMjBhNWIzMmFjMjdiNGE1YzhhZTE4YmM0ZjA0MDM4ZWYiLCJwIjoiZXhjZWwtamlyYSJ9" TargetMode="External"/><Relationship Id="rId176" Type="http://schemas.openxmlformats.org/officeDocument/2006/relationships/hyperlink" Target="https://sanes.atlassian.net/browse/ESPC360-13487?atlOrigin=eyJpIjoiMjBhNWIzMmFjMjdiNGE1YzhhZTE4YmM0ZjA0MDM4ZWYiLCJwIjoiZXhjZWwtamlyYSJ9" TargetMode="External"/><Relationship Id="rId383" Type="http://schemas.openxmlformats.org/officeDocument/2006/relationships/hyperlink" Target="https://sanes.atlassian.net/browse/ESDCENINFO-1173?atlOrigin=eyJpIjoiMjBhNWIzMmFjMjdiNGE1YzhhZTE4YmM0ZjA0MDM4ZWYiLCJwIjoiZXhjZWwtamlyYSJ9" TargetMode="External"/><Relationship Id="rId590" Type="http://schemas.openxmlformats.org/officeDocument/2006/relationships/hyperlink" Target="https://sanes.atlassian.net/browse/ESPC360-3468?atlOrigin=eyJpIjoiMjBhNWIzMmFjMjdiNGE1YzhhZTE4YmM0ZjA0MDM4ZWYiLCJwIjoiZXhjZWwtamlyYSJ9" TargetMode="External"/><Relationship Id="rId243" Type="http://schemas.openxmlformats.org/officeDocument/2006/relationships/hyperlink" Target="https://sanes.atlassian.net/browse/ESDCENINFO-1085?atlOrigin=eyJpIjoiMjBhNWIzMmFjMjdiNGE1YzhhZTE4YmM0ZjA0MDM4ZWYiLCJwIjoiZXhjZWwtamlyYSJ9" TargetMode="External"/><Relationship Id="rId450" Type="http://schemas.openxmlformats.org/officeDocument/2006/relationships/hyperlink" Target="https://sanes.atlassian.net/browse/ESPC360-3468?atlOrigin=eyJpIjoiMjBhNWIzMmFjMjdiNGE1YzhhZTE4YmM0ZjA0MDM4ZWYiLCJwIjoiZXhjZWwtamlyYSJ9" TargetMode="External"/><Relationship Id="rId688" Type="http://schemas.openxmlformats.org/officeDocument/2006/relationships/hyperlink" Target="https://sanes.atlassian.net/browse/ESDCENINFO-1085?atlOrigin=eyJpIjoiMjBhNWIzMmFjMjdiNGE1YzhhZTE4YmM0ZjA0MDM4ZWYiLCJwIjoiZXhjZWwtamlyYSJ9" TargetMode="External"/><Relationship Id="rId895" Type="http://schemas.openxmlformats.org/officeDocument/2006/relationships/hyperlink" Target="https://sanes.atlassian.net/browse/ESPC360-7866?atlOrigin=eyJpIjoiMjBhNWIzMmFjMjdiNGE1YzhhZTE4YmM0ZjA0MDM4ZWYiLCJwIjoiZXhjZWwtamlyYSJ9" TargetMode="External"/><Relationship Id="rId1080" Type="http://schemas.openxmlformats.org/officeDocument/2006/relationships/hyperlink" Target="https://sanes.atlassian.net/browse/ESPC360-3649?atlOrigin=eyJpIjoiMjBhNWIzMmFjMjdiNGE1YzhhZTE4YmM0ZjA0MDM4ZWYiLCJwIjoiZXhjZWwtamlyYSJ9" TargetMode="External"/><Relationship Id="rId103" Type="http://schemas.openxmlformats.org/officeDocument/2006/relationships/hyperlink" Target="https://sanes.atlassian.net/browse/ESDCENINFO-1085?atlOrigin=eyJpIjoiMjBhNWIzMmFjMjdiNGE1YzhhZTE4YmM0ZjA0MDM4ZWYiLCJwIjoiZXhjZWwtamlyYSJ9" TargetMode="External"/><Relationship Id="rId310" Type="http://schemas.openxmlformats.org/officeDocument/2006/relationships/hyperlink" Target="https://sanes.atlassian.net/browse/ESPC360-12636?atlOrigin=eyJpIjoiMjBhNWIzMmFjMjdiNGE1YzhhZTE4YmM0ZjA0MDM4ZWYiLCJwIjoiZXhjZWwtamlyYSJ9" TargetMode="External"/><Relationship Id="rId548" Type="http://schemas.openxmlformats.org/officeDocument/2006/relationships/hyperlink" Target="https://sanes.atlassian.net/browse/ESPC360-3468?atlOrigin=eyJpIjoiMjBhNWIzMmFjMjdiNGE1YzhhZTE4YmM0ZjA0MDM4ZWYiLCJwIjoiZXhjZWwtamlyYSJ9" TargetMode="External"/><Relationship Id="rId755" Type="http://schemas.openxmlformats.org/officeDocument/2006/relationships/hyperlink" Target="https://sanes.atlassian.net/browse/ESPC360-3468?atlOrigin=eyJpIjoiMjBhNWIzMmFjMjdiNGE1YzhhZTE4YmM0ZjA0MDM4ZWYiLCJwIjoiZXhjZWwtamlyYSJ9" TargetMode="External"/><Relationship Id="rId962" Type="http://schemas.openxmlformats.org/officeDocument/2006/relationships/hyperlink" Target="https://sanes.atlassian.net/browse/ESPC360-7230?atlOrigin=eyJpIjoiMjBhNWIzMmFjMjdiNGE1YzhhZTE4YmM0ZjA0MDM4ZWYiLCJwIjoiZXhjZWwtamlyYSJ9" TargetMode="External"/><Relationship Id="rId1178" Type="http://schemas.openxmlformats.org/officeDocument/2006/relationships/hyperlink" Target="https://sanes.atlassian.net/browse/ESPC360-6181?atlOrigin=eyJpIjoiMjBhNWIzMmFjMjdiNGE1YzhhZTE4YmM0ZjA0MDM4ZWYiLCJwIjoiZXhjZWwtamlyYSJ9" TargetMode="External"/><Relationship Id="rId1385" Type="http://schemas.openxmlformats.org/officeDocument/2006/relationships/hyperlink" Target="https://sanes.atlassian.net/browse/ESDCENINFO-1085?atlOrigin=eyJpIjoiMjBhNWIzMmFjMjdiNGE1YzhhZTE4YmM0ZjA0MDM4ZWYiLCJwIjoiZXhjZWwtamlyYSJ9" TargetMode="External"/><Relationship Id="rId1592" Type="http://schemas.openxmlformats.org/officeDocument/2006/relationships/hyperlink" Target="https://sanes.atlassian.net/browse/ESPC360-2465?atlOrigin=eyJpIjoiMjBhNWIzMmFjMjdiNGE1YzhhZTE4YmM0ZjA0MDM4ZWYiLCJwIjoiZXhjZWwtamlyYSJ9" TargetMode="External"/><Relationship Id="rId91" Type="http://schemas.openxmlformats.org/officeDocument/2006/relationships/hyperlink" Target="https://sanes.atlassian.net/browse/ESPC360-14314?atlOrigin=eyJpIjoiMjBhNWIzMmFjMjdiNGE1YzhhZTE4YmM0ZjA0MDM4ZWYiLCJwIjoiZXhjZWwtamlyYSJ9" TargetMode="External"/><Relationship Id="rId408" Type="http://schemas.openxmlformats.org/officeDocument/2006/relationships/hyperlink" Target="https://sanes.atlassian.net/browse/ESPC360-11853?atlOrigin=eyJpIjoiMjBhNWIzMmFjMjdiNGE1YzhhZTE4YmM0ZjA0MDM4ZWYiLCJwIjoiZXhjZWwtamlyYSJ9" TargetMode="External"/><Relationship Id="rId615" Type="http://schemas.openxmlformats.org/officeDocument/2006/relationships/hyperlink" Target="https://sanes.atlassian.net/browse/ESPC360-10554?atlOrigin=eyJpIjoiMjBhNWIzMmFjMjdiNGE1YzhhZTE4YmM0ZjA0MDM4ZWYiLCJwIjoiZXhjZWwtamlyYSJ9" TargetMode="External"/><Relationship Id="rId822" Type="http://schemas.openxmlformats.org/officeDocument/2006/relationships/hyperlink" Target="https://sanes.atlassian.net/browse/ESDCENINFO-1085?atlOrigin=eyJpIjoiMjBhNWIzMmFjMjdiNGE1YzhhZTE4YmM0ZjA0MDM4ZWYiLCJwIjoiZXhjZWwtamlyYSJ9" TargetMode="External"/><Relationship Id="rId1038" Type="http://schemas.openxmlformats.org/officeDocument/2006/relationships/hyperlink" Target="https://sanes.atlassian.net/browse/ESPC360-3646?atlOrigin=eyJpIjoiMjBhNWIzMmFjMjdiNGE1YzhhZTE4YmM0ZjA0MDM4ZWYiLCJwIjoiZXhjZWwtamlyYSJ9" TargetMode="External"/><Relationship Id="rId1245" Type="http://schemas.openxmlformats.org/officeDocument/2006/relationships/hyperlink" Target="https://sanes.atlassian.net/browse/ESPC360-5750?atlOrigin=eyJpIjoiMjBhNWIzMmFjMjdiNGE1YzhhZTE4YmM0ZjA0MDM4ZWYiLCJwIjoiZXhjZWwtamlyYSJ9" TargetMode="External"/><Relationship Id="rId1452" Type="http://schemas.openxmlformats.org/officeDocument/2006/relationships/hyperlink" Target="https://sanes.atlassian.net/browse/ESPC360-3975?atlOrigin=eyJpIjoiMjBhNWIzMmFjMjdiNGE1YzhhZTE4YmM0ZjA0MDM4ZWYiLCJwIjoiZXhjZWwtamlyYSJ9" TargetMode="External"/><Relationship Id="rId1105" Type="http://schemas.openxmlformats.org/officeDocument/2006/relationships/hyperlink" Target="https://sanes.atlassian.net/browse/ESDCENINFO-1085?atlOrigin=eyJpIjoiMjBhNWIzMmFjMjdiNGE1YzhhZTE4YmM0ZjA0MDM4ZWYiLCJwIjoiZXhjZWwtamlyYSJ9" TargetMode="External"/><Relationship Id="rId1312" Type="http://schemas.openxmlformats.org/officeDocument/2006/relationships/hyperlink" Target="https://sanes.atlassian.net/browse/ESPC360-5188?atlOrigin=eyJpIjoiMjBhNWIzMmFjMjdiNGE1YzhhZTE4YmM0ZjA0MDM4ZWYiLCJwIjoiZXhjZWwtamlyYSJ9" TargetMode="External"/><Relationship Id="rId49" Type="http://schemas.openxmlformats.org/officeDocument/2006/relationships/hyperlink" Target="https://sanes.atlassian.net/browse/ESDCENINFO-1184?atlOrigin=eyJpIjoiMjBhNWIzMmFjMjdiNGE1YzhhZTE4YmM0ZjA0MDM4ZWYiLCJwIjoiZXhjZWwtamlyYSJ9" TargetMode="External"/><Relationship Id="rId1617" Type="http://schemas.openxmlformats.org/officeDocument/2006/relationships/hyperlink" Target="https://sanes.atlassian.net/browse/ESPC360-91?atlOrigin=eyJpIjoiMjBhNWIzMmFjMjdiNGE1YzhhZTE4YmM0ZjA0MDM4ZWYiLCJwIjoiZXhjZWwtamlyYSJ9" TargetMode="External"/><Relationship Id="rId198" Type="http://schemas.openxmlformats.org/officeDocument/2006/relationships/hyperlink" Target="https://sanes.atlassian.net/browse/ESPC360-13376?atlOrigin=eyJpIjoiMjBhNWIzMmFjMjdiNGE1YzhhZTE4YmM0ZjA0MDM4ZWYiLCJwIjoiZXhjZWwtamlyYSJ9" TargetMode="External"/><Relationship Id="rId833" Type="http://schemas.openxmlformats.org/officeDocument/2006/relationships/hyperlink" Target="https://sanes.atlassian.net/browse/ESPC360-8503?atlOrigin=eyJpIjoiMjBhNWIzMmFjMjdiNGE1YzhhZTE4YmM0ZjA0MDM4ZWYiLCJwIjoiZXhjZWwtamlyYSJ9" TargetMode="External"/><Relationship Id="rId1116" Type="http://schemas.openxmlformats.org/officeDocument/2006/relationships/hyperlink" Target="https://sanes.atlassian.net/browse/ESPC360-6324?atlOrigin=eyJpIjoiMjBhNWIzMmFjMjdiNGE1YzhhZTE4YmM0ZjA0MDM4ZWYiLCJwIjoiZXhjZWwtamlyYSJ9" TargetMode="External"/><Relationship Id="rId1463" Type="http://schemas.openxmlformats.org/officeDocument/2006/relationships/hyperlink" Target="https://sanes.atlassian.net/browse/ESDCENINFO-1085?atlOrigin=eyJpIjoiMjBhNWIzMmFjMjdiNGE1YzhhZTE4YmM0ZjA0MDM4ZWYiLCJwIjoiZXhjZWwtamlyYSJ9" TargetMode="External"/><Relationship Id="rId1670" Type="http://schemas.openxmlformats.org/officeDocument/2006/relationships/hyperlink" Target="https://sanes.atlassian.net/browse/ESPC360-1154?atlOrigin=eyJpIjoiMjBhNWIzMmFjMjdiNGE1YzhhZTE4YmM0ZjA0MDM4ZWYiLCJwIjoiZXhjZWwtamlyYSJ9" TargetMode="External"/><Relationship Id="rId265" Type="http://schemas.openxmlformats.org/officeDocument/2006/relationships/hyperlink" Target="https://sanes.atlassian.net/browse/ESDCENINFO-1085?atlOrigin=eyJpIjoiMjBhNWIzMmFjMjdiNGE1YzhhZTE4YmM0ZjA0MDM4ZWYiLCJwIjoiZXhjZWwtamlyYSJ9" TargetMode="External"/><Relationship Id="rId472" Type="http://schemas.openxmlformats.org/officeDocument/2006/relationships/hyperlink" Target="https://sanes.atlassian.net/browse/ESPC360-3468?atlOrigin=eyJpIjoiMjBhNWIzMmFjMjdiNGE1YzhhZTE4YmM0ZjA0MDM4ZWYiLCJwIjoiZXhjZWwtamlyYSJ9" TargetMode="External"/><Relationship Id="rId900" Type="http://schemas.openxmlformats.org/officeDocument/2006/relationships/hyperlink" Target="https://sanes.atlassian.net/browse/ESDCENINFO-1085?atlOrigin=eyJpIjoiMjBhNWIzMmFjMjdiNGE1YzhhZTE4YmM0ZjA0MDM4ZWYiLCJwIjoiZXhjZWwtamlyYSJ9" TargetMode="External"/><Relationship Id="rId1323" Type="http://schemas.openxmlformats.org/officeDocument/2006/relationships/hyperlink" Target="https://sanes.atlassian.net/browse/ESPC360-5150?atlOrigin=eyJpIjoiMjBhNWIzMmFjMjdiNGE1YzhhZTE4YmM0ZjA0MDM4ZWYiLCJwIjoiZXhjZWwtamlyYSJ9" TargetMode="External"/><Relationship Id="rId1530" Type="http://schemas.openxmlformats.org/officeDocument/2006/relationships/hyperlink" Target="https://sanes.atlassian.net/browse/ESDCENINFO-1036?atlOrigin=eyJpIjoiMjBhNWIzMmFjMjdiNGE1YzhhZTE4YmM0ZjA0MDM4ZWYiLCJwIjoiZXhjZWwtamlyYSJ9" TargetMode="External"/><Relationship Id="rId1628" Type="http://schemas.openxmlformats.org/officeDocument/2006/relationships/hyperlink" Target="https://sanes.atlassian.net/browse/ESPC360-1899?atlOrigin=eyJpIjoiMjBhNWIzMmFjMjdiNGE1YzhhZTE4YmM0ZjA0MDM4ZWYiLCJwIjoiZXhjZWwtamlyYSJ9" TargetMode="External"/><Relationship Id="rId125" Type="http://schemas.openxmlformats.org/officeDocument/2006/relationships/hyperlink" Target="https://sanes.atlassian.net/browse/ESPC360-14314?atlOrigin=eyJpIjoiMjBhNWIzMmFjMjdiNGE1YzhhZTE4YmM0ZjA0MDM4ZWYiLCJwIjoiZXhjZWwtamlyYSJ9" TargetMode="External"/><Relationship Id="rId332" Type="http://schemas.openxmlformats.org/officeDocument/2006/relationships/hyperlink" Target="https://sanes.atlassian.net/browse/ESPC360-12357?atlOrigin=eyJpIjoiMjBhNWIzMmFjMjdiNGE1YzhhZTE4YmM0ZjA0MDM4ZWYiLCJwIjoiZXhjZWwtamlyYSJ9" TargetMode="External"/><Relationship Id="rId777" Type="http://schemas.openxmlformats.org/officeDocument/2006/relationships/hyperlink" Target="https://sanes.atlassian.net/browse/ESDCENINFO-1085?atlOrigin=eyJpIjoiMjBhNWIzMmFjMjdiNGE1YzhhZTE4YmM0ZjA0MDM4ZWYiLCJwIjoiZXhjZWwtamlyYSJ9" TargetMode="External"/><Relationship Id="rId984" Type="http://schemas.openxmlformats.org/officeDocument/2006/relationships/hyperlink" Target="https://sanes.atlassian.net/browse/ESPC360-6984?atlOrigin=eyJpIjoiMjBhNWIzMmFjMjdiNGE1YzhhZTE4YmM0ZjA0MDM4ZWYiLCJwIjoiZXhjZWwtamlyYSJ9" TargetMode="External"/><Relationship Id="rId637" Type="http://schemas.openxmlformats.org/officeDocument/2006/relationships/hyperlink" Target="https://sanes.atlassian.net/browse/ESPC360-10343?atlOrigin=eyJpIjoiMjBhNWIzMmFjMjdiNGE1YzhhZTE4YmM0ZjA0MDM4ZWYiLCJwIjoiZXhjZWwtamlyYSJ9" TargetMode="External"/><Relationship Id="rId844" Type="http://schemas.openxmlformats.org/officeDocument/2006/relationships/hyperlink" Target="https://sanes.atlassian.net/browse/ESDCENINFO-1085?atlOrigin=eyJpIjoiMjBhNWIzMmFjMjdiNGE1YzhhZTE4YmM0ZjA0MDM4ZWYiLCJwIjoiZXhjZWwtamlyYSJ9" TargetMode="External"/><Relationship Id="rId1267" Type="http://schemas.openxmlformats.org/officeDocument/2006/relationships/hyperlink" Target="https://sanes.atlassian.net/browse/ESDCENINFO-1085?atlOrigin=eyJpIjoiMjBhNWIzMmFjMjdiNGE1YzhhZTE4YmM0ZjA0MDM4ZWYiLCJwIjoiZXhjZWwtamlyYSJ9" TargetMode="External"/><Relationship Id="rId1474" Type="http://schemas.openxmlformats.org/officeDocument/2006/relationships/hyperlink" Target="https://sanes.atlassian.net/browse/ESDCENINFO-1085?atlOrigin=eyJpIjoiMjBhNWIzMmFjMjdiNGE1YzhhZTE4YmM0ZjA0MDM4ZWYiLCJwIjoiZXhjZWwtamlyYSJ9" TargetMode="External"/><Relationship Id="rId1681" Type="http://schemas.openxmlformats.org/officeDocument/2006/relationships/hyperlink" Target="https://sanes.atlassian.net/browse/ESPC360-38?atlOrigin=eyJpIjoiMjBhNWIzMmFjMjdiNGE1YzhhZTE4YmM0ZjA0MDM4ZWYiLCJwIjoiZXhjZWwtamlyYSJ9" TargetMode="External"/><Relationship Id="rId276" Type="http://schemas.openxmlformats.org/officeDocument/2006/relationships/hyperlink" Target="https://sanes.atlassian.net/browse/ESPC360-12769?atlOrigin=eyJpIjoiMjBhNWIzMmFjMjdiNGE1YzhhZTE4YmM0ZjA0MDM4ZWYiLCJwIjoiZXhjZWwtamlyYSJ9" TargetMode="External"/><Relationship Id="rId483" Type="http://schemas.openxmlformats.org/officeDocument/2006/relationships/hyperlink" Target="https://sanes.atlassian.net/browse/ESDCENINFO-1085?atlOrigin=eyJpIjoiMjBhNWIzMmFjMjdiNGE1YzhhZTE4YmM0ZjA0MDM4ZWYiLCJwIjoiZXhjZWwtamlyYSJ9" TargetMode="External"/><Relationship Id="rId690" Type="http://schemas.openxmlformats.org/officeDocument/2006/relationships/hyperlink" Target="https://sanes.atlassian.net/browse/ESPC360-3468?atlOrigin=eyJpIjoiMjBhNWIzMmFjMjdiNGE1YzhhZTE4YmM0ZjA0MDM4ZWYiLCJwIjoiZXhjZWwtamlyYSJ9" TargetMode="External"/><Relationship Id="rId704" Type="http://schemas.openxmlformats.org/officeDocument/2006/relationships/hyperlink" Target="https://sanes.atlassian.net/browse/ESPC360-3468?atlOrigin=eyJpIjoiMjBhNWIzMmFjMjdiNGE1YzhhZTE4YmM0ZjA0MDM4ZWYiLCJwIjoiZXhjZWwtamlyYSJ9" TargetMode="External"/><Relationship Id="rId911" Type="http://schemas.openxmlformats.org/officeDocument/2006/relationships/hyperlink" Target="https://sanes.atlassian.net/browse/ESPC360-7669?atlOrigin=eyJpIjoiMjBhNWIzMmFjMjdiNGE1YzhhZTE4YmM0ZjA0MDM4ZWYiLCJwIjoiZXhjZWwtamlyYSJ9" TargetMode="External"/><Relationship Id="rId1127" Type="http://schemas.openxmlformats.org/officeDocument/2006/relationships/hyperlink" Target="https://sanes.atlassian.net/browse/ESDCENINFO-1085?atlOrigin=eyJpIjoiMjBhNWIzMmFjMjdiNGE1YzhhZTE4YmM0ZjA0MDM4ZWYiLCJwIjoiZXhjZWwtamlyYSJ9" TargetMode="External"/><Relationship Id="rId1334" Type="http://schemas.openxmlformats.org/officeDocument/2006/relationships/hyperlink" Target="https://sanes.atlassian.net/browse/ESDCENINFO-1085?atlOrigin=eyJpIjoiMjBhNWIzMmFjMjdiNGE1YzhhZTE4YmM0ZjA0MDM4ZWYiLCJwIjoiZXhjZWwtamlyYSJ9" TargetMode="External"/><Relationship Id="rId1541" Type="http://schemas.openxmlformats.org/officeDocument/2006/relationships/hyperlink" Target="https://sanes.atlassian.net/browse/ESPC360-36?atlOrigin=eyJpIjoiMjBhNWIzMmFjMjdiNGE1YzhhZTE4YmM0ZjA0MDM4ZWYiLCJwIjoiZXhjZWwtamlyYSJ9" TargetMode="External"/><Relationship Id="rId40" Type="http://schemas.openxmlformats.org/officeDocument/2006/relationships/hyperlink" Target="https://sanes.atlassian.net/browse/ESPC360-14482?atlOrigin=eyJpIjoiMjBhNWIzMmFjMjdiNGE1YzhhZTE4YmM0ZjA0MDM4ZWYiLCJwIjoiZXhjZWwtamlyYSJ9" TargetMode="External"/><Relationship Id="rId136" Type="http://schemas.openxmlformats.org/officeDocument/2006/relationships/hyperlink" Target="https://sanes.atlassian.net/browse/ESPC360-13803?atlOrigin=eyJpIjoiMjBhNWIzMmFjMjdiNGE1YzhhZTE4YmM0ZjA0MDM4ZWYiLCJwIjoiZXhjZWwtamlyYSJ9" TargetMode="External"/><Relationship Id="rId343" Type="http://schemas.openxmlformats.org/officeDocument/2006/relationships/hyperlink" Target="https://sanes.atlassian.net/browse/ESDCENINFO-1085?atlOrigin=eyJpIjoiMjBhNWIzMmFjMjdiNGE1YzhhZTE4YmM0ZjA0MDM4ZWYiLCJwIjoiZXhjZWwtamlyYSJ9" TargetMode="External"/><Relationship Id="rId550" Type="http://schemas.openxmlformats.org/officeDocument/2006/relationships/hyperlink" Target="https://sanes.atlassian.net/browse/ESDCENINFO-1085?atlOrigin=eyJpIjoiMjBhNWIzMmFjMjdiNGE1YzhhZTE4YmM0ZjA0MDM4ZWYiLCJwIjoiZXhjZWwtamlyYSJ9" TargetMode="External"/><Relationship Id="rId788" Type="http://schemas.openxmlformats.org/officeDocument/2006/relationships/hyperlink" Target="https://sanes.atlassian.net/browse/ESDCENINFO-1085?atlOrigin=eyJpIjoiMjBhNWIzMmFjMjdiNGE1YzhhZTE4YmM0ZjA0MDM4ZWYiLCJwIjoiZXhjZWwtamlyYSJ9" TargetMode="External"/><Relationship Id="rId995" Type="http://schemas.openxmlformats.org/officeDocument/2006/relationships/hyperlink" Target="https://sanes.atlassian.net/browse/ESDCENINFO-1085?atlOrigin=eyJpIjoiMjBhNWIzMmFjMjdiNGE1YzhhZTE4YmM0ZjA0MDM4ZWYiLCJwIjoiZXhjZWwtamlyYSJ9" TargetMode="External"/><Relationship Id="rId1180" Type="http://schemas.openxmlformats.org/officeDocument/2006/relationships/hyperlink" Target="https://sanes.atlassian.net/browse/ESPC360-6153?atlOrigin=eyJpIjoiMjBhNWIzMmFjMjdiNGE1YzhhZTE4YmM0ZjA0MDM4ZWYiLCJwIjoiZXhjZWwtamlyYSJ9" TargetMode="External"/><Relationship Id="rId1401" Type="http://schemas.openxmlformats.org/officeDocument/2006/relationships/hyperlink" Target="https://sanes.atlassian.net/browse/ESDCENINFO-1085?atlOrigin=eyJpIjoiMjBhNWIzMmFjMjdiNGE1YzhhZTE4YmM0ZjA0MDM4ZWYiLCJwIjoiZXhjZWwtamlyYSJ9" TargetMode="External"/><Relationship Id="rId1639" Type="http://schemas.openxmlformats.org/officeDocument/2006/relationships/hyperlink" Target="https://sanes.atlassian.net/browse/ESDCENINFO-1036?atlOrigin=eyJpIjoiMjBhNWIzMmFjMjdiNGE1YzhhZTE4YmM0ZjA0MDM4ZWYiLCJwIjoiZXhjZWwtamlyYSJ9" TargetMode="External"/><Relationship Id="rId203" Type="http://schemas.openxmlformats.org/officeDocument/2006/relationships/hyperlink" Target="https://sanes.atlassian.net/browse/ESPC360-3468?atlOrigin=eyJpIjoiMjBhNWIzMmFjMjdiNGE1YzhhZTE4YmM0ZjA0MDM4ZWYiLCJwIjoiZXhjZWwtamlyYSJ9" TargetMode="External"/><Relationship Id="rId648" Type="http://schemas.openxmlformats.org/officeDocument/2006/relationships/hyperlink" Target="https://sanes.atlassian.net/browse/ESPC360-3468?atlOrigin=eyJpIjoiMjBhNWIzMmFjMjdiNGE1YzhhZTE4YmM0ZjA0MDM4ZWYiLCJwIjoiZXhjZWwtamlyYSJ9" TargetMode="External"/><Relationship Id="rId855" Type="http://schemas.openxmlformats.org/officeDocument/2006/relationships/hyperlink" Target="https://sanes.atlassian.net/browse/ESPC360-8025?atlOrigin=eyJpIjoiMjBhNWIzMmFjMjdiNGE1YzhhZTE4YmM0ZjA0MDM4ZWYiLCJwIjoiZXhjZWwtamlyYSJ9" TargetMode="External"/><Relationship Id="rId1040" Type="http://schemas.openxmlformats.org/officeDocument/2006/relationships/hyperlink" Target="https://sanes.atlassian.net/browse/ESDCENINFO-1085?atlOrigin=eyJpIjoiMjBhNWIzMmFjMjdiNGE1YzhhZTE4YmM0ZjA0MDM4ZWYiLCJwIjoiZXhjZWwtamlyYSJ9" TargetMode="External"/><Relationship Id="rId1278" Type="http://schemas.openxmlformats.org/officeDocument/2006/relationships/hyperlink" Target="https://sanes.atlassian.net/browse/ESPC360-5588?atlOrigin=eyJpIjoiMjBhNWIzMmFjMjdiNGE1YzhhZTE4YmM0ZjA0MDM4ZWYiLCJwIjoiZXhjZWwtamlyYSJ9" TargetMode="External"/><Relationship Id="rId1485" Type="http://schemas.openxmlformats.org/officeDocument/2006/relationships/hyperlink" Target="https://sanes.atlassian.net/browse/ESPC360-61?atlOrigin=eyJpIjoiMjBhNWIzMmFjMjdiNGE1YzhhZTE4YmM0ZjA0MDM4ZWYiLCJwIjoiZXhjZWwtamlyYSJ9" TargetMode="External"/><Relationship Id="rId1692" Type="http://schemas.openxmlformats.org/officeDocument/2006/relationships/hyperlink" Target="https://sanes.atlassian.net/browse/ESPC360-35?atlOrigin=eyJpIjoiMjBhNWIzMmFjMjdiNGE1YzhhZTE4YmM0ZjA0MDM4ZWYiLCJwIjoiZXhjZWwtamlyYSJ9" TargetMode="External"/><Relationship Id="rId1706" Type="http://schemas.openxmlformats.org/officeDocument/2006/relationships/hyperlink" Target="https://sanes.atlassian.net/browse/ESPC360-35?atlOrigin=eyJpIjoiMjBhNWIzMmFjMjdiNGE1YzhhZTE4YmM0ZjA0MDM4ZWYiLCJwIjoiZXhjZWwtamlyYSJ9" TargetMode="External"/><Relationship Id="rId287" Type="http://schemas.openxmlformats.org/officeDocument/2006/relationships/hyperlink" Target="https://sanes.atlassian.net/browse/ESDCENINFO-1085?atlOrigin=eyJpIjoiMjBhNWIzMmFjMjdiNGE1YzhhZTE4YmM0ZjA0MDM4ZWYiLCJwIjoiZXhjZWwtamlyYSJ9" TargetMode="External"/><Relationship Id="rId410" Type="http://schemas.openxmlformats.org/officeDocument/2006/relationships/hyperlink" Target="https://sanes.atlassian.net/browse/ESPC360-11832?atlOrigin=eyJpIjoiMjBhNWIzMmFjMjdiNGE1YzhhZTE4YmM0ZjA0MDM4ZWYiLCJwIjoiZXhjZWwtamlyYSJ9" TargetMode="External"/><Relationship Id="rId494" Type="http://schemas.openxmlformats.org/officeDocument/2006/relationships/hyperlink" Target="https://sanes.atlassian.net/browse/ESPC360-11422?atlOrigin=eyJpIjoiMjBhNWIzMmFjMjdiNGE1YzhhZTE4YmM0ZjA0MDM4ZWYiLCJwIjoiZXhjZWwtamlyYSJ9" TargetMode="External"/><Relationship Id="rId508" Type="http://schemas.openxmlformats.org/officeDocument/2006/relationships/hyperlink" Target="https://sanes.atlassian.net/browse/ESDCENINFO-1085?atlOrigin=eyJpIjoiMjBhNWIzMmFjMjdiNGE1YzhhZTE4YmM0ZjA0MDM4ZWYiLCJwIjoiZXhjZWwtamlyYSJ9" TargetMode="External"/><Relationship Id="rId715" Type="http://schemas.openxmlformats.org/officeDocument/2006/relationships/hyperlink" Target="https://sanes.atlassian.net/browse/ESPC360-9668?atlOrigin=eyJpIjoiMjBhNWIzMmFjMjdiNGE1YzhhZTE4YmM0ZjA0MDM4ZWYiLCJwIjoiZXhjZWwtamlyYSJ9" TargetMode="External"/><Relationship Id="rId922" Type="http://schemas.openxmlformats.org/officeDocument/2006/relationships/hyperlink" Target="https://sanes.atlassian.net/browse/ESDCENINFO-1085?atlOrigin=eyJpIjoiMjBhNWIzMmFjMjdiNGE1YzhhZTE4YmM0ZjA0MDM4ZWYiLCJwIjoiZXhjZWwtamlyYSJ9" TargetMode="External"/><Relationship Id="rId1138" Type="http://schemas.openxmlformats.org/officeDocument/2006/relationships/hyperlink" Target="https://sanes.atlassian.net/browse/ESPC360-6255?atlOrigin=eyJpIjoiMjBhNWIzMmFjMjdiNGE1YzhhZTE4YmM0ZjA0MDM4ZWYiLCJwIjoiZXhjZWwtamlyYSJ9" TargetMode="External"/><Relationship Id="rId1345" Type="http://schemas.openxmlformats.org/officeDocument/2006/relationships/hyperlink" Target="https://sanes.atlassian.net/browse/ESPC360-5020?atlOrigin=eyJpIjoiMjBhNWIzMmFjMjdiNGE1YzhhZTE4YmM0ZjA0MDM4ZWYiLCJwIjoiZXhjZWwtamlyYSJ9" TargetMode="External"/><Relationship Id="rId1552" Type="http://schemas.openxmlformats.org/officeDocument/2006/relationships/hyperlink" Target="https://sanes.atlassian.net/browse/ESPC360-87?atlOrigin=eyJpIjoiMjBhNWIzMmFjMjdiNGE1YzhhZTE4YmM0ZjA0MDM4ZWYiLCJwIjoiZXhjZWwtamlyYSJ9" TargetMode="External"/><Relationship Id="rId147" Type="http://schemas.openxmlformats.org/officeDocument/2006/relationships/hyperlink" Target="https://sanes.atlassian.net/browse/ESDCENINFO-1085?atlOrigin=eyJpIjoiMjBhNWIzMmFjMjdiNGE1YzhhZTE4YmM0ZjA0MDM4ZWYiLCJwIjoiZXhjZWwtamlyYSJ9" TargetMode="External"/><Relationship Id="rId354" Type="http://schemas.openxmlformats.org/officeDocument/2006/relationships/hyperlink" Target="https://sanes.atlassian.net/browse/ESPC360-12185?atlOrigin=eyJpIjoiMjBhNWIzMmFjMjdiNGE1YzhhZTE4YmM0ZjA0MDM4ZWYiLCJwIjoiZXhjZWwtamlyYSJ9" TargetMode="External"/><Relationship Id="rId799" Type="http://schemas.openxmlformats.org/officeDocument/2006/relationships/hyperlink" Target="https://sanes.atlassian.net/browse/ESPC360-8797?atlOrigin=eyJpIjoiMjBhNWIzMmFjMjdiNGE1YzhhZTE4YmM0ZjA0MDM4ZWYiLCJwIjoiZXhjZWwtamlyYSJ9" TargetMode="External"/><Relationship Id="rId1191" Type="http://schemas.openxmlformats.org/officeDocument/2006/relationships/hyperlink" Target="https://sanes.atlassian.net/browse/ESDCENINFO-1085?atlOrigin=eyJpIjoiMjBhNWIzMmFjMjdiNGE1YzhhZTE4YmM0ZjA0MDM4ZWYiLCJwIjoiZXhjZWwtamlyYSJ9" TargetMode="External"/><Relationship Id="rId1205" Type="http://schemas.openxmlformats.org/officeDocument/2006/relationships/hyperlink" Target="https://sanes.atlassian.net/browse/ESDCENINFO-1085?atlOrigin=eyJpIjoiMjBhNWIzMmFjMjdiNGE1YzhhZTE4YmM0ZjA0MDM4ZWYiLCJwIjoiZXhjZWwtamlyYSJ9" TargetMode="External"/><Relationship Id="rId51" Type="http://schemas.openxmlformats.org/officeDocument/2006/relationships/hyperlink" Target="https://sanes.atlassian.net/browse/ESDCENINFO-1184?atlOrigin=eyJpIjoiMjBhNWIzMmFjMjdiNGE1YzhhZTE4YmM0ZjA0MDM4ZWYiLCJwIjoiZXhjZWwtamlyYSJ9" TargetMode="External"/><Relationship Id="rId561" Type="http://schemas.openxmlformats.org/officeDocument/2006/relationships/hyperlink" Target="https://sanes.atlassian.net/browse/ESPC360-11053?atlOrigin=eyJpIjoiMjBhNWIzMmFjMjdiNGE1YzhhZTE4YmM0ZjA0MDM4ZWYiLCJwIjoiZXhjZWwtamlyYSJ9" TargetMode="External"/><Relationship Id="rId659" Type="http://schemas.openxmlformats.org/officeDocument/2006/relationships/hyperlink" Target="https://sanes.atlassian.net/browse/ESPC360-10231?atlOrigin=eyJpIjoiMjBhNWIzMmFjMjdiNGE1YzhhZTE4YmM0ZjA0MDM4ZWYiLCJwIjoiZXhjZWwtamlyYSJ9" TargetMode="External"/><Relationship Id="rId866" Type="http://schemas.openxmlformats.org/officeDocument/2006/relationships/hyperlink" Target="https://sanes.atlassian.net/browse/ESDCENINFO-1085?atlOrigin=eyJpIjoiMjBhNWIzMmFjMjdiNGE1YzhhZTE4YmM0ZjA0MDM4ZWYiLCJwIjoiZXhjZWwtamlyYSJ9" TargetMode="External"/><Relationship Id="rId1289" Type="http://schemas.openxmlformats.org/officeDocument/2006/relationships/hyperlink" Target="https://sanes.atlassian.net/browse/ESDCENINFO-1085?atlOrigin=eyJpIjoiMjBhNWIzMmFjMjdiNGE1YzhhZTE4YmM0ZjA0MDM4ZWYiLCJwIjoiZXhjZWwtamlyYSJ9" TargetMode="External"/><Relationship Id="rId1412" Type="http://schemas.openxmlformats.org/officeDocument/2006/relationships/hyperlink" Target="https://sanes.atlassian.net/browse/ESPC360-2795?atlOrigin=eyJpIjoiMjBhNWIzMmFjMjdiNGE1YzhhZTE4YmM0ZjA0MDM4ZWYiLCJwIjoiZXhjZWwtamlyYSJ9" TargetMode="External"/><Relationship Id="rId1496" Type="http://schemas.openxmlformats.org/officeDocument/2006/relationships/hyperlink" Target="https://sanes.atlassian.net/browse/ESPC360-3295?atlOrigin=eyJpIjoiMjBhNWIzMmFjMjdiNGE1YzhhZTE4YmM0ZjA0MDM4ZWYiLCJwIjoiZXhjZWwtamlyYSJ9" TargetMode="External"/><Relationship Id="rId1717" Type="http://schemas.openxmlformats.org/officeDocument/2006/relationships/hyperlink" Target="https://sanes.atlassian.net/browse/ESDCENINFO-1036?atlOrigin=eyJpIjoiMjBhNWIzMmFjMjdiNGE1YzhhZTE4YmM0ZjA0MDM4ZWYiLCJwIjoiZXhjZWwtamlyYSJ9" TargetMode="External"/><Relationship Id="rId214" Type="http://schemas.openxmlformats.org/officeDocument/2006/relationships/hyperlink" Target="https://sanes.atlassian.net/browse/ESPC360-13291?atlOrigin=eyJpIjoiMjBhNWIzMmFjMjdiNGE1YzhhZTE4YmM0ZjA0MDM4ZWYiLCJwIjoiZXhjZWwtamlyYSJ9" TargetMode="External"/><Relationship Id="rId298" Type="http://schemas.openxmlformats.org/officeDocument/2006/relationships/hyperlink" Target="https://sanes.atlassian.net/browse/ESPC360-12690?atlOrigin=eyJpIjoiMjBhNWIzMmFjMjdiNGE1YzhhZTE4YmM0ZjA0MDM4ZWYiLCJwIjoiZXhjZWwtamlyYSJ9" TargetMode="External"/><Relationship Id="rId421" Type="http://schemas.openxmlformats.org/officeDocument/2006/relationships/hyperlink" Target="https://sanes.atlassian.net/browse/ESPC360-11822?atlOrigin=eyJpIjoiMjBhNWIzMmFjMjdiNGE1YzhhZTE4YmM0ZjA0MDM4ZWYiLCJwIjoiZXhjZWwtamlyYSJ9" TargetMode="External"/><Relationship Id="rId519" Type="http://schemas.openxmlformats.org/officeDocument/2006/relationships/hyperlink" Target="https://sanes.atlassian.net/browse/ESPC360-11224?atlOrigin=eyJpIjoiMjBhNWIzMmFjMjdiNGE1YzhhZTE4YmM0ZjA0MDM4ZWYiLCJwIjoiZXhjZWwtamlyYSJ9" TargetMode="External"/><Relationship Id="rId1051" Type="http://schemas.openxmlformats.org/officeDocument/2006/relationships/hyperlink" Target="https://sanes.atlassian.net/browse/ESPC360-6464?atlOrigin=eyJpIjoiMjBhNWIzMmFjMjdiNGE1YzhhZTE4YmM0ZjA0MDM4ZWYiLCJwIjoiZXhjZWwtamlyYSJ9" TargetMode="External"/><Relationship Id="rId1149" Type="http://schemas.openxmlformats.org/officeDocument/2006/relationships/hyperlink" Target="https://sanes.atlassian.net/browse/ESDCENINFO-1085?atlOrigin=eyJpIjoiMjBhNWIzMmFjMjdiNGE1YzhhZTE4YmM0ZjA0MDM4ZWYiLCJwIjoiZXhjZWwtamlyYSJ9" TargetMode="External"/><Relationship Id="rId1356" Type="http://schemas.openxmlformats.org/officeDocument/2006/relationships/hyperlink" Target="https://sanes.atlassian.net/browse/ESDCENINFO-1085?atlOrigin=eyJpIjoiMjBhNWIzMmFjMjdiNGE1YzhhZTE4YmM0ZjA0MDM4ZWYiLCJwIjoiZXhjZWwtamlyYSJ9" TargetMode="External"/><Relationship Id="rId158" Type="http://schemas.openxmlformats.org/officeDocument/2006/relationships/hyperlink" Target="https://sanes.atlassian.net/browse/ESPC360-13558?atlOrigin=eyJpIjoiMjBhNWIzMmFjMjdiNGE1YzhhZTE4YmM0ZjA0MDM4ZWYiLCJwIjoiZXhjZWwtamlyYSJ9" TargetMode="External"/><Relationship Id="rId726" Type="http://schemas.openxmlformats.org/officeDocument/2006/relationships/hyperlink" Target="https://sanes.atlassian.net/browse/ESDCENINFO-1085?atlOrigin=eyJpIjoiMjBhNWIzMmFjMjdiNGE1YzhhZTE4YmM0ZjA0MDM4ZWYiLCJwIjoiZXhjZWwtamlyYSJ9" TargetMode="External"/><Relationship Id="rId933" Type="http://schemas.openxmlformats.org/officeDocument/2006/relationships/hyperlink" Target="https://sanes.atlassian.net/browse/ESPC360-7598?atlOrigin=eyJpIjoiMjBhNWIzMmFjMjdiNGE1YzhhZTE4YmM0ZjA0MDM4ZWYiLCJwIjoiZXhjZWwtamlyYSJ9" TargetMode="External"/><Relationship Id="rId1009" Type="http://schemas.openxmlformats.org/officeDocument/2006/relationships/hyperlink" Target="https://sanes.atlassian.net/browse/ESDCENINFO-1085?atlOrigin=eyJpIjoiMjBhNWIzMmFjMjdiNGE1YzhhZTE4YmM0ZjA0MDM4ZWYiLCJwIjoiZXhjZWwtamlyYSJ9" TargetMode="External"/><Relationship Id="rId1563" Type="http://schemas.openxmlformats.org/officeDocument/2006/relationships/hyperlink" Target="https://sanes.atlassian.net/browse/ESPC360-2560?atlOrigin=eyJpIjoiMjBhNWIzMmFjMjdiNGE1YzhhZTE4YmM0ZjA0MDM4ZWYiLCJwIjoiZXhjZWwtamlyYSJ9" TargetMode="External"/><Relationship Id="rId62" Type="http://schemas.openxmlformats.org/officeDocument/2006/relationships/hyperlink" Target="https://sanes.atlassian.net/browse/ESPC360-14171?atlOrigin=eyJpIjoiMjBhNWIzMmFjMjdiNGE1YzhhZTE4YmM0ZjA0MDM4ZWYiLCJwIjoiZXhjZWwtamlyYSJ9" TargetMode="External"/><Relationship Id="rId365" Type="http://schemas.openxmlformats.org/officeDocument/2006/relationships/hyperlink" Target="https://sanes.atlassian.net/browse/ESDCENINFO-1085?atlOrigin=eyJpIjoiMjBhNWIzMmFjMjdiNGE1YzhhZTE4YmM0ZjA0MDM4ZWYiLCJwIjoiZXhjZWwtamlyYSJ9" TargetMode="External"/><Relationship Id="rId572" Type="http://schemas.openxmlformats.org/officeDocument/2006/relationships/hyperlink" Target="https://sanes.atlassian.net/browse/ESDCENINFO-1085?atlOrigin=eyJpIjoiMjBhNWIzMmFjMjdiNGE1YzhhZTE4YmM0ZjA0MDM4ZWYiLCJwIjoiZXhjZWwtamlyYSJ9" TargetMode="External"/><Relationship Id="rId1216" Type="http://schemas.openxmlformats.org/officeDocument/2006/relationships/hyperlink" Target="https://sanes.atlassian.net/browse/ESPC360-5951?atlOrigin=eyJpIjoiMjBhNWIzMmFjMjdiNGE1YzhhZTE4YmM0ZjA0MDM4ZWYiLCJwIjoiZXhjZWwtamlyYSJ9" TargetMode="External"/><Relationship Id="rId1423" Type="http://schemas.openxmlformats.org/officeDocument/2006/relationships/hyperlink" Target="https://sanes.atlassian.net/browse/ESDCENINFO-1085?atlOrigin=eyJpIjoiMjBhNWIzMmFjMjdiNGE1YzhhZTE4YmM0ZjA0MDM4ZWYiLCJwIjoiZXhjZWwtamlyYSJ9" TargetMode="External"/><Relationship Id="rId1630" Type="http://schemas.openxmlformats.org/officeDocument/2006/relationships/hyperlink" Target="https://sanes.atlassian.net/browse/ESPC360-2497?atlOrigin=eyJpIjoiMjBhNWIzMmFjMjdiNGE1YzhhZTE4YmM0ZjA0MDM4ZWYiLCJwIjoiZXhjZWwtamlyYSJ9" TargetMode="External"/><Relationship Id="rId225" Type="http://schemas.openxmlformats.org/officeDocument/2006/relationships/hyperlink" Target="https://sanes.atlassian.net/browse/ESDCENINFO-1085?atlOrigin=eyJpIjoiMjBhNWIzMmFjMjdiNGE1YzhhZTE4YmM0ZjA0MDM4ZWYiLCJwIjoiZXhjZWwtamlyYSJ9" TargetMode="External"/><Relationship Id="rId432" Type="http://schemas.openxmlformats.org/officeDocument/2006/relationships/hyperlink" Target="https://sanes.atlassian.net/browse/ESDCENINFO-1085?atlOrigin=eyJpIjoiMjBhNWIzMmFjMjdiNGE1YzhhZTE4YmM0ZjA0MDM4ZWYiLCJwIjoiZXhjZWwtamlyYSJ9" TargetMode="External"/><Relationship Id="rId877" Type="http://schemas.openxmlformats.org/officeDocument/2006/relationships/hyperlink" Target="https://sanes.atlassian.net/browse/ESPC360-7962?atlOrigin=eyJpIjoiMjBhNWIzMmFjMjdiNGE1YzhhZTE4YmM0ZjA0MDM4ZWYiLCJwIjoiZXhjZWwtamlyYSJ9" TargetMode="External"/><Relationship Id="rId1062" Type="http://schemas.openxmlformats.org/officeDocument/2006/relationships/hyperlink" Target="https://sanes.atlassian.net/browse/ESDCENINFO-1085?atlOrigin=eyJpIjoiMjBhNWIzMmFjMjdiNGE1YzhhZTE4YmM0ZjA0MDM4ZWYiLCJwIjoiZXhjZWwtamlyYSJ9" TargetMode="External"/><Relationship Id="rId737" Type="http://schemas.openxmlformats.org/officeDocument/2006/relationships/hyperlink" Target="https://sanes.atlassian.net/browse/ESPC360-3468?atlOrigin=eyJpIjoiMjBhNWIzMmFjMjdiNGE1YzhhZTE4YmM0ZjA0MDM4ZWYiLCJwIjoiZXhjZWwtamlyYSJ9" TargetMode="External"/><Relationship Id="rId944" Type="http://schemas.openxmlformats.org/officeDocument/2006/relationships/hyperlink" Target="https://sanes.atlassian.net/browse/ESDCENINFO-1085?atlOrigin=eyJpIjoiMjBhNWIzMmFjMjdiNGE1YzhhZTE4YmM0ZjA0MDM4ZWYiLCJwIjoiZXhjZWwtamlyYSJ9" TargetMode="External"/><Relationship Id="rId1367" Type="http://schemas.openxmlformats.org/officeDocument/2006/relationships/hyperlink" Target="https://sanes.atlassian.net/browse/ESPC360-4927?atlOrigin=eyJpIjoiMjBhNWIzMmFjMjdiNGE1YzhhZTE4YmM0ZjA0MDM4ZWYiLCJwIjoiZXhjZWwtamlyYSJ9" TargetMode="External"/><Relationship Id="rId1574" Type="http://schemas.openxmlformats.org/officeDocument/2006/relationships/hyperlink" Target="https://sanes.atlassian.net/browse/ESDCENINFO-1036?atlOrigin=eyJpIjoiMjBhNWIzMmFjMjdiNGE1YzhhZTE4YmM0ZjA0MDM4ZWYiLCJwIjoiZXhjZWwtamlyYSJ9" TargetMode="External"/><Relationship Id="rId73" Type="http://schemas.openxmlformats.org/officeDocument/2006/relationships/hyperlink" Target="https://sanes.atlassian.net/browse/ESDCENINFO-1085?atlOrigin=eyJpIjoiMjBhNWIzMmFjMjdiNGE1YzhhZTE4YmM0ZjA0MDM4ZWYiLCJwIjoiZXhjZWwtamlyYSJ9" TargetMode="External"/><Relationship Id="rId169" Type="http://schemas.openxmlformats.org/officeDocument/2006/relationships/hyperlink" Target="https://sanes.atlassian.net/browse/ESPC360-3468?atlOrigin=eyJpIjoiMjBhNWIzMmFjMjdiNGE1YzhhZTE4YmM0ZjA0MDM4ZWYiLCJwIjoiZXhjZWwtamlyYSJ9" TargetMode="External"/><Relationship Id="rId376" Type="http://schemas.openxmlformats.org/officeDocument/2006/relationships/hyperlink" Target="https://sanes.atlassian.net/browse/ESPC360-3468?atlOrigin=eyJpIjoiMjBhNWIzMmFjMjdiNGE1YzhhZTE4YmM0ZjA0MDM4ZWYiLCJwIjoiZXhjZWwtamlyYSJ9" TargetMode="External"/><Relationship Id="rId583" Type="http://schemas.openxmlformats.org/officeDocument/2006/relationships/hyperlink" Target="https://sanes.atlassian.net/browse/ESPC360-10787?atlOrigin=eyJpIjoiMjBhNWIzMmFjMjdiNGE1YzhhZTE4YmM0ZjA0MDM4ZWYiLCJwIjoiZXhjZWwtamlyYSJ9" TargetMode="External"/><Relationship Id="rId790" Type="http://schemas.openxmlformats.org/officeDocument/2006/relationships/hyperlink" Target="https://sanes.atlassian.net/browse/ESDCENINFO-1085?atlOrigin=eyJpIjoiMjBhNWIzMmFjMjdiNGE1YzhhZTE4YmM0ZjA0MDM4ZWYiLCJwIjoiZXhjZWwtamlyYSJ9" TargetMode="External"/><Relationship Id="rId804" Type="http://schemas.openxmlformats.org/officeDocument/2006/relationships/hyperlink" Target="https://sanes.atlassian.net/browse/ESPC360-3468?atlOrigin=eyJpIjoiMjBhNWIzMmFjMjdiNGE1YzhhZTE4YmM0ZjA0MDM4ZWYiLCJwIjoiZXhjZWwtamlyYSJ9" TargetMode="External"/><Relationship Id="rId1227" Type="http://schemas.openxmlformats.org/officeDocument/2006/relationships/hyperlink" Target="https://sanes.atlassian.net/browse/ESDCENINFO-1085?atlOrigin=eyJpIjoiMjBhNWIzMmFjMjdiNGE1YzhhZTE4YmM0ZjA0MDM4ZWYiLCJwIjoiZXhjZWwtamlyYSJ9" TargetMode="External"/><Relationship Id="rId1434" Type="http://schemas.openxmlformats.org/officeDocument/2006/relationships/hyperlink" Target="https://sanes.atlassian.net/browse/ESPC360-4016?atlOrigin=eyJpIjoiMjBhNWIzMmFjMjdiNGE1YzhhZTE4YmM0ZjA0MDM4ZWYiLCJwIjoiZXhjZWwtamlyYSJ9" TargetMode="External"/><Relationship Id="rId1641" Type="http://schemas.openxmlformats.org/officeDocument/2006/relationships/hyperlink" Target="https://sanes.atlassian.net/browse/ESDCENINFO-1036?atlOrigin=eyJpIjoiMjBhNWIzMmFjMjdiNGE1YzhhZTE4YmM0ZjA0MDM4ZWYiLCJwIjoiZXhjZWwtamlyYSJ9" TargetMode="External"/><Relationship Id="rId4" Type="http://schemas.openxmlformats.org/officeDocument/2006/relationships/hyperlink" Target="https://sanes.atlassian.net/browse/ESPC360-15019?atlOrigin=eyJpIjoiMjBhNWIzMmFjMjdiNGE1YzhhZTE4YmM0ZjA0MDM4ZWYiLCJwIjoiZXhjZWwtamlyYSJ9" TargetMode="External"/><Relationship Id="rId236" Type="http://schemas.openxmlformats.org/officeDocument/2006/relationships/hyperlink" Target="https://sanes.atlassian.net/browse/ESPC360-13113?atlOrigin=eyJpIjoiMjBhNWIzMmFjMjdiNGE1YzhhZTE4YmM0ZjA0MDM4ZWYiLCJwIjoiZXhjZWwtamlyYSJ9" TargetMode="External"/><Relationship Id="rId443" Type="http://schemas.openxmlformats.org/officeDocument/2006/relationships/hyperlink" Target="https://sanes.atlassian.net/browse/ESPC360-11736?atlOrigin=eyJpIjoiMjBhNWIzMmFjMjdiNGE1YzhhZTE4YmM0ZjA0MDM4ZWYiLCJwIjoiZXhjZWwtamlyYSJ9" TargetMode="External"/><Relationship Id="rId650" Type="http://schemas.openxmlformats.org/officeDocument/2006/relationships/hyperlink" Target="https://sanes.atlassian.net/browse/ESPC360-3468?atlOrigin=eyJpIjoiMjBhNWIzMmFjMjdiNGE1YzhhZTE4YmM0ZjA0MDM4ZWYiLCJwIjoiZXhjZWwtamlyYSJ9" TargetMode="External"/><Relationship Id="rId888" Type="http://schemas.openxmlformats.org/officeDocument/2006/relationships/hyperlink" Target="https://sanes.atlassian.net/browse/ESDCENINFO-1085?atlOrigin=eyJpIjoiMjBhNWIzMmFjMjdiNGE1YzhhZTE4YmM0ZjA0MDM4ZWYiLCJwIjoiZXhjZWwtamlyYSJ9" TargetMode="External"/><Relationship Id="rId1073" Type="http://schemas.openxmlformats.org/officeDocument/2006/relationships/hyperlink" Target="https://sanes.atlassian.net/browse/ESPC360-6439?atlOrigin=eyJpIjoiMjBhNWIzMmFjMjdiNGE1YzhhZTE4YmM0ZjA0MDM4ZWYiLCJwIjoiZXhjZWwtamlyYSJ9" TargetMode="External"/><Relationship Id="rId1280" Type="http://schemas.openxmlformats.org/officeDocument/2006/relationships/hyperlink" Target="https://sanes.atlassian.net/browse/ESPC360-5587?atlOrigin=eyJpIjoiMjBhNWIzMmFjMjdiNGE1YzhhZTE4YmM0ZjA0MDM4ZWYiLCJwIjoiZXhjZWwtamlyYSJ9" TargetMode="External"/><Relationship Id="rId1501" Type="http://schemas.openxmlformats.org/officeDocument/2006/relationships/hyperlink" Target="https://sanes.atlassian.net/browse/ESPC360-3274?atlOrigin=eyJpIjoiMjBhNWIzMmFjMjdiNGE1YzhhZTE4YmM0ZjA0MDM4ZWYiLCJwIjoiZXhjZWwtamlyYSJ9" TargetMode="External"/><Relationship Id="rId303" Type="http://schemas.openxmlformats.org/officeDocument/2006/relationships/hyperlink" Target="https://sanes.atlassian.net/browse/ESPC360-3468?atlOrigin=eyJpIjoiMjBhNWIzMmFjMjdiNGE1YzhhZTE4YmM0ZjA0MDM4ZWYiLCJwIjoiZXhjZWwtamlyYSJ9" TargetMode="External"/><Relationship Id="rId748" Type="http://schemas.openxmlformats.org/officeDocument/2006/relationships/hyperlink" Target="https://sanes.atlassian.net/browse/ESPC360-9345?atlOrigin=eyJpIjoiMjBhNWIzMmFjMjdiNGE1YzhhZTE4YmM0ZjA0MDM4ZWYiLCJwIjoiZXhjZWwtamlyYSJ9" TargetMode="External"/><Relationship Id="rId955" Type="http://schemas.openxmlformats.org/officeDocument/2006/relationships/hyperlink" Target="https://sanes.atlassian.net/browse/ESDCENINFO-1085?atlOrigin=eyJpIjoiMjBhNWIzMmFjMjdiNGE1YzhhZTE4YmM0ZjA0MDM4ZWYiLCJwIjoiZXhjZWwtamlyYSJ9" TargetMode="External"/><Relationship Id="rId1140" Type="http://schemas.openxmlformats.org/officeDocument/2006/relationships/hyperlink" Target="https://sanes.atlassian.net/browse/ESDCENINFO-1085?atlOrigin=eyJpIjoiMjBhNWIzMmFjMjdiNGE1YzhhZTE4YmM0ZjA0MDM4ZWYiLCJwIjoiZXhjZWwtamlyYSJ9" TargetMode="External"/><Relationship Id="rId1378" Type="http://schemas.openxmlformats.org/officeDocument/2006/relationships/hyperlink" Target="https://sanes.atlassian.net/browse/ESDCENINFO-1036?atlOrigin=eyJpIjoiMjBhNWIzMmFjMjdiNGE1YzhhZTE4YmM0ZjA0MDM4ZWYiLCJwIjoiZXhjZWwtamlyYSJ9" TargetMode="External"/><Relationship Id="rId1585" Type="http://schemas.openxmlformats.org/officeDocument/2006/relationships/hyperlink" Target="https://sanes.atlassian.net/browse/ESDCENINFO-1036?atlOrigin=eyJpIjoiMjBhNWIzMmFjMjdiNGE1YzhhZTE4YmM0ZjA0MDM4ZWYiLCJwIjoiZXhjZWwtamlyYSJ9" TargetMode="External"/><Relationship Id="rId84" Type="http://schemas.openxmlformats.org/officeDocument/2006/relationships/hyperlink" Target="https://sanes.atlassian.net/browse/ESPC360-14103?atlOrigin=eyJpIjoiMjBhNWIzMmFjMjdiNGE1YzhhZTE4YmM0ZjA0MDM4ZWYiLCJwIjoiZXhjZWwtamlyYSJ9" TargetMode="External"/><Relationship Id="rId387" Type="http://schemas.openxmlformats.org/officeDocument/2006/relationships/hyperlink" Target="https://sanes.atlassian.net/browse/ESDCENINFO-1085?atlOrigin=eyJpIjoiMjBhNWIzMmFjMjdiNGE1YzhhZTE4YmM0ZjA0MDM4ZWYiLCJwIjoiZXhjZWwtamlyYSJ9" TargetMode="External"/><Relationship Id="rId510" Type="http://schemas.openxmlformats.org/officeDocument/2006/relationships/hyperlink" Target="https://sanes.atlassian.net/browse/ESDCENINFO-1085?atlOrigin=eyJpIjoiMjBhNWIzMmFjMjdiNGE1YzhhZTE4YmM0ZjA0MDM4ZWYiLCJwIjoiZXhjZWwtamlyYSJ9" TargetMode="External"/><Relationship Id="rId594" Type="http://schemas.openxmlformats.org/officeDocument/2006/relationships/hyperlink" Target="https://sanes.atlassian.net/browse/ESDCENINFO-1085?atlOrigin=eyJpIjoiMjBhNWIzMmFjMjdiNGE1YzhhZTE4YmM0ZjA0MDM4ZWYiLCJwIjoiZXhjZWwtamlyYSJ9" TargetMode="External"/><Relationship Id="rId608" Type="http://schemas.openxmlformats.org/officeDocument/2006/relationships/hyperlink" Target="https://sanes.atlassian.net/browse/ESDCENINFO-1085?atlOrigin=eyJpIjoiMjBhNWIzMmFjMjdiNGE1YzhhZTE4YmM0ZjA0MDM4ZWYiLCJwIjoiZXhjZWwtamlyYSJ9" TargetMode="External"/><Relationship Id="rId815" Type="http://schemas.openxmlformats.org/officeDocument/2006/relationships/hyperlink" Target="https://sanes.atlassian.net/browse/ESPC360-8674?atlOrigin=eyJpIjoiMjBhNWIzMmFjMjdiNGE1YzhhZTE4YmM0ZjA0MDM4ZWYiLCJwIjoiZXhjZWwtamlyYSJ9" TargetMode="External"/><Relationship Id="rId1238" Type="http://schemas.openxmlformats.org/officeDocument/2006/relationships/hyperlink" Target="https://sanes.atlassian.net/browse/ESDCENINFO-1085?atlOrigin=eyJpIjoiMjBhNWIzMmFjMjdiNGE1YzhhZTE4YmM0ZjA0MDM4ZWYiLCJwIjoiZXhjZWwtamlyYSJ9" TargetMode="External"/><Relationship Id="rId1445" Type="http://schemas.openxmlformats.org/officeDocument/2006/relationships/hyperlink" Target="https://sanes.atlassian.net/browse/ESPC360-3990?atlOrigin=eyJpIjoiMjBhNWIzMmFjMjdiNGE1YzhhZTE4YmM0ZjA0MDM4ZWYiLCJwIjoiZXhjZWwtamlyYSJ9" TargetMode="External"/><Relationship Id="rId1652" Type="http://schemas.openxmlformats.org/officeDocument/2006/relationships/hyperlink" Target="https://sanes.atlassian.net/browse/ESPC360-1656?atlOrigin=eyJpIjoiMjBhNWIzMmFjMjdiNGE1YzhhZTE4YmM0ZjA0MDM4ZWYiLCJwIjoiZXhjZWwtamlyYSJ9" TargetMode="External"/><Relationship Id="rId247" Type="http://schemas.openxmlformats.org/officeDocument/2006/relationships/hyperlink" Target="https://sanes.atlassian.net/browse/ESDCENINFO-1085?atlOrigin=eyJpIjoiMjBhNWIzMmFjMjdiNGE1YzhhZTE4YmM0ZjA0MDM4ZWYiLCJwIjoiZXhjZWwtamlyYSJ9" TargetMode="External"/><Relationship Id="rId899" Type="http://schemas.openxmlformats.org/officeDocument/2006/relationships/hyperlink" Target="https://sanes.atlassian.net/browse/ESPC360-7711?atlOrigin=eyJpIjoiMjBhNWIzMmFjMjdiNGE1YzhhZTE4YmM0ZjA0MDM4ZWYiLCJwIjoiZXhjZWwtamlyYSJ9" TargetMode="External"/><Relationship Id="rId1000" Type="http://schemas.openxmlformats.org/officeDocument/2006/relationships/hyperlink" Target="https://sanes.atlassian.net/browse/ESPC360-6926?atlOrigin=eyJpIjoiMjBhNWIzMmFjMjdiNGE1YzhhZTE4YmM0ZjA0MDM4ZWYiLCJwIjoiZXhjZWwtamlyYSJ9" TargetMode="External"/><Relationship Id="rId1084" Type="http://schemas.openxmlformats.org/officeDocument/2006/relationships/hyperlink" Target="https://sanes.atlassian.net/browse/ESPC360-6417?atlOrigin=eyJpIjoiMjBhNWIzMmFjMjdiNGE1YzhhZTE4YmM0ZjA0MDM4ZWYiLCJwIjoiZXhjZWwtamlyYSJ9" TargetMode="External"/><Relationship Id="rId1305" Type="http://schemas.openxmlformats.org/officeDocument/2006/relationships/hyperlink" Target="https://sanes.atlassian.net/browse/ESPC360-3468?atlOrigin=eyJpIjoiMjBhNWIzMmFjMjdiNGE1YzhhZTE4YmM0ZjA0MDM4ZWYiLCJwIjoiZXhjZWwtamlyYSJ9" TargetMode="External"/><Relationship Id="rId107" Type="http://schemas.openxmlformats.org/officeDocument/2006/relationships/hyperlink" Target="https://sanes.atlassian.net/browse/ESDCENINFO-1085?atlOrigin=eyJpIjoiMjBhNWIzMmFjMjdiNGE1YzhhZTE4YmM0ZjA0MDM4ZWYiLCJwIjoiZXhjZWwtamlyYSJ9" TargetMode="External"/><Relationship Id="rId454" Type="http://schemas.openxmlformats.org/officeDocument/2006/relationships/hyperlink" Target="https://sanes.atlassian.net/browse/ESDCENINFO-1085?atlOrigin=eyJpIjoiMjBhNWIzMmFjMjdiNGE1YzhhZTE4YmM0ZjA0MDM4ZWYiLCJwIjoiZXhjZWwtamlyYSJ9" TargetMode="External"/><Relationship Id="rId661" Type="http://schemas.openxmlformats.org/officeDocument/2006/relationships/hyperlink" Target="https://sanes.atlassian.net/browse/ESPC360-10219?atlOrigin=eyJpIjoiMjBhNWIzMmFjMjdiNGE1YzhhZTE4YmM0ZjA0MDM4ZWYiLCJwIjoiZXhjZWwtamlyYSJ9" TargetMode="External"/><Relationship Id="rId759" Type="http://schemas.openxmlformats.org/officeDocument/2006/relationships/hyperlink" Target="https://sanes.atlassian.net/browse/ESPC360-3468?atlOrigin=eyJpIjoiMjBhNWIzMmFjMjdiNGE1YzhhZTE4YmM0ZjA0MDM4ZWYiLCJwIjoiZXhjZWwtamlyYSJ9" TargetMode="External"/><Relationship Id="rId966" Type="http://schemas.openxmlformats.org/officeDocument/2006/relationships/hyperlink" Target="https://sanes.atlassian.net/browse/ESPC360-7215?atlOrigin=eyJpIjoiMjBhNWIzMmFjMjdiNGE1YzhhZTE4YmM0ZjA0MDM4ZWYiLCJwIjoiZXhjZWwtamlyYSJ9" TargetMode="External"/><Relationship Id="rId1291" Type="http://schemas.openxmlformats.org/officeDocument/2006/relationships/hyperlink" Target="https://sanes.atlassian.net/browse/ESPC360-3468?atlOrigin=eyJpIjoiMjBhNWIzMmFjMjdiNGE1YzhhZTE4YmM0ZjA0MDM4ZWYiLCJwIjoiZXhjZWwtamlyYSJ9" TargetMode="External"/><Relationship Id="rId1389" Type="http://schemas.openxmlformats.org/officeDocument/2006/relationships/hyperlink" Target="https://sanes.atlassian.net/browse/ESDCENINFO-1085?atlOrigin=eyJpIjoiMjBhNWIzMmFjMjdiNGE1YzhhZTE4YmM0ZjA0MDM4ZWYiLCJwIjoiZXhjZWwtamlyYSJ9" TargetMode="External"/><Relationship Id="rId1512" Type="http://schemas.openxmlformats.org/officeDocument/2006/relationships/hyperlink" Target="https://sanes.atlassian.net/browse/ESDCENINFO-1036?atlOrigin=eyJpIjoiMjBhNWIzMmFjMjdiNGE1YzhhZTE4YmM0ZjA0MDM4ZWYiLCJwIjoiZXhjZWwtamlyYSJ9" TargetMode="External"/><Relationship Id="rId1596" Type="http://schemas.openxmlformats.org/officeDocument/2006/relationships/hyperlink" Target="https://sanes.atlassian.net/browse/ESPC360-91?atlOrigin=eyJpIjoiMjBhNWIzMmFjMjdiNGE1YzhhZTE4YmM0ZjA0MDM4ZWYiLCJwIjoiZXhjZWwtamlyYSJ9" TargetMode="External"/><Relationship Id="rId11" Type="http://schemas.openxmlformats.org/officeDocument/2006/relationships/hyperlink" Target="https://sanes.atlassian.net/browse/ESPC360-14314?atlOrigin=eyJpIjoiMjBhNWIzMmFjMjdiNGE1YzhhZTE4YmM0ZjA0MDM4ZWYiLCJwIjoiZXhjZWwtamlyYSJ9" TargetMode="External"/><Relationship Id="rId314" Type="http://schemas.openxmlformats.org/officeDocument/2006/relationships/hyperlink" Target="https://sanes.atlassian.net/browse/ESPC360-12627?atlOrigin=eyJpIjoiMjBhNWIzMmFjMjdiNGE1YzhhZTE4YmM0ZjA0MDM4ZWYiLCJwIjoiZXhjZWwtamlyYSJ9" TargetMode="External"/><Relationship Id="rId398" Type="http://schemas.openxmlformats.org/officeDocument/2006/relationships/hyperlink" Target="https://sanes.atlassian.net/browse/ESPC360-11886?atlOrigin=eyJpIjoiMjBhNWIzMmFjMjdiNGE1YzhhZTE4YmM0ZjA0MDM4ZWYiLCJwIjoiZXhjZWwtamlyYSJ9" TargetMode="External"/><Relationship Id="rId521" Type="http://schemas.openxmlformats.org/officeDocument/2006/relationships/hyperlink" Target="https://sanes.atlassian.net/browse/ESPC360-11222?atlOrigin=eyJpIjoiMjBhNWIzMmFjMjdiNGE1YzhhZTE4YmM0ZjA0MDM4ZWYiLCJwIjoiZXhjZWwtamlyYSJ9" TargetMode="External"/><Relationship Id="rId619" Type="http://schemas.openxmlformats.org/officeDocument/2006/relationships/hyperlink" Target="https://sanes.atlassian.net/browse/ESPC360-10552?atlOrigin=eyJpIjoiMjBhNWIzMmFjMjdiNGE1YzhhZTE4YmM0ZjA0MDM4ZWYiLCJwIjoiZXhjZWwtamlyYSJ9" TargetMode="External"/><Relationship Id="rId1151" Type="http://schemas.openxmlformats.org/officeDocument/2006/relationships/hyperlink" Target="https://sanes.atlassian.net/browse/ESDCENINFO-1085?atlOrigin=eyJpIjoiMjBhNWIzMmFjMjdiNGE1YzhhZTE4YmM0ZjA0MDM4ZWYiLCJwIjoiZXhjZWwtamlyYSJ9" TargetMode="External"/><Relationship Id="rId1249" Type="http://schemas.openxmlformats.org/officeDocument/2006/relationships/hyperlink" Target="https://sanes.atlassian.net/browse/ESPC360-5745?atlOrigin=eyJpIjoiMjBhNWIzMmFjMjdiNGE1YzhhZTE4YmM0ZjA0MDM4ZWYiLCJwIjoiZXhjZWwtamlyYSJ9" TargetMode="External"/><Relationship Id="rId95" Type="http://schemas.openxmlformats.org/officeDocument/2006/relationships/hyperlink" Target="https://sanes.atlassian.net/browse/ESDCENINFO-1085?atlOrigin=eyJpIjoiMjBhNWIzMmFjMjdiNGE1YzhhZTE4YmM0ZjA0MDM4ZWYiLCJwIjoiZXhjZWwtamlyYSJ9" TargetMode="External"/><Relationship Id="rId160" Type="http://schemas.openxmlformats.org/officeDocument/2006/relationships/hyperlink" Target="https://sanes.atlassian.net/browse/ESPC360-13557?atlOrigin=eyJpIjoiMjBhNWIzMmFjMjdiNGE1YzhhZTE4YmM0ZjA0MDM4ZWYiLCJwIjoiZXhjZWwtamlyYSJ9" TargetMode="External"/><Relationship Id="rId826" Type="http://schemas.openxmlformats.org/officeDocument/2006/relationships/hyperlink" Target="https://sanes.atlassian.net/browse/ESDCENINFO-1085?atlOrigin=eyJpIjoiMjBhNWIzMmFjMjdiNGE1YzhhZTE4YmM0ZjA0MDM4ZWYiLCJwIjoiZXhjZWwtamlyYSJ9" TargetMode="External"/><Relationship Id="rId1011" Type="http://schemas.openxmlformats.org/officeDocument/2006/relationships/hyperlink" Target="https://sanes.atlassian.net/browse/ESDCENINFO-1085?atlOrigin=eyJpIjoiMjBhNWIzMmFjMjdiNGE1YzhhZTE4YmM0ZjA0MDM4ZWYiLCJwIjoiZXhjZWwtamlyYSJ9" TargetMode="External"/><Relationship Id="rId1109" Type="http://schemas.openxmlformats.org/officeDocument/2006/relationships/hyperlink" Target="https://sanes.atlassian.net/browse/ESDCENINFO-1085?atlOrigin=eyJpIjoiMjBhNWIzMmFjMjdiNGE1YzhhZTE4YmM0ZjA0MDM4ZWYiLCJwIjoiZXhjZWwtamlyYSJ9" TargetMode="External"/><Relationship Id="rId1456" Type="http://schemas.openxmlformats.org/officeDocument/2006/relationships/hyperlink" Target="https://sanes.atlassian.net/browse/ESDCENINFO-1036?atlOrigin=eyJpIjoiMjBhNWIzMmFjMjdiNGE1YzhhZTE4YmM0ZjA0MDM4ZWYiLCJwIjoiZXhjZWwtamlyYSJ9" TargetMode="External"/><Relationship Id="rId1663" Type="http://schemas.openxmlformats.org/officeDocument/2006/relationships/hyperlink" Target="https://sanes.atlassian.net/browse/ESPC360-36?atlOrigin=eyJpIjoiMjBhNWIzMmFjMjdiNGE1YzhhZTE4YmM0ZjA0MDM4ZWYiLCJwIjoiZXhjZWwtamlyYSJ9" TargetMode="External"/><Relationship Id="rId258" Type="http://schemas.openxmlformats.org/officeDocument/2006/relationships/hyperlink" Target="https://sanes.atlassian.net/browse/ESPC360-13013?atlOrigin=eyJpIjoiMjBhNWIzMmFjMjdiNGE1YzhhZTE4YmM0ZjA0MDM4ZWYiLCJwIjoiZXhjZWwtamlyYSJ9" TargetMode="External"/><Relationship Id="rId465" Type="http://schemas.openxmlformats.org/officeDocument/2006/relationships/hyperlink" Target="https://sanes.atlassian.net/browse/ESPC360-11523?atlOrigin=eyJpIjoiMjBhNWIzMmFjMjdiNGE1YzhhZTE4YmM0ZjA0MDM4ZWYiLCJwIjoiZXhjZWwtamlyYSJ9" TargetMode="External"/><Relationship Id="rId672" Type="http://schemas.openxmlformats.org/officeDocument/2006/relationships/hyperlink" Target="https://sanes.atlassian.net/browse/ESPC360-3468?atlOrigin=eyJpIjoiMjBhNWIzMmFjMjdiNGE1YzhhZTE4YmM0ZjA0MDM4ZWYiLCJwIjoiZXhjZWwtamlyYSJ9" TargetMode="External"/><Relationship Id="rId1095" Type="http://schemas.openxmlformats.org/officeDocument/2006/relationships/hyperlink" Target="https://sanes.atlassian.net/browse/ESDCENINFO-1085?atlOrigin=eyJpIjoiMjBhNWIzMmFjMjdiNGE1YzhhZTE4YmM0ZjA0MDM4ZWYiLCJwIjoiZXhjZWwtamlyYSJ9" TargetMode="External"/><Relationship Id="rId1316" Type="http://schemas.openxmlformats.org/officeDocument/2006/relationships/hyperlink" Target="https://sanes.atlassian.net/browse/ESPC360-5179?atlOrigin=eyJpIjoiMjBhNWIzMmFjMjdiNGE1YzhhZTE4YmM0ZjA0MDM4ZWYiLCJwIjoiZXhjZWwtamlyYSJ9" TargetMode="External"/><Relationship Id="rId1523" Type="http://schemas.openxmlformats.org/officeDocument/2006/relationships/hyperlink" Target="https://sanes.atlassian.net/browse/ESPC360-36?atlOrigin=eyJpIjoiMjBhNWIzMmFjMjdiNGE1YzhhZTE4YmM0ZjA0MDM4ZWYiLCJwIjoiZXhjZWwtamlyYSJ9" TargetMode="External"/><Relationship Id="rId22" Type="http://schemas.openxmlformats.org/officeDocument/2006/relationships/hyperlink" Target="https://sanes.atlassian.net/browse/ESPC360-14863?atlOrigin=eyJpIjoiMjBhNWIzMmFjMjdiNGE1YzhhZTE4YmM0ZjA0MDM4ZWYiLCJwIjoiZXhjZWwtamlyYSJ9" TargetMode="External"/><Relationship Id="rId118" Type="http://schemas.openxmlformats.org/officeDocument/2006/relationships/hyperlink" Target="https://sanes.atlassian.net/browse/ESPC360-13835?atlOrigin=eyJpIjoiMjBhNWIzMmFjMjdiNGE1YzhhZTE4YmM0ZjA0MDM4ZWYiLCJwIjoiZXhjZWwtamlyYSJ9" TargetMode="External"/><Relationship Id="rId325" Type="http://schemas.openxmlformats.org/officeDocument/2006/relationships/hyperlink" Target="https://sanes.atlassian.net/browse/ESPC360-3468?atlOrigin=eyJpIjoiMjBhNWIzMmFjMjdiNGE1YzhhZTE4YmM0ZjA0MDM4ZWYiLCJwIjoiZXhjZWwtamlyYSJ9" TargetMode="External"/><Relationship Id="rId532" Type="http://schemas.openxmlformats.org/officeDocument/2006/relationships/hyperlink" Target="https://sanes.atlassian.net/browse/ESDCENINFO-1085?atlOrigin=eyJpIjoiMjBhNWIzMmFjMjdiNGE1YzhhZTE4YmM0ZjA0MDM4ZWYiLCJwIjoiZXhjZWwtamlyYSJ9" TargetMode="External"/><Relationship Id="rId977" Type="http://schemas.openxmlformats.org/officeDocument/2006/relationships/hyperlink" Target="https://sanes.atlassian.net/browse/ESDCENINFO-1085?atlOrigin=eyJpIjoiMjBhNWIzMmFjMjdiNGE1YzhhZTE4YmM0ZjA0MDM4ZWYiLCJwIjoiZXhjZWwtamlyYSJ9" TargetMode="External"/><Relationship Id="rId1162" Type="http://schemas.openxmlformats.org/officeDocument/2006/relationships/hyperlink" Target="https://sanes.atlassian.net/browse/ESDCENINFO-1085?atlOrigin=eyJpIjoiMjBhNWIzMmFjMjdiNGE1YzhhZTE4YmM0ZjA0MDM4ZWYiLCJwIjoiZXhjZWwtamlyYSJ9" TargetMode="External"/><Relationship Id="rId171" Type="http://schemas.openxmlformats.org/officeDocument/2006/relationships/hyperlink" Target="https://sanes.atlassian.net/browse/ESDCENINFO-1184?atlOrigin=eyJpIjoiMjBhNWIzMmFjMjdiNGE1YzhhZTE4YmM0ZjA0MDM4ZWYiLCJwIjoiZXhjZWwtamlyYSJ9" TargetMode="External"/><Relationship Id="rId837" Type="http://schemas.openxmlformats.org/officeDocument/2006/relationships/hyperlink" Target="https://sanes.atlassian.net/browse/ESPC360-8259?atlOrigin=eyJpIjoiMjBhNWIzMmFjMjdiNGE1YzhhZTE4YmM0ZjA0MDM4ZWYiLCJwIjoiZXhjZWwtamlyYSJ9" TargetMode="External"/><Relationship Id="rId1022" Type="http://schemas.openxmlformats.org/officeDocument/2006/relationships/hyperlink" Target="https://sanes.atlassian.net/browse/ESPC360-6766?atlOrigin=eyJpIjoiMjBhNWIzMmFjMjdiNGE1YzhhZTE4YmM0ZjA0MDM4ZWYiLCJwIjoiZXhjZWwtamlyYSJ9" TargetMode="External"/><Relationship Id="rId1467" Type="http://schemas.openxmlformats.org/officeDocument/2006/relationships/hyperlink" Target="https://sanes.atlassian.net/browse/ESPC360-3485?atlOrigin=eyJpIjoiMjBhNWIzMmFjMjdiNGE1YzhhZTE4YmM0ZjA0MDM4ZWYiLCJwIjoiZXhjZWwtamlyYSJ9" TargetMode="External"/><Relationship Id="rId1674" Type="http://schemas.openxmlformats.org/officeDocument/2006/relationships/hyperlink" Target="https://sanes.atlassian.net/browse/ESPC360-35?atlOrigin=eyJpIjoiMjBhNWIzMmFjMjdiNGE1YzhhZTE4YmM0ZjA0MDM4ZWYiLCJwIjoiZXhjZWwtamlyYSJ9" TargetMode="External"/><Relationship Id="rId269" Type="http://schemas.openxmlformats.org/officeDocument/2006/relationships/hyperlink" Target="https://sanes.atlassian.net/browse/ESDCENINFO-1085?atlOrigin=eyJpIjoiMjBhNWIzMmFjMjdiNGE1YzhhZTE4YmM0ZjA0MDM4ZWYiLCJwIjoiZXhjZWwtamlyYSJ9" TargetMode="External"/><Relationship Id="rId476" Type="http://schemas.openxmlformats.org/officeDocument/2006/relationships/hyperlink" Target="https://sanes.atlassian.net/browse/ESDCENINFO-1085?atlOrigin=eyJpIjoiMjBhNWIzMmFjMjdiNGE1YzhhZTE4YmM0ZjA0MDM4ZWYiLCJwIjoiZXhjZWwtamlyYSJ9" TargetMode="External"/><Relationship Id="rId683" Type="http://schemas.openxmlformats.org/officeDocument/2006/relationships/hyperlink" Target="https://sanes.atlassian.net/browse/ESPC360-10183?atlOrigin=eyJpIjoiMjBhNWIzMmFjMjdiNGE1YzhhZTE4YmM0ZjA0MDM4ZWYiLCJwIjoiZXhjZWwtamlyYSJ9" TargetMode="External"/><Relationship Id="rId890" Type="http://schemas.openxmlformats.org/officeDocument/2006/relationships/hyperlink" Target="https://sanes.atlassian.net/browse/ESDCENINFO-1085?atlOrigin=eyJpIjoiMjBhNWIzMmFjMjdiNGE1YzhhZTE4YmM0ZjA0MDM4ZWYiLCJwIjoiZXhjZWwtamlyYSJ9" TargetMode="External"/><Relationship Id="rId904" Type="http://schemas.openxmlformats.org/officeDocument/2006/relationships/hyperlink" Target="https://sanes.atlassian.net/browse/ESDCENINFO-1085?atlOrigin=eyJpIjoiMjBhNWIzMmFjMjdiNGE1YzhhZTE4YmM0ZjA0MDM4ZWYiLCJwIjoiZXhjZWwtamlyYSJ9" TargetMode="External"/><Relationship Id="rId1327" Type="http://schemas.openxmlformats.org/officeDocument/2006/relationships/hyperlink" Target="https://sanes.atlassian.net/browse/ESPC360-5123?atlOrigin=eyJpIjoiMjBhNWIzMmFjMjdiNGE1YzhhZTE4YmM0ZjA0MDM4ZWYiLCJwIjoiZXhjZWwtamlyYSJ9" TargetMode="External"/><Relationship Id="rId1534" Type="http://schemas.openxmlformats.org/officeDocument/2006/relationships/hyperlink" Target="https://sanes.atlassian.net/browse/ESPC360-3076?atlOrigin=eyJpIjoiMjBhNWIzMmFjMjdiNGE1YzhhZTE4YmM0ZjA0MDM4ZWYiLCJwIjoiZXhjZWwtamlyYSJ9" TargetMode="External"/><Relationship Id="rId33" Type="http://schemas.openxmlformats.org/officeDocument/2006/relationships/hyperlink" Target="https://sanes.atlassian.net/browse/ESDCENINFO-1184?atlOrigin=eyJpIjoiMjBhNWIzMmFjMjdiNGE1YzhhZTE4YmM0ZjA0MDM4ZWYiLCJwIjoiZXhjZWwtamlyYSJ9" TargetMode="External"/><Relationship Id="rId129" Type="http://schemas.openxmlformats.org/officeDocument/2006/relationships/hyperlink" Target="https://sanes.atlassian.net/browse/ESDCENINFO-1085?atlOrigin=eyJpIjoiMjBhNWIzMmFjMjdiNGE1YzhhZTE4YmM0ZjA0MDM4ZWYiLCJwIjoiZXhjZWwtamlyYSJ9" TargetMode="External"/><Relationship Id="rId336" Type="http://schemas.openxmlformats.org/officeDocument/2006/relationships/hyperlink" Target="https://sanes.atlassian.net/browse/ESPC360-12355?atlOrigin=eyJpIjoiMjBhNWIzMmFjMjdiNGE1YzhhZTE4YmM0ZjA0MDM4ZWYiLCJwIjoiZXhjZWwtamlyYSJ9" TargetMode="External"/><Relationship Id="rId543" Type="http://schemas.openxmlformats.org/officeDocument/2006/relationships/hyperlink" Target="https://sanes.atlassian.net/browse/ESPC360-11079?atlOrigin=eyJpIjoiMjBhNWIzMmFjMjdiNGE1YzhhZTE4YmM0ZjA0MDM4ZWYiLCJwIjoiZXhjZWwtamlyYSJ9" TargetMode="External"/><Relationship Id="rId988" Type="http://schemas.openxmlformats.org/officeDocument/2006/relationships/hyperlink" Target="https://sanes.atlassian.net/browse/ESPC360-6974?atlOrigin=eyJpIjoiMjBhNWIzMmFjMjdiNGE1YzhhZTE4YmM0ZjA0MDM4ZWYiLCJwIjoiZXhjZWwtamlyYSJ9" TargetMode="External"/><Relationship Id="rId1173" Type="http://schemas.openxmlformats.org/officeDocument/2006/relationships/hyperlink" Target="https://sanes.atlassian.net/browse/ESDCENINFO-1085?atlOrigin=eyJpIjoiMjBhNWIzMmFjMjdiNGE1YzhhZTE4YmM0ZjA0MDM4ZWYiLCJwIjoiZXhjZWwtamlyYSJ9" TargetMode="External"/><Relationship Id="rId1380" Type="http://schemas.openxmlformats.org/officeDocument/2006/relationships/hyperlink" Target="https://sanes.atlassian.net/browse/ESDCENINFO-1036?atlOrigin=eyJpIjoiMjBhNWIzMmFjMjdiNGE1YzhhZTE4YmM0ZjA0MDM4ZWYiLCJwIjoiZXhjZWwtamlyYSJ9" TargetMode="External"/><Relationship Id="rId1601" Type="http://schemas.openxmlformats.org/officeDocument/2006/relationships/hyperlink" Target="https://sanes.atlassian.net/browse/ESPC360-2177?atlOrigin=eyJpIjoiMjBhNWIzMmFjMjdiNGE1YzhhZTE4YmM0ZjA0MDM4ZWYiLCJwIjoiZXhjZWwtamlyYSJ9" TargetMode="External"/><Relationship Id="rId182" Type="http://schemas.openxmlformats.org/officeDocument/2006/relationships/hyperlink" Target="https://sanes.atlassian.net/browse/ESPC360-13410?atlOrigin=eyJpIjoiMjBhNWIzMmFjMjdiNGE1YzhhZTE4YmM0ZjA0MDM4ZWYiLCJwIjoiZXhjZWwtamlyYSJ9" TargetMode="External"/><Relationship Id="rId403" Type="http://schemas.openxmlformats.org/officeDocument/2006/relationships/hyperlink" Target="https://sanes.atlassian.net/browse/ESDCENINFO-1085?atlOrigin=eyJpIjoiMjBhNWIzMmFjMjdiNGE1YzhhZTE4YmM0ZjA0MDM4ZWYiLCJwIjoiZXhjZWwtamlyYSJ9" TargetMode="External"/><Relationship Id="rId750" Type="http://schemas.openxmlformats.org/officeDocument/2006/relationships/hyperlink" Target="https://sanes.atlassian.net/browse/ESPC360-9344?atlOrigin=eyJpIjoiMjBhNWIzMmFjMjdiNGE1YzhhZTE4YmM0ZjA0MDM4ZWYiLCJwIjoiZXhjZWwtamlyYSJ9" TargetMode="External"/><Relationship Id="rId848" Type="http://schemas.openxmlformats.org/officeDocument/2006/relationships/hyperlink" Target="https://sanes.atlassian.net/browse/ESDCENINFO-1085?atlOrigin=eyJpIjoiMjBhNWIzMmFjMjdiNGE1YzhhZTE4YmM0ZjA0MDM4ZWYiLCJwIjoiZXhjZWwtamlyYSJ9" TargetMode="External"/><Relationship Id="rId1033" Type="http://schemas.openxmlformats.org/officeDocument/2006/relationships/hyperlink" Target="https://sanes.atlassian.net/browse/ESDCENINFO-1085?atlOrigin=eyJpIjoiMjBhNWIzMmFjMjdiNGE1YzhhZTE4YmM0ZjA0MDM4ZWYiLCJwIjoiZXhjZWwtamlyYSJ9" TargetMode="External"/><Relationship Id="rId1478" Type="http://schemas.openxmlformats.org/officeDocument/2006/relationships/hyperlink" Target="https://sanes.atlassian.net/browse/ESPC360-3449?atlOrigin=eyJpIjoiMjBhNWIzMmFjMjdiNGE1YzhhZTE4YmM0ZjA0MDM4ZWYiLCJwIjoiZXhjZWwtamlyYSJ9" TargetMode="External"/><Relationship Id="rId1685" Type="http://schemas.openxmlformats.org/officeDocument/2006/relationships/hyperlink" Target="https://sanes.atlassian.net/browse/ESPC360-1114?atlOrigin=eyJpIjoiMjBhNWIzMmFjMjdiNGE1YzhhZTE4YmM0ZjA0MDM4ZWYiLCJwIjoiZXhjZWwtamlyYSJ9" TargetMode="External"/><Relationship Id="rId487" Type="http://schemas.openxmlformats.org/officeDocument/2006/relationships/hyperlink" Target="https://sanes.atlassian.net/browse/ESDCENINFO-1085?atlOrigin=eyJpIjoiMjBhNWIzMmFjMjdiNGE1YzhhZTE4YmM0ZjA0MDM4ZWYiLCJwIjoiZXhjZWwtamlyYSJ9" TargetMode="External"/><Relationship Id="rId610" Type="http://schemas.openxmlformats.org/officeDocument/2006/relationships/hyperlink" Target="https://sanes.atlassian.net/browse/ESDCENINFO-1085?atlOrigin=eyJpIjoiMjBhNWIzMmFjMjdiNGE1YzhhZTE4YmM0ZjA0MDM4ZWYiLCJwIjoiZXhjZWwtamlyYSJ9" TargetMode="External"/><Relationship Id="rId694" Type="http://schemas.openxmlformats.org/officeDocument/2006/relationships/hyperlink" Target="https://sanes.atlassian.net/browse/ESDCENINFO-1085?atlOrigin=eyJpIjoiMjBhNWIzMmFjMjdiNGE1YzhhZTE4YmM0ZjA0MDM4ZWYiLCJwIjoiZXhjZWwtamlyYSJ9" TargetMode="External"/><Relationship Id="rId708" Type="http://schemas.openxmlformats.org/officeDocument/2006/relationships/hyperlink" Target="https://sanes.atlassian.net/browse/ESDCENINFO-1085?atlOrigin=eyJpIjoiMjBhNWIzMmFjMjdiNGE1YzhhZTE4YmM0ZjA0MDM4ZWYiLCJwIjoiZXhjZWwtamlyYSJ9" TargetMode="External"/><Relationship Id="rId915" Type="http://schemas.openxmlformats.org/officeDocument/2006/relationships/hyperlink" Target="https://sanes.atlassian.net/browse/ESPC360-7622?atlOrigin=eyJpIjoiMjBhNWIzMmFjMjdiNGE1YzhhZTE4YmM0ZjA0MDM4ZWYiLCJwIjoiZXhjZWwtamlyYSJ9" TargetMode="External"/><Relationship Id="rId1240" Type="http://schemas.openxmlformats.org/officeDocument/2006/relationships/hyperlink" Target="https://sanes.atlassian.net/browse/ESDCENINFO-1085?atlOrigin=eyJpIjoiMjBhNWIzMmFjMjdiNGE1YzhhZTE4YmM0ZjA0MDM4ZWYiLCJwIjoiZXhjZWwtamlyYSJ9" TargetMode="External"/><Relationship Id="rId1338" Type="http://schemas.openxmlformats.org/officeDocument/2006/relationships/hyperlink" Target="https://sanes.atlassian.net/browse/ESDCENINFO-1085?atlOrigin=eyJpIjoiMjBhNWIzMmFjMjdiNGE1YzhhZTE4YmM0ZjA0MDM4ZWYiLCJwIjoiZXhjZWwtamlyYSJ9" TargetMode="External"/><Relationship Id="rId1545" Type="http://schemas.openxmlformats.org/officeDocument/2006/relationships/hyperlink" Target="https://sanes.atlassian.net/browse/ESDCENINFO-1036?atlOrigin=eyJpIjoiMjBhNWIzMmFjMjdiNGE1YzhhZTE4YmM0ZjA0MDM4ZWYiLCJwIjoiZXhjZWwtamlyYSJ9" TargetMode="External"/><Relationship Id="rId347" Type="http://schemas.openxmlformats.org/officeDocument/2006/relationships/hyperlink" Target="https://sanes.atlassian.net/browse/ESDCENINFO-1085?atlOrigin=eyJpIjoiMjBhNWIzMmFjMjdiNGE1YzhhZTE4YmM0ZjA0MDM4ZWYiLCJwIjoiZXhjZWwtamlyYSJ9" TargetMode="External"/><Relationship Id="rId999" Type="http://schemas.openxmlformats.org/officeDocument/2006/relationships/hyperlink" Target="https://sanes.atlassian.net/browse/ESPC360-3468?atlOrigin=eyJpIjoiMjBhNWIzMmFjMjdiNGE1YzhhZTE4YmM0ZjA0MDM4ZWYiLCJwIjoiZXhjZWwtamlyYSJ9" TargetMode="External"/><Relationship Id="rId1100" Type="http://schemas.openxmlformats.org/officeDocument/2006/relationships/hyperlink" Target="https://sanes.atlassian.net/browse/ESPC360-6383?atlOrigin=eyJpIjoiMjBhNWIzMmFjMjdiNGE1YzhhZTE4YmM0ZjA0MDM4ZWYiLCJwIjoiZXhjZWwtamlyYSJ9" TargetMode="External"/><Relationship Id="rId1184" Type="http://schemas.openxmlformats.org/officeDocument/2006/relationships/hyperlink" Target="https://sanes.atlassian.net/browse/ESPC360-6089?atlOrigin=eyJpIjoiMjBhNWIzMmFjMjdiNGE1YzhhZTE4YmM0ZjA0MDM4ZWYiLCJwIjoiZXhjZWwtamlyYSJ9" TargetMode="External"/><Relationship Id="rId1405" Type="http://schemas.openxmlformats.org/officeDocument/2006/relationships/hyperlink" Target="https://sanes.atlassian.net/browse/ESPC360-4579?atlOrigin=eyJpIjoiMjBhNWIzMmFjMjdiNGE1YzhhZTE4YmM0ZjA0MDM4ZWYiLCJwIjoiZXhjZWwtamlyYSJ9" TargetMode="External"/><Relationship Id="rId44" Type="http://schemas.openxmlformats.org/officeDocument/2006/relationships/hyperlink" Target="https://sanes.atlassian.net/browse/ESPC360-14466?atlOrigin=eyJpIjoiMjBhNWIzMmFjMjdiNGE1YzhhZTE4YmM0ZjA0MDM4ZWYiLCJwIjoiZXhjZWwtamlyYSJ9" TargetMode="External"/><Relationship Id="rId554" Type="http://schemas.openxmlformats.org/officeDocument/2006/relationships/hyperlink" Target="https://sanes.atlassian.net/browse/ESDCENINFO-1085?atlOrigin=eyJpIjoiMjBhNWIzMmFjMjdiNGE1YzhhZTE4YmM0ZjA0MDM4ZWYiLCJwIjoiZXhjZWwtamlyYSJ9" TargetMode="External"/><Relationship Id="rId761" Type="http://schemas.openxmlformats.org/officeDocument/2006/relationships/hyperlink" Target="https://sanes.atlassian.net/browse/ESDCENINFO-1085?atlOrigin=eyJpIjoiMjBhNWIzMmFjMjdiNGE1YzhhZTE4YmM0ZjA0MDM4ZWYiLCJwIjoiZXhjZWwtamlyYSJ9" TargetMode="External"/><Relationship Id="rId859" Type="http://schemas.openxmlformats.org/officeDocument/2006/relationships/hyperlink" Target="https://sanes.atlassian.net/browse/ESPC360-8009?atlOrigin=eyJpIjoiMjBhNWIzMmFjMjdiNGE1YzhhZTE4YmM0ZjA0MDM4ZWYiLCJwIjoiZXhjZWwtamlyYSJ9" TargetMode="External"/><Relationship Id="rId1391" Type="http://schemas.openxmlformats.org/officeDocument/2006/relationships/hyperlink" Target="https://sanes.atlassian.net/browse/ESDCENINFO-1085?atlOrigin=eyJpIjoiMjBhNWIzMmFjMjdiNGE1YzhhZTE4YmM0ZjA0MDM4ZWYiLCJwIjoiZXhjZWwtamlyYSJ9" TargetMode="External"/><Relationship Id="rId1489" Type="http://schemas.openxmlformats.org/officeDocument/2006/relationships/hyperlink" Target="https://sanes.atlassian.net/browse/ESDCENINFO-1036?atlOrigin=eyJpIjoiMjBhNWIzMmFjMjdiNGE1YzhhZTE4YmM0ZjA0MDM4ZWYiLCJwIjoiZXhjZWwtamlyYSJ9" TargetMode="External"/><Relationship Id="rId1612" Type="http://schemas.openxmlformats.org/officeDocument/2006/relationships/hyperlink" Target="https://sanes.atlassian.net/browse/ESPC360-26?atlOrigin=eyJpIjoiMjBhNWIzMmFjMjdiNGE1YzhhZTE4YmM0ZjA0MDM4ZWYiLCJwIjoiZXhjZWwtamlyYSJ9" TargetMode="External"/><Relationship Id="rId1696" Type="http://schemas.openxmlformats.org/officeDocument/2006/relationships/hyperlink" Target="https://sanes.atlassian.net/browse/ESDCENINFO-1036?atlOrigin=eyJpIjoiMjBhNWIzMmFjMjdiNGE1YzhhZTE4YmM0ZjA0MDM4ZWYiLCJwIjoiZXhjZWwtamlyYSJ9" TargetMode="External"/><Relationship Id="rId193" Type="http://schemas.openxmlformats.org/officeDocument/2006/relationships/hyperlink" Target="https://sanes.atlassian.net/browse/ESPC360-3468?atlOrigin=eyJpIjoiMjBhNWIzMmFjMjdiNGE1YzhhZTE4YmM0ZjA0MDM4ZWYiLCJwIjoiZXhjZWwtamlyYSJ9" TargetMode="External"/><Relationship Id="rId207" Type="http://schemas.openxmlformats.org/officeDocument/2006/relationships/hyperlink" Target="https://sanes.atlassian.net/browse/ESPC360-14314?atlOrigin=eyJpIjoiMjBhNWIzMmFjMjdiNGE1YzhhZTE4YmM0ZjA0MDM4ZWYiLCJwIjoiZXhjZWwtamlyYSJ9" TargetMode="External"/><Relationship Id="rId414" Type="http://schemas.openxmlformats.org/officeDocument/2006/relationships/hyperlink" Target="https://sanes.atlassian.net/browse/ESDCENINFO-1162?atlOrigin=eyJpIjoiMjBhNWIzMmFjMjdiNGE1YzhhZTE4YmM0ZjA0MDM4ZWYiLCJwIjoiZXhjZWwtamlyYSJ9" TargetMode="External"/><Relationship Id="rId498" Type="http://schemas.openxmlformats.org/officeDocument/2006/relationships/hyperlink" Target="https://sanes.atlassian.net/browse/ESPC360-11404?atlOrigin=eyJpIjoiMjBhNWIzMmFjMjdiNGE1YzhhZTE4YmM0ZjA0MDM4ZWYiLCJwIjoiZXhjZWwtamlyYSJ9" TargetMode="External"/><Relationship Id="rId621" Type="http://schemas.openxmlformats.org/officeDocument/2006/relationships/hyperlink" Target="https://sanes.atlassian.net/browse/ESPC360-3080?atlOrigin=eyJpIjoiMjBhNWIzMmFjMjdiNGE1YzhhZTE4YmM0ZjA0MDM4ZWYiLCJwIjoiZXhjZWwtamlyYSJ9" TargetMode="External"/><Relationship Id="rId1044" Type="http://schemas.openxmlformats.org/officeDocument/2006/relationships/hyperlink" Target="https://sanes.atlassian.net/browse/ESDCENINFO-1085?atlOrigin=eyJpIjoiMjBhNWIzMmFjMjdiNGE1YzhhZTE4YmM0ZjA0MDM4ZWYiLCJwIjoiZXhjZWwtamlyYSJ9" TargetMode="External"/><Relationship Id="rId1251" Type="http://schemas.openxmlformats.org/officeDocument/2006/relationships/hyperlink" Target="https://sanes.atlassian.net/browse/ESPC360-5742?atlOrigin=eyJpIjoiMjBhNWIzMmFjMjdiNGE1YzhhZTE4YmM0ZjA0MDM4ZWYiLCJwIjoiZXhjZWwtamlyYSJ9" TargetMode="External"/><Relationship Id="rId1349" Type="http://schemas.openxmlformats.org/officeDocument/2006/relationships/hyperlink" Target="https://sanes.atlassian.net/browse/ESPC360-4995?atlOrigin=eyJpIjoiMjBhNWIzMmFjMjdiNGE1YzhhZTE4YmM0ZjA0MDM4ZWYiLCJwIjoiZXhjZWwtamlyYSJ9" TargetMode="External"/><Relationship Id="rId260" Type="http://schemas.openxmlformats.org/officeDocument/2006/relationships/hyperlink" Target="https://sanes.atlassian.net/browse/ESPC360-13009?atlOrigin=eyJpIjoiMjBhNWIzMmFjMjdiNGE1YzhhZTE4YmM0ZjA0MDM4ZWYiLCJwIjoiZXhjZWwtamlyYSJ9" TargetMode="External"/><Relationship Id="rId719" Type="http://schemas.openxmlformats.org/officeDocument/2006/relationships/hyperlink" Target="https://sanes.atlassian.net/browse/ESPC360-9643?atlOrigin=eyJpIjoiMjBhNWIzMmFjMjdiNGE1YzhhZTE4YmM0ZjA0MDM4ZWYiLCJwIjoiZXhjZWwtamlyYSJ9" TargetMode="External"/><Relationship Id="rId926" Type="http://schemas.openxmlformats.org/officeDocument/2006/relationships/hyperlink" Target="https://sanes.atlassian.net/browse/ESDCENINFO-1085?atlOrigin=eyJpIjoiMjBhNWIzMmFjMjdiNGE1YzhhZTE4YmM0ZjA0MDM4ZWYiLCJwIjoiZXhjZWwtamlyYSJ9" TargetMode="External"/><Relationship Id="rId1111" Type="http://schemas.openxmlformats.org/officeDocument/2006/relationships/hyperlink" Target="https://sanes.atlassian.net/browse/ESDCENINFO-1085?atlOrigin=eyJpIjoiMjBhNWIzMmFjMjdiNGE1YzhhZTE4YmM0ZjA0MDM4ZWYiLCJwIjoiZXhjZWwtamlyYSJ9" TargetMode="External"/><Relationship Id="rId1556" Type="http://schemas.openxmlformats.org/officeDocument/2006/relationships/hyperlink" Target="https://sanes.atlassian.net/browse/ESDCENINFO-1036?atlOrigin=eyJpIjoiMjBhNWIzMmFjMjdiNGE1YzhhZTE4YmM0ZjA0MDM4ZWYiLCJwIjoiZXhjZWwtamlyYSJ9" TargetMode="External"/><Relationship Id="rId55" Type="http://schemas.openxmlformats.org/officeDocument/2006/relationships/hyperlink" Target="https://sanes.atlassian.net/browse/ESDCENINFO-1184?atlOrigin=eyJpIjoiMjBhNWIzMmFjMjdiNGE1YzhhZTE4YmM0ZjA0MDM4ZWYiLCJwIjoiZXhjZWwtamlyYSJ9" TargetMode="External"/><Relationship Id="rId120" Type="http://schemas.openxmlformats.org/officeDocument/2006/relationships/hyperlink" Target="https://sanes.atlassian.net/browse/ESPC360-13831?atlOrigin=eyJpIjoiMjBhNWIzMmFjMjdiNGE1YzhhZTE4YmM0ZjA0MDM4ZWYiLCJwIjoiZXhjZWwtamlyYSJ9" TargetMode="External"/><Relationship Id="rId358" Type="http://schemas.openxmlformats.org/officeDocument/2006/relationships/hyperlink" Target="https://sanes.atlassian.net/browse/ESPC360-12183?atlOrigin=eyJpIjoiMjBhNWIzMmFjMjdiNGE1YzhhZTE4YmM0ZjA0MDM4ZWYiLCJwIjoiZXhjZWwtamlyYSJ9" TargetMode="External"/><Relationship Id="rId565" Type="http://schemas.openxmlformats.org/officeDocument/2006/relationships/hyperlink" Target="https://sanes.atlassian.net/browse/ESPC360-11029?atlOrigin=eyJpIjoiMjBhNWIzMmFjMjdiNGE1YzhhZTE4YmM0ZjA0MDM4ZWYiLCJwIjoiZXhjZWwtamlyYSJ9" TargetMode="External"/><Relationship Id="rId772" Type="http://schemas.openxmlformats.org/officeDocument/2006/relationships/hyperlink" Target="https://sanes.atlassian.net/browse/ESPC360-9305?atlOrigin=eyJpIjoiMjBhNWIzMmFjMjdiNGE1YzhhZTE4YmM0ZjA0MDM4ZWYiLCJwIjoiZXhjZWwtamlyYSJ9" TargetMode="External"/><Relationship Id="rId1195" Type="http://schemas.openxmlformats.org/officeDocument/2006/relationships/hyperlink" Target="https://sanes.atlassian.net/browse/ESDCENINFO-1085?atlOrigin=eyJpIjoiMjBhNWIzMmFjMjdiNGE1YzhhZTE4YmM0ZjA0MDM4ZWYiLCJwIjoiZXhjZWwtamlyYSJ9" TargetMode="External"/><Relationship Id="rId1209" Type="http://schemas.openxmlformats.org/officeDocument/2006/relationships/hyperlink" Target="https://sanes.atlassian.net/browse/ESDCENINFO-1085?atlOrigin=eyJpIjoiMjBhNWIzMmFjMjdiNGE1YzhhZTE4YmM0ZjA0MDM4ZWYiLCJwIjoiZXhjZWwtamlyYSJ9" TargetMode="External"/><Relationship Id="rId1416" Type="http://schemas.openxmlformats.org/officeDocument/2006/relationships/hyperlink" Target="https://sanes.atlassian.net/browse/ESPC360-4441?atlOrigin=eyJpIjoiMjBhNWIzMmFjMjdiNGE1YzhhZTE4YmM0ZjA0MDM4ZWYiLCJwIjoiZXhjZWwtamlyYSJ9" TargetMode="External"/><Relationship Id="rId1623" Type="http://schemas.openxmlformats.org/officeDocument/2006/relationships/hyperlink" Target="https://sanes.atlassian.net/browse/ESPC360-36?atlOrigin=eyJpIjoiMjBhNWIzMmFjMjdiNGE1YzhhZTE4YmM0ZjA0MDM4ZWYiLCJwIjoiZXhjZWwtamlyYSJ9" TargetMode="External"/><Relationship Id="rId218" Type="http://schemas.openxmlformats.org/officeDocument/2006/relationships/hyperlink" Target="https://sanes.atlassian.net/browse/ESPC360-13286?atlOrigin=eyJpIjoiMjBhNWIzMmFjMjdiNGE1YzhhZTE4YmM0ZjA0MDM4ZWYiLCJwIjoiZXhjZWwtamlyYSJ9" TargetMode="External"/><Relationship Id="rId425" Type="http://schemas.openxmlformats.org/officeDocument/2006/relationships/hyperlink" Target="https://sanes.atlassian.net/browse/ESPC360-11814?atlOrigin=eyJpIjoiMjBhNWIzMmFjMjdiNGE1YzhhZTE4YmM0ZjA0MDM4ZWYiLCJwIjoiZXhjZWwtamlyYSJ9" TargetMode="External"/><Relationship Id="rId632" Type="http://schemas.openxmlformats.org/officeDocument/2006/relationships/hyperlink" Target="https://sanes.atlassian.net/browse/ESDCENINFO-1085?atlOrigin=eyJpIjoiMjBhNWIzMmFjMjdiNGE1YzhhZTE4YmM0ZjA0MDM4ZWYiLCJwIjoiZXhjZWwtamlyYSJ9" TargetMode="External"/><Relationship Id="rId1055" Type="http://schemas.openxmlformats.org/officeDocument/2006/relationships/hyperlink" Target="https://sanes.atlassian.net/browse/ESPC360-6458?atlOrigin=eyJpIjoiMjBhNWIzMmFjMjdiNGE1YzhhZTE4YmM0ZjA0MDM4ZWYiLCJwIjoiZXhjZWwtamlyYSJ9" TargetMode="External"/><Relationship Id="rId1262" Type="http://schemas.openxmlformats.org/officeDocument/2006/relationships/hyperlink" Target="https://sanes.atlassian.net/browse/ESPC360-5695?atlOrigin=eyJpIjoiMjBhNWIzMmFjMjdiNGE1YzhhZTE4YmM0ZjA0MDM4ZWYiLCJwIjoiZXhjZWwtamlyYSJ9" TargetMode="External"/><Relationship Id="rId271" Type="http://schemas.openxmlformats.org/officeDocument/2006/relationships/hyperlink" Target="https://sanes.atlassian.net/browse/ESPC360-3465?atlOrigin=eyJpIjoiMjBhNWIzMmFjMjdiNGE1YzhhZTE4YmM0ZjA0MDM4ZWYiLCJwIjoiZXhjZWwtamlyYSJ9" TargetMode="External"/><Relationship Id="rId937" Type="http://schemas.openxmlformats.org/officeDocument/2006/relationships/hyperlink" Target="https://sanes.atlassian.net/browse/ESPC360-7582?atlOrigin=eyJpIjoiMjBhNWIzMmFjMjdiNGE1YzhhZTE4YmM0ZjA0MDM4ZWYiLCJwIjoiZXhjZWwtamlyYSJ9" TargetMode="External"/><Relationship Id="rId1122" Type="http://schemas.openxmlformats.org/officeDocument/2006/relationships/hyperlink" Target="https://sanes.atlassian.net/browse/ESPC360-6300?atlOrigin=eyJpIjoiMjBhNWIzMmFjMjdiNGE1YzhhZTE4YmM0ZjA0MDM4ZWYiLCJwIjoiZXhjZWwtamlyYSJ9" TargetMode="External"/><Relationship Id="rId1567" Type="http://schemas.openxmlformats.org/officeDocument/2006/relationships/hyperlink" Target="https://sanes.atlassian.net/browse/ESPC360-2795?atlOrigin=eyJpIjoiMjBhNWIzMmFjMjdiNGE1YzhhZTE4YmM0ZjA0MDM4ZWYiLCJwIjoiZXhjZWwtamlyYSJ9" TargetMode="External"/><Relationship Id="rId66" Type="http://schemas.openxmlformats.org/officeDocument/2006/relationships/hyperlink" Target="https://sanes.atlassian.net/browse/ESPC360-14164?atlOrigin=eyJpIjoiMjBhNWIzMmFjMjdiNGE1YzhhZTE4YmM0ZjA0MDM4ZWYiLCJwIjoiZXhjZWwtamlyYSJ9" TargetMode="External"/><Relationship Id="rId131" Type="http://schemas.openxmlformats.org/officeDocument/2006/relationships/hyperlink" Target="https://sanes.atlassian.net/browse/ESDCENINFO-1085?atlOrigin=eyJpIjoiMjBhNWIzMmFjMjdiNGE1YzhhZTE4YmM0ZjA0MDM4ZWYiLCJwIjoiZXhjZWwtamlyYSJ9" TargetMode="External"/><Relationship Id="rId369" Type="http://schemas.openxmlformats.org/officeDocument/2006/relationships/hyperlink" Target="https://sanes.atlassian.net/browse/ESPC360-3468?atlOrigin=eyJpIjoiMjBhNWIzMmFjMjdiNGE1YzhhZTE4YmM0ZjA0MDM4ZWYiLCJwIjoiZXhjZWwtamlyYSJ9" TargetMode="External"/><Relationship Id="rId576" Type="http://schemas.openxmlformats.org/officeDocument/2006/relationships/hyperlink" Target="https://sanes.atlassian.net/browse/ESDCENINFO-1085?atlOrigin=eyJpIjoiMjBhNWIzMmFjMjdiNGE1YzhhZTE4YmM0ZjA0MDM4ZWYiLCJwIjoiZXhjZWwtamlyYSJ9" TargetMode="External"/><Relationship Id="rId783" Type="http://schemas.openxmlformats.org/officeDocument/2006/relationships/hyperlink" Target="https://sanes.atlassian.net/browse/ESPC360-6431?atlOrigin=eyJpIjoiMjBhNWIzMmFjMjdiNGE1YzhhZTE4YmM0ZjA0MDM4ZWYiLCJwIjoiZXhjZWwtamlyYSJ9" TargetMode="External"/><Relationship Id="rId990" Type="http://schemas.openxmlformats.org/officeDocument/2006/relationships/hyperlink" Target="https://sanes.atlassian.net/browse/ESPC360-6973?atlOrigin=eyJpIjoiMjBhNWIzMmFjMjdiNGE1YzhhZTE4YmM0ZjA0MDM4ZWYiLCJwIjoiZXhjZWwtamlyYSJ9" TargetMode="External"/><Relationship Id="rId1427" Type="http://schemas.openxmlformats.org/officeDocument/2006/relationships/hyperlink" Target="https://sanes.atlassian.net/browse/ESDCENINFO-1085?atlOrigin=eyJpIjoiMjBhNWIzMmFjMjdiNGE1YzhhZTE4YmM0ZjA0MDM4ZWYiLCJwIjoiZXhjZWwtamlyYSJ9" TargetMode="External"/><Relationship Id="rId1634" Type="http://schemas.openxmlformats.org/officeDocument/2006/relationships/hyperlink" Target="https://sanes.atlassian.net/browse/ESPC360-1756?atlOrigin=eyJpIjoiMjBhNWIzMmFjMjdiNGE1YzhhZTE4YmM0ZjA0MDM4ZWYiLCJwIjoiZXhjZWwtamlyYSJ9" TargetMode="External"/><Relationship Id="rId229" Type="http://schemas.openxmlformats.org/officeDocument/2006/relationships/hyperlink" Target="https://sanes.atlassian.net/browse/ESDCENINFO-1085?atlOrigin=eyJpIjoiMjBhNWIzMmFjMjdiNGE1YzhhZTE4YmM0ZjA0MDM4ZWYiLCJwIjoiZXhjZWwtamlyYSJ9" TargetMode="External"/><Relationship Id="rId436" Type="http://schemas.openxmlformats.org/officeDocument/2006/relationships/hyperlink" Target="https://sanes.atlassian.net/browse/ESDCENINFO-1085?atlOrigin=eyJpIjoiMjBhNWIzMmFjMjdiNGE1YzhhZTE4YmM0ZjA0MDM4ZWYiLCJwIjoiZXhjZWwtamlyYSJ9" TargetMode="External"/><Relationship Id="rId643" Type="http://schemas.openxmlformats.org/officeDocument/2006/relationships/hyperlink" Target="https://sanes.atlassian.net/browse/ESPC360-10242?atlOrigin=eyJpIjoiMjBhNWIzMmFjMjdiNGE1YzhhZTE4YmM0ZjA0MDM4ZWYiLCJwIjoiZXhjZWwtamlyYSJ9" TargetMode="External"/><Relationship Id="rId1066" Type="http://schemas.openxmlformats.org/officeDocument/2006/relationships/hyperlink" Target="https://sanes.atlassian.net/browse/ESDCENINFO-1085?atlOrigin=eyJpIjoiMjBhNWIzMmFjMjdiNGE1YzhhZTE4YmM0ZjA0MDM4ZWYiLCJwIjoiZXhjZWwtamlyYSJ9" TargetMode="External"/><Relationship Id="rId1273" Type="http://schemas.openxmlformats.org/officeDocument/2006/relationships/hyperlink" Target="https://sanes.atlassian.net/browse/ESDCENINFO-1085?atlOrigin=eyJpIjoiMjBhNWIzMmFjMjdiNGE1YzhhZTE4YmM0ZjA0MDM4ZWYiLCJwIjoiZXhjZWwtamlyYSJ9" TargetMode="External"/><Relationship Id="rId1480" Type="http://schemas.openxmlformats.org/officeDocument/2006/relationships/hyperlink" Target="https://sanes.atlassian.net/browse/ESDCENINFO-1036?atlOrigin=eyJpIjoiMjBhNWIzMmFjMjdiNGE1YzhhZTE4YmM0ZjA0MDM4ZWYiLCJwIjoiZXhjZWwtamlyYSJ9" TargetMode="External"/><Relationship Id="rId850" Type="http://schemas.openxmlformats.org/officeDocument/2006/relationships/hyperlink" Target="https://sanes.atlassian.net/browse/ESDCENINFO-1085?atlOrigin=eyJpIjoiMjBhNWIzMmFjMjdiNGE1YzhhZTE4YmM0ZjA0MDM4ZWYiLCJwIjoiZXhjZWwtamlyYSJ9" TargetMode="External"/><Relationship Id="rId948" Type="http://schemas.openxmlformats.org/officeDocument/2006/relationships/hyperlink" Target="https://sanes.atlassian.net/browse/ESDCENINFO-1085?atlOrigin=eyJpIjoiMjBhNWIzMmFjMjdiNGE1YzhhZTE4YmM0ZjA0MDM4ZWYiLCJwIjoiZXhjZWwtamlyYSJ9" TargetMode="External"/><Relationship Id="rId1133" Type="http://schemas.openxmlformats.org/officeDocument/2006/relationships/hyperlink" Target="https://sanes.atlassian.net/browse/ESPC360-3468?atlOrigin=eyJpIjoiMjBhNWIzMmFjMjdiNGE1YzhhZTE4YmM0ZjA0MDM4ZWYiLCJwIjoiZXhjZWwtamlyYSJ9" TargetMode="External"/><Relationship Id="rId1578" Type="http://schemas.openxmlformats.org/officeDocument/2006/relationships/hyperlink" Target="https://sanes.atlassian.net/browse/ESPC360-2495?atlOrigin=eyJpIjoiMjBhNWIzMmFjMjdiNGE1YzhhZTE4YmM0ZjA0MDM4ZWYiLCJwIjoiZXhjZWwtamlyYSJ9" TargetMode="External"/><Relationship Id="rId1701" Type="http://schemas.openxmlformats.org/officeDocument/2006/relationships/hyperlink" Target="https://sanes.atlassian.net/browse/ESPC360-36?atlOrigin=eyJpIjoiMjBhNWIzMmFjMjdiNGE1YzhhZTE4YmM0ZjA0MDM4ZWYiLCJwIjoiZXhjZWwtamlyYSJ9" TargetMode="External"/><Relationship Id="rId77" Type="http://schemas.openxmlformats.org/officeDocument/2006/relationships/hyperlink" Target="https://sanes.atlassian.net/browse/ESPC360-14314?atlOrigin=eyJpIjoiMjBhNWIzMmFjMjdiNGE1YzhhZTE4YmM0ZjA0MDM4ZWYiLCJwIjoiZXhjZWwtamlyYSJ9" TargetMode="External"/><Relationship Id="rId282" Type="http://schemas.openxmlformats.org/officeDocument/2006/relationships/hyperlink" Target="https://sanes.atlassian.net/browse/ESPC360-12759?atlOrigin=eyJpIjoiMjBhNWIzMmFjMjdiNGE1YzhhZTE4YmM0ZjA0MDM4ZWYiLCJwIjoiZXhjZWwtamlyYSJ9" TargetMode="External"/><Relationship Id="rId503" Type="http://schemas.openxmlformats.org/officeDocument/2006/relationships/hyperlink" Target="https://sanes.atlassian.net/browse/ESDCENINFO-1085?atlOrigin=eyJpIjoiMjBhNWIzMmFjMjdiNGE1YzhhZTE4YmM0ZjA0MDM4ZWYiLCJwIjoiZXhjZWwtamlyYSJ9" TargetMode="External"/><Relationship Id="rId587" Type="http://schemas.openxmlformats.org/officeDocument/2006/relationships/hyperlink" Target="https://sanes.atlassian.net/browse/ESPC360-10759?atlOrigin=eyJpIjoiMjBhNWIzMmFjMjdiNGE1YzhhZTE4YmM0ZjA0MDM4ZWYiLCJwIjoiZXhjZWwtamlyYSJ9" TargetMode="External"/><Relationship Id="rId710" Type="http://schemas.openxmlformats.org/officeDocument/2006/relationships/hyperlink" Target="https://sanes.atlassian.net/browse/ESDCENINFO-1085?atlOrigin=eyJpIjoiMjBhNWIzMmFjMjdiNGE1YzhhZTE4YmM0ZjA0MDM4ZWYiLCJwIjoiZXhjZWwtamlyYSJ9" TargetMode="External"/><Relationship Id="rId808" Type="http://schemas.openxmlformats.org/officeDocument/2006/relationships/hyperlink" Target="https://sanes.atlassian.net/browse/ESPC360-3468?atlOrigin=eyJpIjoiMjBhNWIzMmFjMjdiNGE1YzhhZTE4YmM0ZjA0MDM4ZWYiLCJwIjoiZXhjZWwtamlyYSJ9" TargetMode="External"/><Relationship Id="rId1340" Type="http://schemas.openxmlformats.org/officeDocument/2006/relationships/hyperlink" Target="https://sanes.atlassian.net/browse/ESDCENINFO-1085?atlOrigin=eyJpIjoiMjBhNWIzMmFjMjdiNGE1YzhhZTE4YmM0ZjA0MDM4ZWYiLCJwIjoiZXhjZWwtamlyYSJ9" TargetMode="External"/><Relationship Id="rId1438" Type="http://schemas.openxmlformats.org/officeDocument/2006/relationships/hyperlink" Target="https://sanes.atlassian.net/browse/ESPC360-3468?atlOrigin=eyJpIjoiMjBhNWIzMmFjMjdiNGE1YzhhZTE4YmM0ZjA0MDM4ZWYiLCJwIjoiZXhjZWwtamlyYSJ9" TargetMode="External"/><Relationship Id="rId1645" Type="http://schemas.openxmlformats.org/officeDocument/2006/relationships/hyperlink" Target="https://sanes.atlassian.net/browse/ESDCENINFO-1036?atlOrigin=eyJpIjoiMjBhNWIzMmFjMjdiNGE1YzhhZTE4YmM0ZjA0MDM4ZWYiLCJwIjoiZXhjZWwtamlyYSJ9" TargetMode="External"/><Relationship Id="rId8" Type="http://schemas.openxmlformats.org/officeDocument/2006/relationships/hyperlink" Target="https://sanes.atlassian.net/browse/ESPC360-14885?atlOrigin=eyJpIjoiMjBhNWIzMmFjMjdiNGE1YzhhZTE4YmM0ZjA0MDM4ZWYiLCJwIjoiZXhjZWwtamlyYSJ9" TargetMode="External"/><Relationship Id="rId142" Type="http://schemas.openxmlformats.org/officeDocument/2006/relationships/hyperlink" Target="https://sanes.atlassian.net/browse/ESDCENINFO-1085?atlOrigin=eyJpIjoiMjBhNWIzMmFjMjdiNGE1YzhhZTE4YmM0ZjA0MDM4ZWYiLCJwIjoiZXhjZWwtamlyYSJ9" TargetMode="External"/><Relationship Id="rId447" Type="http://schemas.openxmlformats.org/officeDocument/2006/relationships/hyperlink" Target="https://sanes.atlassian.net/browse/ESPC360-11718?atlOrigin=eyJpIjoiMjBhNWIzMmFjMjdiNGE1YzhhZTE4YmM0ZjA0MDM4ZWYiLCJwIjoiZXhjZWwtamlyYSJ9" TargetMode="External"/><Relationship Id="rId794" Type="http://schemas.openxmlformats.org/officeDocument/2006/relationships/hyperlink" Target="https://sanes.atlassian.net/browse/ESPC360-3468?atlOrigin=eyJpIjoiMjBhNWIzMmFjMjdiNGE1YzhhZTE4YmM0ZjA0MDM4ZWYiLCJwIjoiZXhjZWwtamlyYSJ9" TargetMode="External"/><Relationship Id="rId1077" Type="http://schemas.openxmlformats.org/officeDocument/2006/relationships/hyperlink" Target="https://sanes.atlassian.net/browse/ESPC360-6437?atlOrigin=eyJpIjoiMjBhNWIzMmFjMjdiNGE1YzhhZTE4YmM0ZjA0MDM4ZWYiLCJwIjoiZXhjZWwtamlyYSJ9" TargetMode="External"/><Relationship Id="rId1200" Type="http://schemas.openxmlformats.org/officeDocument/2006/relationships/hyperlink" Target="https://sanes.atlassian.net/browse/ESPC360-6033?atlOrigin=eyJpIjoiMjBhNWIzMmFjMjdiNGE1YzhhZTE4YmM0ZjA0MDM4ZWYiLCJwIjoiZXhjZWwtamlyYSJ9" TargetMode="External"/><Relationship Id="rId654" Type="http://schemas.openxmlformats.org/officeDocument/2006/relationships/hyperlink" Target="https://sanes.atlassian.net/browse/ESPC360-3468?atlOrigin=eyJpIjoiMjBhNWIzMmFjMjdiNGE1YzhhZTE4YmM0ZjA0MDM4ZWYiLCJwIjoiZXhjZWwtamlyYSJ9" TargetMode="External"/><Relationship Id="rId861" Type="http://schemas.openxmlformats.org/officeDocument/2006/relationships/hyperlink" Target="https://sanes.atlassian.net/browse/ESPC360-8008?atlOrigin=eyJpIjoiMjBhNWIzMmFjMjdiNGE1YzhhZTE4YmM0ZjA0MDM4ZWYiLCJwIjoiZXhjZWwtamlyYSJ9" TargetMode="External"/><Relationship Id="rId959" Type="http://schemas.openxmlformats.org/officeDocument/2006/relationships/hyperlink" Target="https://sanes.atlassian.net/browse/ESDCENINFO-1085?atlOrigin=eyJpIjoiMjBhNWIzMmFjMjdiNGE1YzhhZTE4YmM0ZjA0MDM4ZWYiLCJwIjoiZXhjZWwtamlyYSJ9" TargetMode="External"/><Relationship Id="rId1284" Type="http://schemas.openxmlformats.org/officeDocument/2006/relationships/hyperlink" Target="https://sanes.atlassian.net/browse/ESPC360-5585?atlOrigin=eyJpIjoiMjBhNWIzMmFjMjdiNGE1YzhhZTE4YmM0ZjA0MDM4ZWYiLCJwIjoiZXhjZWwtamlyYSJ9" TargetMode="External"/><Relationship Id="rId1491" Type="http://schemas.openxmlformats.org/officeDocument/2006/relationships/hyperlink" Target="https://sanes.atlassian.net/browse/ESPC360-36?atlOrigin=eyJpIjoiMjBhNWIzMmFjMjdiNGE1YzhhZTE4YmM0ZjA0MDM4ZWYiLCJwIjoiZXhjZWwtamlyYSJ9" TargetMode="External"/><Relationship Id="rId1505" Type="http://schemas.openxmlformats.org/officeDocument/2006/relationships/hyperlink" Target="https://sanes.atlassian.net/browse/ESPC360-4519?atlOrigin=eyJpIjoiMjBhNWIzMmFjMjdiNGE1YzhhZTE4YmM0ZjA0MDM4ZWYiLCJwIjoiZXhjZWwtamlyYSJ9" TargetMode="External"/><Relationship Id="rId1589" Type="http://schemas.openxmlformats.org/officeDocument/2006/relationships/hyperlink" Target="https://sanes.atlassian.net/browse/ESPC360-2466?atlOrigin=eyJpIjoiMjBhNWIzMmFjMjdiNGE1YzhhZTE4YmM0ZjA0MDM4ZWYiLCJwIjoiZXhjZWwtamlyYSJ9" TargetMode="External"/><Relationship Id="rId1712" Type="http://schemas.openxmlformats.org/officeDocument/2006/relationships/hyperlink" Target="https://sanes.atlassian.net/browse/ESPC360-515?atlOrigin=eyJpIjoiMjBhNWIzMmFjMjdiNGE1YzhhZTE4YmM0ZjA0MDM4ZWYiLCJwIjoiZXhjZWwtamlyYSJ9" TargetMode="External"/><Relationship Id="rId293" Type="http://schemas.openxmlformats.org/officeDocument/2006/relationships/hyperlink" Target="https://sanes.atlassian.net/browse/ESPC360-3468?atlOrigin=eyJpIjoiMjBhNWIzMmFjMjdiNGE1YzhhZTE4YmM0ZjA0MDM4ZWYiLCJwIjoiZXhjZWwtamlyYSJ9" TargetMode="External"/><Relationship Id="rId307" Type="http://schemas.openxmlformats.org/officeDocument/2006/relationships/hyperlink" Target="https://sanes.atlassian.net/browse/ESDCENINFO-1085?atlOrigin=eyJpIjoiMjBhNWIzMmFjMjdiNGE1YzhhZTE4YmM0ZjA0MDM4ZWYiLCJwIjoiZXhjZWwtamlyYSJ9" TargetMode="External"/><Relationship Id="rId514" Type="http://schemas.openxmlformats.org/officeDocument/2006/relationships/hyperlink" Target="https://sanes.atlassian.net/browse/ESDCENINFO-1085?atlOrigin=eyJpIjoiMjBhNWIzMmFjMjdiNGE1YzhhZTE4YmM0ZjA0MDM4ZWYiLCJwIjoiZXhjZWwtamlyYSJ9" TargetMode="External"/><Relationship Id="rId721" Type="http://schemas.openxmlformats.org/officeDocument/2006/relationships/hyperlink" Target="https://sanes.atlassian.net/browse/ESPC360-9642?atlOrigin=eyJpIjoiMjBhNWIzMmFjMjdiNGE1YzhhZTE4YmM0ZjA0MDM4ZWYiLCJwIjoiZXhjZWwtamlyYSJ9" TargetMode="External"/><Relationship Id="rId1144" Type="http://schemas.openxmlformats.org/officeDocument/2006/relationships/hyperlink" Target="https://sanes.atlassian.net/browse/ESPC360-6253?atlOrigin=eyJpIjoiMjBhNWIzMmFjMjdiNGE1YzhhZTE4YmM0ZjA0MDM4ZWYiLCJwIjoiZXhjZWwtamlyYSJ9" TargetMode="External"/><Relationship Id="rId1351" Type="http://schemas.openxmlformats.org/officeDocument/2006/relationships/hyperlink" Target="https://sanes.atlassian.net/browse/ESPC360-4965?atlOrigin=eyJpIjoiMjBhNWIzMmFjMjdiNGE1YzhhZTE4YmM0ZjA0MDM4ZWYiLCJwIjoiZXhjZWwtamlyYSJ9" TargetMode="External"/><Relationship Id="rId1449" Type="http://schemas.openxmlformats.org/officeDocument/2006/relationships/hyperlink" Target="https://sanes.atlassian.net/browse/ESPC360-3979?atlOrigin=eyJpIjoiMjBhNWIzMmFjMjdiNGE1YzhhZTE4YmM0ZjA0MDM4ZWYiLCJwIjoiZXhjZWwtamlyYSJ9" TargetMode="External"/><Relationship Id="rId88" Type="http://schemas.openxmlformats.org/officeDocument/2006/relationships/hyperlink" Target="https://sanes.atlassian.net/browse/ESPC360-14097?atlOrigin=eyJpIjoiMjBhNWIzMmFjMjdiNGE1YzhhZTE4YmM0ZjA0MDM4ZWYiLCJwIjoiZXhjZWwtamlyYSJ9" TargetMode="External"/><Relationship Id="rId153" Type="http://schemas.openxmlformats.org/officeDocument/2006/relationships/hyperlink" Target="https://sanes.atlassian.net/browse/ESDCENINFO-1085?atlOrigin=eyJpIjoiMjBhNWIzMmFjMjdiNGE1YzhhZTE4YmM0ZjA0MDM4ZWYiLCJwIjoiZXhjZWwtamlyYSJ9" TargetMode="External"/><Relationship Id="rId360" Type="http://schemas.openxmlformats.org/officeDocument/2006/relationships/hyperlink" Target="https://sanes.atlassian.net/browse/ESPC360-12177?atlOrigin=eyJpIjoiMjBhNWIzMmFjMjdiNGE1YzhhZTE4YmM0ZjA0MDM4ZWYiLCJwIjoiZXhjZWwtamlyYSJ9" TargetMode="External"/><Relationship Id="rId598" Type="http://schemas.openxmlformats.org/officeDocument/2006/relationships/hyperlink" Target="https://sanes.atlassian.net/browse/ESDCENINFO-1085?atlOrigin=eyJpIjoiMjBhNWIzMmFjMjdiNGE1YzhhZTE4YmM0ZjA0MDM4ZWYiLCJwIjoiZXhjZWwtamlyYSJ9" TargetMode="External"/><Relationship Id="rId819" Type="http://schemas.openxmlformats.org/officeDocument/2006/relationships/hyperlink" Target="https://sanes.atlassian.net/browse/ESPC360-8670?atlOrigin=eyJpIjoiMjBhNWIzMmFjMjdiNGE1YzhhZTE4YmM0ZjA0MDM4ZWYiLCJwIjoiZXhjZWwtamlyYSJ9" TargetMode="External"/><Relationship Id="rId1004" Type="http://schemas.openxmlformats.org/officeDocument/2006/relationships/hyperlink" Target="https://sanes.atlassian.net/browse/ESPC360-6881?atlOrigin=eyJpIjoiMjBhNWIzMmFjMjdiNGE1YzhhZTE4YmM0ZjA0MDM4ZWYiLCJwIjoiZXhjZWwtamlyYSJ9" TargetMode="External"/><Relationship Id="rId1211" Type="http://schemas.openxmlformats.org/officeDocument/2006/relationships/hyperlink" Target="https://sanes.atlassian.net/browse/ESDCENINFO-1085?atlOrigin=eyJpIjoiMjBhNWIzMmFjMjdiNGE1YzhhZTE4YmM0ZjA0MDM4ZWYiLCJwIjoiZXhjZWwtamlyYSJ9" TargetMode="External"/><Relationship Id="rId1656" Type="http://schemas.openxmlformats.org/officeDocument/2006/relationships/hyperlink" Target="https://sanes.atlassian.net/browse/ESPC360-36?atlOrigin=eyJpIjoiMjBhNWIzMmFjMjdiNGE1YzhhZTE4YmM0ZjA0MDM4ZWYiLCJwIjoiZXhjZWwtamlyYSJ9" TargetMode="External"/><Relationship Id="rId220" Type="http://schemas.openxmlformats.org/officeDocument/2006/relationships/hyperlink" Target="https://sanes.atlassian.net/browse/ESPC360-13167?atlOrigin=eyJpIjoiMjBhNWIzMmFjMjdiNGE1YzhhZTE4YmM0ZjA0MDM4ZWYiLCJwIjoiZXhjZWwtamlyYSJ9" TargetMode="External"/><Relationship Id="rId458" Type="http://schemas.openxmlformats.org/officeDocument/2006/relationships/hyperlink" Target="https://sanes.atlassian.net/browse/ESPC360-3468?atlOrigin=eyJpIjoiMjBhNWIzMmFjMjdiNGE1YzhhZTE4YmM0ZjA0MDM4ZWYiLCJwIjoiZXhjZWwtamlyYSJ9" TargetMode="External"/><Relationship Id="rId665" Type="http://schemas.openxmlformats.org/officeDocument/2006/relationships/hyperlink" Target="https://sanes.atlassian.net/browse/ESPC360-10215?atlOrigin=eyJpIjoiMjBhNWIzMmFjMjdiNGE1YzhhZTE4YmM0ZjA0MDM4ZWYiLCJwIjoiZXhjZWwtamlyYSJ9" TargetMode="External"/><Relationship Id="rId872" Type="http://schemas.openxmlformats.org/officeDocument/2006/relationships/hyperlink" Target="https://sanes.atlassian.net/browse/ESDCENINFO-1085?atlOrigin=eyJpIjoiMjBhNWIzMmFjMjdiNGE1YzhhZTE4YmM0ZjA0MDM4ZWYiLCJwIjoiZXhjZWwtamlyYSJ9" TargetMode="External"/><Relationship Id="rId1088" Type="http://schemas.openxmlformats.org/officeDocument/2006/relationships/hyperlink" Target="https://sanes.atlassian.net/browse/ESPC360-6414?atlOrigin=eyJpIjoiMjBhNWIzMmFjMjdiNGE1YzhhZTE4YmM0ZjA0MDM4ZWYiLCJwIjoiZXhjZWwtamlyYSJ9" TargetMode="External"/><Relationship Id="rId1295" Type="http://schemas.openxmlformats.org/officeDocument/2006/relationships/hyperlink" Target="https://sanes.atlassian.net/browse/ESDCENINFO-1085?atlOrigin=eyJpIjoiMjBhNWIzMmFjMjdiNGE1YzhhZTE4YmM0ZjA0MDM4ZWYiLCJwIjoiZXhjZWwtamlyYSJ9" TargetMode="External"/><Relationship Id="rId1309" Type="http://schemas.openxmlformats.org/officeDocument/2006/relationships/hyperlink" Target="https://sanes.atlassian.net/browse/ESPC360-3468?atlOrigin=eyJpIjoiMjBhNWIzMmFjMjdiNGE1YzhhZTE4YmM0ZjA0MDM4ZWYiLCJwIjoiZXhjZWwtamlyYSJ9" TargetMode="External"/><Relationship Id="rId1516" Type="http://schemas.openxmlformats.org/officeDocument/2006/relationships/hyperlink" Target="https://sanes.atlassian.net/browse/ESPC360-3124?atlOrigin=eyJpIjoiMjBhNWIzMmFjMjdiNGE1YzhhZTE4YmM0ZjA0MDM4ZWYiLCJwIjoiZXhjZWwtamlyYSJ9" TargetMode="External"/><Relationship Id="rId15" Type="http://schemas.openxmlformats.org/officeDocument/2006/relationships/hyperlink" Target="https://sanes.atlassian.net/browse/ESDCENINFO-1184?atlOrigin=eyJpIjoiMjBhNWIzMmFjMjdiNGE1YzhhZTE4YmM0ZjA0MDM4ZWYiLCJwIjoiZXhjZWwtamlyYSJ9" TargetMode="External"/><Relationship Id="rId318" Type="http://schemas.openxmlformats.org/officeDocument/2006/relationships/hyperlink" Target="https://sanes.atlassian.net/browse/ESPC360-12607?atlOrigin=eyJpIjoiMjBhNWIzMmFjMjdiNGE1YzhhZTE4YmM0ZjA0MDM4ZWYiLCJwIjoiZXhjZWwtamlyYSJ9" TargetMode="External"/><Relationship Id="rId525" Type="http://schemas.openxmlformats.org/officeDocument/2006/relationships/hyperlink" Target="https://sanes.atlassian.net/browse/ESPC360-11210?atlOrigin=eyJpIjoiMjBhNWIzMmFjMjdiNGE1YzhhZTE4YmM0ZjA0MDM4ZWYiLCJwIjoiZXhjZWwtamlyYSJ9" TargetMode="External"/><Relationship Id="rId732" Type="http://schemas.openxmlformats.org/officeDocument/2006/relationships/hyperlink" Target="https://sanes.atlassian.net/browse/ESPC360-9524?atlOrigin=eyJpIjoiMjBhNWIzMmFjMjdiNGE1YzhhZTE4YmM0ZjA0MDM4ZWYiLCJwIjoiZXhjZWwtamlyYSJ9" TargetMode="External"/><Relationship Id="rId1155" Type="http://schemas.openxmlformats.org/officeDocument/2006/relationships/hyperlink" Target="https://sanes.atlassian.net/browse/ESPC360-6260?atlOrigin=eyJpIjoiMjBhNWIzMmFjMjdiNGE1YzhhZTE4YmM0ZjA0MDM4ZWYiLCJwIjoiZXhjZWwtamlyYSJ9" TargetMode="External"/><Relationship Id="rId1362" Type="http://schemas.openxmlformats.org/officeDocument/2006/relationships/hyperlink" Target="https://sanes.atlassian.net/browse/ESDCENINFO-1085?atlOrigin=eyJpIjoiMjBhNWIzMmFjMjdiNGE1YzhhZTE4YmM0ZjA0MDM4ZWYiLCJwIjoiZXhjZWwtamlyYSJ9" TargetMode="External"/><Relationship Id="rId99" Type="http://schemas.openxmlformats.org/officeDocument/2006/relationships/hyperlink" Target="https://sanes.atlassian.net/browse/ESPC360-9479?atlOrigin=eyJpIjoiMjBhNWIzMmFjMjdiNGE1YzhhZTE4YmM0ZjA0MDM4ZWYiLCJwIjoiZXhjZWwtamlyYSJ9" TargetMode="External"/><Relationship Id="rId164" Type="http://schemas.openxmlformats.org/officeDocument/2006/relationships/hyperlink" Target="https://sanes.atlassian.net/browse/ESPC360-13535?atlOrigin=eyJpIjoiMjBhNWIzMmFjMjdiNGE1YzhhZTE4YmM0ZjA0MDM4ZWYiLCJwIjoiZXhjZWwtamlyYSJ9" TargetMode="External"/><Relationship Id="rId371" Type="http://schemas.openxmlformats.org/officeDocument/2006/relationships/hyperlink" Target="https://sanes.atlassian.net/browse/ESPC360-11724?atlOrigin=eyJpIjoiMjBhNWIzMmFjMjdiNGE1YzhhZTE4YmM0ZjA0MDM4ZWYiLCJwIjoiZXhjZWwtamlyYSJ9" TargetMode="External"/><Relationship Id="rId1015" Type="http://schemas.openxmlformats.org/officeDocument/2006/relationships/hyperlink" Target="https://sanes.atlassian.net/browse/ESDCENINFO-1085?atlOrigin=eyJpIjoiMjBhNWIzMmFjMjdiNGE1YzhhZTE4YmM0ZjA0MDM4ZWYiLCJwIjoiZXhjZWwtamlyYSJ9" TargetMode="External"/><Relationship Id="rId1222" Type="http://schemas.openxmlformats.org/officeDocument/2006/relationships/hyperlink" Target="https://sanes.atlassian.net/browse/ESPC360-5935?atlOrigin=eyJpIjoiMjBhNWIzMmFjMjdiNGE1YzhhZTE4YmM0ZjA0MDM4ZWYiLCJwIjoiZXhjZWwtamlyYSJ9" TargetMode="External"/><Relationship Id="rId1667" Type="http://schemas.openxmlformats.org/officeDocument/2006/relationships/hyperlink" Target="https://sanes.atlassian.net/browse/ESPC360-26?atlOrigin=eyJpIjoiMjBhNWIzMmFjMjdiNGE1YzhhZTE4YmM0ZjA0MDM4ZWYiLCJwIjoiZXhjZWwtamlyYSJ9" TargetMode="External"/><Relationship Id="rId469" Type="http://schemas.openxmlformats.org/officeDocument/2006/relationships/hyperlink" Target="https://sanes.atlassian.net/browse/ESPC360-11510?atlOrigin=eyJpIjoiMjBhNWIzMmFjMjdiNGE1YzhhZTE4YmM0ZjA0MDM4ZWYiLCJwIjoiZXhjZWwtamlyYSJ9" TargetMode="External"/><Relationship Id="rId676" Type="http://schemas.openxmlformats.org/officeDocument/2006/relationships/hyperlink" Target="https://sanes.atlassian.net/browse/ESDCENINFO-1085?atlOrigin=eyJpIjoiMjBhNWIzMmFjMjdiNGE1YzhhZTE4YmM0ZjA0MDM4ZWYiLCJwIjoiZXhjZWwtamlyYSJ9" TargetMode="External"/><Relationship Id="rId883" Type="http://schemas.openxmlformats.org/officeDocument/2006/relationships/hyperlink" Target="https://sanes.atlassian.net/browse/ESPC360-7934?atlOrigin=eyJpIjoiMjBhNWIzMmFjMjdiNGE1YzhhZTE4YmM0ZjA0MDM4ZWYiLCJwIjoiZXhjZWwtamlyYSJ9" TargetMode="External"/><Relationship Id="rId1099" Type="http://schemas.openxmlformats.org/officeDocument/2006/relationships/hyperlink" Target="https://sanes.atlassian.net/browse/ESDCENINFO-1085?atlOrigin=eyJpIjoiMjBhNWIzMmFjMjdiNGE1YzhhZTE4YmM0ZjA0MDM4ZWYiLCJwIjoiZXhjZWwtamlyYSJ9" TargetMode="External"/><Relationship Id="rId1527" Type="http://schemas.openxmlformats.org/officeDocument/2006/relationships/hyperlink" Target="https://sanes.atlassian.net/browse/ESDCENINFO-1036?atlOrigin=eyJpIjoiMjBhNWIzMmFjMjdiNGE1YzhhZTE4YmM0ZjA0MDM4ZWYiLCJwIjoiZXhjZWwtamlyYSJ9" TargetMode="External"/><Relationship Id="rId26" Type="http://schemas.openxmlformats.org/officeDocument/2006/relationships/hyperlink" Target="https://sanes.atlassian.net/browse/ESPC360-14817?atlOrigin=eyJpIjoiMjBhNWIzMmFjMjdiNGE1YzhhZTE4YmM0ZjA0MDM4ZWYiLCJwIjoiZXhjZWwtamlyYSJ9" TargetMode="External"/><Relationship Id="rId231" Type="http://schemas.openxmlformats.org/officeDocument/2006/relationships/hyperlink" Target="https://sanes.atlassian.net/browse/ESDCENINFO-1085?atlOrigin=eyJpIjoiMjBhNWIzMmFjMjdiNGE1YzhhZTE4YmM0ZjA0MDM4ZWYiLCJwIjoiZXhjZWwtamlyYSJ9" TargetMode="External"/><Relationship Id="rId329" Type="http://schemas.openxmlformats.org/officeDocument/2006/relationships/hyperlink" Target="https://sanes.atlassian.net/browse/ESDCENINFO-1085?atlOrigin=eyJpIjoiMjBhNWIzMmFjMjdiNGE1YzhhZTE4YmM0ZjA0MDM4ZWYiLCJwIjoiZXhjZWwtamlyYSJ9" TargetMode="External"/><Relationship Id="rId536" Type="http://schemas.openxmlformats.org/officeDocument/2006/relationships/hyperlink" Target="https://sanes.atlassian.net/browse/ESDCENINFO-1085?atlOrigin=eyJpIjoiMjBhNWIzMmFjMjdiNGE1YzhhZTE4YmM0ZjA0MDM4ZWYiLCJwIjoiZXhjZWwtamlyYSJ9" TargetMode="External"/><Relationship Id="rId1166" Type="http://schemas.openxmlformats.org/officeDocument/2006/relationships/hyperlink" Target="https://sanes.atlassian.net/browse/ESPC360-6193?atlOrigin=eyJpIjoiMjBhNWIzMmFjMjdiNGE1YzhhZTE4YmM0ZjA0MDM4ZWYiLCJwIjoiZXhjZWwtamlyYSJ9" TargetMode="External"/><Relationship Id="rId1373" Type="http://schemas.openxmlformats.org/officeDocument/2006/relationships/hyperlink" Target="https://sanes.atlassian.net/browse/ESPC360-4913?atlOrigin=eyJpIjoiMjBhNWIzMmFjMjdiNGE1YzhhZTE4YmM0ZjA0MDM4ZWYiLCJwIjoiZXhjZWwtamlyYSJ9" TargetMode="External"/><Relationship Id="rId175" Type="http://schemas.openxmlformats.org/officeDocument/2006/relationships/hyperlink" Target="https://sanes.atlassian.net/browse/ESPC360-3468?atlOrigin=eyJpIjoiMjBhNWIzMmFjMjdiNGE1YzhhZTE4YmM0ZjA0MDM4ZWYiLCJwIjoiZXhjZWwtamlyYSJ9" TargetMode="External"/><Relationship Id="rId743" Type="http://schemas.openxmlformats.org/officeDocument/2006/relationships/hyperlink" Target="https://sanes.atlassian.net/browse/ESDCENINFO-1085?atlOrigin=eyJpIjoiMjBhNWIzMmFjMjdiNGE1YzhhZTE4YmM0ZjA0MDM4ZWYiLCJwIjoiZXhjZWwtamlyYSJ9" TargetMode="External"/><Relationship Id="rId950" Type="http://schemas.openxmlformats.org/officeDocument/2006/relationships/hyperlink" Target="https://sanes.atlassian.net/browse/ESPC360-3468?atlOrigin=eyJpIjoiMjBhNWIzMmFjMjdiNGE1YzhhZTE4YmM0ZjA0MDM4ZWYiLCJwIjoiZXhjZWwtamlyYSJ9" TargetMode="External"/><Relationship Id="rId1026" Type="http://schemas.openxmlformats.org/officeDocument/2006/relationships/hyperlink" Target="https://sanes.atlassian.net/browse/ESPC360-6745?atlOrigin=eyJpIjoiMjBhNWIzMmFjMjdiNGE1YzhhZTE4YmM0ZjA0MDM4ZWYiLCJwIjoiZXhjZWwtamlyYSJ9" TargetMode="External"/><Relationship Id="rId1580" Type="http://schemas.openxmlformats.org/officeDocument/2006/relationships/hyperlink" Target="https://sanes.atlassian.net/browse/ESPC360-2489?atlOrigin=eyJpIjoiMjBhNWIzMmFjMjdiNGE1YzhhZTE4YmM0ZjA0MDM4ZWYiLCJwIjoiZXhjZWwtamlyYSJ9" TargetMode="External"/><Relationship Id="rId1678" Type="http://schemas.openxmlformats.org/officeDocument/2006/relationships/hyperlink" Target="https://sanes.atlassian.net/browse/ESDCENINFO-1036?atlOrigin=eyJpIjoiMjBhNWIzMmFjMjdiNGE1YzhhZTE4YmM0ZjA0MDM4ZWYiLCJwIjoiZXhjZWwtamlyYSJ9" TargetMode="External"/><Relationship Id="rId382" Type="http://schemas.openxmlformats.org/officeDocument/2006/relationships/hyperlink" Target="https://sanes.atlassian.net/browse/ESPC360-11724?atlOrigin=eyJpIjoiMjBhNWIzMmFjMjdiNGE1YzhhZTE4YmM0ZjA0MDM4ZWYiLCJwIjoiZXhjZWwtamlyYSJ9" TargetMode="External"/><Relationship Id="rId603" Type="http://schemas.openxmlformats.org/officeDocument/2006/relationships/hyperlink" Target="https://sanes.atlassian.net/browse/ESPC360-10604?atlOrigin=eyJpIjoiMjBhNWIzMmFjMjdiNGE1YzhhZTE4YmM0ZjA0MDM4ZWYiLCJwIjoiZXhjZWwtamlyYSJ9" TargetMode="External"/><Relationship Id="rId687" Type="http://schemas.openxmlformats.org/officeDocument/2006/relationships/hyperlink" Target="https://sanes.atlassian.net/browse/ESPC360-9990?atlOrigin=eyJpIjoiMjBhNWIzMmFjMjdiNGE1YzhhZTE4YmM0ZjA0MDM4ZWYiLCJwIjoiZXhjZWwtamlyYSJ9" TargetMode="External"/><Relationship Id="rId810" Type="http://schemas.openxmlformats.org/officeDocument/2006/relationships/hyperlink" Target="https://sanes.atlassian.net/browse/ESPC360-3468?atlOrigin=eyJpIjoiMjBhNWIzMmFjMjdiNGE1YzhhZTE4YmM0ZjA0MDM4ZWYiLCJwIjoiZXhjZWwtamlyYSJ9" TargetMode="External"/><Relationship Id="rId908" Type="http://schemas.openxmlformats.org/officeDocument/2006/relationships/hyperlink" Target="https://sanes.atlassian.net/browse/ESPC360-3468?atlOrigin=eyJpIjoiMjBhNWIzMmFjMjdiNGE1YzhhZTE4YmM0ZjA0MDM4ZWYiLCJwIjoiZXhjZWwtamlyYSJ9" TargetMode="External"/><Relationship Id="rId1233" Type="http://schemas.openxmlformats.org/officeDocument/2006/relationships/hyperlink" Target="https://sanes.atlassian.net/browse/ESPC360-87?atlOrigin=eyJpIjoiMjBhNWIzMmFjMjdiNGE1YzhhZTE4YmM0ZjA0MDM4ZWYiLCJwIjoiZXhjZWwtamlyYSJ9" TargetMode="External"/><Relationship Id="rId1440" Type="http://schemas.openxmlformats.org/officeDocument/2006/relationships/hyperlink" Target="https://sanes.atlassian.net/browse/ESDCENINFO-1085?atlOrigin=eyJpIjoiMjBhNWIzMmFjMjdiNGE1YzhhZTE4YmM0ZjA0MDM4ZWYiLCJwIjoiZXhjZWwtamlyYSJ9" TargetMode="External"/><Relationship Id="rId1538" Type="http://schemas.openxmlformats.org/officeDocument/2006/relationships/hyperlink" Target="https://sanes.atlassian.net/browse/ESPC360-91?atlOrigin=eyJpIjoiMjBhNWIzMmFjMjdiNGE1YzhhZTE4YmM0ZjA0MDM4ZWYiLCJwIjoiZXhjZWwtamlyYSJ9" TargetMode="External"/><Relationship Id="rId242" Type="http://schemas.openxmlformats.org/officeDocument/2006/relationships/hyperlink" Target="https://sanes.atlassian.net/browse/ESPC360-13105?atlOrigin=eyJpIjoiMjBhNWIzMmFjMjdiNGE1YzhhZTE4YmM0ZjA0MDM4ZWYiLCJwIjoiZXhjZWwtamlyYSJ9" TargetMode="External"/><Relationship Id="rId894" Type="http://schemas.openxmlformats.org/officeDocument/2006/relationships/hyperlink" Target="https://sanes.atlassian.net/browse/ESDCENINFO-1085?atlOrigin=eyJpIjoiMjBhNWIzMmFjMjdiNGE1YzhhZTE4YmM0ZjA0MDM4ZWYiLCJwIjoiZXhjZWwtamlyYSJ9" TargetMode="External"/><Relationship Id="rId1177" Type="http://schemas.openxmlformats.org/officeDocument/2006/relationships/hyperlink" Target="https://sanes.atlassian.net/browse/ESDCENINFO-1085?atlOrigin=eyJpIjoiMjBhNWIzMmFjMjdiNGE1YzhhZTE4YmM0ZjA0MDM4ZWYiLCJwIjoiZXhjZWwtamlyYSJ9" TargetMode="External"/><Relationship Id="rId1300" Type="http://schemas.openxmlformats.org/officeDocument/2006/relationships/hyperlink" Target="https://sanes.atlassian.net/browse/ESPC360-5526?atlOrigin=eyJpIjoiMjBhNWIzMmFjMjdiNGE1YzhhZTE4YmM0ZjA0MDM4ZWYiLCJwIjoiZXhjZWwtamlyYSJ9" TargetMode="External"/><Relationship Id="rId37" Type="http://schemas.openxmlformats.org/officeDocument/2006/relationships/hyperlink" Target="https://sanes.atlassian.net/browse/ESDCENINFO-1184?atlOrigin=eyJpIjoiMjBhNWIzMmFjMjdiNGE1YzhhZTE4YmM0ZjA0MDM4ZWYiLCJwIjoiZXhjZWwtamlyYSJ9" TargetMode="External"/><Relationship Id="rId102" Type="http://schemas.openxmlformats.org/officeDocument/2006/relationships/hyperlink" Target="https://sanes.atlassian.net/browse/ESPC360-13921?atlOrigin=eyJpIjoiMjBhNWIzMmFjMjdiNGE1YzhhZTE4YmM0ZjA0MDM4ZWYiLCJwIjoiZXhjZWwtamlyYSJ9" TargetMode="External"/><Relationship Id="rId547" Type="http://schemas.openxmlformats.org/officeDocument/2006/relationships/hyperlink" Target="https://sanes.atlassian.net/browse/ESPC360-11066?atlOrigin=eyJpIjoiMjBhNWIzMmFjMjdiNGE1YzhhZTE4YmM0ZjA0MDM4ZWYiLCJwIjoiZXhjZWwtamlyYSJ9" TargetMode="External"/><Relationship Id="rId754" Type="http://schemas.openxmlformats.org/officeDocument/2006/relationships/hyperlink" Target="https://sanes.atlassian.net/browse/ESPC360-9342?atlOrigin=eyJpIjoiMjBhNWIzMmFjMjdiNGE1YzhhZTE4YmM0ZjA0MDM4ZWYiLCJwIjoiZXhjZWwtamlyYSJ9" TargetMode="External"/><Relationship Id="rId961" Type="http://schemas.openxmlformats.org/officeDocument/2006/relationships/hyperlink" Target="https://sanes.atlassian.net/browse/ESDCENINFO-1085?atlOrigin=eyJpIjoiMjBhNWIzMmFjMjdiNGE1YzhhZTE4YmM0ZjA0MDM4ZWYiLCJwIjoiZXhjZWwtamlyYSJ9" TargetMode="External"/><Relationship Id="rId1384" Type="http://schemas.openxmlformats.org/officeDocument/2006/relationships/hyperlink" Target="https://sanes.atlassian.net/browse/ESPC360-4901?atlOrigin=eyJpIjoiMjBhNWIzMmFjMjdiNGE1YzhhZTE4YmM0ZjA0MDM4ZWYiLCJwIjoiZXhjZWwtamlyYSJ9" TargetMode="External"/><Relationship Id="rId1591" Type="http://schemas.openxmlformats.org/officeDocument/2006/relationships/hyperlink" Target="https://sanes.atlassian.net/browse/ESDCENINFO-1036?atlOrigin=eyJpIjoiMjBhNWIzMmFjMjdiNGE1YzhhZTE4YmM0ZjA0MDM4ZWYiLCJwIjoiZXhjZWwtamlyYSJ9" TargetMode="External"/><Relationship Id="rId1605" Type="http://schemas.openxmlformats.org/officeDocument/2006/relationships/hyperlink" Target="https://sanes.atlassian.net/browse/ESPC360-36?atlOrigin=eyJpIjoiMjBhNWIzMmFjMjdiNGE1YzhhZTE4YmM0ZjA0MDM4ZWYiLCJwIjoiZXhjZWwtamlyYSJ9" TargetMode="External"/><Relationship Id="rId1689" Type="http://schemas.openxmlformats.org/officeDocument/2006/relationships/hyperlink" Target="https://sanes.atlassian.net/browse/ESPC360-36?atlOrigin=eyJpIjoiMjBhNWIzMmFjMjdiNGE1YzhhZTE4YmM0ZjA0MDM4ZWYiLCJwIjoiZXhjZWwtamlyYSJ9" TargetMode="External"/><Relationship Id="rId90" Type="http://schemas.openxmlformats.org/officeDocument/2006/relationships/hyperlink" Target="https://sanes.atlassian.net/browse/ESPC360-14089?atlOrigin=eyJpIjoiMjBhNWIzMmFjMjdiNGE1YzhhZTE4YmM0ZjA0MDM4ZWYiLCJwIjoiZXhjZWwtamlyYSJ9" TargetMode="External"/><Relationship Id="rId186" Type="http://schemas.openxmlformats.org/officeDocument/2006/relationships/hyperlink" Target="https://sanes.atlassian.net/browse/ESPC360-13395?atlOrigin=eyJpIjoiMjBhNWIzMmFjMjdiNGE1YzhhZTE4YmM0ZjA0MDM4ZWYiLCJwIjoiZXhjZWwtamlyYSJ9" TargetMode="External"/><Relationship Id="rId393" Type="http://schemas.openxmlformats.org/officeDocument/2006/relationships/hyperlink" Target="https://sanes.atlassian.net/browse/ESDCENINFO-1085?atlOrigin=eyJpIjoiMjBhNWIzMmFjMjdiNGE1YzhhZTE4YmM0ZjA0MDM4ZWYiLCJwIjoiZXhjZWwtamlyYSJ9" TargetMode="External"/><Relationship Id="rId407" Type="http://schemas.openxmlformats.org/officeDocument/2006/relationships/hyperlink" Target="https://sanes.atlassian.net/browse/ESPC360-3468?atlOrigin=eyJpIjoiMjBhNWIzMmFjMjdiNGE1YzhhZTE4YmM0ZjA0MDM4ZWYiLCJwIjoiZXhjZWwtamlyYSJ9" TargetMode="External"/><Relationship Id="rId614" Type="http://schemas.openxmlformats.org/officeDocument/2006/relationships/hyperlink" Target="https://sanes.atlassian.net/browse/ESDCENINFO-1085?atlOrigin=eyJpIjoiMjBhNWIzMmFjMjdiNGE1YzhhZTE4YmM0ZjA0MDM4ZWYiLCJwIjoiZXhjZWwtamlyYSJ9" TargetMode="External"/><Relationship Id="rId821" Type="http://schemas.openxmlformats.org/officeDocument/2006/relationships/hyperlink" Target="https://sanes.atlassian.net/browse/ESPC360-8664?atlOrigin=eyJpIjoiMjBhNWIzMmFjMjdiNGE1YzhhZTE4YmM0ZjA0MDM4ZWYiLCJwIjoiZXhjZWwtamlyYSJ9" TargetMode="External"/><Relationship Id="rId1037" Type="http://schemas.openxmlformats.org/officeDocument/2006/relationships/hyperlink" Target="https://sanes.atlassian.net/browse/ESPC360-3649?atlOrigin=eyJpIjoiMjBhNWIzMmFjMjdiNGE1YzhhZTE4YmM0ZjA0MDM4ZWYiLCJwIjoiZXhjZWwtamlyYSJ9" TargetMode="External"/><Relationship Id="rId1244" Type="http://schemas.openxmlformats.org/officeDocument/2006/relationships/hyperlink" Target="https://sanes.atlassian.net/browse/ESDCENINFO-1085?atlOrigin=eyJpIjoiMjBhNWIzMmFjMjdiNGE1YzhhZTE4YmM0ZjA0MDM4ZWYiLCJwIjoiZXhjZWwtamlyYSJ9" TargetMode="External"/><Relationship Id="rId1451" Type="http://schemas.openxmlformats.org/officeDocument/2006/relationships/hyperlink" Target="https://sanes.atlassian.net/browse/ESDCENINFO-1036?atlOrigin=eyJpIjoiMjBhNWIzMmFjMjdiNGE1YzhhZTE4YmM0ZjA0MDM4ZWYiLCJwIjoiZXhjZWwtamlyYSJ9" TargetMode="External"/><Relationship Id="rId253" Type="http://schemas.openxmlformats.org/officeDocument/2006/relationships/hyperlink" Target="https://sanes.atlassian.net/browse/ESPC360-13017?atlOrigin=eyJpIjoiMjBhNWIzMmFjMjdiNGE1YzhhZTE4YmM0ZjA0MDM4ZWYiLCJwIjoiZXhjZWwtamlyYSJ9" TargetMode="External"/><Relationship Id="rId460" Type="http://schemas.openxmlformats.org/officeDocument/2006/relationships/hyperlink" Target="https://sanes.atlassian.net/browse/ESDCENINFO-1085?atlOrigin=eyJpIjoiMjBhNWIzMmFjMjdiNGE1YzhhZTE4YmM0ZjA0MDM4ZWYiLCJwIjoiZXhjZWwtamlyYSJ9" TargetMode="External"/><Relationship Id="rId698" Type="http://schemas.openxmlformats.org/officeDocument/2006/relationships/hyperlink" Target="https://sanes.atlassian.net/browse/ESDCENINFO-1085?atlOrigin=eyJpIjoiMjBhNWIzMmFjMjdiNGE1YzhhZTE4YmM0ZjA0MDM4ZWYiLCJwIjoiZXhjZWwtamlyYSJ9" TargetMode="External"/><Relationship Id="rId919" Type="http://schemas.openxmlformats.org/officeDocument/2006/relationships/hyperlink" Target="https://sanes.atlassian.net/browse/ESPC360-7612?atlOrigin=eyJpIjoiMjBhNWIzMmFjMjdiNGE1YzhhZTE4YmM0ZjA0MDM4ZWYiLCJwIjoiZXhjZWwtamlyYSJ9" TargetMode="External"/><Relationship Id="rId1090" Type="http://schemas.openxmlformats.org/officeDocument/2006/relationships/hyperlink" Target="https://sanes.atlassian.net/browse/ESPC360-6412?atlOrigin=eyJpIjoiMjBhNWIzMmFjMjdiNGE1YzhhZTE4YmM0ZjA0MDM4ZWYiLCJwIjoiZXhjZWwtamlyYSJ9" TargetMode="External"/><Relationship Id="rId1104" Type="http://schemas.openxmlformats.org/officeDocument/2006/relationships/hyperlink" Target="https://sanes.atlassian.net/browse/ESPC360-6380?atlOrigin=eyJpIjoiMjBhNWIzMmFjMjdiNGE1YzhhZTE4YmM0ZjA0MDM4ZWYiLCJwIjoiZXhjZWwtamlyYSJ9" TargetMode="External"/><Relationship Id="rId1311" Type="http://schemas.openxmlformats.org/officeDocument/2006/relationships/hyperlink" Target="https://sanes.atlassian.net/browse/ESPC360-3468?atlOrigin=eyJpIjoiMjBhNWIzMmFjMjdiNGE1YzhhZTE4YmM0ZjA0MDM4ZWYiLCJwIjoiZXhjZWwtamlyYSJ9" TargetMode="External"/><Relationship Id="rId1549" Type="http://schemas.openxmlformats.org/officeDocument/2006/relationships/hyperlink" Target="https://sanes.atlassian.net/browse/ESPC360-2856?atlOrigin=eyJpIjoiMjBhNWIzMmFjMjdiNGE1YzhhZTE4YmM0ZjA0MDM4ZWYiLCJwIjoiZXhjZWwtamlyYSJ9" TargetMode="External"/><Relationship Id="rId48" Type="http://schemas.openxmlformats.org/officeDocument/2006/relationships/hyperlink" Target="https://sanes.atlassian.net/browse/ESPC360-14464?atlOrigin=eyJpIjoiMjBhNWIzMmFjMjdiNGE1YzhhZTE4YmM0ZjA0MDM4ZWYiLCJwIjoiZXhjZWwtamlyYSJ9" TargetMode="External"/><Relationship Id="rId113" Type="http://schemas.openxmlformats.org/officeDocument/2006/relationships/hyperlink" Target="https://sanes.atlassian.net/browse/ESPC360-13848?atlOrigin=eyJpIjoiMjBhNWIzMmFjMjdiNGE1YzhhZTE4YmM0ZjA0MDM4ZWYiLCJwIjoiZXhjZWwtamlyYSJ9" TargetMode="External"/><Relationship Id="rId320" Type="http://schemas.openxmlformats.org/officeDocument/2006/relationships/hyperlink" Target="https://sanes.atlassian.net/browse/ESPC360-12397?atlOrigin=eyJpIjoiMjBhNWIzMmFjMjdiNGE1YzhhZTE4YmM0ZjA0MDM4ZWYiLCJwIjoiZXhjZWwtamlyYSJ9" TargetMode="External"/><Relationship Id="rId558" Type="http://schemas.openxmlformats.org/officeDocument/2006/relationships/hyperlink" Target="https://sanes.atlassian.net/browse/ESPC360-3468?atlOrigin=eyJpIjoiMjBhNWIzMmFjMjdiNGE1YzhhZTE4YmM0ZjA0MDM4ZWYiLCJwIjoiZXhjZWwtamlyYSJ9" TargetMode="External"/><Relationship Id="rId765" Type="http://schemas.openxmlformats.org/officeDocument/2006/relationships/hyperlink" Target="https://sanes.atlassian.net/browse/ESDCENINFO-1085?atlOrigin=eyJpIjoiMjBhNWIzMmFjMjdiNGE1YzhhZTE4YmM0ZjA0MDM4ZWYiLCJwIjoiZXhjZWwtamlyYSJ9" TargetMode="External"/><Relationship Id="rId972" Type="http://schemas.openxmlformats.org/officeDocument/2006/relationships/hyperlink" Target="https://sanes.atlassian.net/browse/ESPC360-7212?atlOrigin=eyJpIjoiMjBhNWIzMmFjMjdiNGE1YzhhZTE4YmM0ZjA0MDM4ZWYiLCJwIjoiZXhjZWwtamlyYSJ9" TargetMode="External"/><Relationship Id="rId1188" Type="http://schemas.openxmlformats.org/officeDocument/2006/relationships/hyperlink" Target="https://sanes.atlassian.net/browse/ESPC360-6058?atlOrigin=eyJpIjoiMjBhNWIzMmFjMjdiNGE1YzhhZTE4YmM0ZjA0MDM4ZWYiLCJwIjoiZXhjZWwtamlyYSJ9" TargetMode="External"/><Relationship Id="rId1395" Type="http://schemas.openxmlformats.org/officeDocument/2006/relationships/hyperlink" Target="https://sanes.atlassian.net/browse/ESDCENINFO-1085?atlOrigin=eyJpIjoiMjBhNWIzMmFjMjdiNGE1YzhhZTE4YmM0ZjA0MDM4ZWYiLCJwIjoiZXhjZWwtamlyYSJ9" TargetMode="External"/><Relationship Id="rId1409" Type="http://schemas.openxmlformats.org/officeDocument/2006/relationships/hyperlink" Target="https://sanes.atlassian.net/browse/ESPC360-4477?atlOrigin=eyJpIjoiMjBhNWIzMmFjMjdiNGE1YzhhZTE4YmM0ZjA0MDM4ZWYiLCJwIjoiZXhjZWwtamlyYSJ9" TargetMode="External"/><Relationship Id="rId1616" Type="http://schemas.openxmlformats.org/officeDocument/2006/relationships/hyperlink" Target="https://sanes.atlassian.net/browse/ESPC360-2139?atlOrigin=eyJpIjoiMjBhNWIzMmFjMjdiNGE1YzhhZTE4YmM0ZjA0MDM4ZWYiLCJwIjoiZXhjZWwtamlyYSJ9" TargetMode="External"/><Relationship Id="rId197" Type="http://schemas.openxmlformats.org/officeDocument/2006/relationships/hyperlink" Target="https://sanes.atlassian.net/browse/ESPC360-3468?atlOrigin=eyJpIjoiMjBhNWIzMmFjMjdiNGE1YzhhZTE4YmM0ZjA0MDM4ZWYiLCJwIjoiZXhjZWwtamlyYSJ9" TargetMode="External"/><Relationship Id="rId418" Type="http://schemas.openxmlformats.org/officeDocument/2006/relationships/hyperlink" Target="https://sanes.atlassian.net/browse/ESPC360-11825?atlOrigin=eyJpIjoiMjBhNWIzMmFjMjdiNGE1YzhhZTE4YmM0ZjA0MDM4ZWYiLCJwIjoiZXhjZWwtamlyYSJ9" TargetMode="External"/><Relationship Id="rId625" Type="http://schemas.openxmlformats.org/officeDocument/2006/relationships/hyperlink" Target="https://sanes.atlassian.net/browse/ESDCENINFO-1085?atlOrigin=eyJpIjoiMjBhNWIzMmFjMjdiNGE1YzhhZTE4YmM0ZjA0MDM4ZWYiLCJwIjoiZXhjZWwtamlyYSJ9" TargetMode="External"/><Relationship Id="rId832" Type="http://schemas.openxmlformats.org/officeDocument/2006/relationships/hyperlink" Target="https://sanes.atlassian.net/browse/ESPC360-3468?atlOrigin=eyJpIjoiMjBhNWIzMmFjMjdiNGE1YzhhZTE4YmM0ZjA0MDM4ZWYiLCJwIjoiZXhjZWwtamlyYSJ9" TargetMode="External"/><Relationship Id="rId1048" Type="http://schemas.openxmlformats.org/officeDocument/2006/relationships/hyperlink" Target="https://sanes.atlassian.net/browse/ESDCENINFO-1085?atlOrigin=eyJpIjoiMjBhNWIzMmFjMjdiNGE1YzhhZTE4YmM0ZjA0MDM4ZWYiLCJwIjoiZXhjZWwtamlyYSJ9" TargetMode="External"/><Relationship Id="rId1255" Type="http://schemas.openxmlformats.org/officeDocument/2006/relationships/hyperlink" Target="https://sanes.atlassian.net/browse/ESPC360-5700?atlOrigin=eyJpIjoiMjBhNWIzMmFjMjdiNGE1YzhhZTE4YmM0ZjA0MDM4ZWYiLCJwIjoiZXhjZWwtamlyYSJ9" TargetMode="External"/><Relationship Id="rId1462" Type="http://schemas.openxmlformats.org/officeDocument/2006/relationships/hyperlink" Target="https://sanes.atlassian.net/browse/ESPC360-4568?atlOrigin=eyJpIjoiMjBhNWIzMmFjMjdiNGE1YzhhZTE4YmM0ZjA0MDM4ZWYiLCJwIjoiZXhjZWwtamlyYSJ9" TargetMode="External"/><Relationship Id="rId264" Type="http://schemas.openxmlformats.org/officeDocument/2006/relationships/hyperlink" Target="https://sanes.atlassian.net/browse/ESPC360-12994?atlOrigin=eyJpIjoiMjBhNWIzMmFjMjdiNGE1YzhhZTE4YmM0ZjA0MDM4ZWYiLCJwIjoiZXhjZWwtamlyYSJ9" TargetMode="External"/><Relationship Id="rId471" Type="http://schemas.openxmlformats.org/officeDocument/2006/relationships/hyperlink" Target="https://sanes.atlassian.net/browse/ESPC360-11504?atlOrigin=eyJpIjoiMjBhNWIzMmFjMjdiNGE1YzhhZTE4YmM0ZjA0MDM4ZWYiLCJwIjoiZXhjZWwtamlyYSJ9" TargetMode="External"/><Relationship Id="rId1115" Type="http://schemas.openxmlformats.org/officeDocument/2006/relationships/hyperlink" Target="https://sanes.atlassian.net/browse/ESDCENINFO-1085?atlOrigin=eyJpIjoiMjBhNWIzMmFjMjdiNGE1YzhhZTE4YmM0ZjA0MDM4ZWYiLCJwIjoiZXhjZWwtamlyYSJ9" TargetMode="External"/><Relationship Id="rId1322" Type="http://schemas.openxmlformats.org/officeDocument/2006/relationships/hyperlink" Target="https://sanes.atlassian.net/browse/ESPC360-3468?atlOrigin=eyJpIjoiMjBhNWIzMmFjMjdiNGE1YzhhZTE4YmM0ZjA0MDM4ZWYiLCJwIjoiZXhjZWwtamlyYSJ9" TargetMode="External"/><Relationship Id="rId59" Type="http://schemas.openxmlformats.org/officeDocument/2006/relationships/hyperlink" Target="https://sanes.atlassian.net/browse/ESDCENINFO-1184?atlOrigin=eyJpIjoiMjBhNWIzMmFjMjdiNGE1YzhhZTE4YmM0ZjA0MDM4ZWYiLCJwIjoiZXhjZWwtamlyYSJ9" TargetMode="External"/><Relationship Id="rId124" Type="http://schemas.openxmlformats.org/officeDocument/2006/relationships/hyperlink" Target="https://sanes.atlassian.net/browse/ESPC360-13825?atlOrigin=eyJpIjoiMjBhNWIzMmFjMjdiNGE1YzhhZTE4YmM0ZjA0MDM4ZWYiLCJwIjoiZXhjZWwtamlyYSJ9" TargetMode="External"/><Relationship Id="rId569" Type="http://schemas.openxmlformats.org/officeDocument/2006/relationships/hyperlink" Target="https://sanes.atlassian.net/browse/ESPC360-11020?atlOrigin=eyJpIjoiMjBhNWIzMmFjMjdiNGE1YzhhZTE4YmM0ZjA0MDM4ZWYiLCJwIjoiZXhjZWwtamlyYSJ9" TargetMode="External"/><Relationship Id="rId776" Type="http://schemas.openxmlformats.org/officeDocument/2006/relationships/hyperlink" Target="https://sanes.atlassian.net/browse/ESPC360-9286?atlOrigin=eyJpIjoiMjBhNWIzMmFjMjdiNGE1YzhhZTE4YmM0ZjA0MDM4ZWYiLCJwIjoiZXhjZWwtamlyYSJ9" TargetMode="External"/><Relationship Id="rId983" Type="http://schemas.openxmlformats.org/officeDocument/2006/relationships/hyperlink" Target="https://sanes.atlassian.net/browse/ESDCENINFO-1085?atlOrigin=eyJpIjoiMjBhNWIzMmFjMjdiNGE1YzhhZTE4YmM0ZjA0MDM4ZWYiLCJwIjoiZXhjZWwtamlyYSJ9" TargetMode="External"/><Relationship Id="rId1199" Type="http://schemas.openxmlformats.org/officeDocument/2006/relationships/hyperlink" Target="https://sanes.atlassian.net/browse/ESDCENINFO-1085?atlOrigin=eyJpIjoiMjBhNWIzMmFjMjdiNGE1YzhhZTE4YmM0ZjA0MDM4ZWYiLCJwIjoiZXhjZWwtamlyYSJ9" TargetMode="External"/><Relationship Id="rId1627" Type="http://schemas.openxmlformats.org/officeDocument/2006/relationships/hyperlink" Target="https://sanes.atlassian.net/browse/ESPC360-2497?atlOrigin=eyJpIjoiMjBhNWIzMmFjMjdiNGE1YzhhZTE4YmM0ZjA0MDM4ZWYiLCJwIjoiZXhjZWwtamlyYSJ9" TargetMode="External"/><Relationship Id="rId331" Type="http://schemas.openxmlformats.org/officeDocument/2006/relationships/hyperlink" Target="https://sanes.atlassian.net/browse/ESPC360-3468?atlOrigin=eyJpIjoiMjBhNWIzMmFjMjdiNGE1YzhhZTE4YmM0ZjA0MDM4ZWYiLCJwIjoiZXhjZWwtamlyYSJ9" TargetMode="External"/><Relationship Id="rId429" Type="http://schemas.openxmlformats.org/officeDocument/2006/relationships/hyperlink" Target="https://sanes.atlassian.net/browse/ESPC360-11802?atlOrigin=eyJpIjoiMjBhNWIzMmFjMjdiNGE1YzhhZTE4YmM0ZjA0MDM4ZWYiLCJwIjoiZXhjZWwtamlyYSJ9" TargetMode="External"/><Relationship Id="rId636" Type="http://schemas.openxmlformats.org/officeDocument/2006/relationships/hyperlink" Target="https://sanes.atlassian.net/browse/ESDCENINFO-1085?atlOrigin=eyJpIjoiMjBhNWIzMmFjMjdiNGE1YzhhZTE4YmM0ZjA0MDM4ZWYiLCJwIjoiZXhjZWwtamlyYSJ9" TargetMode="External"/><Relationship Id="rId1059" Type="http://schemas.openxmlformats.org/officeDocument/2006/relationships/hyperlink" Target="https://sanes.atlassian.net/browse/ESPC360-6455?atlOrigin=eyJpIjoiMjBhNWIzMmFjMjdiNGE1YzhhZTE4YmM0ZjA0MDM4ZWYiLCJwIjoiZXhjZWwtamlyYSJ9" TargetMode="External"/><Relationship Id="rId1266" Type="http://schemas.openxmlformats.org/officeDocument/2006/relationships/hyperlink" Target="https://sanes.atlassian.net/browse/ESPC360-5667?atlOrigin=eyJpIjoiMjBhNWIzMmFjMjdiNGE1YzhhZTE4YmM0ZjA0MDM4ZWYiLCJwIjoiZXhjZWwtamlyYSJ9" TargetMode="External"/><Relationship Id="rId1473" Type="http://schemas.openxmlformats.org/officeDocument/2006/relationships/hyperlink" Target="https://sanes.atlassian.net/browse/ESPC360-4570?atlOrigin=eyJpIjoiMjBhNWIzMmFjMjdiNGE1YzhhZTE4YmM0ZjA0MDM4ZWYiLCJwIjoiZXhjZWwtamlyYSJ9" TargetMode="External"/><Relationship Id="rId843" Type="http://schemas.openxmlformats.org/officeDocument/2006/relationships/hyperlink" Target="https://sanes.atlassian.net/browse/ESPC360-8115?atlOrigin=eyJpIjoiMjBhNWIzMmFjMjdiNGE1YzhhZTE4YmM0ZjA0MDM4ZWYiLCJwIjoiZXhjZWwtamlyYSJ9" TargetMode="External"/><Relationship Id="rId1126" Type="http://schemas.openxmlformats.org/officeDocument/2006/relationships/hyperlink" Target="https://sanes.atlassian.net/browse/ESPC360-6274?atlOrigin=eyJpIjoiMjBhNWIzMmFjMjdiNGE1YzhhZTE4YmM0ZjA0MDM4ZWYiLCJwIjoiZXhjZWwtamlyYSJ9" TargetMode="External"/><Relationship Id="rId1680" Type="http://schemas.openxmlformats.org/officeDocument/2006/relationships/hyperlink" Target="https://sanes.atlassian.net/browse/ESPC360-56?atlOrigin=eyJpIjoiMjBhNWIzMmFjMjdiNGE1YzhhZTE4YmM0ZjA0MDM4ZWYiLCJwIjoiZXhjZWwtamlyYSJ9" TargetMode="External"/><Relationship Id="rId275" Type="http://schemas.openxmlformats.org/officeDocument/2006/relationships/hyperlink" Target="https://sanes.atlassian.net/browse/ESPC360-3468?atlOrigin=eyJpIjoiMjBhNWIzMmFjMjdiNGE1YzhhZTE4YmM0ZjA0MDM4ZWYiLCJwIjoiZXhjZWwtamlyYSJ9" TargetMode="External"/><Relationship Id="rId482" Type="http://schemas.openxmlformats.org/officeDocument/2006/relationships/hyperlink" Target="https://sanes.atlassian.net/browse/ESPC360-11485?atlOrigin=eyJpIjoiMjBhNWIzMmFjMjdiNGE1YzhhZTE4YmM0ZjA0MDM4ZWYiLCJwIjoiZXhjZWwtamlyYSJ9" TargetMode="External"/><Relationship Id="rId703" Type="http://schemas.openxmlformats.org/officeDocument/2006/relationships/hyperlink" Target="https://sanes.atlassian.net/browse/ESPC360-9922?atlOrigin=eyJpIjoiMjBhNWIzMmFjMjdiNGE1YzhhZTE4YmM0ZjA0MDM4ZWYiLCJwIjoiZXhjZWwtamlyYSJ9" TargetMode="External"/><Relationship Id="rId910" Type="http://schemas.openxmlformats.org/officeDocument/2006/relationships/hyperlink" Target="https://sanes.atlassian.net/browse/ESDCENINFO-1085?atlOrigin=eyJpIjoiMjBhNWIzMmFjMjdiNGE1YzhhZTE4YmM0ZjA0MDM4ZWYiLCJwIjoiZXhjZWwtamlyYSJ9" TargetMode="External"/><Relationship Id="rId1333" Type="http://schemas.openxmlformats.org/officeDocument/2006/relationships/hyperlink" Target="https://sanes.atlassian.net/browse/ESPC360-5117?atlOrigin=eyJpIjoiMjBhNWIzMmFjMjdiNGE1YzhhZTE4YmM0ZjA0MDM4ZWYiLCJwIjoiZXhjZWwtamlyYSJ9" TargetMode="External"/><Relationship Id="rId1540" Type="http://schemas.openxmlformats.org/officeDocument/2006/relationships/hyperlink" Target="https://sanes.atlassian.net/browse/ESPC360-3060?atlOrigin=eyJpIjoiMjBhNWIzMmFjMjdiNGE1YzhhZTE4YmM0ZjA0MDM4ZWYiLCJwIjoiZXhjZWwtamlyYSJ9" TargetMode="External"/><Relationship Id="rId1638" Type="http://schemas.openxmlformats.org/officeDocument/2006/relationships/hyperlink" Target="https://sanes.atlassian.net/browse/ESPC360-282?atlOrigin=eyJpIjoiMjBhNWIzMmFjMjdiNGE1YzhhZTE4YmM0ZjA0MDM4ZWYiLCJwIjoiZXhjZWwtamlyYSJ9" TargetMode="External"/><Relationship Id="rId135" Type="http://schemas.openxmlformats.org/officeDocument/2006/relationships/hyperlink" Target="https://sanes.atlassian.net/browse/ESPC360-14314?atlOrigin=eyJpIjoiMjBhNWIzMmFjMjdiNGE1YzhhZTE4YmM0ZjA0MDM4ZWYiLCJwIjoiZXhjZWwtamlyYSJ9" TargetMode="External"/><Relationship Id="rId342" Type="http://schemas.openxmlformats.org/officeDocument/2006/relationships/hyperlink" Target="https://sanes.atlassian.net/browse/ESPC360-12334?atlOrigin=eyJpIjoiMjBhNWIzMmFjMjdiNGE1YzhhZTE4YmM0ZjA0MDM4ZWYiLCJwIjoiZXhjZWwtamlyYSJ9" TargetMode="External"/><Relationship Id="rId787" Type="http://schemas.openxmlformats.org/officeDocument/2006/relationships/hyperlink" Target="https://sanes.atlassian.net/browse/ESPC360-9092?atlOrigin=eyJpIjoiMjBhNWIzMmFjMjdiNGE1YzhhZTE4YmM0ZjA0MDM4ZWYiLCJwIjoiZXhjZWwtamlyYSJ9" TargetMode="External"/><Relationship Id="rId994" Type="http://schemas.openxmlformats.org/officeDocument/2006/relationships/hyperlink" Target="https://sanes.atlassian.net/browse/ESPC360-6949?atlOrigin=eyJpIjoiMjBhNWIzMmFjMjdiNGE1YzhhZTE4YmM0ZjA0MDM4ZWYiLCJwIjoiZXhjZWwtamlyYSJ9" TargetMode="External"/><Relationship Id="rId1400" Type="http://schemas.openxmlformats.org/officeDocument/2006/relationships/hyperlink" Target="https://sanes.atlassian.net/browse/ESPC360-4603?atlOrigin=eyJpIjoiMjBhNWIzMmFjMjdiNGE1YzhhZTE4YmM0ZjA0MDM4ZWYiLCJwIjoiZXhjZWwtamlyYSJ9" TargetMode="External"/><Relationship Id="rId202" Type="http://schemas.openxmlformats.org/officeDocument/2006/relationships/hyperlink" Target="https://sanes.atlassian.net/browse/ESPC360-13372?atlOrigin=eyJpIjoiMjBhNWIzMmFjMjdiNGE1YzhhZTE4YmM0ZjA0MDM4ZWYiLCJwIjoiZXhjZWwtamlyYSJ9" TargetMode="External"/><Relationship Id="rId647" Type="http://schemas.openxmlformats.org/officeDocument/2006/relationships/hyperlink" Target="https://sanes.atlassian.net/browse/ESPC360-10240?atlOrigin=eyJpIjoiMjBhNWIzMmFjMjdiNGE1YzhhZTE4YmM0ZjA0MDM4ZWYiLCJwIjoiZXhjZWwtamlyYSJ9" TargetMode="External"/><Relationship Id="rId854" Type="http://schemas.openxmlformats.org/officeDocument/2006/relationships/hyperlink" Target="https://sanes.atlassian.net/browse/ESPC360-3468?atlOrigin=eyJpIjoiMjBhNWIzMmFjMjdiNGE1YzhhZTE4YmM0ZjA0MDM4ZWYiLCJwIjoiZXhjZWwtamlyYSJ9" TargetMode="External"/><Relationship Id="rId1277" Type="http://schemas.openxmlformats.org/officeDocument/2006/relationships/hyperlink" Target="https://sanes.atlassian.net/browse/ESDCENINFO-1085?atlOrigin=eyJpIjoiMjBhNWIzMmFjMjdiNGE1YzhhZTE4YmM0ZjA0MDM4ZWYiLCJwIjoiZXhjZWwtamlyYSJ9" TargetMode="External"/><Relationship Id="rId1484" Type="http://schemas.openxmlformats.org/officeDocument/2006/relationships/hyperlink" Target="https://sanes.atlassian.net/browse/ESPC360-3439?atlOrigin=eyJpIjoiMjBhNWIzMmFjMjdiNGE1YzhhZTE4YmM0ZjA0MDM4ZWYiLCJwIjoiZXhjZWwtamlyYSJ9" TargetMode="External"/><Relationship Id="rId1691" Type="http://schemas.openxmlformats.org/officeDocument/2006/relationships/hyperlink" Target="https://sanes.atlassian.net/browse/ESPC360-1111?atlOrigin=eyJpIjoiMjBhNWIzMmFjMjdiNGE1YzhhZTE4YmM0ZjA0MDM4ZWYiLCJwIjoiZXhjZWwtamlyYSJ9" TargetMode="External"/><Relationship Id="rId1705" Type="http://schemas.openxmlformats.org/officeDocument/2006/relationships/hyperlink" Target="https://sanes.atlassian.net/browse/ESPC360-746?atlOrigin=eyJpIjoiMjBhNWIzMmFjMjdiNGE1YzhhZTE4YmM0ZjA0MDM4ZWYiLCJwIjoiZXhjZWwtamlyYSJ9" TargetMode="External"/><Relationship Id="rId286" Type="http://schemas.openxmlformats.org/officeDocument/2006/relationships/hyperlink" Target="https://sanes.atlassian.net/browse/ESPC360-12745?atlOrigin=eyJpIjoiMjBhNWIzMmFjMjdiNGE1YzhhZTE4YmM0ZjA0MDM4ZWYiLCJwIjoiZXhjZWwtamlyYSJ9" TargetMode="External"/><Relationship Id="rId493" Type="http://schemas.openxmlformats.org/officeDocument/2006/relationships/hyperlink" Target="https://sanes.atlassian.net/browse/ESDCENINFO-1085?atlOrigin=eyJpIjoiMjBhNWIzMmFjMjdiNGE1YzhhZTE4YmM0ZjA0MDM4ZWYiLCJwIjoiZXhjZWwtamlyYSJ9" TargetMode="External"/><Relationship Id="rId507" Type="http://schemas.openxmlformats.org/officeDocument/2006/relationships/hyperlink" Target="https://sanes.atlassian.net/browse/ESPC360-11387?atlOrigin=eyJpIjoiMjBhNWIzMmFjMjdiNGE1YzhhZTE4YmM0ZjA0MDM4ZWYiLCJwIjoiZXhjZWwtamlyYSJ9" TargetMode="External"/><Relationship Id="rId714" Type="http://schemas.openxmlformats.org/officeDocument/2006/relationships/hyperlink" Target="https://sanes.atlassian.net/browse/ESDCENINFO-1085?atlOrigin=eyJpIjoiMjBhNWIzMmFjMjdiNGE1YzhhZTE4YmM0ZjA0MDM4ZWYiLCJwIjoiZXhjZWwtamlyYSJ9" TargetMode="External"/><Relationship Id="rId921" Type="http://schemas.openxmlformats.org/officeDocument/2006/relationships/hyperlink" Target="https://sanes.atlassian.net/browse/ESPC360-7610?atlOrigin=eyJpIjoiMjBhNWIzMmFjMjdiNGE1YzhhZTE4YmM0ZjA0MDM4ZWYiLCJwIjoiZXhjZWwtamlyYSJ9" TargetMode="External"/><Relationship Id="rId1137" Type="http://schemas.openxmlformats.org/officeDocument/2006/relationships/hyperlink" Target="https://sanes.atlassian.net/browse/ESDCENINFO-1085?atlOrigin=eyJpIjoiMjBhNWIzMmFjMjdiNGE1YzhhZTE4YmM0ZjA0MDM4ZWYiLCJwIjoiZXhjZWwtamlyYSJ9" TargetMode="External"/><Relationship Id="rId1344" Type="http://schemas.openxmlformats.org/officeDocument/2006/relationships/hyperlink" Target="https://sanes.atlassian.net/browse/ESDCENINFO-1085?atlOrigin=eyJpIjoiMjBhNWIzMmFjMjdiNGE1YzhhZTE4YmM0ZjA0MDM4ZWYiLCJwIjoiZXhjZWwtamlyYSJ9" TargetMode="External"/><Relationship Id="rId1551" Type="http://schemas.openxmlformats.org/officeDocument/2006/relationships/hyperlink" Target="https://sanes.atlassian.net/browse/ESPC360-2792?atlOrigin=eyJpIjoiMjBhNWIzMmFjMjdiNGE1YzhhZTE4YmM0ZjA0MDM4ZWYiLCJwIjoiZXhjZWwtamlyYSJ9" TargetMode="External"/><Relationship Id="rId50" Type="http://schemas.openxmlformats.org/officeDocument/2006/relationships/hyperlink" Target="https://sanes.atlassian.net/browse/ESPC360-14463?atlOrigin=eyJpIjoiMjBhNWIzMmFjMjdiNGE1YzhhZTE4YmM0ZjA0MDM4ZWYiLCJwIjoiZXhjZWwtamlyYSJ9" TargetMode="External"/><Relationship Id="rId146" Type="http://schemas.openxmlformats.org/officeDocument/2006/relationships/hyperlink" Target="https://sanes.atlassian.net/browse/ESPC360-13792?atlOrigin=eyJpIjoiMjBhNWIzMmFjMjdiNGE1YzhhZTE4YmM0ZjA0MDM4ZWYiLCJwIjoiZXhjZWwtamlyYSJ9" TargetMode="External"/><Relationship Id="rId353" Type="http://schemas.openxmlformats.org/officeDocument/2006/relationships/hyperlink" Target="https://sanes.atlassian.net/browse/ESDCENINFO-1085?atlOrigin=eyJpIjoiMjBhNWIzMmFjMjdiNGE1YzhhZTE4YmM0ZjA0MDM4ZWYiLCJwIjoiZXhjZWwtamlyYSJ9" TargetMode="External"/><Relationship Id="rId560" Type="http://schemas.openxmlformats.org/officeDocument/2006/relationships/hyperlink" Target="https://sanes.atlassian.net/browse/ESDCENINFO-1085?atlOrigin=eyJpIjoiMjBhNWIzMmFjMjdiNGE1YzhhZTE4YmM0ZjA0MDM4ZWYiLCJwIjoiZXhjZWwtamlyYSJ9" TargetMode="External"/><Relationship Id="rId798" Type="http://schemas.openxmlformats.org/officeDocument/2006/relationships/hyperlink" Target="https://sanes.atlassian.net/browse/ESPC360-3468?atlOrigin=eyJpIjoiMjBhNWIzMmFjMjdiNGE1YzhhZTE4YmM0ZjA0MDM4ZWYiLCJwIjoiZXhjZWwtamlyYSJ9" TargetMode="External"/><Relationship Id="rId1190" Type="http://schemas.openxmlformats.org/officeDocument/2006/relationships/hyperlink" Target="https://sanes.atlassian.net/browse/ESPC360-6057?atlOrigin=eyJpIjoiMjBhNWIzMmFjMjdiNGE1YzhhZTE4YmM0ZjA0MDM4ZWYiLCJwIjoiZXhjZWwtamlyYSJ9" TargetMode="External"/><Relationship Id="rId1204" Type="http://schemas.openxmlformats.org/officeDocument/2006/relationships/hyperlink" Target="https://sanes.atlassian.net/browse/ESPC360-6018?atlOrigin=eyJpIjoiMjBhNWIzMmFjMjdiNGE1YzhhZTE4YmM0ZjA0MDM4ZWYiLCJwIjoiZXhjZWwtamlyYSJ9" TargetMode="External"/><Relationship Id="rId1411" Type="http://schemas.openxmlformats.org/officeDocument/2006/relationships/hyperlink" Target="https://sanes.atlassian.net/browse/ESPC360-4462?atlOrigin=eyJpIjoiMjBhNWIzMmFjMjdiNGE1YzhhZTE4YmM0ZjA0MDM4ZWYiLCJwIjoiZXhjZWwtamlyYSJ9" TargetMode="External"/><Relationship Id="rId1649" Type="http://schemas.openxmlformats.org/officeDocument/2006/relationships/hyperlink" Target="https://sanes.atlassian.net/browse/ESDCENINFO-1036?atlOrigin=eyJpIjoiMjBhNWIzMmFjMjdiNGE1YzhhZTE4YmM0ZjA0MDM4ZWYiLCJwIjoiZXhjZWwtamlyYSJ9" TargetMode="External"/><Relationship Id="rId213" Type="http://schemas.openxmlformats.org/officeDocument/2006/relationships/hyperlink" Target="https://sanes.atlassian.net/browse/ESDCENINFO-1085?atlOrigin=eyJpIjoiMjBhNWIzMmFjMjdiNGE1YzhhZTE4YmM0ZjA0MDM4ZWYiLCJwIjoiZXhjZWwtamlyYSJ9" TargetMode="External"/><Relationship Id="rId420" Type="http://schemas.openxmlformats.org/officeDocument/2006/relationships/hyperlink" Target="https://sanes.atlassian.net/browse/ESDCENINFO-1162?atlOrigin=eyJpIjoiMjBhNWIzMmFjMjdiNGE1YzhhZTE4YmM0ZjA0MDM4ZWYiLCJwIjoiZXhjZWwtamlyYSJ9" TargetMode="External"/><Relationship Id="rId658" Type="http://schemas.openxmlformats.org/officeDocument/2006/relationships/hyperlink" Target="https://sanes.atlassian.net/browse/ESPC360-3468?atlOrigin=eyJpIjoiMjBhNWIzMmFjMjdiNGE1YzhhZTE4YmM0ZjA0MDM4ZWYiLCJwIjoiZXhjZWwtamlyYSJ9" TargetMode="External"/><Relationship Id="rId865" Type="http://schemas.openxmlformats.org/officeDocument/2006/relationships/hyperlink" Target="https://sanes.atlassian.net/browse/ESPC360-7973?atlOrigin=eyJpIjoiMjBhNWIzMmFjMjdiNGE1YzhhZTE4YmM0ZjA0MDM4ZWYiLCJwIjoiZXhjZWwtamlyYSJ9" TargetMode="External"/><Relationship Id="rId1050" Type="http://schemas.openxmlformats.org/officeDocument/2006/relationships/hyperlink" Target="https://sanes.atlassian.net/browse/ESDCENINFO-1085?atlOrigin=eyJpIjoiMjBhNWIzMmFjMjdiNGE1YzhhZTE4YmM0ZjA0MDM4ZWYiLCJwIjoiZXhjZWwtamlyYSJ9" TargetMode="External"/><Relationship Id="rId1288" Type="http://schemas.openxmlformats.org/officeDocument/2006/relationships/hyperlink" Target="https://sanes.atlassian.net/browse/ESPC360-5579?atlOrigin=eyJpIjoiMjBhNWIzMmFjMjdiNGE1YzhhZTE4YmM0ZjA0MDM4ZWYiLCJwIjoiZXhjZWwtamlyYSJ9" TargetMode="External"/><Relationship Id="rId1495" Type="http://schemas.openxmlformats.org/officeDocument/2006/relationships/hyperlink" Target="https://sanes.atlassian.net/browse/ESDCENINFO-1036?atlOrigin=eyJpIjoiMjBhNWIzMmFjMjdiNGE1YzhhZTE4YmM0ZjA0MDM4ZWYiLCJwIjoiZXhjZWwtamlyYSJ9" TargetMode="External"/><Relationship Id="rId1509" Type="http://schemas.openxmlformats.org/officeDocument/2006/relationships/hyperlink" Target="https://sanes.atlassian.net/browse/ESDCENINFO-1036?atlOrigin=eyJpIjoiMjBhNWIzMmFjMjdiNGE1YzhhZTE4YmM0ZjA0MDM4ZWYiLCJwIjoiZXhjZWwtamlyYSJ9" TargetMode="External"/><Relationship Id="rId1716" Type="http://schemas.openxmlformats.org/officeDocument/2006/relationships/hyperlink" Target="https://sanes.atlassian.net/browse/ESPC360-341?atlOrigin=eyJpIjoiMjBhNWIzMmFjMjdiNGE1YzhhZTE4YmM0ZjA0MDM4ZWYiLCJwIjoiZXhjZWwtamlyYSJ9" TargetMode="External"/><Relationship Id="rId297" Type="http://schemas.openxmlformats.org/officeDocument/2006/relationships/hyperlink" Target="https://sanes.atlassian.net/browse/ESPC360-3468?atlOrigin=eyJpIjoiMjBhNWIzMmFjMjdiNGE1YzhhZTE4YmM0ZjA0MDM4ZWYiLCJwIjoiZXhjZWwtamlyYSJ9" TargetMode="External"/><Relationship Id="rId518" Type="http://schemas.openxmlformats.org/officeDocument/2006/relationships/hyperlink" Target="https://sanes.atlassian.net/browse/ESDCENINFO-1085?atlOrigin=eyJpIjoiMjBhNWIzMmFjMjdiNGE1YzhhZTE4YmM0ZjA0MDM4ZWYiLCJwIjoiZXhjZWwtamlyYSJ9" TargetMode="External"/><Relationship Id="rId725" Type="http://schemas.openxmlformats.org/officeDocument/2006/relationships/hyperlink" Target="https://sanes.atlassian.net/browse/ESPC360-9535?atlOrigin=eyJpIjoiMjBhNWIzMmFjMjdiNGE1YzhhZTE4YmM0ZjA0MDM4ZWYiLCJwIjoiZXhjZWwtamlyYSJ9" TargetMode="External"/><Relationship Id="rId932" Type="http://schemas.openxmlformats.org/officeDocument/2006/relationships/hyperlink" Target="https://sanes.atlassian.net/browse/ESDCENINFO-1085?atlOrigin=eyJpIjoiMjBhNWIzMmFjMjdiNGE1YzhhZTE4YmM0ZjA0MDM4ZWYiLCJwIjoiZXhjZWwtamlyYSJ9" TargetMode="External"/><Relationship Id="rId1148" Type="http://schemas.openxmlformats.org/officeDocument/2006/relationships/hyperlink" Target="https://sanes.atlassian.net/browse/ESPC360-6260?atlOrigin=eyJpIjoiMjBhNWIzMmFjMjdiNGE1YzhhZTE4YmM0ZjA0MDM4ZWYiLCJwIjoiZXhjZWwtamlyYSJ9" TargetMode="External"/><Relationship Id="rId1355" Type="http://schemas.openxmlformats.org/officeDocument/2006/relationships/hyperlink" Target="https://sanes.atlassian.net/browse/ESPC360-4960?atlOrigin=eyJpIjoiMjBhNWIzMmFjMjdiNGE1YzhhZTE4YmM0ZjA0MDM4ZWYiLCJwIjoiZXhjZWwtamlyYSJ9" TargetMode="External"/><Relationship Id="rId1562" Type="http://schemas.openxmlformats.org/officeDocument/2006/relationships/hyperlink" Target="https://sanes.atlassian.net/browse/ESDCENINFO-1036?atlOrigin=eyJpIjoiMjBhNWIzMmFjMjdiNGE1YzhhZTE4YmM0ZjA0MDM4ZWYiLCJwIjoiZXhjZWwtamlyYSJ9" TargetMode="External"/><Relationship Id="rId157" Type="http://schemas.openxmlformats.org/officeDocument/2006/relationships/hyperlink" Target="https://sanes.atlassian.net/browse/ESDCENINFO-1085?atlOrigin=eyJpIjoiMjBhNWIzMmFjMjdiNGE1YzhhZTE4YmM0ZjA0MDM4ZWYiLCJwIjoiZXhjZWwtamlyYSJ9" TargetMode="External"/><Relationship Id="rId364" Type="http://schemas.openxmlformats.org/officeDocument/2006/relationships/hyperlink" Target="https://sanes.atlassian.net/browse/ESPC360-12148?atlOrigin=eyJpIjoiMjBhNWIzMmFjMjdiNGE1YzhhZTE4YmM0ZjA0MDM4ZWYiLCJwIjoiZXhjZWwtamlyYSJ9" TargetMode="External"/><Relationship Id="rId1008" Type="http://schemas.openxmlformats.org/officeDocument/2006/relationships/hyperlink" Target="https://sanes.atlassian.net/browse/ESPC360-6854?atlOrigin=eyJpIjoiMjBhNWIzMmFjMjdiNGE1YzhhZTE4YmM0ZjA0MDM4ZWYiLCJwIjoiZXhjZWwtamlyYSJ9" TargetMode="External"/><Relationship Id="rId1215" Type="http://schemas.openxmlformats.org/officeDocument/2006/relationships/hyperlink" Target="https://sanes.atlassian.net/browse/ESDCENINFO-1085?atlOrigin=eyJpIjoiMjBhNWIzMmFjMjdiNGE1YzhhZTE4YmM0ZjA0MDM4ZWYiLCJwIjoiZXhjZWwtamlyYSJ9" TargetMode="External"/><Relationship Id="rId1422" Type="http://schemas.openxmlformats.org/officeDocument/2006/relationships/hyperlink" Target="https://sanes.atlassian.net/browse/ESPC360-4343?atlOrigin=eyJpIjoiMjBhNWIzMmFjMjdiNGE1YzhhZTE4YmM0ZjA0MDM4ZWYiLCJwIjoiZXhjZWwtamlyYSJ9" TargetMode="External"/><Relationship Id="rId61" Type="http://schemas.openxmlformats.org/officeDocument/2006/relationships/hyperlink" Target="https://sanes.atlassian.net/browse/ESPC360-14314?atlOrigin=eyJpIjoiMjBhNWIzMmFjMjdiNGE1YzhhZTE4YmM0ZjA0MDM4ZWYiLCJwIjoiZXhjZWwtamlyYSJ9" TargetMode="External"/><Relationship Id="rId571" Type="http://schemas.openxmlformats.org/officeDocument/2006/relationships/hyperlink" Target="https://sanes.atlassian.net/browse/ESPC360-10845?atlOrigin=eyJpIjoiMjBhNWIzMmFjMjdiNGE1YzhhZTE4YmM0ZjA0MDM4ZWYiLCJwIjoiZXhjZWwtamlyYSJ9" TargetMode="External"/><Relationship Id="rId669" Type="http://schemas.openxmlformats.org/officeDocument/2006/relationships/hyperlink" Target="https://sanes.atlassian.net/browse/ESPC360-10212?atlOrigin=eyJpIjoiMjBhNWIzMmFjMjdiNGE1YzhhZTE4YmM0ZjA0MDM4ZWYiLCJwIjoiZXhjZWwtamlyYSJ9" TargetMode="External"/><Relationship Id="rId876" Type="http://schemas.openxmlformats.org/officeDocument/2006/relationships/hyperlink" Target="https://sanes.atlassian.net/browse/ESDCENINFO-1085?atlOrigin=eyJpIjoiMjBhNWIzMmFjMjdiNGE1YzhhZTE4YmM0ZjA0MDM4ZWYiLCJwIjoiZXhjZWwtamlyYSJ9" TargetMode="External"/><Relationship Id="rId1299" Type="http://schemas.openxmlformats.org/officeDocument/2006/relationships/hyperlink" Target="https://sanes.atlassian.net/browse/ESDCENINFO-1085?atlOrigin=eyJpIjoiMjBhNWIzMmFjMjdiNGE1YzhhZTE4YmM0ZjA0MDM4ZWYiLCJwIjoiZXhjZWwtamlyYSJ9" TargetMode="External"/><Relationship Id="rId19" Type="http://schemas.openxmlformats.org/officeDocument/2006/relationships/hyperlink" Target="https://sanes.atlassian.net/browse/ESDCENINFO-1125?atlOrigin=eyJpIjoiMjBhNWIzMmFjMjdiNGE1YzhhZTE4YmM0ZjA0MDM4ZWYiLCJwIjoiZXhjZWwtamlyYSJ9" TargetMode="External"/><Relationship Id="rId224" Type="http://schemas.openxmlformats.org/officeDocument/2006/relationships/hyperlink" Target="https://sanes.atlassian.net/browse/ESPC360-13144?atlOrigin=eyJpIjoiMjBhNWIzMmFjMjdiNGE1YzhhZTE4YmM0ZjA0MDM4ZWYiLCJwIjoiZXhjZWwtamlyYSJ9" TargetMode="External"/><Relationship Id="rId431" Type="http://schemas.openxmlformats.org/officeDocument/2006/relationships/hyperlink" Target="https://sanes.atlassian.net/browse/ESPC360-11801?atlOrigin=eyJpIjoiMjBhNWIzMmFjMjdiNGE1YzhhZTE4YmM0ZjA0MDM4ZWYiLCJwIjoiZXhjZWwtamlyYSJ9" TargetMode="External"/><Relationship Id="rId529" Type="http://schemas.openxmlformats.org/officeDocument/2006/relationships/hyperlink" Target="https://sanes.atlassian.net/browse/ESPC360-11186?atlOrigin=eyJpIjoiMjBhNWIzMmFjMjdiNGE1YzhhZTE4YmM0ZjA0MDM4ZWYiLCJwIjoiZXhjZWwtamlyYSJ9" TargetMode="External"/><Relationship Id="rId736" Type="http://schemas.openxmlformats.org/officeDocument/2006/relationships/hyperlink" Target="https://sanes.atlassian.net/browse/ESPC360-9522?atlOrigin=eyJpIjoiMjBhNWIzMmFjMjdiNGE1YzhhZTE4YmM0ZjA0MDM4ZWYiLCJwIjoiZXhjZWwtamlyYSJ9" TargetMode="External"/><Relationship Id="rId1061" Type="http://schemas.openxmlformats.org/officeDocument/2006/relationships/hyperlink" Target="https://sanes.atlassian.net/browse/ESPC360-6454?atlOrigin=eyJpIjoiMjBhNWIzMmFjMjdiNGE1YzhhZTE4YmM0ZjA0MDM4ZWYiLCJwIjoiZXhjZWwtamlyYSJ9" TargetMode="External"/><Relationship Id="rId1159" Type="http://schemas.openxmlformats.org/officeDocument/2006/relationships/hyperlink" Target="https://sanes.atlassian.net/browse/ESPC360-6214?atlOrigin=eyJpIjoiMjBhNWIzMmFjMjdiNGE1YzhhZTE4YmM0ZjA0MDM4ZWYiLCJwIjoiZXhjZWwtamlyYSJ9" TargetMode="External"/><Relationship Id="rId1366" Type="http://schemas.openxmlformats.org/officeDocument/2006/relationships/hyperlink" Target="https://sanes.atlassian.net/browse/ESDCENINFO-1085?atlOrigin=eyJpIjoiMjBhNWIzMmFjMjdiNGE1YzhhZTE4YmM0ZjA0MDM4ZWYiLCJwIjoiZXhjZWwtamlyYSJ9" TargetMode="External"/><Relationship Id="rId168" Type="http://schemas.openxmlformats.org/officeDocument/2006/relationships/hyperlink" Target="https://sanes.atlassian.net/browse/ESPC360-13532?atlOrigin=eyJpIjoiMjBhNWIzMmFjMjdiNGE1YzhhZTE4YmM0ZjA0MDM4ZWYiLCJwIjoiZXhjZWwtamlyYSJ9" TargetMode="External"/><Relationship Id="rId943" Type="http://schemas.openxmlformats.org/officeDocument/2006/relationships/hyperlink" Target="https://sanes.atlassian.net/browse/ESPC360-7564?atlOrigin=eyJpIjoiMjBhNWIzMmFjMjdiNGE1YzhhZTE4YmM0ZjA0MDM4ZWYiLCJwIjoiZXhjZWwtamlyYSJ9" TargetMode="External"/><Relationship Id="rId1019" Type="http://schemas.openxmlformats.org/officeDocument/2006/relationships/hyperlink" Target="https://sanes.atlassian.net/browse/ESPC360-3468?atlOrigin=eyJpIjoiMjBhNWIzMmFjMjdiNGE1YzhhZTE4YmM0ZjA0MDM4ZWYiLCJwIjoiZXhjZWwtamlyYSJ9" TargetMode="External"/><Relationship Id="rId1573" Type="http://schemas.openxmlformats.org/officeDocument/2006/relationships/hyperlink" Target="https://sanes.atlassian.net/browse/ESPC360-36?atlOrigin=eyJpIjoiMjBhNWIzMmFjMjdiNGE1YzhhZTE4YmM0ZjA0MDM4ZWYiLCJwIjoiZXhjZWwtamlyYSJ9" TargetMode="External"/><Relationship Id="rId72" Type="http://schemas.openxmlformats.org/officeDocument/2006/relationships/hyperlink" Target="https://sanes.atlassian.net/browse/ESPC360-14147?atlOrigin=eyJpIjoiMjBhNWIzMmFjMjdiNGE1YzhhZTE4YmM0ZjA0MDM4ZWYiLCJwIjoiZXhjZWwtamlyYSJ9" TargetMode="External"/><Relationship Id="rId375" Type="http://schemas.openxmlformats.org/officeDocument/2006/relationships/hyperlink" Target="https://sanes.atlassian.net/browse/ESPC360-12090?atlOrigin=eyJpIjoiMjBhNWIzMmFjMjdiNGE1YzhhZTE4YmM0ZjA0MDM4ZWYiLCJwIjoiZXhjZWwtamlyYSJ9" TargetMode="External"/><Relationship Id="rId582" Type="http://schemas.openxmlformats.org/officeDocument/2006/relationships/hyperlink" Target="https://sanes.atlassian.net/browse/ESDCENINFO-1085?atlOrigin=eyJpIjoiMjBhNWIzMmFjMjdiNGE1YzhhZTE4YmM0ZjA0MDM4ZWYiLCJwIjoiZXhjZWwtamlyYSJ9" TargetMode="External"/><Relationship Id="rId803" Type="http://schemas.openxmlformats.org/officeDocument/2006/relationships/hyperlink" Target="https://sanes.atlassian.net/browse/ESPC360-8774?atlOrigin=eyJpIjoiMjBhNWIzMmFjMjdiNGE1YzhhZTE4YmM0ZjA0MDM4ZWYiLCJwIjoiZXhjZWwtamlyYSJ9" TargetMode="External"/><Relationship Id="rId1226" Type="http://schemas.openxmlformats.org/officeDocument/2006/relationships/hyperlink" Target="https://sanes.atlassian.net/browse/ESPC360-5933?atlOrigin=eyJpIjoiMjBhNWIzMmFjMjdiNGE1YzhhZTE4YmM0ZjA0MDM4ZWYiLCJwIjoiZXhjZWwtamlyYSJ9" TargetMode="External"/><Relationship Id="rId1433" Type="http://schemas.openxmlformats.org/officeDocument/2006/relationships/hyperlink" Target="https://sanes.atlassian.net/browse/ESDCENINFO-1085?atlOrigin=eyJpIjoiMjBhNWIzMmFjMjdiNGE1YzhhZTE4YmM0ZjA0MDM4ZWYiLCJwIjoiZXhjZWwtamlyYSJ9" TargetMode="External"/><Relationship Id="rId1640" Type="http://schemas.openxmlformats.org/officeDocument/2006/relationships/hyperlink" Target="https://sanes.atlassian.net/browse/ESPC360-1728?atlOrigin=eyJpIjoiMjBhNWIzMmFjMjdiNGE1YzhhZTE4YmM0ZjA0MDM4ZWYiLCJwIjoiZXhjZWwtamlyYSJ9" TargetMode="External"/><Relationship Id="rId3" Type="http://schemas.openxmlformats.org/officeDocument/2006/relationships/hyperlink" Target="https://sanes.atlassian.net/browse/ESPC360-15046?atlOrigin=eyJpIjoiMjBhNWIzMmFjMjdiNGE1YzhhZTE4YmM0ZjA0MDM4ZWYiLCJwIjoiZXhjZWwtamlyYSJ9" TargetMode="External"/><Relationship Id="rId235" Type="http://schemas.openxmlformats.org/officeDocument/2006/relationships/hyperlink" Target="https://sanes.atlassian.net/browse/ESPC360-3468?atlOrigin=eyJpIjoiMjBhNWIzMmFjMjdiNGE1YzhhZTE4YmM0ZjA0MDM4ZWYiLCJwIjoiZXhjZWwtamlyYSJ9" TargetMode="External"/><Relationship Id="rId442" Type="http://schemas.openxmlformats.org/officeDocument/2006/relationships/hyperlink" Target="https://sanes.atlassian.net/browse/ESDCENINFO-1085?atlOrigin=eyJpIjoiMjBhNWIzMmFjMjdiNGE1YzhhZTE4YmM0ZjA0MDM4ZWYiLCJwIjoiZXhjZWwtamlyYSJ9" TargetMode="External"/><Relationship Id="rId887" Type="http://schemas.openxmlformats.org/officeDocument/2006/relationships/hyperlink" Target="https://sanes.atlassian.net/browse/ESPC360-7920?atlOrigin=eyJpIjoiMjBhNWIzMmFjMjdiNGE1YzhhZTE4YmM0ZjA0MDM4ZWYiLCJwIjoiZXhjZWwtamlyYSJ9" TargetMode="External"/><Relationship Id="rId1072" Type="http://schemas.openxmlformats.org/officeDocument/2006/relationships/hyperlink" Target="https://sanes.atlassian.net/browse/ESDCENINFO-1085?atlOrigin=eyJpIjoiMjBhNWIzMmFjMjdiNGE1YzhhZTE4YmM0ZjA0MDM4ZWYiLCJwIjoiZXhjZWwtamlyYSJ9" TargetMode="External"/><Relationship Id="rId1500" Type="http://schemas.openxmlformats.org/officeDocument/2006/relationships/hyperlink" Target="https://sanes.atlassian.net/browse/ESDCENINFO-1036?atlOrigin=eyJpIjoiMjBhNWIzMmFjMjdiNGE1YzhhZTE4YmM0ZjA0MDM4ZWYiLCJwIjoiZXhjZWwtamlyYSJ9" TargetMode="External"/><Relationship Id="rId302" Type="http://schemas.openxmlformats.org/officeDocument/2006/relationships/hyperlink" Target="https://sanes.atlassian.net/browse/ESPC360-12646?atlOrigin=eyJpIjoiMjBhNWIzMmFjMjdiNGE1YzhhZTE4YmM0ZjA0MDM4ZWYiLCJwIjoiZXhjZWwtamlyYSJ9" TargetMode="External"/><Relationship Id="rId747" Type="http://schemas.openxmlformats.org/officeDocument/2006/relationships/hyperlink" Target="https://sanes.atlassian.net/browse/ESDCENINFO-1085?atlOrigin=eyJpIjoiMjBhNWIzMmFjMjdiNGE1YzhhZTE4YmM0ZjA0MDM4ZWYiLCJwIjoiZXhjZWwtamlyYSJ9" TargetMode="External"/><Relationship Id="rId954" Type="http://schemas.openxmlformats.org/officeDocument/2006/relationships/hyperlink" Target="https://sanes.atlassian.net/browse/ESPC360-7310?atlOrigin=eyJpIjoiMjBhNWIzMmFjMjdiNGE1YzhhZTE4YmM0ZjA0MDM4ZWYiLCJwIjoiZXhjZWwtamlyYSJ9" TargetMode="External"/><Relationship Id="rId1377" Type="http://schemas.openxmlformats.org/officeDocument/2006/relationships/hyperlink" Target="https://sanes.atlassian.net/browse/ESPC360-4907?atlOrigin=eyJpIjoiMjBhNWIzMmFjMjdiNGE1YzhhZTE4YmM0ZjA0MDM4ZWYiLCJwIjoiZXhjZWwtamlyYSJ9" TargetMode="External"/><Relationship Id="rId1584" Type="http://schemas.openxmlformats.org/officeDocument/2006/relationships/hyperlink" Target="https://sanes.atlassian.net/browse/ESPC360-36?atlOrigin=eyJpIjoiMjBhNWIzMmFjMjdiNGE1YzhhZTE4YmM0ZjA0MDM4ZWYiLCJwIjoiZXhjZWwtamlyYSJ9" TargetMode="External"/><Relationship Id="rId83" Type="http://schemas.openxmlformats.org/officeDocument/2006/relationships/hyperlink" Target="https://sanes.atlassian.net/browse/ESDCENINFO-1136?atlOrigin=eyJpIjoiMjBhNWIzMmFjMjdiNGE1YzhhZTE4YmM0ZjA0MDM4ZWYiLCJwIjoiZXhjZWwtamlyYSJ9" TargetMode="External"/><Relationship Id="rId179" Type="http://schemas.openxmlformats.org/officeDocument/2006/relationships/hyperlink" Target="https://sanes.atlassian.net/browse/ESPC360-3468?atlOrigin=eyJpIjoiMjBhNWIzMmFjMjdiNGE1YzhhZTE4YmM0ZjA0MDM4ZWYiLCJwIjoiZXhjZWwtamlyYSJ9" TargetMode="External"/><Relationship Id="rId386" Type="http://schemas.openxmlformats.org/officeDocument/2006/relationships/hyperlink" Target="https://sanes.atlassian.net/browse/ESPC360-11925?atlOrigin=eyJpIjoiMjBhNWIzMmFjMjdiNGE1YzhhZTE4YmM0ZjA0MDM4ZWYiLCJwIjoiZXhjZWwtamlyYSJ9" TargetMode="External"/><Relationship Id="rId593" Type="http://schemas.openxmlformats.org/officeDocument/2006/relationships/hyperlink" Target="https://sanes.atlassian.net/browse/ESPC360-10724?atlOrigin=eyJpIjoiMjBhNWIzMmFjMjdiNGE1YzhhZTE4YmM0ZjA0MDM4ZWYiLCJwIjoiZXhjZWwtamlyYSJ9" TargetMode="External"/><Relationship Id="rId607" Type="http://schemas.openxmlformats.org/officeDocument/2006/relationships/hyperlink" Target="https://sanes.atlassian.net/browse/ESPC360-10589?atlOrigin=eyJpIjoiMjBhNWIzMmFjMjdiNGE1YzhhZTE4YmM0ZjA0MDM4ZWYiLCJwIjoiZXhjZWwtamlyYSJ9" TargetMode="External"/><Relationship Id="rId814" Type="http://schemas.openxmlformats.org/officeDocument/2006/relationships/hyperlink" Target="https://sanes.atlassian.net/browse/ESDCENINFO-1085?atlOrigin=eyJpIjoiMjBhNWIzMmFjMjdiNGE1YzhhZTE4YmM0ZjA0MDM4ZWYiLCJwIjoiZXhjZWwtamlyYSJ9" TargetMode="External"/><Relationship Id="rId1237" Type="http://schemas.openxmlformats.org/officeDocument/2006/relationships/hyperlink" Target="https://sanes.atlassian.net/browse/ESPC360-5790?atlOrigin=eyJpIjoiMjBhNWIzMmFjMjdiNGE1YzhhZTE4YmM0ZjA0MDM4ZWYiLCJwIjoiZXhjZWwtamlyYSJ9" TargetMode="External"/><Relationship Id="rId1444" Type="http://schemas.openxmlformats.org/officeDocument/2006/relationships/hyperlink" Target="https://sanes.atlassian.net/browse/ESDCENINFO-1085?atlOrigin=eyJpIjoiMjBhNWIzMmFjMjdiNGE1YzhhZTE4YmM0ZjA0MDM4ZWYiLCJwIjoiZXhjZWwtamlyYSJ9" TargetMode="External"/><Relationship Id="rId1651" Type="http://schemas.openxmlformats.org/officeDocument/2006/relationships/hyperlink" Target="https://sanes.atlassian.net/browse/ESDCENINFO-1036?atlOrigin=eyJpIjoiMjBhNWIzMmFjMjdiNGE1YzhhZTE4YmM0ZjA0MDM4ZWYiLCJwIjoiZXhjZWwtamlyYSJ9" TargetMode="External"/><Relationship Id="rId246" Type="http://schemas.openxmlformats.org/officeDocument/2006/relationships/hyperlink" Target="https://sanes.atlassian.net/browse/ESPC360-13023?atlOrigin=eyJpIjoiMjBhNWIzMmFjMjdiNGE1YzhhZTE4YmM0ZjA0MDM4ZWYiLCJwIjoiZXhjZWwtamlyYSJ9" TargetMode="External"/><Relationship Id="rId453" Type="http://schemas.openxmlformats.org/officeDocument/2006/relationships/hyperlink" Target="https://sanes.atlassian.net/browse/ESPC360-11688?atlOrigin=eyJpIjoiMjBhNWIzMmFjMjdiNGE1YzhhZTE4YmM0ZjA0MDM4ZWYiLCJwIjoiZXhjZWwtamlyYSJ9" TargetMode="External"/><Relationship Id="rId660" Type="http://schemas.openxmlformats.org/officeDocument/2006/relationships/hyperlink" Target="https://sanes.atlassian.net/browse/ESPC360-3468?atlOrigin=eyJpIjoiMjBhNWIzMmFjMjdiNGE1YzhhZTE4YmM0ZjA0MDM4ZWYiLCJwIjoiZXhjZWwtamlyYSJ9" TargetMode="External"/><Relationship Id="rId898" Type="http://schemas.openxmlformats.org/officeDocument/2006/relationships/hyperlink" Target="https://sanes.atlassian.net/browse/ESDCENINFO-1085?atlOrigin=eyJpIjoiMjBhNWIzMmFjMjdiNGE1YzhhZTE4YmM0ZjA0MDM4ZWYiLCJwIjoiZXhjZWwtamlyYSJ9" TargetMode="External"/><Relationship Id="rId1083" Type="http://schemas.openxmlformats.org/officeDocument/2006/relationships/hyperlink" Target="https://sanes.atlassian.net/browse/ESDCENINFO-1085?atlOrigin=eyJpIjoiMjBhNWIzMmFjMjdiNGE1YzhhZTE4YmM0ZjA0MDM4ZWYiLCJwIjoiZXhjZWwtamlyYSJ9" TargetMode="External"/><Relationship Id="rId1290" Type="http://schemas.openxmlformats.org/officeDocument/2006/relationships/hyperlink" Target="https://sanes.atlassian.net/browse/ESPC360-5573?atlOrigin=eyJpIjoiMjBhNWIzMmFjMjdiNGE1YzhhZTE4YmM0ZjA0MDM4ZWYiLCJwIjoiZXhjZWwtamlyYSJ9" TargetMode="External"/><Relationship Id="rId1304" Type="http://schemas.openxmlformats.org/officeDocument/2006/relationships/hyperlink" Target="https://sanes.atlassian.net/browse/ESPC360-5210?atlOrigin=eyJpIjoiMjBhNWIzMmFjMjdiNGE1YzhhZTE4YmM0ZjA0MDM4ZWYiLCJwIjoiZXhjZWwtamlyYSJ9" TargetMode="External"/><Relationship Id="rId1511" Type="http://schemas.openxmlformats.org/officeDocument/2006/relationships/hyperlink" Target="https://sanes.atlassian.net/browse/ESPC360-196?atlOrigin=eyJpIjoiMjBhNWIzMmFjMjdiNGE1YzhhZTE4YmM0ZjA0MDM4ZWYiLCJwIjoiZXhjZWwtamlyYSJ9" TargetMode="External"/><Relationship Id="rId106" Type="http://schemas.openxmlformats.org/officeDocument/2006/relationships/hyperlink" Target="https://sanes.atlassian.net/browse/ESPC360-13887?atlOrigin=eyJpIjoiMjBhNWIzMmFjMjdiNGE1YzhhZTE4YmM0ZjA0MDM4ZWYiLCJwIjoiZXhjZWwtamlyYSJ9" TargetMode="External"/><Relationship Id="rId313" Type="http://schemas.openxmlformats.org/officeDocument/2006/relationships/hyperlink" Target="https://sanes.atlassian.net/browse/ESPC360-3468?atlOrigin=eyJpIjoiMjBhNWIzMmFjMjdiNGE1YzhhZTE4YmM0ZjA0MDM4ZWYiLCJwIjoiZXhjZWwtamlyYSJ9" TargetMode="External"/><Relationship Id="rId758" Type="http://schemas.openxmlformats.org/officeDocument/2006/relationships/hyperlink" Target="https://sanes.atlassian.net/browse/ESPC360-9340?atlOrigin=eyJpIjoiMjBhNWIzMmFjMjdiNGE1YzhhZTE4YmM0ZjA0MDM4ZWYiLCJwIjoiZXhjZWwtamlyYSJ9" TargetMode="External"/><Relationship Id="rId965" Type="http://schemas.openxmlformats.org/officeDocument/2006/relationships/hyperlink" Target="https://sanes.atlassian.net/browse/ESDCENINFO-1085?atlOrigin=eyJpIjoiMjBhNWIzMmFjMjdiNGE1YzhhZTE4YmM0ZjA0MDM4ZWYiLCJwIjoiZXhjZWwtamlyYSJ9" TargetMode="External"/><Relationship Id="rId1150" Type="http://schemas.openxmlformats.org/officeDocument/2006/relationships/hyperlink" Target="https://sanes.atlassian.net/browse/ESPC360-6237?atlOrigin=eyJpIjoiMjBhNWIzMmFjMjdiNGE1YzhhZTE4YmM0ZjA0MDM4ZWYiLCJwIjoiZXhjZWwtamlyYSJ9" TargetMode="External"/><Relationship Id="rId1388" Type="http://schemas.openxmlformats.org/officeDocument/2006/relationships/hyperlink" Target="https://sanes.atlassian.net/browse/ESPC360-4653?atlOrigin=eyJpIjoiMjBhNWIzMmFjMjdiNGE1YzhhZTE4YmM0ZjA0MDM4ZWYiLCJwIjoiZXhjZWwtamlyYSJ9" TargetMode="External"/><Relationship Id="rId1595" Type="http://schemas.openxmlformats.org/officeDocument/2006/relationships/hyperlink" Target="https://sanes.atlassian.net/browse/ESPC360-2231?atlOrigin=eyJpIjoiMjBhNWIzMmFjMjdiNGE1YzhhZTE4YmM0ZjA0MDM4ZWYiLCJwIjoiZXhjZWwtamlyYSJ9" TargetMode="External"/><Relationship Id="rId1609" Type="http://schemas.openxmlformats.org/officeDocument/2006/relationships/hyperlink" Target="https://sanes.atlassian.net/browse/ESPC360-26?atlOrigin=eyJpIjoiMjBhNWIzMmFjMjdiNGE1YzhhZTE4YmM0ZjA0MDM4ZWYiLCJwIjoiZXhjZWwtamlyYSJ9" TargetMode="External"/><Relationship Id="rId10" Type="http://schemas.openxmlformats.org/officeDocument/2006/relationships/hyperlink" Target="https://sanes.atlassian.net/browse/ESPC360-14884?atlOrigin=eyJpIjoiMjBhNWIzMmFjMjdiNGE1YzhhZTE4YmM0ZjA0MDM4ZWYiLCJwIjoiZXhjZWwtamlyYSJ9" TargetMode="External"/><Relationship Id="rId94" Type="http://schemas.openxmlformats.org/officeDocument/2006/relationships/hyperlink" Target="https://sanes.atlassian.net/browse/ESPC360-14084?atlOrigin=eyJpIjoiMjBhNWIzMmFjMjdiNGE1YzhhZTE4YmM0ZjA0MDM4ZWYiLCJwIjoiZXhjZWwtamlyYSJ9" TargetMode="External"/><Relationship Id="rId397" Type="http://schemas.openxmlformats.org/officeDocument/2006/relationships/hyperlink" Target="https://sanes.atlassian.net/browse/ESDCENINFO-1085?atlOrigin=eyJpIjoiMjBhNWIzMmFjMjdiNGE1YzhhZTE4YmM0ZjA0MDM4ZWYiLCJwIjoiZXhjZWwtamlyYSJ9" TargetMode="External"/><Relationship Id="rId520" Type="http://schemas.openxmlformats.org/officeDocument/2006/relationships/hyperlink" Target="https://sanes.atlassian.net/browse/ESDCENINFO-1085?atlOrigin=eyJpIjoiMjBhNWIzMmFjMjdiNGE1YzhhZTE4YmM0ZjA0MDM4ZWYiLCJwIjoiZXhjZWwtamlyYSJ9" TargetMode="External"/><Relationship Id="rId618" Type="http://schemas.openxmlformats.org/officeDocument/2006/relationships/hyperlink" Target="https://sanes.atlassian.net/browse/ESDCENINFO-1085?atlOrigin=eyJpIjoiMjBhNWIzMmFjMjdiNGE1YzhhZTE4YmM0ZjA0MDM4ZWYiLCJwIjoiZXhjZWwtamlyYSJ9" TargetMode="External"/><Relationship Id="rId825" Type="http://schemas.openxmlformats.org/officeDocument/2006/relationships/hyperlink" Target="https://sanes.atlassian.net/browse/ESPC360-8651?atlOrigin=eyJpIjoiMjBhNWIzMmFjMjdiNGE1YzhhZTE4YmM0ZjA0MDM4ZWYiLCJwIjoiZXhjZWwtamlyYSJ9" TargetMode="External"/><Relationship Id="rId1248" Type="http://schemas.openxmlformats.org/officeDocument/2006/relationships/hyperlink" Target="https://sanes.atlassian.net/browse/ESDCENINFO-1085?atlOrigin=eyJpIjoiMjBhNWIzMmFjMjdiNGE1YzhhZTE4YmM0ZjA0MDM4ZWYiLCJwIjoiZXhjZWwtamlyYSJ9" TargetMode="External"/><Relationship Id="rId1455" Type="http://schemas.openxmlformats.org/officeDocument/2006/relationships/hyperlink" Target="https://sanes.atlassian.net/browse/ESPC360-2795?atlOrigin=eyJpIjoiMjBhNWIzMmFjMjdiNGE1YzhhZTE4YmM0ZjA0MDM4ZWYiLCJwIjoiZXhjZWwtamlyYSJ9" TargetMode="External"/><Relationship Id="rId1662" Type="http://schemas.openxmlformats.org/officeDocument/2006/relationships/hyperlink" Target="https://sanes.atlassian.net/browse/ESPC360-1507?atlOrigin=eyJpIjoiMjBhNWIzMmFjMjdiNGE1YzhhZTE4YmM0ZjA0MDM4ZWYiLCJwIjoiZXhjZWwtamlyYSJ9" TargetMode="External"/><Relationship Id="rId257" Type="http://schemas.openxmlformats.org/officeDocument/2006/relationships/hyperlink" Target="https://sanes.atlassian.net/browse/ESDCENINFO-1085?atlOrigin=eyJpIjoiMjBhNWIzMmFjMjdiNGE1YzhhZTE4YmM0ZjA0MDM4ZWYiLCJwIjoiZXhjZWwtamlyYSJ9" TargetMode="External"/><Relationship Id="rId464" Type="http://schemas.openxmlformats.org/officeDocument/2006/relationships/hyperlink" Target="https://sanes.atlassian.net/browse/ESDCENINFO-1085?atlOrigin=eyJpIjoiMjBhNWIzMmFjMjdiNGE1YzhhZTE4YmM0ZjA0MDM4ZWYiLCJwIjoiZXhjZWwtamlyYSJ9" TargetMode="External"/><Relationship Id="rId1010" Type="http://schemas.openxmlformats.org/officeDocument/2006/relationships/hyperlink" Target="https://sanes.atlassian.net/browse/ESPC360-6839?atlOrigin=eyJpIjoiMjBhNWIzMmFjMjdiNGE1YzhhZTE4YmM0ZjA0MDM4ZWYiLCJwIjoiZXhjZWwtamlyYSJ9" TargetMode="External"/><Relationship Id="rId1094" Type="http://schemas.openxmlformats.org/officeDocument/2006/relationships/hyperlink" Target="https://sanes.atlassian.net/browse/ESPC360-6391?atlOrigin=eyJpIjoiMjBhNWIzMmFjMjdiNGE1YzhhZTE4YmM0ZjA0MDM4ZWYiLCJwIjoiZXhjZWwtamlyYSJ9" TargetMode="External"/><Relationship Id="rId1108" Type="http://schemas.openxmlformats.org/officeDocument/2006/relationships/hyperlink" Target="https://sanes.atlassian.net/browse/ESPC360-6374?atlOrigin=eyJpIjoiMjBhNWIzMmFjMjdiNGE1YzhhZTE4YmM0ZjA0MDM4ZWYiLCJwIjoiZXhjZWwtamlyYSJ9" TargetMode="External"/><Relationship Id="rId1315" Type="http://schemas.openxmlformats.org/officeDocument/2006/relationships/hyperlink" Target="https://sanes.atlassian.net/browse/ESDCENINFO-1085?atlOrigin=eyJpIjoiMjBhNWIzMmFjMjdiNGE1YzhhZTE4YmM0ZjA0MDM4ZWYiLCJwIjoiZXhjZWwtamlyYSJ9" TargetMode="External"/><Relationship Id="rId117" Type="http://schemas.openxmlformats.org/officeDocument/2006/relationships/hyperlink" Target="https://sanes.atlassian.net/browse/ESPC360-3468?atlOrigin=eyJpIjoiMjBhNWIzMmFjMjdiNGE1YzhhZTE4YmM0ZjA0MDM4ZWYiLCJwIjoiZXhjZWwtamlyYSJ9" TargetMode="External"/><Relationship Id="rId671" Type="http://schemas.openxmlformats.org/officeDocument/2006/relationships/hyperlink" Target="https://sanes.atlassian.net/browse/ESPC360-10203?atlOrigin=eyJpIjoiMjBhNWIzMmFjMjdiNGE1YzhhZTE4YmM0ZjA0MDM4ZWYiLCJwIjoiZXhjZWwtamlyYSJ9" TargetMode="External"/><Relationship Id="rId769" Type="http://schemas.openxmlformats.org/officeDocument/2006/relationships/hyperlink" Target="https://sanes.atlassian.net/browse/ESDCENINFO-1085?atlOrigin=eyJpIjoiMjBhNWIzMmFjMjdiNGE1YzhhZTE4YmM0ZjA0MDM4ZWYiLCJwIjoiZXhjZWwtamlyYSJ9" TargetMode="External"/><Relationship Id="rId976" Type="http://schemas.openxmlformats.org/officeDocument/2006/relationships/hyperlink" Target="https://sanes.atlassian.net/browse/ESPC360-7202?atlOrigin=eyJpIjoiMjBhNWIzMmFjMjdiNGE1YzhhZTE4YmM0ZjA0MDM4ZWYiLCJwIjoiZXhjZWwtamlyYSJ9" TargetMode="External"/><Relationship Id="rId1399" Type="http://schemas.openxmlformats.org/officeDocument/2006/relationships/hyperlink" Target="https://sanes.atlassian.net/browse/ESPC360-3468?atlOrigin=eyJpIjoiMjBhNWIzMmFjMjdiNGE1YzhhZTE4YmM0ZjA0MDM4ZWYiLCJwIjoiZXhjZWwtamlyYSJ9" TargetMode="External"/><Relationship Id="rId324" Type="http://schemas.openxmlformats.org/officeDocument/2006/relationships/hyperlink" Target="https://sanes.atlassian.net/browse/ESPC360-12379?atlOrigin=eyJpIjoiMjBhNWIzMmFjMjdiNGE1YzhhZTE4YmM0ZjA0MDM4ZWYiLCJwIjoiZXhjZWwtamlyYSJ9" TargetMode="External"/><Relationship Id="rId531" Type="http://schemas.openxmlformats.org/officeDocument/2006/relationships/hyperlink" Target="https://sanes.atlassian.net/browse/ESPC360-11184?atlOrigin=eyJpIjoiMjBhNWIzMmFjMjdiNGE1YzhhZTE4YmM0ZjA0MDM4ZWYiLCJwIjoiZXhjZWwtamlyYSJ9" TargetMode="External"/><Relationship Id="rId629" Type="http://schemas.openxmlformats.org/officeDocument/2006/relationships/hyperlink" Target="https://sanes.atlassian.net/browse/ESPC360-8616?atlOrigin=eyJpIjoiMjBhNWIzMmFjMjdiNGE1YzhhZTE4YmM0ZjA0MDM4ZWYiLCJwIjoiZXhjZWwtamlyYSJ9" TargetMode="External"/><Relationship Id="rId1161" Type="http://schemas.openxmlformats.org/officeDocument/2006/relationships/hyperlink" Target="https://sanes.atlassian.net/browse/ESPC360-6213?atlOrigin=eyJpIjoiMjBhNWIzMmFjMjdiNGE1YzhhZTE4YmM0ZjA0MDM4ZWYiLCJwIjoiZXhjZWwtamlyYSJ9" TargetMode="External"/><Relationship Id="rId1259" Type="http://schemas.openxmlformats.org/officeDocument/2006/relationships/hyperlink" Target="https://sanes.atlassian.net/browse/ESDCENINFO-1085?atlOrigin=eyJpIjoiMjBhNWIzMmFjMjdiNGE1YzhhZTE4YmM0ZjA0MDM4ZWYiLCJwIjoiZXhjZWwtamlyYSJ9" TargetMode="External"/><Relationship Id="rId1466" Type="http://schemas.openxmlformats.org/officeDocument/2006/relationships/hyperlink" Target="https://sanes.atlassian.net/browse/ESDCENINFO-1036?atlOrigin=eyJpIjoiMjBhNWIzMmFjMjdiNGE1YzhhZTE4YmM0ZjA0MDM4ZWYiLCJwIjoiZXhjZWwtamlyYSJ9" TargetMode="External"/><Relationship Id="rId836" Type="http://schemas.openxmlformats.org/officeDocument/2006/relationships/hyperlink" Target="https://sanes.atlassian.net/browse/ESDCENINFO-1085?atlOrigin=eyJpIjoiMjBhNWIzMmFjMjdiNGE1YzhhZTE4YmM0ZjA0MDM4ZWYiLCJwIjoiZXhjZWwtamlyYSJ9" TargetMode="External"/><Relationship Id="rId1021" Type="http://schemas.openxmlformats.org/officeDocument/2006/relationships/hyperlink" Target="https://sanes.atlassian.net/browse/ESPC360-3468?atlOrigin=eyJpIjoiMjBhNWIzMmFjMjdiNGE1YzhhZTE4YmM0ZjA0MDM4ZWYiLCJwIjoiZXhjZWwtamlyYSJ9" TargetMode="External"/><Relationship Id="rId1119" Type="http://schemas.openxmlformats.org/officeDocument/2006/relationships/hyperlink" Target="https://sanes.atlassian.net/browse/ESDCENINFO-1085?atlOrigin=eyJpIjoiMjBhNWIzMmFjMjdiNGE1YzhhZTE4YmM0ZjA0MDM4ZWYiLCJwIjoiZXhjZWwtamlyYSJ9" TargetMode="External"/><Relationship Id="rId1673" Type="http://schemas.openxmlformats.org/officeDocument/2006/relationships/hyperlink" Target="https://sanes.atlassian.net/browse/ESPC360-1153?atlOrigin=eyJpIjoiMjBhNWIzMmFjMjdiNGE1YzhhZTE4YmM0ZjA0MDM4ZWYiLCJwIjoiZXhjZWwtamlyYSJ9" TargetMode="External"/><Relationship Id="rId903" Type="http://schemas.openxmlformats.org/officeDocument/2006/relationships/hyperlink" Target="https://sanes.atlassian.net/browse/ESPC360-7707?atlOrigin=eyJpIjoiMjBhNWIzMmFjMjdiNGE1YzhhZTE4YmM0ZjA0MDM4ZWYiLCJwIjoiZXhjZWwtamlyYSJ9" TargetMode="External"/><Relationship Id="rId1326" Type="http://schemas.openxmlformats.org/officeDocument/2006/relationships/hyperlink" Target="https://sanes.atlassian.net/browse/ESPC360-3882?atlOrigin=eyJpIjoiMjBhNWIzMmFjMjdiNGE1YzhhZTE4YmM0ZjA0MDM4ZWYiLCJwIjoiZXhjZWwtamlyYSJ9" TargetMode="External"/><Relationship Id="rId1533" Type="http://schemas.openxmlformats.org/officeDocument/2006/relationships/hyperlink" Target="https://sanes.atlassian.net/browse/ESDCENINFO-1036?atlOrigin=eyJpIjoiMjBhNWIzMmFjMjdiNGE1YzhhZTE4YmM0ZjA0MDM4ZWYiLCJwIjoiZXhjZWwtamlyYSJ9" TargetMode="External"/><Relationship Id="rId32" Type="http://schemas.openxmlformats.org/officeDocument/2006/relationships/hyperlink" Target="https://sanes.atlassian.net/browse/ESPC360-14795?atlOrigin=eyJpIjoiMjBhNWIzMmFjMjdiNGE1YzhhZTE4YmM0ZjA0MDM4ZWYiLCJwIjoiZXhjZWwtamlyYSJ9" TargetMode="External"/><Relationship Id="rId1600" Type="http://schemas.openxmlformats.org/officeDocument/2006/relationships/hyperlink" Target="https://sanes.atlassian.net/browse/ESDCENINFO-1036?atlOrigin=eyJpIjoiMjBhNWIzMmFjMjdiNGE1YzhhZTE4YmM0ZjA0MDM4ZWYiLCJwIjoiZXhjZWwtamlyYSJ9" TargetMode="External"/><Relationship Id="rId181" Type="http://schemas.openxmlformats.org/officeDocument/2006/relationships/hyperlink" Target="https://sanes.atlassian.net/browse/ESPC360-3468?atlOrigin=eyJpIjoiMjBhNWIzMmFjMjdiNGE1YzhhZTE4YmM0ZjA0MDM4ZWYiLCJwIjoiZXhjZWwtamlyYSJ9" TargetMode="External"/><Relationship Id="rId279" Type="http://schemas.openxmlformats.org/officeDocument/2006/relationships/hyperlink" Target="https://sanes.atlassian.net/browse/ESPC360-3468?atlOrigin=eyJpIjoiMjBhNWIzMmFjMjdiNGE1YzhhZTE4YmM0ZjA0MDM4ZWYiLCJwIjoiZXhjZWwtamlyYSJ9" TargetMode="External"/><Relationship Id="rId486" Type="http://schemas.openxmlformats.org/officeDocument/2006/relationships/hyperlink" Target="https://sanes.atlassian.net/browse/ESPC360-11473?atlOrigin=eyJpIjoiMjBhNWIzMmFjMjdiNGE1YzhhZTE4YmM0ZjA0MDM4ZWYiLCJwIjoiZXhjZWwtamlyYSJ9" TargetMode="External"/><Relationship Id="rId693" Type="http://schemas.openxmlformats.org/officeDocument/2006/relationships/hyperlink" Target="https://sanes.atlassian.net/browse/ESPC360-9946?atlOrigin=eyJpIjoiMjBhNWIzMmFjMjdiNGE1YzhhZTE4YmM0ZjA0MDM4ZWYiLCJwIjoiZXhjZWwtamlyYSJ9" TargetMode="External"/><Relationship Id="rId139" Type="http://schemas.openxmlformats.org/officeDocument/2006/relationships/hyperlink" Target="https://sanes.atlassian.net/browse/ESDCENINFO-1085?atlOrigin=eyJpIjoiMjBhNWIzMmFjMjdiNGE1YzhhZTE4YmM0ZjA0MDM4ZWYiLCJwIjoiZXhjZWwtamlyYSJ9" TargetMode="External"/><Relationship Id="rId346" Type="http://schemas.openxmlformats.org/officeDocument/2006/relationships/hyperlink" Target="https://sanes.atlassian.net/browse/ESPC360-12332?atlOrigin=eyJpIjoiMjBhNWIzMmFjMjdiNGE1YzhhZTE4YmM0ZjA0MDM4ZWYiLCJwIjoiZXhjZWwtamlyYSJ9" TargetMode="External"/><Relationship Id="rId553" Type="http://schemas.openxmlformats.org/officeDocument/2006/relationships/hyperlink" Target="https://sanes.atlassian.net/browse/ESPC360-11062?atlOrigin=eyJpIjoiMjBhNWIzMmFjMjdiNGE1YzhhZTE4YmM0ZjA0MDM4ZWYiLCJwIjoiZXhjZWwtamlyYSJ9" TargetMode="External"/><Relationship Id="rId760" Type="http://schemas.openxmlformats.org/officeDocument/2006/relationships/hyperlink" Target="https://sanes.atlassian.net/browse/ESPC360-9339?atlOrigin=eyJpIjoiMjBhNWIzMmFjMjdiNGE1YzhhZTE4YmM0ZjA0MDM4ZWYiLCJwIjoiZXhjZWwtamlyYSJ9" TargetMode="External"/><Relationship Id="rId998" Type="http://schemas.openxmlformats.org/officeDocument/2006/relationships/hyperlink" Target="https://sanes.atlassian.net/browse/ESPC360-6932?atlOrigin=eyJpIjoiMjBhNWIzMmFjMjdiNGE1YzhhZTE4YmM0ZjA0MDM4ZWYiLCJwIjoiZXhjZWwtamlyYSJ9" TargetMode="External"/><Relationship Id="rId1183" Type="http://schemas.openxmlformats.org/officeDocument/2006/relationships/hyperlink" Target="https://sanes.atlassian.net/browse/ESDCENINFO-1085?atlOrigin=eyJpIjoiMjBhNWIzMmFjMjdiNGE1YzhhZTE4YmM0ZjA0MDM4ZWYiLCJwIjoiZXhjZWwtamlyYSJ9" TargetMode="External"/><Relationship Id="rId1390" Type="http://schemas.openxmlformats.org/officeDocument/2006/relationships/hyperlink" Target="https://sanes.atlassian.net/browse/ESPC360-4617?atlOrigin=eyJpIjoiMjBhNWIzMmFjMjdiNGE1YzhhZTE4YmM0ZjA0MDM4ZWYiLCJwIjoiZXhjZWwtamlyYSJ9" TargetMode="External"/><Relationship Id="rId206" Type="http://schemas.openxmlformats.org/officeDocument/2006/relationships/hyperlink" Target="https://sanes.atlassian.net/browse/ESPC360-13363?atlOrigin=eyJpIjoiMjBhNWIzMmFjMjdiNGE1YzhhZTE4YmM0ZjA0MDM4ZWYiLCJwIjoiZXhjZWwtamlyYSJ9" TargetMode="External"/><Relationship Id="rId413" Type="http://schemas.openxmlformats.org/officeDocument/2006/relationships/hyperlink" Target="https://sanes.atlassian.net/browse/ESPC360-11724?atlOrigin=eyJpIjoiMjBhNWIzMmFjMjdiNGE1YzhhZTE4YmM0ZjA0MDM4ZWYiLCJwIjoiZXhjZWwtamlyYSJ9" TargetMode="External"/><Relationship Id="rId858" Type="http://schemas.openxmlformats.org/officeDocument/2006/relationships/hyperlink" Target="https://sanes.atlassian.net/browse/ESPC360-3468?atlOrigin=eyJpIjoiMjBhNWIzMmFjMjdiNGE1YzhhZTE4YmM0ZjA0MDM4ZWYiLCJwIjoiZXhjZWwtamlyYSJ9" TargetMode="External"/><Relationship Id="rId1043" Type="http://schemas.openxmlformats.org/officeDocument/2006/relationships/hyperlink" Target="https://sanes.atlassian.net/browse/ESPC360-6514?atlOrigin=eyJpIjoiMjBhNWIzMmFjMjdiNGE1YzhhZTE4YmM0ZjA0MDM4ZWYiLCJwIjoiZXhjZWwtamlyYSJ9" TargetMode="External"/><Relationship Id="rId1488" Type="http://schemas.openxmlformats.org/officeDocument/2006/relationships/hyperlink" Target="https://sanes.atlassian.net/browse/ESPC360-91?atlOrigin=eyJpIjoiMjBhNWIzMmFjMjdiNGE1YzhhZTE4YmM0ZjA0MDM4ZWYiLCJwIjoiZXhjZWwtamlyYSJ9" TargetMode="External"/><Relationship Id="rId1695" Type="http://schemas.openxmlformats.org/officeDocument/2006/relationships/hyperlink" Target="https://sanes.atlassian.net/browse/ESPC360-35?atlOrigin=eyJpIjoiMjBhNWIzMmFjMjdiNGE1YzhhZTE4YmM0ZjA0MDM4ZWYiLCJwIjoiZXhjZWwtamlyYSJ9" TargetMode="External"/><Relationship Id="rId620" Type="http://schemas.openxmlformats.org/officeDocument/2006/relationships/hyperlink" Target="https://sanes.atlassian.net/browse/ESPC360-9968?atlOrigin=eyJpIjoiMjBhNWIzMmFjMjdiNGE1YzhhZTE4YmM0ZjA0MDM4ZWYiLCJwIjoiZXhjZWwtamlyYSJ9" TargetMode="External"/><Relationship Id="rId718" Type="http://schemas.openxmlformats.org/officeDocument/2006/relationships/hyperlink" Target="https://sanes.atlassian.net/browse/ESPC360-3468?atlOrigin=eyJpIjoiMjBhNWIzMmFjMjdiNGE1YzhhZTE4YmM0ZjA0MDM4ZWYiLCJwIjoiZXhjZWwtamlyYSJ9" TargetMode="External"/><Relationship Id="rId925" Type="http://schemas.openxmlformats.org/officeDocument/2006/relationships/hyperlink" Target="https://sanes.atlassian.net/browse/ESPC360-7604?atlOrigin=eyJpIjoiMjBhNWIzMmFjMjdiNGE1YzhhZTE4YmM0ZjA0MDM4ZWYiLCJwIjoiZXhjZWwtamlyYSJ9" TargetMode="External"/><Relationship Id="rId1250" Type="http://schemas.openxmlformats.org/officeDocument/2006/relationships/hyperlink" Target="https://sanes.atlassian.net/browse/ESPC360-3468?atlOrigin=eyJpIjoiMjBhNWIzMmFjMjdiNGE1YzhhZTE4YmM0ZjA0MDM4ZWYiLCJwIjoiZXhjZWwtamlyYSJ9" TargetMode="External"/><Relationship Id="rId1348" Type="http://schemas.openxmlformats.org/officeDocument/2006/relationships/hyperlink" Target="https://sanes.atlassian.net/browse/ESPC360-3468?atlOrigin=eyJpIjoiMjBhNWIzMmFjMjdiNGE1YzhhZTE4YmM0ZjA0MDM4ZWYiLCJwIjoiZXhjZWwtamlyYSJ9" TargetMode="External"/><Relationship Id="rId1555" Type="http://schemas.openxmlformats.org/officeDocument/2006/relationships/hyperlink" Target="https://sanes.atlassian.net/browse/ESPC360-717?atlOrigin=eyJpIjoiMjBhNWIzMmFjMjdiNGE1YzhhZTE4YmM0ZjA0MDM4ZWYiLCJwIjoiZXhjZWwtamlyYSJ9" TargetMode="External"/><Relationship Id="rId1110" Type="http://schemas.openxmlformats.org/officeDocument/2006/relationships/hyperlink" Target="https://sanes.atlassian.net/browse/ESPC360-6370?atlOrigin=eyJpIjoiMjBhNWIzMmFjMjdiNGE1YzhhZTE4YmM0ZjA0MDM4ZWYiLCJwIjoiZXhjZWwtamlyYSJ9" TargetMode="External"/><Relationship Id="rId1208" Type="http://schemas.openxmlformats.org/officeDocument/2006/relationships/hyperlink" Target="https://sanes.atlassian.net/browse/ESPC360-6014?atlOrigin=eyJpIjoiMjBhNWIzMmFjMjdiNGE1YzhhZTE4YmM0ZjA0MDM4ZWYiLCJwIjoiZXhjZWwtamlyYSJ9" TargetMode="External"/><Relationship Id="rId1415" Type="http://schemas.openxmlformats.org/officeDocument/2006/relationships/hyperlink" Target="https://sanes.atlassian.net/browse/ESDCENINFO-1085?atlOrigin=eyJpIjoiMjBhNWIzMmFjMjdiNGE1YzhhZTE4YmM0ZjA0MDM4ZWYiLCJwIjoiZXhjZWwtamlyYSJ9" TargetMode="External"/><Relationship Id="rId54" Type="http://schemas.openxmlformats.org/officeDocument/2006/relationships/hyperlink" Target="https://sanes.atlassian.net/browse/ESPC360-14415?atlOrigin=eyJpIjoiMjBhNWIzMmFjMjdiNGE1YzhhZTE4YmM0ZjA0MDM4ZWYiLCJwIjoiZXhjZWwtamlyYSJ9" TargetMode="External"/><Relationship Id="rId1622" Type="http://schemas.openxmlformats.org/officeDocument/2006/relationships/hyperlink" Target="https://sanes.atlassian.net/browse/ESPC360-1921?atlOrigin=eyJpIjoiMjBhNWIzMmFjMjdiNGE1YzhhZTE4YmM0ZjA0MDM4ZWYiLCJwIjoiZXhjZWwtamlyYSJ9" TargetMode="External"/><Relationship Id="rId270" Type="http://schemas.openxmlformats.org/officeDocument/2006/relationships/hyperlink" Target="https://sanes.atlassian.net/browse/ESPC360-12988?atlOrigin=eyJpIjoiMjBhNWIzMmFjMjdiNGE1YzhhZTE4YmM0ZjA0MDM4ZWYiLCJwIjoiZXhjZWwtamlyYSJ9" TargetMode="External"/><Relationship Id="rId130" Type="http://schemas.openxmlformats.org/officeDocument/2006/relationships/hyperlink" Target="https://sanes.atlassian.net/browse/ESPC360-13814?atlOrigin=eyJpIjoiMjBhNWIzMmFjMjdiNGE1YzhhZTE4YmM0ZjA0MDM4ZWYiLCJwIjoiZXhjZWwtamlyYSJ9" TargetMode="External"/><Relationship Id="rId368" Type="http://schemas.openxmlformats.org/officeDocument/2006/relationships/hyperlink" Target="https://sanes.atlassian.net/browse/ESPC360-12143?atlOrigin=eyJpIjoiMjBhNWIzMmFjMjdiNGE1YzhhZTE4YmM0ZjA0MDM4ZWYiLCJwIjoiZXhjZWwtamlyYSJ9" TargetMode="External"/><Relationship Id="rId575" Type="http://schemas.openxmlformats.org/officeDocument/2006/relationships/hyperlink" Target="https://sanes.atlassian.net/browse/ESPC360-10827?atlOrigin=eyJpIjoiMjBhNWIzMmFjMjdiNGE1YzhhZTE4YmM0ZjA0MDM4ZWYiLCJwIjoiZXhjZWwtamlyYSJ9" TargetMode="External"/><Relationship Id="rId782" Type="http://schemas.openxmlformats.org/officeDocument/2006/relationships/hyperlink" Target="https://sanes.atlassian.net/browse/ESPC360-9194?atlOrigin=eyJpIjoiMjBhNWIzMmFjMjdiNGE1YzhhZTE4YmM0ZjA0MDM4ZWYiLCJwIjoiZXhjZWwtamlyYSJ9" TargetMode="External"/><Relationship Id="rId228" Type="http://schemas.openxmlformats.org/officeDocument/2006/relationships/hyperlink" Target="https://sanes.atlassian.net/browse/ESPC360-13126?atlOrigin=eyJpIjoiMjBhNWIzMmFjMjdiNGE1YzhhZTE4YmM0ZjA0MDM4ZWYiLCJwIjoiZXhjZWwtamlyYSJ9" TargetMode="External"/><Relationship Id="rId435" Type="http://schemas.openxmlformats.org/officeDocument/2006/relationships/hyperlink" Target="https://sanes.atlassian.net/browse/ESPC360-11788?atlOrigin=eyJpIjoiMjBhNWIzMmFjMjdiNGE1YzhhZTE4YmM0ZjA0MDM4ZWYiLCJwIjoiZXhjZWwtamlyYSJ9" TargetMode="External"/><Relationship Id="rId642" Type="http://schemas.openxmlformats.org/officeDocument/2006/relationships/hyperlink" Target="https://sanes.atlassian.net/browse/ESPC360-3468?atlOrigin=eyJpIjoiMjBhNWIzMmFjMjdiNGE1YzhhZTE4YmM0ZjA0MDM4ZWYiLCJwIjoiZXhjZWwtamlyYSJ9" TargetMode="External"/><Relationship Id="rId1065" Type="http://schemas.openxmlformats.org/officeDocument/2006/relationships/hyperlink" Target="https://sanes.atlassian.net/browse/ESPC360-6448?atlOrigin=eyJpIjoiMjBhNWIzMmFjMjdiNGE1YzhhZTE4YmM0ZjA0MDM4ZWYiLCJwIjoiZXhjZWwtamlyYSJ9" TargetMode="External"/><Relationship Id="rId1272" Type="http://schemas.openxmlformats.org/officeDocument/2006/relationships/hyperlink" Target="https://sanes.atlassian.net/browse/ESPC360-5622?atlOrigin=eyJpIjoiMjBhNWIzMmFjMjdiNGE1YzhhZTE4YmM0ZjA0MDM4ZWYiLCJwIjoiZXhjZWwtamlyYSJ9" TargetMode="External"/><Relationship Id="rId502" Type="http://schemas.openxmlformats.org/officeDocument/2006/relationships/hyperlink" Target="https://sanes.atlassian.net/browse/ESPC360-11394?atlOrigin=eyJpIjoiMjBhNWIzMmFjMjdiNGE1YzhhZTE4YmM0ZjA0MDM4ZWYiLCJwIjoiZXhjZWwtamlyYSJ9" TargetMode="External"/><Relationship Id="rId947" Type="http://schemas.openxmlformats.org/officeDocument/2006/relationships/hyperlink" Target="https://sanes.atlassian.net/browse/ESPC360-7316?atlOrigin=eyJpIjoiMjBhNWIzMmFjMjdiNGE1YzhhZTE4YmM0ZjA0MDM4ZWYiLCJwIjoiZXhjZWwtamlyYSJ9" TargetMode="External"/><Relationship Id="rId1132" Type="http://schemas.openxmlformats.org/officeDocument/2006/relationships/hyperlink" Target="https://sanes.atlassian.net/browse/ESPC360-6263?atlOrigin=eyJpIjoiMjBhNWIzMmFjMjdiNGE1YzhhZTE4YmM0ZjA0MDM4ZWYiLCJwIjoiZXhjZWwtamlyYSJ9" TargetMode="External"/><Relationship Id="rId1577" Type="http://schemas.openxmlformats.org/officeDocument/2006/relationships/hyperlink" Target="https://sanes.atlassian.net/browse/ESDCENINFO-1036?atlOrigin=eyJpIjoiMjBhNWIzMmFjMjdiNGE1YzhhZTE4YmM0ZjA0MDM4ZWYiLCJwIjoiZXhjZWwtamlyYSJ9" TargetMode="External"/><Relationship Id="rId76" Type="http://schemas.openxmlformats.org/officeDocument/2006/relationships/hyperlink" Target="https://sanes.atlassian.net/browse/ESPC360-14124?atlOrigin=eyJpIjoiMjBhNWIzMmFjMjdiNGE1YzhhZTE4YmM0ZjA0MDM4ZWYiLCJwIjoiZXhjZWwtamlyYSJ9" TargetMode="External"/><Relationship Id="rId807" Type="http://schemas.openxmlformats.org/officeDocument/2006/relationships/hyperlink" Target="https://sanes.atlassian.net/browse/ESPC360-8740?atlOrigin=eyJpIjoiMjBhNWIzMmFjMjdiNGE1YzhhZTE4YmM0ZjA0MDM4ZWYiLCJwIjoiZXhjZWwtamlyYSJ9" TargetMode="External"/><Relationship Id="rId1437" Type="http://schemas.openxmlformats.org/officeDocument/2006/relationships/hyperlink" Target="https://sanes.atlassian.net/browse/ESPC360-5236?atlOrigin=eyJpIjoiMjBhNWIzMmFjMjdiNGE1YzhhZTE4YmM0ZjA0MDM4ZWYiLCJwIjoiZXhjZWwtamlyYSJ9" TargetMode="External"/><Relationship Id="rId1644" Type="http://schemas.openxmlformats.org/officeDocument/2006/relationships/hyperlink" Target="https://sanes.atlassian.net/browse/ESPC360-1683?atlOrigin=eyJpIjoiMjBhNWIzMmFjMjdiNGE1YzhhZTE4YmM0ZjA0MDM4ZWYiLCJwIjoiZXhjZWwtamlyYSJ9" TargetMode="External"/><Relationship Id="rId1504" Type="http://schemas.openxmlformats.org/officeDocument/2006/relationships/hyperlink" Target="https://sanes.atlassian.net/browse/ESPC360-3138?atlOrigin=eyJpIjoiMjBhNWIzMmFjMjdiNGE1YzhhZTE4YmM0ZjA0MDM4ZWYiLCJwIjoiZXhjZWwtamlyYSJ9" TargetMode="External"/><Relationship Id="rId1711" Type="http://schemas.openxmlformats.org/officeDocument/2006/relationships/hyperlink" Target="https://sanes.atlassian.net/browse/ESDCENINFO-1036?atlOrigin=eyJpIjoiMjBhNWIzMmFjMjdiNGE1YzhhZTE4YmM0ZjA0MDM4ZWYiLCJwIjoiZXhjZWwtamlyYSJ9" TargetMode="External"/><Relationship Id="rId292" Type="http://schemas.openxmlformats.org/officeDocument/2006/relationships/hyperlink" Target="https://sanes.atlassian.net/browse/ESPC360-12731?atlOrigin=eyJpIjoiMjBhNWIzMmFjMjdiNGE1YzhhZTE4YmM0ZjA0MDM4ZWYiLCJwIjoiZXhjZWwtamlyYSJ9" TargetMode="External"/><Relationship Id="rId597" Type="http://schemas.openxmlformats.org/officeDocument/2006/relationships/hyperlink" Target="https://sanes.atlassian.net/browse/ESPC360-10642?atlOrigin=eyJpIjoiMjBhNWIzMmFjMjdiNGE1YzhhZTE4YmM0ZjA0MDM4ZWYiLCJwIjoiZXhjZWwtamlyYSJ9" TargetMode="External"/><Relationship Id="rId152" Type="http://schemas.openxmlformats.org/officeDocument/2006/relationships/hyperlink" Target="https://sanes.atlassian.net/browse/ESPC360-13771?atlOrigin=eyJpIjoiMjBhNWIzMmFjMjdiNGE1YzhhZTE4YmM0ZjA0MDM4ZWYiLCJwIjoiZXhjZWwtamlyYSJ9" TargetMode="External"/><Relationship Id="rId457" Type="http://schemas.openxmlformats.org/officeDocument/2006/relationships/hyperlink" Target="https://sanes.atlassian.net/browse/ESPC360-11540?atlOrigin=eyJpIjoiMjBhNWIzMmFjMjdiNGE1YzhhZTE4YmM0ZjA0MDM4ZWYiLCJwIjoiZXhjZWwtamlyYSJ9" TargetMode="External"/><Relationship Id="rId1087" Type="http://schemas.openxmlformats.org/officeDocument/2006/relationships/hyperlink" Target="https://sanes.atlassian.net/browse/ESDCENINFO-1085?atlOrigin=eyJpIjoiMjBhNWIzMmFjMjdiNGE1YzhhZTE4YmM0ZjA0MDM4ZWYiLCJwIjoiZXhjZWwtamlyYSJ9" TargetMode="External"/><Relationship Id="rId1294" Type="http://schemas.openxmlformats.org/officeDocument/2006/relationships/hyperlink" Target="https://sanes.atlassian.net/browse/ESPC360-5535?atlOrigin=eyJpIjoiMjBhNWIzMmFjMjdiNGE1YzhhZTE4YmM0ZjA0MDM4ZWYiLCJwIjoiZXhjZWwtamlyYSJ9" TargetMode="External"/><Relationship Id="rId664" Type="http://schemas.openxmlformats.org/officeDocument/2006/relationships/hyperlink" Target="https://sanes.atlassian.net/browse/ESPC360-3468?atlOrigin=eyJpIjoiMjBhNWIzMmFjMjdiNGE1YzhhZTE4YmM0ZjA0MDM4ZWYiLCJwIjoiZXhjZWwtamlyYSJ9" TargetMode="External"/><Relationship Id="rId871" Type="http://schemas.openxmlformats.org/officeDocument/2006/relationships/hyperlink" Target="https://sanes.atlassian.net/browse/ESPC360-7970?atlOrigin=eyJpIjoiMjBhNWIzMmFjMjdiNGE1YzhhZTE4YmM0ZjA0MDM4ZWYiLCJwIjoiZXhjZWwtamlyYSJ9" TargetMode="External"/><Relationship Id="rId969" Type="http://schemas.openxmlformats.org/officeDocument/2006/relationships/hyperlink" Target="https://sanes.atlassian.net/browse/ESPC360-3468?atlOrigin=eyJpIjoiMjBhNWIzMmFjMjdiNGE1YzhhZTE4YmM0ZjA0MDM4ZWYiLCJwIjoiZXhjZWwtamlyYSJ9" TargetMode="External"/><Relationship Id="rId1599" Type="http://schemas.openxmlformats.org/officeDocument/2006/relationships/hyperlink" Target="https://sanes.atlassian.net/browse/ESPC360-2795?atlOrigin=eyJpIjoiMjBhNWIzMmFjMjdiNGE1YzhhZTE4YmM0ZjA0MDM4ZWYiLCJwIjoiZXhjZWwtamlyYSJ9" TargetMode="External"/><Relationship Id="rId317" Type="http://schemas.openxmlformats.org/officeDocument/2006/relationships/hyperlink" Target="https://sanes.atlassian.net/browse/ESDCENINFO-1085?atlOrigin=eyJpIjoiMjBhNWIzMmFjMjdiNGE1YzhhZTE4YmM0ZjA0MDM4ZWYiLCJwIjoiZXhjZWwtamlyYSJ9" TargetMode="External"/><Relationship Id="rId524" Type="http://schemas.openxmlformats.org/officeDocument/2006/relationships/hyperlink" Target="https://sanes.atlassian.net/browse/ESDCENINFO-1085?atlOrigin=eyJpIjoiMjBhNWIzMmFjMjdiNGE1YzhhZTE4YmM0ZjA0MDM4ZWYiLCJwIjoiZXhjZWwtamlyYSJ9" TargetMode="External"/><Relationship Id="rId731" Type="http://schemas.openxmlformats.org/officeDocument/2006/relationships/hyperlink" Target="https://sanes.atlassian.net/browse/ESDCENINFO-1085?atlOrigin=eyJpIjoiMjBhNWIzMmFjMjdiNGE1YzhhZTE4YmM0ZjA0MDM4ZWYiLCJwIjoiZXhjZWwtamlyYSJ9" TargetMode="External"/><Relationship Id="rId1154" Type="http://schemas.openxmlformats.org/officeDocument/2006/relationships/hyperlink" Target="https://sanes.atlassian.net/browse/ESPC360-6232?atlOrigin=eyJpIjoiMjBhNWIzMmFjMjdiNGE1YzhhZTE4YmM0ZjA0MDM4ZWYiLCJwIjoiZXhjZWwtamlyYSJ9" TargetMode="External"/><Relationship Id="rId1361" Type="http://schemas.openxmlformats.org/officeDocument/2006/relationships/hyperlink" Target="https://sanes.atlassian.net/browse/ESPC360-4953?atlOrigin=eyJpIjoiMjBhNWIzMmFjMjdiNGE1YzhhZTE4YmM0ZjA0MDM4ZWYiLCJwIjoiZXhjZWwtamlyYSJ9" TargetMode="External"/><Relationship Id="rId1459" Type="http://schemas.openxmlformats.org/officeDocument/2006/relationships/hyperlink" Target="https://sanes.atlassian.net/browse/ESPC360-3650?atlOrigin=eyJpIjoiMjBhNWIzMmFjMjdiNGE1YzhhZTE4YmM0ZjA0MDM4ZWYiLCJwIjoiZXhjZWwtamlyYSJ9" TargetMode="External"/><Relationship Id="rId98" Type="http://schemas.openxmlformats.org/officeDocument/2006/relationships/hyperlink" Target="https://sanes.atlassian.net/browse/ESPC360-13965?atlOrigin=eyJpIjoiMjBhNWIzMmFjMjdiNGE1YzhhZTE4YmM0ZjA0MDM4ZWYiLCJwIjoiZXhjZWwtamlyYSJ9" TargetMode="External"/><Relationship Id="rId829" Type="http://schemas.openxmlformats.org/officeDocument/2006/relationships/hyperlink" Target="https://sanes.atlassian.net/browse/ESPC360-8609?atlOrigin=eyJpIjoiMjBhNWIzMmFjMjdiNGE1YzhhZTE4YmM0ZjA0MDM4ZWYiLCJwIjoiZXhjZWwtamlyYSJ9" TargetMode="External"/><Relationship Id="rId1014" Type="http://schemas.openxmlformats.org/officeDocument/2006/relationships/hyperlink" Target="https://sanes.atlassian.net/browse/ESPC360-6826?atlOrigin=eyJpIjoiMjBhNWIzMmFjMjdiNGE1YzhhZTE4YmM0ZjA0MDM4ZWYiLCJwIjoiZXhjZWwtamlyYSJ9" TargetMode="External"/><Relationship Id="rId1221" Type="http://schemas.openxmlformats.org/officeDocument/2006/relationships/hyperlink" Target="https://sanes.atlassian.net/browse/ESDCENINFO-1085?atlOrigin=eyJpIjoiMjBhNWIzMmFjMjdiNGE1YzhhZTE4YmM0ZjA0MDM4ZWYiLCJwIjoiZXhjZWwtamlyYSJ9" TargetMode="External"/><Relationship Id="rId1666" Type="http://schemas.openxmlformats.org/officeDocument/2006/relationships/hyperlink" Target="https://sanes.atlassian.net/browse/ESPC360-36?atlOrigin=eyJpIjoiMjBhNWIzMmFjMjdiNGE1YzhhZTE4YmM0ZjA0MDM4ZWYiLCJwIjoiZXhjZWwtamlyYSJ9" TargetMode="External"/><Relationship Id="rId1319" Type="http://schemas.openxmlformats.org/officeDocument/2006/relationships/hyperlink" Target="https://sanes.atlassian.net/browse/ESDCENINFO-1085?atlOrigin=eyJpIjoiMjBhNWIzMmFjMjdiNGE1YzhhZTE4YmM0ZjA0MDM4ZWYiLCJwIjoiZXhjZWwtamlyYSJ9" TargetMode="External"/><Relationship Id="rId1526" Type="http://schemas.openxmlformats.org/officeDocument/2006/relationships/hyperlink" Target="https://sanes.atlassian.net/browse/ESPC360-282?atlOrigin=eyJpIjoiMjBhNWIzMmFjMjdiNGE1YzhhZTE4YmM0ZjA0MDM4ZWYiLCJwIjoiZXhjZWwtamlyYSJ9" TargetMode="External"/><Relationship Id="rId25" Type="http://schemas.openxmlformats.org/officeDocument/2006/relationships/hyperlink" Target="https://sanes.atlassian.net/browse/ESPC360-14314?atlOrigin=eyJpIjoiMjBhNWIzMmFjMjdiNGE1YzhhZTE4YmM0ZjA0MDM4ZWYiLCJwIjoiZXhjZWwtamlyYSJ9" TargetMode="External"/><Relationship Id="rId174" Type="http://schemas.openxmlformats.org/officeDocument/2006/relationships/hyperlink" Target="https://sanes.atlassian.net/browse/ESPC360-13488?atlOrigin=eyJpIjoiMjBhNWIzMmFjMjdiNGE1YzhhZTE4YmM0ZjA0MDM4ZWYiLCJwIjoiZXhjZWwtamlyYSJ9" TargetMode="External"/><Relationship Id="rId381" Type="http://schemas.openxmlformats.org/officeDocument/2006/relationships/hyperlink" Target="https://sanes.atlassian.net/browse/ESPC360-12073?atlOrigin=eyJpIjoiMjBhNWIzMmFjMjdiNGE1YzhhZTE4YmM0ZjA0MDM4ZWYiLCJwIjoiZXhjZWwtamlyYSJ9" TargetMode="External"/><Relationship Id="rId241" Type="http://schemas.openxmlformats.org/officeDocument/2006/relationships/hyperlink" Target="https://sanes.atlassian.net/browse/ESDCENINFO-1085?atlOrigin=eyJpIjoiMjBhNWIzMmFjMjdiNGE1YzhhZTE4YmM0ZjA0MDM4ZWYiLCJwIjoiZXhjZWwtamlyYSJ9" TargetMode="External"/><Relationship Id="rId479" Type="http://schemas.openxmlformats.org/officeDocument/2006/relationships/hyperlink" Target="https://sanes.atlassian.net/browse/ESPC360-11487?atlOrigin=eyJpIjoiMjBhNWIzMmFjMjdiNGE1YzhhZTE4YmM0ZjA0MDM4ZWYiLCJwIjoiZXhjZWwtamlyYSJ9" TargetMode="External"/><Relationship Id="rId686" Type="http://schemas.openxmlformats.org/officeDocument/2006/relationships/hyperlink" Target="https://sanes.atlassian.net/browse/ESDCENINFO-1085?atlOrigin=eyJpIjoiMjBhNWIzMmFjMjdiNGE1YzhhZTE4YmM0ZjA0MDM4ZWYiLCJwIjoiZXhjZWwtamlyYSJ9" TargetMode="External"/><Relationship Id="rId893" Type="http://schemas.openxmlformats.org/officeDocument/2006/relationships/hyperlink" Target="https://sanes.atlassian.net/browse/ESPC360-7898?atlOrigin=eyJpIjoiMjBhNWIzMmFjMjdiNGE1YzhhZTE4YmM0ZjA0MDM4ZWYiLCJwIjoiZXhjZWwtamlyYSJ9" TargetMode="External"/><Relationship Id="rId339" Type="http://schemas.openxmlformats.org/officeDocument/2006/relationships/hyperlink" Target="https://sanes.atlassian.net/browse/ESDCENINFO-1085?atlOrigin=eyJpIjoiMjBhNWIzMmFjMjdiNGE1YzhhZTE4YmM0ZjA0MDM4ZWYiLCJwIjoiZXhjZWwtamlyYSJ9" TargetMode="External"/><Relationship Id="rId546" Type="http://schemas.openxmlformats.org/officeDocument/2006/relationships/hyperlink" Target="https://sanes.atlassian.net/browse/ESPC360-3468?atlOrigin=eyJpIjoiMjBhNWIzMmFjMjdiNGE1YzhhZTE4YmM0ZjA0MDM4ZWYiLCJwIjoiZXhjZWwtamlyYSJ9" TargetMode="External"/><Relationship Id="rId753" Type="http://schemas.openxmlformats.org/officeDocument/2006/relationships/hyperlink" Target="https://sanes.atlassian.net/browse/ESPC360-3468?atlOrigin=eyJpIjoiMjBhNWIzMmFjMjdiNGE1YzhhZTE4YmM0ZjA0MDM4ZWYiLCJwIjoiZXhjZWwtamlyYSJ9" TargetMode="External"/><Relationship Id="rId1176" Type="http://schemas.openxmlformats.org/officeDocument/2006/relationships/hyperlink" Target="https://sanes.atlassian.net/browse/ESPC360-6182?atlOrigin=eyJpIjoiMjBhNWIzMmFjMjdiNGE1YzhhZTE4YmM0ZjA0MDM4ZWYiLCJwIjoiZXhjZWwtamlyYSJ9" TargetMode="External"/><Relationship Id="rId1383" Type="http://schemas.openxmlformats.org/officeDocument/2006/relationships/hyperlink" Target="https://sanes.atlassian.net/browse/ESDCENINFO-1085?atlOrigin=eyJpIjoiMjBhNWIzMmFjMjdiNGE1YzhhZTE4YmM0ZjA0MDM4ZWYiLCJwIjoiZXhjZWwtamlyYSJ9" TargetMode="External"/><Relationship Id="rId101" Type="http://schemas.openxmlformats.org/officeDocument/2006/relationships/hyperlink" Target="https://sanes.atlassian.net/browse/ESPC360-3468?atlOrigin=eyJpIjoiMjBhNWIzMmFjMjdiNGE1YzhhZTE4YmM0ZjA0MDM4ZWYiLCJwIjoiZXhjZWwtamlyYSJ9" TargetMode="External"/><Relationship Id="rId406" Type="http://schemas.openxmlformats.org/officeDocument/2006/relationships/hyperlink" Target="https://sanes.atlassian.net/browse/ESPC360-11855?atlOrigin=eyJpIjoiMjBhNWIzMmFjMjdiNGE1YzhhZTE4YmM0ZjA0MDM4ZWYiLCJwIjoiZXhjZWwtamlyYSJ9" TargetMode="External"/><Relationship Id="rId960" Type="http://schemas.openxmlformats.org/officeDocument/2006/relationships/hyperlink" Target="https://sanes.atlassian.net/browse/ESPC360-7239?atlOrigin=eyJpIjoiMjBhNWIzMmFjMjdiNGE1YzhhZTE4YmM0ZjA0MDM4ZWYiLCJwIjoiZXhjZWwtamlyYSJ9" TargetMode="External"/><Relationship Id="rId1036" Type="http://schemas.openxmlformats.org/officeDocument/2006/relationships/hyperlink" Target="https://sanes.atlassian.net/browse/ESPC360-6550?atlOrigin=eyJpIjoiMjBhNWIzMmFjMjdiNGE1YzhhZTE4YmM0ZjA0MDM4ZWYiLCJwIjoiZXhjZWwtamlyYSJ9" TargetMode="External"/><Relationship Id="rId1243" Type="http://schemas.openxmlformats.org/officeDocument/2006/relationships/hyperlink" Target="https://sanes.atlassian.net/browse/ESPC360-5767?atlOrigin=eyJpIjoiMjBhNWIzMmFjMjdiNGE1YzhhZTE4YmM0ZjA0MDM4ZWYiLCJwIjoiZXhjZWwtamlyYSJ9" TargetMode="External"/><Relationship Id="rId1590" Type="http://schemas.openxmlformats.org/officeDocument/2006/relationships/hyperlink" Target="https://sanes.atlassian.net/browse/ESPC360-36?atlOrigin=eyJpIjoiMjBhNWIzMmFjMjdiNGE1YzhhZTE4YmM0ZjA0MDM4ZWYiLCJwIjoiZXhjZWwtamlyYSJ9" TargetMode="External"/><Relationship Id="rId1688" Type="http://schemas.openxmlformats.org/officeDocument/2006/relationships/hyperlink" Target="https://sanes.atlassian.net/browse/ESPC360-1112?atlOrigin=eyJpIjoiMjBhNWIzMmFjMjdiNGE1YzhhZTE4YmM0ZjA0MDM4ZWYiLCJwIjoiZXhjZWwtamlyYSJ9" TargetMode="External"/><Relationship Id="rId613" Type="http://schemas.openxmlformats.org/officeDocument/2006/relationships/hyperlink" Target="https://sanes.atlassian.net/browse/ESPC360-10560?atlOrigin=eyJpIjoiMjBhNWIzMmFjMjdiNGE1YzhhZTE4YmM0ZjA0MDM4ZWYiLCJwIjoiZXhjZWwtamlyYSJ9" TargetMode="External"/><Relationship Id="rId820" Type="http://schemas.openxmlformats.org/officeDocument/2006/relationships/hyperlink" Target="https://sanes.atlassian.net/browse/ESDCENINFO-1085?atlOrigin=eyJpIjoiMjBhNWIzMmFjMjdiNGE1YzhhZTE4YmM0ZjA0MDM4ZWYiLCJwIjoiZXhjZWwtamlyYSJ9" TargetMode="External"/><Relationship Id="rId918" Type="http://schemas.openxmlformats.org/officeDocument/2006/relationships/hyperlink" Target="https://sanes.atlassian.net/browse/ESDCENINFO-1085?atlOrigin=eyJpIjoiMjBhNWIzMmFjMjdiNGE1YzhhZTE4YmM0ZjA0MDM4ZWYiLCJwIjoiZXhjZWwtamlyYSJ9" TargetMode="External"/><Relationship Id="rId1450" Type="http://schemas.openxmlformats.org/officeDocument/2006/relationships/hyperlink" Target="https://sanes.atlassian.net/browse/ESPC360-2795?atlOrigin=eyJpIjoiMjBhNWIzMmFjMjdiNGE1YzhhZTE4YmM0ZjA0MDM4ZWYiLCJwIjoiZXhjZWwtamlyYSJ9" TargetMode="External"/><Relationship Id="rId1548" Type="http://schemas.openxmlformats.org/officeDocument/2006/relationships/hyperlink" Target="https://sanes.atlassian.net/browse/ESDCENINFO-1036?atlOrigin=eyJpIjoiMjBhNWIzMmFjMjdiNGE1YzhhZTE4YmM0ZjA0MDM4ZWYiLCJwIjoiZXhjZWwtamlyYSJ9" TargetMode="External"/><Relationship Id="rId1103" Type="http://schemas.openxmlformats.org/officeDocument/2006/relationships/hyperlink" Target="https://sanes.atlassian.net/browse/ESDCENINFO-1085?atlOrigin=eyJpIjoiMjBhNWIzMmFjMjdiNGE1YzhhZTE4YmM0ZjA0MDM4ZWYiLCJwIjoiZXhjZWwtamlyYSJ9" TargetMode="External"/><Relationship Id="rId1310" Type="http://schemas.openxmlformats.org/officeDocument/2006/relationships/hyperlink" Target="https://sanes.atlassian.net/browse/ESPC360-5191?atlOrigin=eyJpIjoiMjBhNWIzMmFjMjdiNGE1YzhhZTE4YmM0ZjA0MDM4ZWYiLCJwIjoiZXhjZWwtamlyYSJ9" TargetMode="External"/><Relationship Id="rId1408" Type="http://schemas.openxmlformats.org/officeDocument/2006/relationships/hyperlink" Target="https://sanes.atlassian.net/browse/ESDCENINFO-1085?atlOrigin=eyJpIjoiMjBhNWIzMmFjMjdiNGE1YzhhZTE4YmM0ZjA0MDM4ZWYiLCJwIjoiZXhjZWwtamlyYSJ9" TargetMode="External"/><Relationship Id="rId47" Type="http://schemas.openxmlformats.org/officeDocument/2006/relationships/hyperlink" Target="https://sanes.atlassian.net/browse/ESDCENINFO-1184?atlOrigin=eyJpIjoiMjBhNWIzMmFjMjdiNGE1YzhhZTE4YmM0ZjA0MDM4ZWYiLCJwIjoiZXhjZWwtamlyYSJ9" TargetMode="External"/><Relationship Id="rId1615" Type="http://schemas.openxmlformats.org/officeDocument/2006/relationships/hyperlink" Target="https://sanes.atlassian.net/browse/ESDCENINFO-1036?atlOrigin=eyJpIjoiMjBhNWIzMmFjMjdiNGE1YzhhZTE4YmM0ZjA0MDM4ZWYiLCJwIjoiZXhjZWwtamlyYSJ9" TargetMode="External"/><Relationship Id="rId196" Type="http://schemas.openxmlformats.org/officeDocument/2006/relationships/hyperlink" Target="https://sanes.atlassian.net/browse/ESPC360-13377?atlOrigin=eyJpIjoiMjBhNWIzMmFjMjdiNGE1YzhhZTE4YmM0ZjA0MDM4ZWYiLCJwIjoiZXhjZWwtamlyYSJ9" TargetMode="External"/><Relationship Id="rId263" Type="http://schemas.openxmlformats.org/officeDocument/2006/relationships/hyperlink" Target="https://sanes.atlassian.net/browse/ESDCENINFO-1085?atlOrigin=eyJpIjoiMjBhNWIzMmFjMjdiNGE1YzhhZTE4YmM0ZjA0MDM4ZWYiLCJwIjoiZXhjZWwtamlyYSJ9" TargetMode="External"/><Relationship Id="rId470" Type="http://schemas.openxmlformats.org/officeDocument/2006/relationships/hyperlink" Target="https://sanes.atlassian.net/browse/ESDCENINFO-1085?atlOrigin=eyJpIjoiMjBhNWIzMmFjMjdiNGE1YzhhZTE4YmM0ZjA0MDM4ZWYiLCJwIjoiZXhjZWwtamlyYSJ9" TargetMode="External"/><Relationship Id="rId123" Type="http://schemas.openxmlformats.org/officeDocument/2006/relationships/hyperlink" Target="https://sanes.atlassian.net/browse/ESDCENINFO-1085?atlOrigin=eyJpIjoiMjBhNWIzMmFjMjdiNGE1YzhhZTE4YmM0ZjA0MDM4ZWYiLCJwIjoiZXhjZWwtamlyYSJ9" TargetMode="External"/><Relationship Id="rId330" Type="http://schemas.openxmlformats.org/officeDocument/2006/relationships/hyperlink" Target="https://sanes.atlassian.net/browse/ESPC360-12363?atlOrigin=eyJpIjoiMjBhNWIzMmFjMjdiNGE1YzhhZTE4YmM0ZjA0MDM4ZWYiLCJwIjoiZXhjZWwtamlyYSJ9" TargetMode="External"/><Relationship Id="rId568" Type="http://schemas.openxmlformats.org/officeDocument/2006/relationships/hyperlink" Target="https://sanes.atlassian.net/browse/ESPC360-3468?atlOrigin=eyJpIjoiMjBhNWIzMmFjMjdiNGE1YzhhZTE4YmM0ZjA0MDM4ZWYiLCJwIjoiZXhjZWwtamlyYSJ9" TargetMode="External"/><Relationship Id="rId775" Type="http://schemas.openxmlformats.org/officeDocument/2006/relationships/hyperlink" Target="https://sanes.atlassian.net/browse/ESDCENINFO-1085?atlOrigin=eyJpIjoiMjBhNWIzMmFjMjdiNGE1YzhhZTE4YmM0ZjA0MDM4ZWYiLCJwIjoiZXhjZWwtamlyYSJ9" TargetMode="External"/><Relationship Id="rId982" Type="http://schemas.openxmlformats.org/officeDocument/2006/relationships/hyperlink" Target="https://sanes.atlassian.net/browse/ESPC360-7176?atlOrigin=eyJpIjoiMjBhNWIzMmFjMjdiNGE1YzhhZTE4YmM0ZjA0MDM4ZWYiLCJwIjoiZXhjZWwtamlyYSJ9" TargetMode="External"/><Relationship Id="rId1198" Type="http://schemas.openxmlformats.org/officeDocument/2006/relationships/hyperlink" Target="https://sanes.atlassian.net/browse/ESPC360-6039?atlOrigin=eyJpIjoiMjBhNWIzMmFjMjdiNGE1YzhhZTE4YmM0ZjA0MDM4ZWYiLCJwIjoiZXhjZWwtamlyYSJ9" TargetMode="External"/><Relationship Id="rId428" Type="http://schemas.openxmlformats.org/officeDocument/2006/relationships/hyperlink" Target="https://sanes.atlassian.net/browse/ESPC360-3468?atlOrigin=eyJpIjoiMjBhNWIzMmFjMjdiNGE1YzhhZTE4YmM0ZjA0MDM4ZWYiLCJwIjoiZXhjZWwtamlyYSJ9" TargetMode="External"/><Relationship Id="rId635" Type="http://schemas.openxmlformats.org/officeDocument/2006/relationships/hyperlink" Target="https://sanes.atlassian.net/browse/ESPC360-10402?atlOrigin=eyJpIjoiMjBhNWIzMmFjMjdiNGE1YzhhZTE4YmM0ZjA0MDM4ZWYiLCJwIjoiZXhjZWwtamlyYSJ9" TargetMode="External"/><Relationship Id="rId842" Type="http://schemas.openxmlformats.org/officeDocument/2006/relationships/hyperlink" Target="https://sanes.atlassian.net/browse/ESDCENINFO-1085?atlOrigin=eyJpIjoiMjBhNWIzMmFjMjdiNGE1YzhhZTE4YmM0ZjA0MDM4ZWYiLCJwIjoiZXhjZWwtamlyYSJ9" TargetMode="External"/><Relationship Id="rId1058" Type="http://schemas.openxmlformats.org/officeDocument/2006/relationships/hyperlink" Target="https://sanes.atlassian.net/browse/ESPC360-3468?atlOrigin=eyJpIjoiMjBhNWIzMmFjMjdiNGE1YzhhZTE4YmM0ZjA0MDM4ZWYiLCJwIjoiZXhjZWwtamlyYSJ9" TargetMode="External"/><Relationship Id="rId1265" Type="http://schemas.openxmlformats.org/officeDocument/2006/relationships/hyperlink" Target="https://sanes.atlassian.net/browse/ESDCENINFO-1085?atlOrigin=eyJpIjoiMjBhNWIzMmFjMjdiNGE1YzhhZTE4YmM0ZjA0MDM4ZWYiLCJwIjoiZXhjZWwtamlyYSJ9" TargetMode="External"/><Relationship Id="rId1472" Type="http://schemas.openxmlformats.org/officeDocument/2006/relationships/hyperlink" Target="https://sanes.atlassian.net/browse/ESPC360-3468?atlOrigin=eyJpIjoiMjBhNWIzMmFjMjdiNGE1YzhhZTE4YmM0ZjA0MDM4ZWYiLCJwIjoiZXhjZWwtamlyYSJ9" TargetMode="External"/><Relationship Id="rId702" Type="http://schemas.openxmlformats.org/officeDocument/2006/relationships/hyperlink" Target="https://sanes.atlassian.net/browse/ESDCENINFO-1085?atlOrigin=eyJpIjoiMjBhNWIzMmFjMjdiNGE1YzhhZTE4YmM0ZjA0MDM4ZWYiLCJwIjoiZXhjZWwtamlyYSJ9" TargetMode="External"/><Relationship Id="rId1125" Type="http://schemas.openxmlformats.org/officeDocument/2006/relationships/hyperlink" Target="https://sanes.atlassian.net/browse/ESDCENINFO-1085?atlOrigin=eyJpIjoiMjBhNWIzMmFjMjdiNGE1YzhhZTE4YmM0ZjA0MDM4ZWYiLCJwIjoiZXhjZWwtamlyYSJ9" TargetMode="External"/><Relationship Id="rId1332" Type="http://schemas.openxmlformats.org/officeDocument/2006/relationships/hyperlink" Target="https://sanes.atlassian.net/browse/ESDCENINFO-1085?atlOrigin=eyJpIjoiMjBhNWIzMmFjMjdiNGE1YzhhZTE4YmM0ZjA0MDM4ZWYiLCJwIjoiZXhjZWwtamlyYSJ9" TargetMode="External"/><Relationship Id="rId69" Type="http://schemas.openxmlformats.org/officeDocument/2006/relationships/hyperlink" Target="https://sanes.atlassian.net/browse/ESPC360-14314?atlOrigin=eyJpIjoiMjBhNWIzMmFjMjdiNGE1YzhhZTE4YmM0ZjA0MDM4ZWYiLCJwIjoiZXhjZWwtamlyYSJ9" TargetMode="External"/><Relationship Id="rId1637" Type="http://schemas.openxmlformats.org/officeDocument/2006/relationships/hyperlink" Target="https://sanes.atlassian.net/browse/ESPC360-1734?atlOrigin=eyJpIjoiMjBhNWIzMmFjMjdiNGE1YzhhZTE4YmM0ZjA0MDM4ZWYiLCJwIjoiZXhjZWwtamlyYSJ9" TargetMode="External"/><Relationship Id="rId1704" Type="http://schemas.openxmlformats.org/officeDocument/2006/relationships/hyperlink" Target="https://sanes.atlassian.net/browse/ESDCENINFO-1036?atlOrigin=eyJpIjoiMjBhNWIzMmFjMjdiNGE1YzhhZTE4YmM0ZjA0MDM4ZWYiLCJwIjoiZXhjZWwtamlyYSJ9" TargetMode="External"/><Relationship Id="rId285" Type="http://schemas.openxmlformats.org/officeDocument/2006/relationships/hyperlink" Target="https://sanes.atlassian.net/browse/ESPC360-3465?atlOrigin=eyJpIjoiMjBhNWIzMmFjMjdiNGE1YzhhZTE4YmM0ZjA0MDM4ZWYiLCJwIjoiZXhjZWwtamlyYSJ9" TargetMode="External"/><Relationship Id="rId492" Type="http://schemas.openxmlformats.org/officeDocument/2006/relationships/hyperlink" Target="https://sanes.atlassian.net/browse/ESPC360-11424?atlOrigin=eyJpIjoiMjBhNWIzMmFjMjdiNGE1YzhhZTE4YmM0ZjA0MDM4ZWYiLCJwIjoiZXhjZWwtamlyYSJ9" TargetMode="External"/><Relationship Id="rId797" Type="http://schemas.openxmlformats.org/officeDocument/2006/relationships/hyperlink" Target="https://sanes.atlassian.net/browse/ESPC360-8822?atlOrigin=eyJpIjoiMjBhNWIzMmFjMjdiNGE1YzhhZTE4YmM0ZjA0MDM4ZWYiLCJwIjoiZXhjZWwtamlyYSJ9" TargetMode="External"/><Relationship Id="rId145" Type="http://schemas.openxmlformats.org/officeDocument/2006/relationships/hyperlink" Target="https://sanes.atlassian.net/browse/ESDCENINFO-1085?atlOrigin=eyJpIjoiMjBhNWIzMmFjMjdiNGE1YzhhZTE4YmM0ZjA0MDM4ZWYiLCJwIjoiZXhjZWwtamlyYSJ9" TargetMode="External"/><Relationship Id="rId352" Type="http://schemas.openxmlformats.org/officeDocument/2006/relationships/hyperlink" Target="https://sanes.atlassian.net/browse/ESPC360-12186?atlOrigin=eyJpIjoiMjBhNWIzMmFjMjdiNGE1YzhhZTE4YmM0ZjA0MDM4ZWYiLCJwIjoiZXhjZWwtamlyYSJ9" TargetMode="External"/><Relationship Id="rId1287" Type="http://schemas.openxmlformats.org/officeDocument/2006/relationships/hyperlink" Target="https://sanes.atlassian.net/browse/ESDCENINFO-1085?atlOrigin=eyJpIjoiMjBhNWIzMmFjMjdiNGE1YzhhZTE4YmM0ZjA0MDM4ZWYiLCJwIjoiZXhjZWwtamlyYSJ9" TargetMode="External"/><Relationship Id="rId212" Type="http://schemas.openxmlformats.org/officeDocument/2006/relationships/hyperlink" Target="https://sanes.atlassian.net/browse/ESPC360-13296?atlOrigin=eyJpIjoiMjBhNWIzMmFjMjdiNGE1YzhhZTE4YmM0ZjA0MDM4ZWYiLCJwIjoiZXhjZWwtamlyYSJ9" TargetMode="External"/><Relationship Id="rId657" Type="http://schemas.openxmlformats.org/officeDocument/2006/relationships/hyperlink" Target="https://sanes.atlassian.net/browse/ESPC360-10232?atlOrigin=eyJpIjoiMjBhNWIzMmFjMjdiNGE1YzhhZTE4YmM0ZjA0MDM4ZWYiLCJwIjoiZXhjZWwtamlyYSJ9" TargetMode="External"/><Relationship Id="rId864" Type="http://schemas.openxmlformats.org/officeDocument/2006/relationships/hyperlink" Target="https://sanes.atlassian.net/browse/ESDCENINFO-1085?atlOrigin=eyJpIjoiMjBhNWIzMmFjMjdiNGE1YzhhZTE4YmM0ZjA0MDM4ZWYiLCJwIjoiZXhjZWwtamlyYSJ9" TargetMode="External"/><Relationship Id="rId1494" Type="http://schemas.openxmlformats.org/officeDocument/2006/relationships/hyperlink" Target="https://sanes.atlassian.net/browse/ESPC360-36?atlOrigin=eyJpIjoiMjBhNWIzMmFjMjdiNGE1YzhhZTE4YmM0ZjA0MDM4ZWYiLCJwIjoiZXhjZWwtamlyYSJ9" TargetMode="External"/><Relationship Id="rId517" Type="http://schemas.openxmlformats.org/officeDocument/2006/relationships/hyperlink" Target="https://sanes.atlassian.net/browse/ESPC360-11226?atlOrigin=eyJpIjoiMjBhNWIzMmFjMjdiNGE1YzhhZTE4YmM0ZjA0MDM4ZWYiLCJwIjoiZXhjZWwtamlyYSJ9" TargetMode="External"/><Relationship Id="rId724" Type="http://schemas.openxmlformats.org/officeDocument/2006/relationships/hyperlink" Target="https://sanes.atlassian.net/browse/ESPC360-3468?atlOrigin=eyJpIjoiMjBhNWIzMmFjMjdiNGE1YzhhZTE4YmM0ZjA0MDM4ZWYiLCJwIjoiZXhjZWwtamlyYSJ9" TargetMode="External"/><Relationship Id="rId931" Type="http://schemas.openxmlformats.org/officeDocument/2006/relationships/hyperlink" Target="https://sanes.atlassian.net/browse/ESPC360-7599?atlOrigin=eyJpIjoiMjBhNWIzMmFjMjdiNGE1YzhhZTE4YmM0ZjA0MDM4ZWYiLCJwIjoiZXhjZWwtamlyYSJ9" TargetMode="External"/><Relationship Id="rId1147" Type="http://schemas.openxmlformats.org/officeDocument/2006/relationships/hyperlink" Target="https://sanes.atlassian.net/browse/ESPC360-6252?atlOrigin=eyJpIjoiMjBhNWIzMmFjMjdiNGE1YzhhZTE4YmM0ZjA0MDM4ZWYiLCJwIjoiZXhjZWwtamlyYSJ9" TargetMode="External"/><Relationship Id="rId1354" Type="http://schemas.openxmlformats.org/officeDocument/2006/relationships/hyperlink" Target="https://sanes.atlassian.net/browse/ESDCENINFO-1085?atlOrigin=eyJpIjoiMjBhNWIzMmFjMjdiNGE1YzhhZTE4YmM0ZjA0MDM4ZWYiLCJwIjoiZXhjZWwtamlyYSJ9" TargetMode="External"/><Relationship Id="rId1561" Type="http://schemas.openxmlformats.org/officeDocument/2006/relationships/hyperlink" Target="https://sanes.atlassian.net/browse/ESPC360-282?atlOrigin=eyJpIjoiMjBhNWIzMmFjMjdiNGE1YzhhZTE4YmM0ZjA0MDM4ZWYiLCJwIjoiZXhjZWwtamlyYSJ9" TargetMode="External"/><Relationship Id="rId60" Type="http://schemas.openxmlformats.org/officeDocument/2006/relationships/hyperlink" Target="https://sanes.atlassian.net/browse/ESPC360-14172?atlOrigin=eyJpIjoiMjBhNWIzMmFjMjdiNGE1YzhhZTE4YmM0ZjA0MDM4ZWYiLCJwIjoiZXhjZWwtamlyYSJ9" TargetMode="External"/><Relationship Id="rId1007" Type="http://schemas.openxmlformats.org/officeDocument/2006/relationships/hyperlink" Target="https://sanes.atlassian.net/browse/ESDCENINFO-1085?atlOrigin=eyJpIjoiMjBhNWIzMmFjMjdiNGE1YzhhZTE4YmM0ZjA0MDM4ZWYiLCJwIjoiZXhjZWwtamlyYSJ9" TargetMode="External"/><Relationship Id="rId1214" Type="http://schemas.openxmlformats.org/officeDocument/2006/relationships/hyperlink" Target="https://sanes.atlassian.net/browse/ESPC360-5952?atlOrigin=eyJpIjoiMjBhNWIzMmFjMjdiNGE1YzhhZTE4YmM0ZjA0MDM4ZWYiLCJwIjoiZXhjZWwtamlyYSJ9" TargetMode="External"/><Relationship Id="rId1421" Type="http://schemas.openxmlformats.org/officeDocument/2006/relationships/hyperlink" Target="https://sanes.atlassian.net/browse/ESDCENINFO-1085?atlOrigin=eyJpIjoiMjBhNWIzMmFjMjdiNGE1YzhhZTE4YmM0ZjA0MDM4ZWYiLCJwIjoiZXhjZWwtamlyYSJ9" TargetMode="External"/><Relationship Id="rId1659" Type="http://schemas.openxmlformats.org/officeDocument/2006/relationships/hyperlink" Target="https://sanes.atlassian.net/browse/ESDCENINFO-1036?atlOrigin=eyJpIjoiMjBhNWIzMmFjMjdiNGE1YzhhZTE4YmM0ZjA0MDM4ZWYiLCJwIjoiZXhjZWwtamlyYSJ9" TargetMode="External"/><Relationship Id="rId1519" Type="http://schemas.openxmlformats.org/officeDocument/2006/relationships/hyperlink" Target="https://sanes.atlassian.net/browse/ESPC360-3120?atlOrigin=eyJpIjoiMjBhNWIzMmFjMjdiNGE1YzhhZTE4YmM0ZjA0MDM4ZWYiLCJwIjoiZXhjZWwtamlyYSJ9" TargetMode="External"/><Relationship Id="rId18" Type="http://schemas.openxmlformats.org/officeDocument/2006/relationships/hyperlink" Target="https://sanes.atlassian.net/browse/ESPC360-14873?atlOrigin=eyJpIjoiMjBhNWIzMmFjMjdiNGE1YzhhZTE4YmM0ZjA0MDM4ZWYiLCJwIjoiZXhjZWwtamlyYSJ9" TargetMode="External"/><Relationship Id="rId167" Type="http://schemas.openxmlformats.org/officeDocument/2006/relationships/hyperlink" Target="https://sanes.atlassian.net/browse/ESPC360-3468?atlOrigin=eyJpIjoiMjBhNWIzMmFjMjdiNGE1YzhhZTE4YmM0ZjA0MDM4ZWYiLCJwIjoiZXhjZWwtamlyYSJ9" TargetMode="External"/><Relationship Id="rId374" Type="http://schemas.openxmlformats.org/officeDocument/2006/relationships/hyperlink" Target="https://sanes.atlassian.net/browse/ESDCENINFO-1085?atlOrigin=eyJpIjoiMjBhNWIzMmFjMjdiNGE1YzhhZTE4YmM0ZjA0MDM4ZWYiLCJwIjoiZXhjZWwtamlyYSJ9" TargetMode="External"/><Relationship Id="rId581" Type="http://schemas.openxmlformats.org/officeDocument/2006/relationships/hyperlink" Target="https://sanes.atlassian.net/browse/ESPC360-10808?atlOrigin=eyJpIjoiMjBhNWIzMmFjMjdiNGE1YzhhZTE4YmM0ZjA0MDM4ZWYiLCJwIjoiZXhjZWwtamlyYSJ9" TargetMode="External"/><Relationship Id="rId234" Type="http://schemas.openxmlformats.org/officeDocument/2006/relationships/hyperlink" Target="https://sanes.atlassian.net/browse/ESPC360-13114?atlOrigin=eyJpIjoiMjBhNWIzMmFjMjdiNGE1YzhhZTE4YmM0ZjA0MDM4ZWYiLCJwIjoiZXhjZWwtamlyYSJ9" TargetMode="External"/><Relationship Id="rId679" Type="http://schemas.openxmlformats.org/officeDocument/2006/relationships/hyperlink" Target="https://sanes.atlassian.net/browse/ESPC360-10195?atlOrigin=eyJpIjoiMjBhNWIzMmFjMjdiNGE1YzhhZTE4YmM0ZjA0MDM4ZWYiLCJwIjoiZXhjZWwtamlyYSJ9" TargetMode="External"/><Relationship Id="rId886" Type="http://schemas.openxmlformats.org/officeDocument/2006/relationships/hyperlink" Target="https://sanes.atlassian.net/browse/ESDCENINFO-1085?atlOrigin=eyJpIjoiMjBhNWIzMmFjMjdiNGE1YzhhZTE4YmM0ZjA0MDM4ZWYiLCJwIjoiZXhjZWwtamlyYSJ9" TargetMode="External"/><Relationship Id="rId2" Type="http://schemas.openxmlformats.org/officeDocument/2006/relationships/hyperlink" Target="https://sanes.atlassian.net/browse/ESDCENINFO-1184?atlOrigin=eyJpIjoiMjBhNWIzMmFjMjdiNGE1YzhhZTE4YmM0ZjA0MDM4ZWYiLCJwIjoiZXhjZWwtamlyYSJ9" TargetMode="External"/><Relationship Id="rId441" Type="http://schemas.openxmlformats.org/officeDocument/2006/relationships/hyperlink" Target="https://sanes.atlassian.net/browse/ESPC360-11757?atlOrigin=eyJpIjoiMjBhNWIzMmFjMjdiNGE1YzhhZTE4YmM0ZjA0MDM4ZWYiLCJwIjoiZXhjZWwtamlyYSJ9" TargetMode="External"/><Relationship Id="rId539" Type="http://schemas.openxmlformats.org/officeDocument/2006/relationships/hyperlink" Target="https://sanes.atlassian.net/browse/ESPC360-11148?atlOrigin=eyJpIjoiMjBhNWIzMmFjMjdiNGE1YzhhZTE4YmM0ZjA0MDM4ZWYiLCJwIjoiZXhjZWwtamlyYSJ9" TargetMode="External"/><Relationship Id="rId746" Type="http://schemas.openxmlformats.org/officeDocument/2006/relationships/hyperlink" Target="https://sanes.atlassian.net/browse/ESPC360-9348?atlOrigin=eyJpIjoiMjBhNWIzMmFjMjdiNGE1YzhhZTE4YmM0ZjA0MDM4ZWYiLCJwIjoiZXhjZWwtamlyYSJ9" TargetMode="External"/><Relationship Id="rId1071" Type="http://schemas.openxmlformats.org/officeDocument/2006/relationships/hyperlink" Target="https://sanes.atlassian.net/browse/ESPC360-6440?atlOrigin=eyJpIjoiMjBhNWIzMmFjMjdiNGE1YzhhZTE4YmM0ZjA0MDM4ZWYiLCJwIjoiZXhjZWwtamlyYSJ9" TargetMode="External"/><Relationship Id="rId1169" Type="http://schemas.openxmlformats.org/officeDocument/2006/relationships/hyperlink" Target="https://sanes.atlassian.net/browse/ESPC360-6192?atlOrigin=eyJpIjoiMjBhNWIzMmFjMjdiNGE1YzhhZTE4YmM0ZjA0MDM4ZWYiLCJwIjoiZXhjZWwtamlyYSJ9" TargetMode="External"/><Relationship Id="rId1376" Type="http://schemas.openxmlformats.org/officeDocument/2006/relationships/hyperlink" Target="https://sanes.atlassian.net/browse/ESDCENINFO-1085?atlOrigin=eyJpIjoiMjBhNWIzMmFjMjdiNGE1YzhhZTE4YmM0ZjA0MDM4ZWYiLCJwIjoiZXhjZWwtamlyYSJ9" TargetMode="External"/><Relationship Id="rId1583" Type="http://schemas.openxmlformats.org/officeDocument/2006/relationships/hyperlink" Target="https://sanes.atlassian.net/browse/ESPC360-2479?atlOrigin=eyJpIjoiMjBhNWIzMmFjMjdiNGE1YzhhZTE4YmM0ZjA0MDM4ZWYiLCJwIjoiZXhjZWwtamlyYSJ9" TargetMode="External"/><Relationship Id="rId301" Type="http://schemas.openxmlformats.org/officeDocument/2006/relationships/hyperlink" Target="https://sanes.atlassian.net/browse/ESDCENINFO-1085?atlOrigin=eyJpIjoiMjBhNWIzMmFjMjdiNGE1YzhhZTE4YmM0ZjA0MDM4ZWYiLCJwIjoiZXhjZWwtamlyYSJ9" TargetMode="External"/><Relationship Id="rId953" Type="http://schemas.openxmlformats.org/officeDocument/2006/relationships/hyperlink" Target="https://sanes.atlassian.net/browse/ESPC360-3080?atlOrigin=eyJpIjoiMjBhNWIzMmFjMjdiNGE1YzhhZTE4YmM0ZjA0MDM4ZWYiLCJwIjoiZXhjZWwtamlyYSJ9" TargetMode="External"/><Relationship Id="rId1029" Type="http://schemas.openxmlformats.org/officeDocument/2006/relationships/hyperlink" Target="https://sanes.atlassian.net/browse/ESDCENINFO-1085?atlOrigin=eyJpIjoiMjBhNWIzMmFjMjdiNGE1YzhhZTE4YmM0ZjA0MDM4ZWYiLCJwIjoiZXhjZWwtamlyYSJ9" TargetMode="External"/><Relationship Id="rId1236" Type="http://schemas.openxmlformats.org/officeDocument/2006/relationships/hyperlink" Target="https://sanes.atlassian.net/browse/ESDCENINFO-1085?atlOrigin=eyJpIjoiMjBhNWIzMmFjMjdiNGE1YzhhZTE4YmM0ZjA0MDM4ZWYiLCJwIjoiZXhjZWwtamlyYSJ9" TargetMode="External"/><Relationship Id="rId82" Type="http://schemas.openxmlformats.org/officeDocument/2006/relationships/hyperlink" Target="https://sanes.atlassian.net/browse/ESPC360-14106?atlOrigin=eyJpIjoiMjBhNWIzMmFjMjdiNGE1YzhhZTE4YmM0ZjA0MDM4ZWYiLCJwIjoiZXhjZWwtamlyYSJ9" TargetMode="External"/><Relationship Id="rId606" Type="http://schemas.openxmlformats.org/officeDocument/2006/relationships/hyperlink" Target="https://sanes.atlassian.net/browse/ESDCENINFO-1085?atlOrigin=eyJpIjoiMjBhNWIzMmFjMjdiNGE1YzhhZTE4YmM0ZjA0MDM4ZWYiLCJwIjoiZXhjZWwtamlyYSJ9" TargetMode="External"/><Relationship Id="rId813" Type="http://schemas.openxmlformats.org/officeDocument/2006/relationships/hyperlink" Target="https://sanes.atlassian.net/browse/ESPC360-8704?atlOrigin=eyJpIjoiMjBhNWIzMmFjMjdiNGE1YzhhZTE4YmM0ZjA0MDM4ZWYiLCJwIjoiZXhjZWwtamlyYSJ9" TargetMode="External"/><Relationship Id="rId1443" Type="http://schemas.openxmlformats.org/officeDocument/2006/relationships/hyperlink" Target="https://sanes.atlassian.net/browse/ESPC360-3993?atlOrigin=eyJpIjoiMjBhNWIzMmFjMjdiNGE1YzhhZTE4YmM0ZjA0MDM4ZWYiLCJwIjoiZXhjZWwtamlyYSJ9" TargetMode="External"/><Relationship Id="rId1650" Type="http://schemas.openxmlformats.org/officeDocument/2006/relationships/hyperlink" Target="https://sanes.atlassian.net/browse/ESPC360-1661?atlOrigin=eyJpIjoiMjBhNWIzMmFjMjdiNGE1YzhhZTE4YmM0ZjA0MDM4ZWYiLCJwIjoiZXhjZWwtamlyYSJ9" TargetMode="External"/><Relationship Id="rId1303" Type="http://schemas.openxmlformats.org/officeDocument/2006/relationships/hyperlink" Target="https://sanes.atlassian.net/browse/ESDCENINFO-1085?atlOrigin=eyJpIjoiMjBhNWIzMmFjMjdiNGE1YzhhZTE4YmM0ZjA0MDM4ZWYiLCJwIjoiZXhjZWwtamlyYSJ9" TargetMode="External"/><Relationship Id="rId1510" Type="http://schemas.openxmlformats.org/officeDocument/2006/relationships/hyperlink" Target="https://sanes.atlassian.net/browse/ESPC360-3129?atlOrigin=eyJpIjoiMjBhNWIzMmFjMjdiNGE1YzhhZTE4YmM0ZjA0MDM4ZWYiLCJwIjoiZXhjZWwtamlyYSJ9" TargetMode="External"/><Relationship Id="rId1608" Type="http://schemas.openxmlformats.org/officeDocument/2006/relationships/hyperlink" Target="https://sanes.atlassian.net/browse/ESPC360-36?atlOrigin=eyJpIjoiMjBhNWIzMmFjMjdiNGE1YzhhZTE4YmM0ZjA0MDM4ZWYiLCJwIjoiZXhjZWwtamlyYSJ9" TargetMode="External"/><Relationship Id="rId189" Type="http://schemas.openxmlformats.org/officeDocument/2006/relationships/hyperlink" Target="https://sanes.atlassian.net/browse/ESDCENINFO-1085?atlOrigin=eyJpIjoiMjBhNWIzMmFjMjdiNGE1YzhhZTE4YmM0ZjA0MDM4ZWYiLCJwIjoiZXhjZWwtamlyYSJ9" TargetMode="External"/><Relationship Id="rId396" Type="http://schemas.openxmlformats.org/officeDocument/2006/relationships/hyperlink" Target="https://sanes.atlassian.net/browse/ESPC360-11892?atlOrigin=eyJpIjoiMjBhNWIzMmFjMjdiNGE1YzhhZTE4YmM0ZjA0MDM4ZWYiLCJwIjoiZXhjZWwtamlyYSJ9" TargetMode="External"/><Relationship Id="rId256" Type="http://schemas.openxmlformats.org/officeDocument/2006/relationships/hyperlink" Target="https://sanes.atlassian.net/browse/ESPC360-10632?atlOrigin=eyJpIjoiMjBhNWIzMmFjMjdiNGE1YzhhZTE4YmM0ZjA0MDM4ZWYiLCJwIjoiZXhjZWwtamlyYSJ9" TargetMode="External"/><Relationship Id="rId463" Type="http://schemas.openxmlformats.org/officeDocument/2006/relationships/hyperlink" Target="https://sanes.atlassian.net/browse/ESPC360-11527?atlOrigin=eyJpIjoiMjBhNWIzMmFjMjdiNGE1YzhhZTE4YmM0ZjA0MDM4ZWYiLCJwIjoiZXhjZWwtamlyYSJ9" TargetMode="External"/><Relationship Id="rId670" Type="http://schemas.openxmlformats.org/officeDocument/2006/relationships/hyperlink" Target="https://sanes.atlassian.net/browse/ESDCENINFO-1085?atlOrigin=eyJpIjoiMjBhNWIzMmFjMjdiNGE1YzhhZTE4YmM0ZjA0MDM4ZWYiLCJwIjoiZXhjZWwtamlyYSJ9" TargetMode="External"/><Relationship Id="rId1093" Type="http://schemas.openxmlformats.org/officeDocument/2006/relationships/hyperlink" Target="https://sanes.atlassian.net/browse/ESDCENINFO-1085?atlOrigin=eyJpIjoiMjBhNWIzMmFjMjdiNGE1YzhhZTE4YmM0ZjA0MDM4ZWYiLCJwIjoiZXhjZWwtamlyYSJ9" TargetMode="External"/><Relationship Id="rId116" Type="http://schemas.openxmlformats.org/officeDocument/2006/relationships/hyperlink" Target="https://sanes.atlassian.net/browse/ESPC360-13836?atlOrigin=eyJpIjoiMjBhNWIzMmFjMjdiNGE1YzhhZTE4YmM0ZjA0MDM4ZWYiLCJwIjoiZXhjZWwtamlyYSJ9" TargetMode="External"/><Relationship Id="rId323" Type="http://schemas.openxmlformats.org/officeDocument/2006/relationships/hyperlink" Target="https://sanes.atlassian.net/browse/ESDCENINFO-1184?atlOrigin=eyJpIjoiMjBhNWIzMmFjMjdiNGE1YzhhZTE4YmM0ZjA0MDM4ZWYiLCJwIjoiZXhjZWwtamlyYSJ9" TargetMode="External"/><Relationship Id="rId530" Type="http://schemas.openxmlformats.org/officeDocument/2006/relationships/hyperlink" Target="https://sanes.atlassian.net/browse/ESDCENINFO-1085?atlOrigin=eyJpIjoiMjBhNWIzMmFjMjdiNGE1YzhhZTE4YmM0ZjA0MDM4ZWYiLCJwIjoiZXhjZWwtamlyYSJ9" TargetMode="External"/><Relationship Id="rId768" Type="http://schemas.openxmlformats.org/officeDocument/2006/relationships/hyperlink" Target="https://sanes.atlassian.net/browse/ESPC360-9323?atlOrigin=eyJpIjoiMjBhNWIzMmFjMjdiNGE1YzhhZTE4YmM0ZjA0MDM4ZWYiLCJwIjoiZXhjZWwtamlyYSJ9" TargetMode="External"/><Relationship Id="rId975" Type="http://schemas.openxmlformats.org/officeDocument/2006/relationships/hyperlink" Target="https://sanes.atlassian.net/browse/ESDCENINFO-1085?atlOrigin=eyJpIjoiMjBhNWIzMmFjMjdiNGE1YzhhZTE4YmM0ZjA0MDM4ZWYiLCJwIjoiZXhjZWwtamlyYSJ9" TargetMode="External"/><Relationship Id="rId1160" Type="http://schemas.openxmlformats.org/officeDocument/2006/relationships/hyperlink" Target="https://sanes.atlassian.net/browse/ESPC360-3468?atlOrigin=eyJpIjoiMjBhNWIzMmFjMjdiNGE1YzhhZTE4YmM0ZjA0MDM4ZWYiLCJwIjoiZXhjZWwtamlyYSJ9" TargetMode="External"/><Relationship Id="rId1398" Type="http://schemas.openxmlformats.org/officeDocument/2006/relationships/hyperlink" Target="https://sanes.atlassian.net/browse/ESPC360-4604?atlOrigin=eyJpIjoiMjBhNWIzMmFjMjdiNGE1YzhhZTE4YmM0ZjA0MDM4ZWYiLCJwIjoiZXhjZWwtamlyYSJ9" TargetMode="External"/><Relationship Id="rId628" Type="http://schemas.openxmlformats.org/officeDocument/2006/relationships/hyperlink" Target="https://sanes.atlassian.net/browse/ESPC360-10442?atlOrigin=eyJpIjoiMjBhNWIzMmFjMjdiNGE1YzhhZTE4YmM0ZjA0MDM4ZWYiLCJwIjoiZXhjZWwtamlyYSJ9" TargetMode="External"/><Relationship Id="rId835" Type="http://schemas.openxmlformats.org/officeDocument/2006/relationships/hyperlink" Target="https://sanes.atlassian.net/browse/ESPC360-8493?atlOrigin=eyJpIjoiMjBhNWIzMmFjMjdiNGE1YzhhZTE4YmM0ZjA0MDM4ZWYiLCJwIjoiZXhjZWwtamlyYSJ9" TargetMode="External"/><Relationship Id="rId1258" Type="http://schemas.openxmlformats.org/officeDocument/2006/relationships/hyperlink" Target="https://sanes.atlassian.net/browse/ESPC360-5699?atlOrigin=eyJpIjoiMjBhNWIzMmFjMjdiNGE1YzhhZTE4YmM0ZjA0MDM4ZWYiLCJwIjoiZXhjZWwtamlyYSJ9" TargetMode="External"/><Relationship Id="rId1465" Type="http://schemas.openxmlformats.org/officeDocument/2006/relationships/hyperlink" Target="https://sanes.atlassian.net/browse/ESPC360-34?atlOrigin=eyJpIjoiMjBhNWIzMmFjMjdiNGE1YzhhZTE4YmM0ZjA0MDM4ZWYiLCJwIjoiZXhjZWwtamlyYSJ9" TargetMode="External"/><Relationship Id="rId1672" Type="http://schemas.openxmlformats.org/officeDocument/2006/relationships/hyperlink" Target="https://sanes.atlassian.net/browse/ESDCENINFO-1036?atlOrigin=eyJpIjoiMjBhNWIzMmFjMjdiNGE1YzhhZTE4YmM0ZjA0MDM4ZWYiLCJwIjoiZXhjZWwtamlyYSJ9" TargetMode="External"/><Relationship Id="rId1020" Type="http://schemas.openxmlformats.org/officeDocument/2006/relationships/hyperlink" Target="https://sanes.atlassian.net/browse/ESPC360-6768?atlOrigin=eyJpIjoiMjBhNWIzMmFjMjdiNGE1YzhhZTE4YmM0ZjA0MDM4ZWYiLCJwIjoiZXhjZWwtamlyYSJ9" TargetMode="External"/><Relationship Id="rId1118" Type="http://schemas.openxmlformats.org/officeDocument/2006/relationships/hyperlink" Target="https://sanes.atlassian.net/browse/ESPC360-6321?atlOrigin=eyJpIjoiMjBhNWIzMmFjMjdiNGE1YzhhZTE4YmM0ZjA0MDM4ZWYiLCJwIjoiZXhjZWwtamlyYSJ9" TargetMode="External"/><Relationship Id="rId1325" Type="http://schemas.openxmlformats.org/officeDocument/2006/relationships/hyperlink" Target="https://sanes.atlassian.net/browse/ESPC360-5145?atlOrigin=eyJpIjoiMjBhNWIzMmFjMjdiNGE1YzhhZTE4YmM0ZjA0MDM4ZWYiLCJwIjoiZXhjZWwtamlyYSJ9" TargetMode="External"/><Relationship Id="rId1532" Type="http://schemas.openxmlformats.org/officeDocument/2006/relationships/hyperlink" Target="https://sanes.atlassian.net/browse/ESPC360-91?atlOrigin=eyJpIjoiMjBhNWIzMmFjMjdiNGE1YzhhZTE4YmM0ZjA0MDM4ZWYiLCJwIjoiZXhjZWwtamlyYSJ9" TargetMode="External"/><Relationship Id="rId902" Type="http://schemas.openxmlformats.org/officeDocument/2006/relationships/hyperlink" Target="https://sanes.atlassian.net/browse/ESDCENINFO-1085?atlOrigin=eyJpIjoiMjBhNWIzMmFjMjdiNGE1YzhhZTE4YmM0ZjA0MDM4ZWYiLCJwIjoiZXhjZWwtamlyYSJ9" TargetMode="External"/><Relationship Id="rId31" Type="http://schemas.openxmlformats.org/officeDocument/2006/relationships/hyperlink" Target="https://sanes.atlassian.net/browse/ESDCENINFO-1184?atlOrigin=eyJpIjoiMjBhNWIzMmFjMjdiNGE1YzhhZTE4YmM0ZjA0MDM4ZWYiLCJwIjoiZXhjZWwtamlyYSJ9" TargetMode="External"/><Relationship Id="rId180" Type="http://schemas.openxmlformats.org/officeDocument/2006/relationships/hyperlink" Target="https://sanes.atlassian.net/browse/ESPC360-13411?atlOrigin=eyJpIjoiMjBhNWIzMmFjMjdiNGE1YzhhZTE4YmM0ZjA0MDM4ZWYiLCJwIjoiZXhjZWwtamlyYSJ9" TargetMode="External"/><Relationship Id="rId278" Type="http://schemas.openxmlformats.org/officeDocument/2006/relationships/hyperlink" Target="https://sanes.atlassian.net/browse/ESPC360-12763?atlOrigin=eyJpIjoiMjBhNWIzMmFjMjdiNGE1YzhhZTE4YmM0ZjA0MDM4ZWYiLCJwIjoiZXhjZWwtamlyYSJ9" TargetMode="External"/><Relationship Id="rId485" Type="http://schemas.openxmlformats.org/officeDocument/2006/relationships/hyperlink" Target="https://sanes.atlassian.net/browse/ESDCENINFO-1085?atlOrigin=eyJpIjoiMjBhNWIzMmFjMjdiNGE1YzhhZTE4YmM0ZjA0MDM4ZWYiLCJwIjoiZXhjZWwtamlyYSJ9" TargetMode="External"/><Relationship Id="rId692" Type="http://schemas.openxmlformats.org/officeDocument/2006/relationships/hyperlink" Target="https://sanes.atlassian.net/browse/ESDCENINFO-1085?atlOrigin=eyJpIjoiMjBhNWIzMmFjMjdiNGE1YzhhZTE4YmM0ZjA0MDM4ZWYiLCJwIjoiZXhjZWwtamlyYSJ9" TargetMode="External"/><Relationship Id="rId138" Type="http://schemas.openxmlformats.org/officeDocument/2006/relationships/hyperlink" Target="https://sanes.atlassian.net/browse/ESPC360-13801?atlOrigin=eyJpIjoiMjBhNWIzMmFjMjdiNGE1YzhhZTE4YmM0ZjA0MDM4ZWYiLCJwIjoiZXhjZWwtamlyYSJ9" TargetMode="External"/><Relationship Id="rId345" Type="http://schemas.openxmlformats.org/officeDocument/2006/relationships/hyperlink" Target="https://sanes.atlassian.net/browse/ESDCENINFO-1085?atlOrigin=eyJpIjoiMjBhNWIzMmFjMjdiNGE1YzhhZTE4YmM0ZjA0MDM4ZWYiLCJwIjoiZXhjZWwtamlyYSJ9" TargetMode="External"/><Relationship Id="rId552" Type="http://schemas.openxmlformats.org/officeDocument/2006/relationships/hyperlink" Target="https://sanes.atlassian.net/browse/ESPC360-3468?atlOrigin=eyJpIjoiMjBhNWIzMmFjMjdiNGE1YzhhZTE4YmM0ZjA0MDM4ZWYiLCJwIjoiZXhjZWwtamlyYSJ9" TargetMode="External"/><Relationship Id="rId997" Type="http://schemas.openxmlformats.org/officeDocument/2006/relationships/hyperlink" Target="https://sanes.atlassian.net/browse/ESDCENINFO-1085?atlOrigin=eyJpIjoiMjBhNWIzMmFjMjdiNGE1YzhhZTE4YmM0ZjA0MDM4ZWYiLCJwIjoiZXhjZWwtamlyYSJ9" TargetMode="External"/><Relationship Id="rId1182" Type="http://schemas.openxmlformats.org/officeDocument/2006/relationships/hyperlink" Target="https://sanes.atlassian.net/browse/ESPC360-6137?atlOrigin=eyJpIjoiMjBhNWIzMmFjMjdiNGE1YzhhZTE4YmM0ZjA0MDM4ZWYiLCJwIjoiZXhjZWwtamlyYSJ9" TargetMode="External"/><Relationship Id="rId205" Type="http://schemas.openxmlformats.org/officeDocument/2006/relationships/hyperlink" Target="https://sanes.atlassian.net/browse/ESDCENINFO-1085?atlOrigin=eyJpIjoiMjBhNWIzMmFjMjdiNGE1YzhhZTE4YmM0ZjA0MDM4ZWYiLCJwIjoiZXhjZWwtamlyYSJ9" TargetMode="External"/><Relationship Id="rId412" Type="http://schemas.openxmlformats.org/officeDocument/2006/relationships/hyperlink" Target="https://sanes.atlassian.net/browse/ESPC360-11827?atlOrigin=eyJpIjoiMjBhNWIzMmFjMjdiNGE1YzhhZTE4YmM0ZjA0MDM4ZWYiLCJwIjoiZXhjZWwtamlyYSJ9" TargetMode="External"/><Relationship Id="rId857" Type="http://schemas.openxmlformats.org/officeDocument/2006/relationships/hyperlink" Target="https://sanes.atlassian.net/browse/ESPC360-8010?atlOrigin=eyJpIjoiMjBhNWIzMmFjMjdiNGE1YzhhZTE4YmM0ZjA0MDM4ZWYiLCJwIjoiZXhjZWwtamlyYSJ9" TargetMode="External"/><Relationship Id="rId1042" Type="http://schemas.openxmlformats.org/officeDocument/2006/relationships/hyperlink" Target="https://sanes.atlassian.net/browse/ESDCENINFO-1085?atlOrigin=eyJpIjoiMjBhNWIzMmFjMjdiNGE1YzhhZTE4YmM0ZjA0MDM4ZWYiLCJwIjoiZXhjZWwtamlyYSJ9" TargetMode="External"/><Relationship Id="rId1487" Type="http://schemas.openxmlformats.org/officeDocument/2006/relationships/hyperlink" Target="https://sanes.atlassian.net/browse/ESPC360-3321?atlOrigin=eyJpIjoiMjBhNWIzMmFjMjdiNGE1YzhhZTE4YmM0ZjA0MDM4ZWYiLCJwIjoiZXhjZWwtamlyYSJ9" TargetMode="External"/><Relationship Id="rId1694" Type="http://schemas.openxmlformats.org/officeDocument/2006/relationships/hyperlink" Target="https://sanes.atlassian.net/browse/ESPC360-978?atlOrigin=eyJpIjoiMjBhNWIzMmFjMjdiNGE1YzhhZTE4YmM0ZjA0MDM4ZWYiLCJwIjoiZXhjZWwtamlyYSJ9" TargetMode="External"/><Relationship Id="rId717" Type="http://schemas.openxmlformats.org/officeDocument/2006/relationships/hyperlink" Target="https://sanes.atlassian.net/browse/ESPC360-9644?atlOrigin=eyJpIjoiMjBhNWIzMmFjMjdiNGE1YzhhZTE4YmM0ZjA0MDM4ZWYiLCJwIjoiZXhjZWwtamlyYSJ9" TargetMode="External"/><Relationship Id="rId924" Type="http://schemas.openxmlformats.org/officeDocument/2006/relationships/hyperlink" Target="https://sanes.atlassian.net/browse/ESPC360-3468?atlOrigin=eyJpIjoiMjBhNWIzMmFjMjdiNGE1YzhhZTE4YmM0ZjA0MDM4ZWYiLCJwIjoiZXhjZWwtamlyYSJ9" TargetMode="External"/><Relationship Id="rId1347" Type="http://schemas.openxmlformats.org/officeDocument/2006/relationships/hyperlink" Target="https://sanes.atlassian.net/browse/ESPC360-4996?atlOrigin=eyJpIjoiMjBhNWIzMmFjMjdiNGE1YzhhZTE4YmM0ZjA0MDM4ZWYiLCJwIjoiZXhjZWwtamlyYSJ9" TargetMode="External"/><Relationship Id="rId1554" Type="http://schemas.openxmlformats.org/officeDocument/2006/relationships/hyperlink" Target="https://sanes.atlassian.net/browse/ESPC360-2790?atlOrigin=eyJpIjoiMjBhNWIzMmFjMjdiNGE1YzhhZTE4YmM0ZjA0MDM4ZWYiLCJwIjoiZXhjZWwtamlyYSJ9" TargetMode="External"/><Relationship Id="rId53" Type="http://schemas.openxmlformats.org/officeDocument/2006/relationships/hyperlink" Target="https://sanes.atlassian.net/browse/ESDCENINFO-1184?atlOrigin=eyJpIjoiMjBhNWIzMmFjMjdiNGE1YzhhZTE4YmM0ZjA0MDM4ZWYiLCJwIjoiZXhjZWwtamlyYSJ9" TargetMode="External"/><Relationship Id="rId1207" Type="http://schemas.openxmlformats.org/officeDocument/2006/relationships/hyperlink" Target="https://sanes.atlassian.net/browse/ESDCENINFO-1085?atlOrigin=eyJpIjoiMjBhNWIzMmFjMjdiNGE1YzhhZTE4YmM0ZjA0MDM4ZWYiLCJwIjoiZXhjZWwtamlyYSJ9" TargetMode="External"/><Relationship Id="rId1414" Type="http://schemas.openxmlformats.org/officeDocument/2006/relationships/hyperlink" Target="https://sanes.atlassian.net/browse/ESPC360-4442?atlOrigin=eyJpIjoiMjBhNWIzMmFjMjdiNGE1YzhhZTE4YmM0ZjA0MDM4ZWYiLCJwIjoiZXhjZWwtamlyYSJ9" TargetMode="External"/><Relationship Id="rId1621" Type="http://schemas.openxmlformats.org/officeDocument/2006/relationships/hyperlink" Target="https://sanes.atlassian.net/browse/ESPC360-2497?atlOrigin=eyJpIjoiMjBhNWIzMmFjMjdiNGE1YzhhZTE4YmM0ZjA0MDM4ZWYiLCJwIjoiZXhjZWwtamlyYSJ9" TargetMode="External"/><Relationship Id="rId1719" Type="http://schemas.openxmlformats.org/officeDocument/2006/relationships/hyperlink" Target="https://sanes.atlassian.net/browse/ESDCENINFO-1036?atlOrigin=eyJpIjoiMjBhNWIzMmFjMjdiNGE1YzhhZTE4YmM0ZjA0MDM4ZWYiLCJwIjoiZXhjZWwtamlyYSJ9" TargetMode="External"/><Relationship Id="rId367" Type="http://schemas.openxmlformats.org/officeDocument/2006/relationships/hyperlink" Target="https://sanes.atlassian.net/browse/ESDCENINFO-1085?atlOrigin=eyJpIjoiMjBhNWIzMmFjMjdiNGE1YzhhZTE4YmM0ZjA0MDM4ZWYiLCJwIjoiZXhjZWwtamlyYSJ9" TargetMode="External"/><Relationship Id="rId574" Type="http://schemas.openxmlformats.org/officeDocument/2006/relationships/hyperlink" Target="https://sanes.atlassian.net/browse/ESDCENINFO-1085?atlOrigin=eyJpIjoiMjBhNWIzMmFjMjdiNGE1YzhhZTE4YmM0ZjA0MDM4ZWYiLCJwIjoiZXhjZWwtamlyYSJ9" TargetMode="External"/><Relationship Id="rId227" Type="http://schemas.openxmlformats.org/officeDocument/2006/relationships/hyperlink" Target="https://sanes.atlassian.net/browse/ESPC360-3468?atlOrigin=eyJpIjoiMjBhNWIzMmFjMjdiNGE1YzhhZTE4YmM0ZjA0MDM4ZWYiLCJwIjoiZXhjZWwtamlyYSJ9" TargetMode="External"/><Relationship Id="rId781" Type="http://schemas.openxmlformats.org/officeDocument/2006/relationships/hyperlink" Target="https://sanes.atlassian.net/browse/ESDCENINFO-1085?atlOrigin=eyJpIjoiMjBhNWIzMmFjMjdiNGE1YzhhZTE4YmM0ZjA0MDM4ZWYiLCJwIjoiZXhjZWwtamlyYSJ9" TargetMode="External"/><Relationship Id="rId879" Type="http://schemas.openxmlformats.org/officeDocument/2006/relationships/hyperlink" Target="https://sanes.atlassian.net/browse/ESPC360-7959?atlOrigin=eyJpIjoiMjBhNWIzMmFjMjdiNGE1YzhhZTE4YmM0ZjA0MDM4ZWYiLCJwIjoiZXhjZWwtamlyYSJ9" TargetMode="External"/><Relationship Id="rId434" Type="http://schemas.openxmlformats.org/officeDocument/2006/relationships/hyperlink" Target="https://sanes.atlassian.net/browse/ESPC360-8638?atlOrigin=eyJpIjoiMjBhNWIzMmFjMjdiNGE1YzhhZTE4YmM0ZjA0MDM4ZWYiLCJwIjoiZXhjZWwtamlyYSJ9" TargetMode="External"/><Relationship Id="rId641" Type="http://schemas.openxmlformats.org/officeDocument/2006/relationships/hyperlink" Target="https://sanes.atlassian.net/browse/ESPC360-10243?atlOrigin=eyJpIjoiMjBhNWIzMmFjMjdiNGE1YzhhZTE4YmM0ZjA0MDM4ZWYiLCJwIjoiZXhjZWwtamlyYSJ9" TargetMode="External"/><Relationship Id="rId739" Type="http://schemas.openxmlformats.org/officeDocument/2006/relationships/hyperlink" Target="https://sanes.atlassian.net/browse/ESDCENINFO-1085?atlOrigin=eyJpIjoiMjBhNWIzMmFjMjdiNGE1YzhhZTE4YmM0ZjA0MDM4ZWYiLCJwIjoiZXhjZWwtamlyYSJ9" TargetMode="External"/><Relationship Id="rId1064" Type="http://schemas.openxmlformats.org/officeDocument/2006/relationships/hyperlink" Target="https://sanes.atlassian.net/browse/ESDCENINFO-1085?atlOrigin=eyJpIjoiMjBhNWIzMmFjMjdiNGE1YzhhZTE4YmM0ZjA0MDM4ZWYiLCJwIjoiZXhjZWwtamlyYSJ9" TargetMode="External"/><Relationship Id="rId1271" Type="http://schemas.openxmlformats.org/officeDocument/2006/relationships/hyperlink" Target="https://sanes.atlassian.net/browse/ESPC360-3468?atlOrigin=eyJpIjoiMjBhNWIzMmFjMjdiNGE1YzhhZTE4YmM0ZjA0MDM4ZWYiLCJwIjoiZXhjZWwtamlyYSJ9" TargetMode="External"/><Relationship Id="rId1369" Type="http://schemas.openxmlformats.org/officeDocument/2006/relationships/hyperlink" Target="https://sanes.atlassian.net/browse/ESPC360-4926?atlOrigin=eyJpIjoiMjBhNWIzMmFjMjdiNGE1YzhhZTE4YmM0ZjA0MDM4ZWYiLCJwIjoiZXhjZWwtamlyYSJ9" TargetMode="External"/><Relationship Id="rId1576" Type="http://schemas.openxmlformats.org/officeDocument/2006/relationships/hyperlink" Target="https://sanes.atlassian.net/browse/ESPC360-36?atlOrigin=eyJpIjoiMjBhNWIzMmFjMjdiNGE1YzhhZTE4YmM0ZjA0MDM4ZWYiLCJwIjoiZXhjZWwtamlyYSJ9" TargetMode="External"/><Relationship Id="rId501" Type="http://schemas.openxmlformats.org/officeDocument/2006/relationships/hyperlink" Target="https://sanes.atlassian.net/browse/ESDCENINFO-1085?atlOrigin=eyJpIjoiMjBhNWIzMmFjMjdiNGE1YzhhZTE4YmM0ZjA0MDM4ZWYiLCJwIjoiZXhjZWwtamlyYSJ9" TargetMode="External"/><Relationship Id="rId946" Type="http://schemas.openxmlformats.org/officeDocument/2006/relationships/hyperlink" Target="https://sanes.atlassian.net/browse/ESDCENINFO-1085?atlOrigin=eyJpIjoiMjBhNWIzMmFjMjdiNGE1YzhhZTE4YmM0ZjA0MDM4ZWYiLCJwIjoiZXhjZWwtamlyYSJ9" TargetMode="External"/><Relationship Id="rId1131" Type="http://schemas.openxmlformats.org/officeDocument/2006/relationships/hyperlink" Target="https://sanes.atlassian.net/browse/ESDCENINFO-1085?atlOrigin=eyJpIjoiMjBhNWIzMmFjMjdiNGE1YzhhZTE4YmM0ZjA0MDM4ZWYiLCJwIjoiZXhjZWwtamlyYSJ9" TargetMode="External"/><Relationship Id="rId1229" Type="http://schemas.openxmlformats.org/officeDocument/2006/relationships/hyperlink" Target="https://sanes.atlassian.net/browse/ESDCENINFO-1085?atlOrigin=eyJpIjoiMjBhNWIzMmFjMjdiNGE1YzhhZTE4YmM0ZjA0MDM4ZWYiLCJwIjoiZXhjZWwtamlyYSJ9" TargetMode="External"/><Relationship Id="rId75" Type="http://schemas.openxmlformats.org/officeDocument/2006/relationships/hyperlink" Target="https://sanes.atlassian.net/browse/ESDCENINFO-1085?atlOrigin=eyJpIjoiMjBhNWIzMmFjMjdiNGE1YzhhZTE4YmM0ZjA0MDM4ZWYiLCJwIjoiZXhjZWwtamlyYSJ9" TargetMode="External"/><Relationship Id="rId806" Type="http://schemas.openxmlformats.org/officeDocument/2006/relationships/hyperlink" Target="https://sanes.atlassian.net/browse/ESDCENINFO-1085?atlOrigin=eyJpIjoiMjBhNWIzMmFjMjdiNGE1YzhhZTE4YmM0ZjA0MDM4ZWYiLCJwIjoiZXhjZWwtamlyYSJ9" TargetMode="External"/><Relationship Id="rId1436" Type="http://schemas.openxmlformats.org/officeDocument/2006/relationships/hyperlink" Target="https://sanes.atlassian.net/browse/ESPC360-3997?atlOrigin=eyJpIjoiMjBhNWIzMmFjMjdiNGE1YzhhZTE4YmM0ZjA0MDM4ZWYiLCJwIjoiZXhjZWwtamlyYSJ9" TargetMode="External"/><Relationship Id="rId1643" Type="http://schemas.openxmlformats.org/officeDocument/2006/relationships/hyperlink" Target="https://sanes.atlassian.net/browse/ESDCENINFO-1036?atlOrigin=eyJpIjoiMjBhNWIzMmFjMjdiNGE1YzhhZTE4YmM0ZjA0MDM4ZWYiLCJwIjoiZXhjZWwtamlyYSJ9" TargetMode="External"/><Relationship Id="rId1503" Type="http://schemas.openxmlformats.org/officeDocument/2006/relationships/hyperlink" Target="https://sanes.atlassian.net/browse/ESDCENINFO-1036?atlOrigin=eyJpIjoiMjBhNWIzMmFjMjdiNGE1YzhhZTE4YmM0ZjA0MDM4ZWYiLCJwIjoiZXhjZWwtamlyYSJ9" TargetMode="External"/><Relationship Id="rId1710" Type="http://schemas.openxmlformats.org/officeDocument/2006/relationships/hyperlink" Target="https://sanes.atlassian.net/browse/ESPC360-560?atlOrigin=eyJpIjoiMjBhNWIzMmFjMjdiNGE1YzhhZTE4YmM0ZjA0MDM4ZWYiLCJwIjoiZXhjZWwtamlyYSJ9" TargetMode="External"/><Relationship Id="rId291" Type="http://schemas.openxmlformats.org/officeDocument/2006/relationships/hyperlink" Target="https://sanes.atlassian.net/browse/ESPC360-3468?atlOrigin=eyJpIjoiMjBhNWIzMmFjMjdiNGE1YzhhZTE4YmM0ZjA0MDM4ZWYiLCJwIjoiZXhjZWwtamlyYSJ9" TargetMode="External"/><Relationship Id="rId151" Type="http://schemas.openxmlformats.org/officeDocument/2006/relationships/hyperlink" Target="https://sanes.atlassian.net/browse/ESDCENINFO-1085?atlOrigin=eyJpIjoiMjBhNWIzMmFjMjdiNGE1YzhhZTE4YmM0ZjA0MDM4ZWYiLCJwIjoiZXhjZWwtamlyYSJ9" TargetMode="External"/><Relationship Id="rId389" Type="http://schemas.openxmlformats.org/officeDocument/2006/relationships/hyperlink" Target="https://sanes.atlassian.net/browse/ESDCENINFO-1085?atlOrigin=eyJpIjoiMjBhNWIzMmFjMjdiNGE1YzhhZTE4YmM0ZjA0MDM4ZWYiLCJwIjoiZXhjZWwtamlyYSJ9" TargetMode="External"/><Relationship Id="rId596" Type="http://schemas.openxmlformats.org/officeDocument/2006/relationships/hyperlink" Target="https://sanes.atlassian.net/browse/ESDCENINFO-1085?atlOrigin=eyJpIjoiMjBhNWIzMmFjMjdiNGE1YzhhZTE4YmM0ZjA0MDM4ZWYiLCJwIjoiZXhjZWwtamlyYSJ9" TargetMode="External"/><Relationship Id="rId249" Type="http://schemas.openxmlformats.org/officeDocument/2006/relationships/hyperlink" Target="https://sanes.atlassian.net/browse/ESPC360-8814?atlOrigin=eyJpIjoiMjBhNWIzMmFjMjdiNGE1YzhhZTE4YmM0ZjA0MDM4ZWYiLCJwIjoiZXhjZWwtamlyYSJ9" TargetMode="External"/><Relationship Id="rId456" Type="http://schemas.openxmlformats.org/officeDocument/2006/relationships/hyperlink" Target="https://sanes.atlassian.net/browse/ESDCENINFO-1184?atlOrigin=eyJpIjoiMjBhNWIzMmFjMjdiNGE1YzhhZTE4YmM0ZjA0MDM4ZWYiLCJwIjoiZXhjZWwtamlyYSJ9" TargetMode="External"/><Relationship Id="rId663" Type="http://schemas.openxmlformats.org/officeDocument/2006/relationships/hyperlink" Target="https://sanes.atlassian.net/browse/ESPC360-10218?atlOrigin=eyJpIjoiMjBhNWIzMmFjMjdiNGE1YzhhZTE4YmM0ZjA0MDM4ZWYiLCJwIjoiZXhjZWwtamlyYSJ9" TargetMode="External"/><Relationship Id="rId870" Type="http://schemas.openxmlformats.org/officeDocument/2006/relationships/hyperlink" Target="https://sanes.atlassian.net/browse/ESDCENINFO-1085?atlOrigin=eyJpIjoiMjBhNWIzMmFjMjdiNGE1YzhhZTE4YmM0ZjA0MDM4ZWYiLCJwIjoiZXhjZWwtamlyYSJ9" TargetMode="External"/><Relationship Id="rId1086" Type="http://schemas.openxmlformats.org/officeDocument/2006/relationships/hyperlink" Target="https://sanes.atlassian.net/browse/ESPC360-6416?atlOrigin=eyJpIjoiMjBhNWIzMmFjMjdiNGE1YzhhZTE4YmM0ZjA0MDM4ZWYiLCJwIjoiZXhjZWwtamlyYSJ9" TargetMode="External"/><Relationship Id="rId1293" Type="http://schemas.openxmlformats.org/officeDocument/2006/relationships/hyperlink" Target="https://sanes.atlassian.net/browse/ESDCENINFO-1085?atlOrigin=eyJpIjoiMjBhNWIzMmFjMjdiNGE1YzhhZTE4YmM0ZjA0MDM4ZWYiLCJwIjoiZXhjZWwtamlyYSJ9" TargetMode="External"/><Relationship Id="rId109" Type="http://schemas.openxmlformats.org/officeDocument/2006/relationships/hyperlink" Target="https://sanes.atlassian.net/browse/ESDCENINFO-1085?atlOrigin=eyJpIjoiMjBhNWIzMmFjMjdiNGE1YzhhZTE4YmM0ZjA0MDM4ZWYiLCJwIjoiZXhjZWwtamlyYSJ9" TargetMode="External"/><Relationship Id="rId316" Type="http://schemas.openxmlformats.org/officeDocument/2006/relationships/hyperlink" Target="https://sanes.atlassian.net/browse/ESPC360-12615?atlOrigin=eyJpIjoiMjBhNWIzMmFjMjdiNGE1YzhhZTE4YmM0ZjA0MDM4ZWYiLCJwIjoiZXhjZWwtamlyYSJ9" TargetMode="External"/><Relationship Id="rId523" Type="http://schemas.openxmlformats.org/officeDocument/2006/relationships/hyperlink" Target="https://sanes.atlassian.net/browse/ESPC360-11221?atlOrigin=eyJpIjoiMjBhNWIzMmFjMjdiNGE1YzhhZTE4YmM0ZjA0MDM4ZWYiLCJwIjoiZXhjZWwtamlyYSJ9" TargetMode="External"/><Relationship Id="rId968" Type="http://schemas.openxmlformats.org/officeDocument/2006/relationships/hyperlink" Target="https://sanes.atlassian.net/browse/ESPC360-7214?atlOrigin=eyJpIjoiMjBhNWIzMmFjMjdiNGE1YzhhZTE4YmM0ZjA0MDM4ZWYiLCJwIjoiZXhjZWwtamlyYSJ9" TargetMode="External"/><Relationship Id="rId1153" Type="http://schemas.openxmlformats.org/officeDocument/2006/relationships/hyperlink" Target="https://sanes.atlassian.net/browse/ESDCENINFO-1085?atlOrigin=eyJpIjoiMjBhNWIzMmFjMjdiNGE1YzhhZTE4YmM0ZjA0MDM4ZWYiLCJwIjoiZXhjZWwtamlyYSJ9" TargetMode="External"/><Relationship Id="rId1598" Type="http://schemas.openxmlformats.org/officeDocument/2006/relationships/hyperlink" Target="https://sanes.atlassian.net/browse/ESPC360-2201?atlOrigin=eyJpIjoiMjBhNWIzMmFjMjdiNGE1YzhhZTE4YmM0ZjA0MDM4ZWYiLCJwIjoiZXhjZWwtamlyYSJ9" TargetMode="External"/><Relationship Id="rId97" Type="http://schemas.openxmlformats.org/officeDocument/2006/relationships/hyperlink" Target="https://sanes.atlassian.net/browse/ESPC360-3468?atlOrigin=eyJpIjoiMjBhNWIzMmFjMjdiNGE1YzhhZTE4YmM0ZjA0MDM4ZWYiLCJwIjoiZXhjZWwtamlyYSJ9" TargetMode="External"/><Relationship Id="rId730" Type="http://schemas.openxmlformats.org/officeDocument/2006/relationships/hyperlink" Target="https://sanes.atlassian.net/browse/ESPC360-9531?atlOrigin=eyJpIjoiMjBhNWIzMmFjMjdiNGE1YzhhZTE4YmM0ZjA0MDM4ZWYiLCJwIjoiZXhjZWwtamlyYSJ9" TargetMode="External"/><Relationship Id="rId828" Type="http://schemas.openxmlformats.org/officeDocument/2006/relationships/hyperlink" Target="https://sanes.atlassian.net/browse/ESDCENINFO-1085?atlOrigin=eyJpIjoiMjBhNWIzMmFjMjdiNGE1YzhhZTE4YmM0ZjA0MDM4ZWYiLCJwIjoiZXhjZWwtamlyYSJ9" TargetMode="External"/><Relationship Id="rId1013" Type="http://schemas.openxmlformats.org/officeDocument/2006/relationships/hyperlink" Target="https://sanes.atlassian.net/browse/ESPC360-3468?atlOrigin=eyJpIjoiMjBhNWIzMmFjMjdiNGE1YzhhZTE4YmM0ZjA0MDM4ZWYiLCJwIjoiZXhjZWwtamlyYSJ9" TargetMode="External"/><Relationship Id="rId1360" Type="http://schemas.openxmlformats.org/officeDocument/2006/relationships/hyperlink" Target="https://sanes.atlassian.net/browse/ESDCENINFO-1085?atlOrigin=eyJpIjoiMjBhNWIzMmFjMjdiNGE1YzhhZTE4YmM0ZjA0MDM4ZWYiLCJwIjoiZXhjZWwtamlyYSJ9" TargetMode="External"/><Relationship Id="rId1458" Type="http://schemas.openxmlformats.org/officeDocument/2006/relationships/hyperlink" Target="https://sanes.atlassian.net/browse/ESDCENINFO-1085?atlOrigin=eyJpIjoiMjBhNWIzMmFjMjdiNGE1YzhhZTE4YmM0ZjA0MDM4ZWYiLCJwIjoiZXhjZWwtamlyYSJ9" TargetMode="External"/><Relationship Id="rId1665" Type="http://schemas.openxmlformats.org/officeDocument/2006/relationships/hyperlink" Target="https://sanes.atlassian.net/browse/ESPC360-1504?atlOrigin=eyJpIjoiMjBhNWIzMmFjMjdiNGE1YzhhZTE4YmM0ZjA0MDM4ZWYiLCJwIjoiZXhjZWwtamlyYSJ9" TargetMode="External"/><Relationship Id="rId1220" Type="http://schemas.openxmlformats.org/officeDocument/2006/relationships/hyperlink" Target="https://sanes.atlassian.net/browse/ESPC360-5937?atlOrigin=eyJpIjoiMjBhNWIzMmFjMjdiNGE1YzhhZTE4YmM0ZjA0MDM4ZWYiLCJwIjoiZXhjZWwtamlyYSJ9" TargetMode="External"/><Relationship Id="rId1318" Type="http://schemas.openxmlformats.org/officeDocument/2006/relationships/hyperlink" Target="https://sanes.atlassian.net/browse/ESPC360-5174?atlOrigin=eyJpIjoiMjBhNWIzMmFjMjdiNGE1YzhhZTE4YmM0ZjA0MDM4ZWYiLCJwIjoiZXhjZWwtamlyYSJ9" TargetMode="External"/><Relationship Id="rId1525" Type="http://schemas.openxmlformats.org/officeDocument/2006/relationships/hyperlink" Target="https://sanes.atlassian.net/browse/ESPC360-3100?atlOrigin=eyJpIjoiMjBhNWIzMmFjMjdiNGE1YzhhZTE4YmM0ZjA0MDM4ZWYiLCJwIjoiZXhjZWwtamlyYSJ9" TargetMode="External"/><Relationship Id="rId24" Type="http://schemas.openxmlformats.org/officeDocument/2006/relationships/hyperlink" Target="https://sanes.atlassian.net/browse/ESPC360-14862?atlOrigin=eyJpIjoiMjBhNWIzMmFjMjdiNGE1YzhhZTE4YmM0ZjA0MDM4ZWYiLCJwIjoiZXhjZWwtamlyYSJ9" TargetMode="External"/><Relationship Id="rId173" Type="http://schemas.openxmlformats.org/officeDocument/2006/relationships/hyperlink" Target="https://sanes.atlassian.net/browse/ESDCENINFO-1085?atlOrigin=eyJpIjoiMjBhNWIzMmFjMjdiNGE1YzhhZTE4YmM0ZjA0MDM4ZWYiLCJwIjoiZXhjZWwtamlyYSJ9" TargetMode="External"/><Relationship Id="rId380" Type="http://schemas.openxmlformats.org/officeDocument/2006/relationships/hyperlink" Target="https://sanes.atlassian.net/browse/ESDCENINFO-1085?atlOrigin=eyJpIjoiMjBhNWIzMmFjMjdiNGE1YzhhZTE4YmM0ZjA0MDM4ZWYiLCJwIjoiZXhjZWwtamlyYSJ9" TargetMode="External"/><Relationship Id="rId240" Type="http://schemas.openxmlformats.org/officeDocument/2006/relationships/hyperlink" Target="https://sanes.atlassian.net/browse/ESPC360-13106?atlOrigin=eyJpIjoiMjBhNWIzMmFjMjdiNGE1YzhhZTE4YmM0ZjA0MDM4ZWYiLCJwIjoiZXhjZWwtamlyYSJ9" TargetMode="External"/><Relationship Id="rId478" Type="http://schemas.openxmlformats.org/officeDocument/2006/relationships/hyperlink" Target="https://sanes.atlassian.net/browse/ESDCENINFO-1085?atlOrigin=eyJpIjoiMjBhNWIzMmFjMjdiNGE1YzhhZTE4YmM0ZjA0MDM4ZWYiLCJwIjoiZXhjZWwtamlyYSJ9" TargetMode="External"/><Relationship Id="rId685" Type="http://schemas.openxmlformats.org/officeDocument/2006/relationships/hyperlink" Target="https://sanes.atlassian.net/browse/ESPC360-10014?atlOrigin=eyJpIjoiMjBhNWIzMmFjMjdiNGE1YzhhZTE4YmM0ZjA0MDM4ZWYiLCJwIjoiZXhjZWwtamlyYSJ9" TargetMode="External"/><Relationship Id="rId892" Type="http://schemas.openxmlformats.org/officeDocument/2006/relationships/hyperlink" Target="https://sanes.atlassian.net/browse/ESDCENINFO-1085?atlOrigin=eyJpIjoiMjBhNWIzMmFjMjdiNGE1YzhhZTE4YmM0ZjA0MDM4ZWYiLCJwIjoiZXhjZWwtamlyYSJ9" TargetMode="External"/><Relationship Id="rId100" Type="http://schemas.openxmlformats.org/officeDocument/2006/relationships/hyperlink" Target="https://sanes.atlassian.net/browse/ESPC360-13948?atlOrigin=eyJpIjoiMjBhNWIzMmFjMjdiNGE1YzhhZTE4YmM0ZjA0MDM4ZWYiLCJwIjoiZXhjZWwtamlyYSJ9" TargetMode="External"/><Relationship Id="rId338" Type="http://schemas.openxmlformats.org/officeDocument/2006/relationships/hyperlink" Target="https://sanes.atlassian.net/browse/ESPC360-12337?atlOrigin=eyJpIjoiMjBhNWIzMmFjMjdiNGE1YzhhZTE4YmM0ZjA0MDM4ZWYiLCJwIjoiZXhjZWwtamlyYSJ9" TargetMode="External"/><Relationship Id="rId545" Type="http://schemas.openxmlformats.org/officeDocument/2006/relationships/hyperlink" Target="https://sanes.atlassian.net/browse/ESPC360-11074?atlOrigin=eyJpIjoiMjBhNWIzMmFjMjdiNGE1YzhhZTE4YmM0ZjA0MDM4ZWYiLCJwIjoiZXhjZWwtamlyYSJ9" TargetMode="External"/><Relationship Id="rId752" Type="http://schemas.openxmlformats.org/officeDocument/2006/relationships/hyperlink" Target="https://sanes.atlassian.net/browse/ESPC360-9343?atlOrigin=eyJpIjoiMjBhNWIzMmFjMjdiNGE1YzhhZTE4YmM0ZjA0MDM4ZWYiLCJwIjoiZXhjZWwtamlyYSJ9" TargetMode="External"/><Relationship Id="rId1175" Type="http://schemas.openxmlformats.org/officeDocument/2006/relationships/hyperlink" Target="https://sanes.atlassian.net/browse/ESDCENINFO-1085?atlOrigin=eyJpIjoiMjBhNWIzMmFjMjdiNGE1YzhhZTE4YmM0ZjA0MDM4ZWYiLCJwIjoiZXhjZWwtamlyYSJ9" TargetMode="External"/><Relationship Id="rId1382" Type="http://schemas.openxmlformats.org/officeDocument/2006/relationships/hyperlink" Target="https://sanes.atlassian.net/browse/ESPC360-2476?atlOrigin=eyJpIjoiMjBhNWIzMmFjMjdiNGE1YzhhZTE4YmM0ZjA0MDM4ZWYiLCJwIjoiZXhjZWwtamlyYSJ9" TargetMode="External"/><Relationship Id="rId405" Type="http://schemas.openxmlformats.org/officeDocument/2006/relationships/hyperlink" Target="https://sanes.atlassian.net/browse/ESDCENINFO-1085?atlOrigin=eyJpIjoiMjBhNWIzMmFjMjdiNGE1YzhhZTE4YmM0ZjA0MDM4ZWYiLCJwIjoiZXhjZWwtamlyYSJ9" TargetMode="External"/><Relationship Id="rId612" Type="http://schemas.openxmlformats.org/officeDocument/2006/relationships/hyperlink" Target="https://sanes.atlassian.net/browse/ESDCENINFO-1085?atlOrigin=eyJpIjoiMjBhNWIzMmFjMjdiNGE1YzhhZTE4YmM0ZjA0MDM4ZWYiLCJwIjoiZXhjZWwtamlyYSJ9" TargetMode="External"/><Relationship Id="rId1035" Type="http://schemas.openxmlformats.org/officeDocument/2006/relationships/hyperlink" Target="https://sanes.atlassian.net/browse/ESDCENINFO-1085?atlOrigin=eyJpIjoiMjBhNWIzMmFjMjdiNGE1YzhhZTE4YmM0ZjA0MDM4ZWYiLCJwIjoiZXhjZWwtamlyYSJ9" TargetMode="External"/><Relationship Id="rId1242" Type="http://schemas.openxmlformats.org/officeDocument/2006/relationships/hyperlink" Target="https://sanes.atlassian.net/browse/ESDCENINFO-1085?atlOrigin=eyJpIjoiMjBhNWIzMmFjMjdiNGE1YzhhZTE4YmM0ZjA0MDM4ZWYiLCJwIjoiZXhjZWwtamlyYSJ9" TargetMode="External"/><Relationship Id="rId1687" Type="http://schemas.openxmlformats.org/officeDocument/2006/relationships/hyperlink" Target="https://sanes.atlassian.net/browse/ESDCENINFO-1036?atlOrigin=eyJpIjoiMjBhNWIzMmFjMjdiNGE1YzhhZTE4YmM0ZjA0MDM4ZWYiLCJwIjoiZXhjZWwtamlyYSJ9" TargetMode="External"/><Relationship Id="rId917" Type="http://schemas.openxmlformats.org/officeDocument/2006/relationships/hyperlink" Target="https://sanes.atlassian.net/browse/ESPC360-7614?atlOrigin=eyJpIjoiMjBhNWIzMmFjMjdiNGE1YzhhZTE4YmM0ZjA0MDM4ZWYiLCJwIjoiZXhjZWwtamlyYSJ9" TargetMode="External"/><Relationship Id="rId1102" Type="http://schemas.openxmlformats.org/officeDocument/2006/relationships/hyperlink" Target="https://sanes.atlassian.net/browse/ESPC360-6382?atlOrigin=eyJpIjoiMjBhNWIzMmFjMjdiNGE1YzhhZTE4YmM0ZjA0MDM4ZWYiLCJwIjoiZXhjZWwtamlyYSJ9" TargetMode="External"/><Relationship Id="rId1547" Type="http://schemas.openxmlformats.org/officeDocument/2006/relationships/hyperlink" Target="https://sanes.atlassian.net/browse/ESPC360-36?atlOrigin=eyJpIjoiMjBhNWIzMmFjMjdiNGE1YzhhZTE4YmM0ZjA0MDM4ZWYiLCJwIjoiZXhjZWwtamlyYSJ9" TargetMode="External"/><Relationship Id="rId46" Type="http://schemas.openxmlformats.org/officeDocument/2006/relationships/hyperlink" Target="https://sanes.atlassian.net/browse/ESPC360-14465?atlOrigin=eyJpIjoiMjBhNWIzMmFjMjdiNGE1YzhhZTE4YmM0ZjA0MDM4ZWYiLCJwIjoiZXhjZWwtamlyYSJ9" TargetMode="External"/><Relationship Id="rId1407" Type="http://schemas.openxmlformats.org/officeDocument/2006/relationships/hyperlink" Target="https://sanes.atlassian.net/browse/ESPC360-4509?atlOrigin=eyJpIjoiMjBhNWIzMmFjMjdiNGE1YzhhZTE4YmM0ZjA0MDM4ZWYiLCJwIjoiZXhjZWwtamlyYSJ9" TargetMode="External"/><Relationship Id="rId1614" Type="http://schemas.openxmlformats.org/officeDocument/2006/relationships/hyperlink" Target="https://sanes.atlassian.net/browse/ESPC360-91?atlOrigin=eyJpIjoiMjBhNWIzMmFjMjdiNGE1YzhhZTE4YmM0ZjA0MDM4ZWYiLCJwIjoiZXhjZWwtamlyYSJ9" TargetMode="External"/><Relationship Id="rId195" Type="http://schemas.openxmlformats.org/officeDocument/2006/relationships/hyperlink" Target="https://sanes.atlassian.net/browse/ESDCENINFO-1085?atlOrigin=eyJpIjoiMjBhNWIzMmFjMjdiNGE1YzhhZTE4YmM0ZjA0MDM4ZWYiLCJwIjoiZXhjZWwtamlyYSJ9" TargetMode="External"/><Relationship Id="rId262" Type="http://schemas.openxmlformats.org/officeDocument/2006/relationships/hyperlink" Target="https://sanes.atlassian.net/browse/ESPC360-12998?atlOrigin=eyJpIjoiMjBhNWIzMmFjMjdiNGE1YzhhZTE4YmM0ZjA0MDM4ZWYiLCJwIjoiZXhjZWwtamlyYSJ9" TargetMode="External"/><Relationship Id="rId567" Type="http://schemas.openxmlformats.org/officeDocument/2006/relationships/hyperlink" Target="https://sanes.atlassian.net/browse/ESPC360-11021?atlOrigin=eyJpIjoiMjBhNWIzMmFjMjdiNGE1YzhhZTE4YmM0ZjA0MDM4ZWYiLCJwIjoiZXhjZWwtamlyYSJ9" TargetMode="External"/><Relationship Id="rId1197" Type="http://schemas.openxmlformats.org/officeDocument/2006/relationships/hyperlink" Target="https://sanes.atlassian.net/browse/ESDCENINFO-1085?atlOrigin=eyJpIjoiMjBhNWIzMmFjMjdiNGE1YzhhZTE4YmM0ZjA0MDM4ZWYiLCJwIjoiZXhjZWwtamlyYSJ9" TargetMode="External"/><Relationship Id="rId122" Type="http://schemas.openxmlformats.org/officeDocument/2006/relationships/hyperlink" Target="https://sanes.atlassian.net/browse/ESPC360-13827?atlOrigin=eyJpIjoiMjBhNWIzMmFjMjdiNGE1YzhhZTE4YmM0ZjA0MDM4ZWYiLCJwIjoiZXhjZWwtamlyYSJ9" TargetMode="External"/><Relationship Id="rId774" Type="http://schemas.openxmlformats.org/officeDocument/2006/relationships/hyperlink" Target="https://sanes.atlassian.net/browse/ESPC360-9288?atlOrigin=eyJpIjoiMjBhNWIzMmFjMjdiNGE1YzhhZTE4YmM0ZjA0MDM4ZWYiLCJwIjoiZXhjZWwtamlyYSJ9" TargetMode="External"/><Relationship Id="rId981" Type="http://schemas.openxmlformats.org/officeDocument/2006/relationships/hyperlink" Target="https://sanes.atlassian.net/browse/ESDCENINFO-1085?atlOrigin=eyJpIjoiMjBhNWIzMmFjMjdiNGE1YzhhZTE4YmM0ZjA0MDM4ZWYiLCJwIjoiZXhjZWwtamlyYSJ9" TargetMode="External"/><Relationship Id="rId1057" Type="http://schemas.openxmlformats.org/officeDocument/2006/relationships/hyperlink" Target="https://sanes.atlassian.net/browse/ESPC360-6457?atlOrigin=eyJpIjoiMjBhNWIzMmFjMjdiNGE1YzhhZTE4YmM0ZjA0MDM4ZWYiLCJwIjoiZXhjZWwtamlyYSJ9" TargetMode="External"/><Relationship Id="rId427" Type="http://schemas.openxmlformats.org/officeDocument/2006/relationships/hyperlink" Target="https://sanes.atlassian.net/browse/ESPC360-11803?atlOrigin=eyJpIjoiMjBhNWIzMmFjMjdiNGE1YzhhZTE4YmM0ZjA0MDM4ZWYiLCJwIjoiZXhjZWwtamlyYSJ9" TargetMode="External"/><Relationship Id="rId634" Type="http://schemas.openxmlformats.org/officeDocument/2006/relationships/hyperlink" Target="https://sanes.atlassian.net/browse/ESPC360-3468?atlOrigin=eyJpIjoiMjBhNWIzMmFjMjdiNGE1YzhhZTE4YmM0ZjA0MDM4ZWYiLCJwIjoiZXhjZWwtamlyYSJ9" TargetMode="External"/><Relationship Id="rId841" Type="http://schemas.openxmlformats.org/officeDocument/2006/relationships/hyperlink" Target="https://sanes.atlassian.net/browse/ESPC360-8116?atlOrigin=eyJpIjoiMjBhNWIzMmFjMjdiNGE1YzhhZTE4YmM0ZjA0MDM4ZWYiLCJwIjoiZXhjZWwtamlyYSJ9" TargetMode="External"/><Relationship Id="rId1264" Type="http://schemas.openxmlformats.org/officeDocument/2006/relationships/hyperlink" Target="https://sanes.atlassian.net/browse/ESPC360-5670?atlOrigin=eyJpIjoiMjBhNWIzMmFjMjdiNGE1YzhhZTE4YmM0ZjA0MDM4ZWYiLCJwIjoiZXhjZWwtamlyYSJ9" TargetMode="External"/><Relationship Id="rId1471" Type="http://schemas.openxmlformats.org/officeDocument/2006/relationships/hyperlink" Target="https://sanes.atlassian.net/browse/ESPC360-61?atlOrigin=eyJpIjoiMjBhNWIzMmFjMjdiNGE1YzhhZTE4YmM0ZjA0MDM4ZWYiLCJwIjoiZXhjZWwtamlyYSJ9" TargetMode="External"/><Relationship Id="rId1569" Type="http://schemas.openxmlformats.org/officeDocument/2006/relationships/hyperlink" Target="https://sanes.atlassian.net/browse/ESPC360-2543?atlOrigin=eyJpIjoiMjBhNWIzMmFjMjdiNGE1YzhhZTE4YmM0ZjA0MDM4ZWYiLCJwIjoiZXhjZWwtamlyYSJ9" TargetMode="External"/><Relationship Id="rId701" Type="http://schemas.openxmlformats.org/officeDocument/2006/relationships/hyperlink" Target="https://sanes.atlassian.net/browse/ESPC360-9935?atlOrigin=eyJpIjoiMjBhNWIzMmFjMjdiNGE1YzhhZTE4YmM0ZjA0MDM4ZWYiLCJwIjoiZXhjZWwtamlyYSJ9" TargetMode="External"/><Relationship Id="rId939" Type="http://schemas.openxmlformats.org/officeDocument/2006/relationships/hyperlink" Target="https://sanes.atlassian.net/browse/ESPC360-7577?atlOrigin=eyJpIjoiMjBhNWIzMmFjMjdiNGE1YzhhZTE4YmM0ZjA0MDM4ZWYiLCJwIjoiZXhjZWwtamlyYSJ9" TargetMode="External"/><Relationship Id="rId1124" Type="http://schemas.openxmlformats.org/officeDocument/2006/relationships/hyperlink" Target="https://sanes.atlassian.net/browse/ESPC360-6276?atlOrigin=eyJpIjoiMjBhNWIzMmFjMjdiNGE1YzhhZTE4YmM0ZjA0MDM4ZWYiLCJwIjoiZXhjZWwtamlyYSJ9" TargetMode="External"/><Relationship Id="rId1331" Type="http://schemas.openxmlformats.org/officeDocument/2006/relationships/hyperlink" Target="https://sanes.atlassian.net/browse/ESPC360-5118?atlOrigin=eyJpIjoiMjBhNWIzMmFjMjdiNGE1YzhhZTE4YmM0ZjA0MDM4ZWYiLCJwIjoiZXhjZWwtamlyYSJ9" TargetMode="External"/><Relationship Id="rId68" Type="http://schemas.openxmlformats.org/officeDocument/2006/relationships/hyperlink" Target="https://sanes.atlassian.net/browse/ESPC360-14160?atlOrigin=eyJpIjoiMjBhNWIzMmFjMjdiNGE1YzhhZTE4YmM0ZjA0MDM4ZWYiLCJwIjoiZXhjZWwtamlyYSJ9" TargetMode="External"/><Relationship Id="rId1429" Type="http://schemas.openxmlformats.org/officeDocument/2006/relationships/hyperlink" Target="https://sanes.atlassian.net/browse/ESDCENINFO-1085?atlOrigin=eyJpIjoiMjBhNWIzMmFjMjdiNGE1YzhhZTE4YmM0ZjA0MDM4ZWYiLCJwIjoiZXhjZWwtamlyYSJ9" TargetMode="External"/><Relationship Id="rId1636" Type="http://schemas.openxmlformats.org/officeDocument/2006/relationships/hyperlink" Target="https://sanes.atlassian.net/browse/ESDCENINFO-1036?atlOrigin=eyJpIjoiMjBhNWIzMmFjMjdiNGE1YzhhZTE4YmM0ZjA0MDM4ZWYiLCJwIjoiZXhjZWwtamlyYSJ9" TargetMode="External"/><Relationship Id="rId1703" Type="http://schemas.openxmlformats.org/officeDocument/2006/relationships/hyperlink" Target="https://sanes.atlassian.net/browse/ESPC360-922?atlOrigin=eyJpIjoiMjBhNWIzMmFjMjdiNGE1YzhhZTE4YmM0ZjA0MDM4ZWYiLCJwIjoiZXhjZWwtamlyYSJ9" TargetMode="External"/><Relationship Id="rId284" Type="http://schemas.openxmlformats.org/officeDocument/2006/relationships/hyperlink" Target="https://sanes.atlassian.net/browse/ESPC360-12746?atlOrigin=eyJpIjoiMjBhNWIzMmFjMjdiNGE1YzhhZTE4YmM0ZjA0MDM4ZWYiLCJwIjoiZXhjZWwtamlyYSJ9" TargetMode="External"/><Relationship Id="rId491" Type="http://schemas.openxmlformats.org/officeDocument/2006/relationships/hyperlink" Target="https://sanes.atlassian.net/browse/ESDCENINFO-1085?atlOrigin=eyJpIjoiMjBhNWIzMmFjMjdiNGE1YzhhZTE4YmM0ZjA0MDM4ZWYiLCJwIjoiZXhjZWwtamlyYSJ9" TargetMode="External"/><Relationship Id="rId144" Type="http://schemas.openxmlformats.org/officeDocument/2006/relationships/hyperlink" Target="https://sanes.atlassian.net/browse/ESPC360-8814?atlOrigin=eyJpIjoiMjBhNWIzMmFjMjdiNGE1YzhhZTE4YmM0ZjA0MDM4ZWYiLCJwIjoiZXhjZWwtamlyYSJ9" TargetMode="External"/><Relationship Id="rId589" Type="http://schemas.openxmlformats.org/officeDocument/2006/relationships/hyperlink" Target="https://sanes.atlassian.net/browse/ESPC360-10750?atlOrigin=eyJpIjoiMjBhNWIzMmFjMjdiNGE1YzhhZTE4YmM0ZjA0MDM4ZWYiLCJwIjoiZXhjZWwtamlyYSJ9" TargetMode="External"/><Relationship Id="rId796" Type="http://schemas.openxmlformats.org/officeDocument/2006/relationships/hyperlink" Target="https://sanes.atlassian.net/browse/ESPC360-3468?atlOrigin=eyJpIjoiMjBhNWIzMmFjMjdiNGE1YzhhZTE4YmM0ZjA0MDM4ZWYiLCJwIjoiZXhjZWwtamlyYSJ9" TargetMode="External"/><Relationship Id="rId351" Type="http://schemas.openxmlformats.org/officeDocument/2006/relationships/hyperlink" Target="https://sanes.atlassian.net/browse/ESDCENINFO-1085?atlOrigin=eyJpIjoiMjBhNWIzMmFjMjdiNGE1YzhhZTE4YmM0ZjA0MDM4ZWYiLCJwIjoiZXhjZWwtamlyYSJ9" TargetMode="External"/><Relationship Id="rId449" Type="http://schemas.openxmlformats.org/officeDocument/2006/relationships/hyperlink" Target="https://sanes.atlassian.net/browse/ESPC360-11717?atlOrigin=eyJpIjoiMjBhNWIzMmFjMjdiNGE1YzhhZTE4YmM0ZjA0MDM4ZWYiLCJwIjoiZXhjZWwtamlyYSJ9" TargetMode="External"/><Relationship Id="rId656" Type="http://schemas.openxmlformats.org/officeDocument/2006/relationships/hyperlink" Target="https://sanes.atlassian.net/browse/ESPC360-3468?atlOrigin=eyJpIjoiMjBhNWIzMmFjMjdiNGE1YzhhZTE4YmM0ZjA0MDM4ZWYiLCJwIjoiZXhjZWwtamlyYSJ9" TargetMode="External"/><Relationship Id="rId863" Type="http://schemas.openxmlformats.org/officeDocument/2006/relationships/hyperlink" Target="https://sanes.atlassian.net/browse/ESPC360-7974?atlOrigin=eyJpIjoiMjBhNWIzMmFjMjdiNGE1YzhhZTE4YmM0ZjA0MDM4ZWYiLCJwIjoiZXhjZWwtamlyYSJ9" TargetMode="External"/><Relationship Id="rId1079" Type="http://schemas.openxmlformats.org/officeDocument/2006/relationships/hyperlink" Target="https://sanes.atlassian.net/browse/ESPC360-6427?atlOrigin=eyJpIjoiMjBhNWIzMmFjMjdiNGE1YzhhZTE4YmM0ZjA0MDM4ZWYiLCJwIjoiZXhjZWwtamlyYSJ9" TargetMode="External"/><Relationship Id="rId1286" Type="http://schemas.openxmlformats.org/officeDocument/2006/relationships/hyperlink" Target="https://sanes.atlassian.net/browse/ESPC360-5584?atlOrigin=eyJpIjoiMjBhNWIzMmFjMjdiNGE1YzhhZTE4YmM0ZjA0MDM4ZWYiLCJwIjoiZXhjZWwtamlyYSJ9" TargetMode="External"/><Relationship Id="rId1493" Type="http://schemas.openxmlformats.org/officeDocument/2006/relationships/hyperlink" Target="https://sanes.atlassian.net/browse/ESPC360-3299?atlOrigin=eyJpIjoiMjBhNWIzMmFjMjdiNGE1YzhhZTE4YmM0ZjA0MDM4ZWYiLCJwIjoiZXhjZWwtamlyYSJ9" TargetMode="External"/><Relationship Id="rId211" Type="http://schemas.openxmlformats.org/officeDocument/2006/relationships/hyperlink" Target="https://sanes.atlassian.net/browse/ESDCENINFO-1085?atlOrigin=eyJpIjoiMjBhNWIzMmFjMjdiNGE1YzhhZTE4YmM0ZjA0MDM4ZWYiLCJwIjoiZXhjZWwtamlyYSJ9" TargetMode="External"/><Relationship Id="rId309" Type="http://schemas.openxmlformats.org/officeDocument/2006/relationships/hyperlink" Target="https://sanes.atlassian.net/browse/ESDCENINFO-1085?atlOrigin=eyJpIjoiMjBhNWIzMmFjMjdiNGE1YzhhZTE4YmM0ZjA0MDM4ZWYiLCJwIjoiZXhjZWwtamlyYSJ9" TargetMode="External"/><Relationship Id="rId516" Type="http://schemas.openxmlformats.org/officeDocument/2006/relationships/hyperlink" Target="https://sanes.atlassian.net/browse/ESDCENINFO-1085?atlOrigin=eyJpIjoiMjBhNWIzMmFjMjdiNGE1YzhhZTE4YmM0ZjA0MDM4ZWYiLCJwIjoiZXhjZWwtamlyYSJ9" TargetMode="External"/><Relationship Id="rId1146" Type="http://schemas.openxmlformats.org/officeDocument/2006/relationships/hyperlink" Target="https://sanes.atlassian.net/browse/ESDCENINFO-1085?atlOrigin=eyJpIjoiMjBhNWIzMmFjMjdiNGE1YzhhZTE4YmM0ZjA0MDM4ZWYiLCJwIjoiZXhjZWwtamlyYSJ9" TargetMode="External"/><Relationship Id="rId723" Type="http://schemas.openxmlformats.org/officeDocument/2006/relationships/hyperlink" Target="https://sanes.atlassian.net/browse/ESPC360-9624?atlOrigin=eyJpIjoiMjBhNWIzMmFjMjdiNGE1YzhhZTE4YmM0ZjA0MDM4ZWYiLCJwIjoiZXhjZWwtamlyYSJ9" TargetMode="External"/><Relationship Id="rId930" Type="http://schemas.openxmlformats.org/officeDocument/2006/relationships/hyperlink" Target="https://sanes.atlassian.net/browse/ESPC360-3468?atlOrigin=eyJpIjoiMjBhNWIzMmFjMjdiNGE1YzhhZTE4YmM0ZjA0MDM4ZWYiLCJwIjoiZXhjZWwtamlyYSJ9" TargetMode="External"/><Relationship Id="rId1006" Type="http://schemas.openxmlformats.org/officeDocument/2006/relationships/hyperlink" Target="https://sanes.atlassian.net/browse/ESPC360-6864?atlOrigin=eyJpIjoiMjBhNWIzMmFjMjdiNGE1YzhhZTE4YmM0ZjA0MDM4ZWYiLCJwIjoiZXhjZWwtamlyYSJ9" TargetMode="External"/><Relationship Id="rId1353" Type="http://schemas.openxmlformats.org/officeDocument/2006/relationships/hyperlink" Target="https://sanes.atlassian.net/browse/ESPC360-4964?atlOrigin=eyJpIjoiMjBhNWIzMmFjMjdiNGE1YzhhZTE4YmM0ZjA0MDM4ZWYiLCJwIjoiZXhjZWwtamlyYSJ9" TargetMode="External"/><Relationship Id="rId1560" Type="http://schemas.openxmlformats.org/officeDocument/2006/relationships/hyperlink" Target="https://sanes.atlassian.net/browse/ESPC360-2738?atlOrigin=eyJpIjoiMjBhNWIzMmFjMjdiNGE1YzhhZTE4YmM0ZjA0MDM4ZWYiLCJwIjoiZXhjZWwtamlyYSJ9" TargetMode="External"/><Relationship Id="rId1658" Type="http://schemas.openxmlformats.org/officeDocument/2006/relationships/hyperlink" Target="https://sanes.atlassian.net/browse/ESPC360-1653?atlOrigin=eyJpIjoiMjBhNWIzMmFjMjdiNGE1YzhhZTE4YmM0ZjA0MDM4ZWYiLCJwIjoiZXhjZWwtamlyYSJ9" TargetMode="External"/><Relationship Id="rId1213" Type="http://schemas.openxmlformats.org/officeDocument/2006/relationships/hyperlink" Target="https://sanes.atlassian.net/browse/ESDCENINFO-1085?atlOrigin=eyJpIjoiMjBhNWIzMmFjMjdiNGE1YzhhZTE4YmM0ZjA0MDM4ZWYiLCJwIjoiZXhjZWwtamlyYSJ9" TargetMode="External"/><Relationship Id="rId1420" Type="http://schemas.openxmlformats.org/officeDocument/2006/relationships/hyperlink" Target="https://sanes.atlassian.net/browse/ESPC360-4362?atlOrigin=eyJpIjoiMjBhNWIzMmFjMjdiNGE1YzhhZTE4YmM0ZjA0MDM4ZWYiLCJwIjoiZXhjZWwtamlyYSJ9" TargetMode="External"/><Relationship Id="rId1518" Type="http://schemas.openxmlformats.org/officeDocument/2006/relationships/hyperlink" Target="https://sanes.atlassian.net/browse/ESDCENINFO-1036?atlOrigin=eyJpIjoiMjBhNWIzMmFjMjdiNGE1YzhhZTE4YmM0ZjA0MDM4ZWYiLCJwIjoiZXhjZWwtamlyYSJ9" TargetMode="External"/><Relationship Id="rId17" Type="http://schemas.openxmlformats.org/officeDocument/2006/relationships/hyperlink" Target="https://sanes.atlassian.net/browse/ESDCENINFO-1184?atlOrigin=eyJpIjoiMjBhNWIzMmFjMjdiNGE1YzhhZTE4YmM0ZjA0MDM4ZWYiLCJwIjoiZXhjZWwtamlyYSJ9" TargetMode="External"/><Relationship Id="rId166" Type="http://schemas.openxmlformats.org/officeDocument/2006/relationships/hyperlink" Target="https://sanes.atlassian.net/browse/ESPC360-13534?atlOrigin=eyJpIjoiMjBhNWIzMmFjMjdiNGE1YzhhZTE4YmM0ZjA0MDM4ZWYiLCJwIjoiZXhjZWwtamlyYSJ9" TargetMode="External"/><Relationship Id="rId373" Type="http://schemas.openxmlformats.org/officeDocument/2006/relationships/hyperlink" Target="https://sanes.atlassian.net/browse/ESPC360-12096?atlOrigin=eyJpIjoiMjBhNWIzMmFjMjdiNGE1YzhhZTE4YmM0ZjA0MDM4ZWYiLCJwIjoiZXhjZWwtamlyYSJ9" TargetMode="External"/><Relationship Id="rId580" Type="http://schemas.openxmlformats.org/officeDocument/2006/relationships/hyperlink" Target="https://sanes.atlassian.net/browse/ESDCENINFO-1085?atlOrigin=eyJpIjoiMjBhNWIzMmFjMjdiNGE1YzhhZTE4YmM0ZjA0MDM4ZWYiLCJwIjoiZXhjZWwtamlyYSJ9" TargetMode="External"/><Relationship Id="rId1" Type="http://schemas.openxmlformats.org/officeDocument/2006/relationships/hyperlink" Target="https://sanes.atlassian.net/browse/ESPC360-15055?atlOrigin=eyJpIjoiMjBhNWIzMmFjMjdiNGE1YzhhZTE4YmM0ZjA0MDM4ZWYiLCJwIjoiZXhjZWwtamlyYSJ9" TargetMode="External"/><Relationship Id="rId233" Type="http://schemas.openxmlformats.org/officeDocument/2006/relationships/hyperlink" Target="https://sanes.atlassian.net/browse/ESDCENINFO-1085?atlOrigin=eyJpIjoiMjBhNWIzMmFjMjdiNGE1YzhhZTE4YmM0ZjA0MDM4ZWYiLCJwIjoiZXhjZWwtamlyYSJ9" TargetMode="External"/><Relationship Id="rId440" Type="http://schemas.openxmlformats.org/officeDocument/2006/relationships/hyperlink" Target="https://sanes.atlassian.net/browse/ESPC360-3468?atlOrigin=eyJpIjoiMjBhNWIzMmFjMjdiNGE1YzhhZTE4YmM0ZjA0MDM4ZWYiLCJwIjoiZXhjZWwtamlyYSJ9" TargetMode="External"/><Relationship Id="rId678" Type="http://schemas.openxmlformats.org/officeDocument/2006/relationships/hyperlink" Target="https://sanes.atlassian.net/browse/ESDCENINFO-1085?atlOrigin=eyJpIjoiMjBhNWIzMmFjMjdiNGE1YzhhZTE4YmM0ZjA0MDM4ZWYiLCJwIjoiZXhjZWwtamlyYSJ9" TargetMode="External"/><Relationship Id="rId885" Type="http://schemas.openxmlformats.org/officeDocument/2006/relationships/hyperlink" Target="https://sanes.atlassian.net/browse/ESPC360-7932?atlOrigin=eyJpIjoiMjBhNWIzMmFjMjdiNGE1YzhhZTE4YmM0ZjA0MDM4ZWYiLCJwIjoiZXhjZWwtamlyYSJ9" TargetMode="External"/><Relationship Id="rId1070" Type="http://schemas.openxmlformats.org/officeDocument/2006/relationships/hyperlink" Target="https://sanes.atlassian.net/browse/ESPC360-26?atlOrigin=eyJpIjoiMjBhNWIzMmFjMjdiNGE1YzhhZTE4YmM0ZjA0MDM4ZWYiLCJwIjoiZXhjZWwtamlyYSJ9" TargetMode="External"/><Relationship Id="rId300" Type="http://schemas.openxmlformats.org/officeDocument/2006/relationships/hyperlink" Target="https://sanes.atlassian.net/browse/ESPC360-12689?atlOrigin=eyJpIjoiMjBhNWIzMmFjMjdiNGE1YzhhZTE4YmM0ZjA0MDM4ZWYiLCJwIjoiZXhjZWwtamlyYSJ9" TargetMode="External"/><Relationship Id="rId538" Type="http://schemas.openxmlformats.org/officeDocument/2006/relationships/hyperlink" Target="https://sanes.atlassian.net/browse/ESDCENINFO-1085?atlOrigin=eyJpIjoiMjBhNWIzMmFjMjdiNGE1YzhhZTE4YmM0ZjA0MDM4ZWYiLCJwIjoiZXhjZWwtamlyYSJ9" TargetMode="External"/><Relationship Id="rId745" Type="http://schemas.openxmlformats.org/officeDocument/2006/relationships/hyperlink" Target="https://sanes.atlassian.net/browse/ESDCENINFO-1085?atlOrigin=eyJpIjoiMjBhNWIzMmFjMjdiNGE1YzhhZTE4YmM0ZjA0MDM4ZWYiLCJwIjoiZXhjZWwtamlyYSJ9" TargetMode="External"/><Relationship Id="rId952" Type="http://schemas.openxmlformats.org/officeDocument/2006/relationships/hyperlink" Target="https://sanes.atlassian.net/browse/ESPC360-6038?atlOrigin=eyJpIjoiMjBhNWIzMmFjMjdiNGE1YzhhZTE4YmM0ZjA0MDM4ZWYiLCJwIjoiZXhjZWwtamlyYSJ9" TargetMode="External"/><Relationship Id="rId1168" Type="http://schemas.openxmlformats.org/officeDocument/2006/relationships/hyperlink" Target="https://sanes.atlassian.net/browse/ESDCENINFO-1085?atlOrigin=eyJpIjoiMjBhNWIzMmFjMjdiNGE1YzhhZTE4YmM0ZjA0MDM4ZWYiLCJwIjoiZXhjZWwtamlyYSJ9" TargetMode="External"/><Relationship Id="rId1375" Type="http://schemas.openxmlformats.org/officeDocument/2006/relationships/hyperlink" Target="https://sanes.atlassian.net/browse/ESPC360-4911?atlOrigin=eyJpIjoiMjBhNWIzMmFjMjdiNGE1YzhhZTE4YmM0ZjA0MDM4ZWYiLCJwIjoiZXhjZWwtamlyYSJ9" TargetMode="External"/><Relationship Id="rId1582" Type="http://schemas.openxmlformats.org/officeDocument/2006/relationships/hyperlink" Target="https://sanes.atlassian.net/browse/ESDCENINFO-1036?atlOrigin=eyJpIjoiMjBhNWIzMmFjMjdiNGE1YzhhZTE4YmM0ZjA0MDM4ZWYiLCJwIjoiZXhjZWwtamlyYSJ9" TargetMode="External"/><Relationship Id="rId81" Type="http://schemas.openxmlformats.org/officeDocument/2006/relationships/hyperlink" Target="https://sanes.atlassian.net/browse/ESDCENINFO-1085?atlOrigin=eyJpIjoiMjBhNWIzMmFjMjdiNGE1YzhhZTE4YmM0ZjA0MDM4ZWYiLCJwIjoiZXhjZWwtamlyYSJ9" TargetMode="External"/><Relationship Id="rId605" Type="http://schemas.openxmlformats.org/officeDocument/2006/relationships/hyperlink" Target="https://sanes.atlassian.net/browse/ESPC360-10600?atlOrigin=eyJpIjoiMjBhNWIzMmFjMjdiNGE1YzhhZTE4YmM0ZjA0MDM4ZWYiLCJwIjoiZXhjZWwtamlyYSJ9" TargetMode="External"/><Relationship Id="rId812" Type="http://schemas.openxmlformats.org/officeDocument/2006/relationships/hyperlink" Target="https://sanes.atlassian.net/browse/ESDCENINFO-1085?atlOrigin=eyJpIjoiMjBhNWIzMmFjMjdiNGE1YzhhZTE4YmM0ZjA0MDM4ZWYiLCJwIjoiZXhjZWwtamlyYSJ9" TargetMode="External"/><Relationship Id="rId1028" Type="http://schemas.openxmlformats.org/officeDocument/2006/relationships/hyperlink" Target="https://sanes.atlassian.net/browse/ESPC360-6741?atlOrigin=eyJpIjoiMjBhNWIzMmFjMjdiNGE1YzhhZTE4YmM0ZjA0MDM4ZWYiLCJwIjoiZXhjZWwtamlyYSJ9" TargetMode="External"/><Relationship Id="rId1235" Type="http://schemas.openxmlformats.org/officeDocument/2006/relationships/hyperlink" Target="https://sanes.atlassian.net/browse/ESPC360-5814?atlOrigin=eyJpIjoiMjBhNWIzMmFjMjdiNGE1YzhhZTE4YmM0ZjA0MDM4ZWYiLCJwIjoiZXhjZWwtamlyYSJ9" TargetMode="External"/><Relationship Id="rId1442" Type="http://schemas.openxmlformats.org/officeDocument/2006/relationships/hyperlink" Target="https://sanes.atlassian.net/browse/ESDCENINFO-1085?atlOrigin=eyJpIjoiMjBhNWIzMmFjMjdiNGE1YzhhZTE4YmM0ZjA0MDM4ZWYiLCJwIjoiZXhjZWwtamlyYSJ9" TargetMode="External"/><Relationship Id="rId1302" Type="http://schemas.openxmlformats.org/officeDocument/2006/relationships/hyperlink" Target="https://sanes.atlassian.net/browse/ESPC360-5216?atlOrigin=eyJpIjoiMjBhNWIzMmFjMjdiNGE1YzhhZTE4YmM0ZjA0MDM4ZWYiLCJwIjoiZXhjZWwtamlyYSJ9" TargetMode="External"/><Relationship Id="rId39" Type="http://schemas.openxmlformats.org/officeDocument/2006/relationships/hyperlink" Target="https://sanes.atlassian.net/browse/ESDCENINFO-1184?atlOrigin=eyJpIjoiMjBhNWIzMmFjMjdiNGE1YzhhZTE4YmM0ZjA0MDM4ZWYiLCJwIjoiZXhjZWwtamlyYSJ9" TargetMode="External"/><Relationship Id="rId1607" Type="http://schemas.openxmlformats.org/officeDocument/2006/relationships/hyperlink" Target="https://sanes.atlassian.net/browse/ESPC360-2171?atlOrigin=eyJpIjoiMjBhNWIzMmFjMjdiNGE1YzhhZTE4YmM0ZjA0MDM4ZWYiLCJwIjoiZXhjZWwtamlyYSJ9" TargetMode="External"/><Relationship Id="rId188" Type="http://schemas.openxmlformats.org/officeDocument/2006/relationships/hyperlink" Target="https://sanes.atlassian.net/browse/ESPC360-13392?atlOrigin=eyJpIjoiMjBhNWIzMmFjMjdiNGE1YzhhZTE4YmM0ZjA0MDM4ZWYiLCJwIjoiZXhjZWwtamlyYSJ9" TargetMode="External"/><Relationship Id="rId395" Type="http://schemas.openxmlformats.org/officeDocument/2006/relationships/hyperlink" Target="https://sanes.atlassian.net/browse/ESDCENINFO-1085?atlOrigin=eyJpIjoiMjBhNWIzMmFjMjdiNGE1YzhhZTE4YmM0ZjA0MDM4ZWYiLCJwIjoiZXhjZWwtamlyYSJ9" TargetMode="External"/><Relationship Id="rId255" Type="http://schemas.openxmlformats.org/officeDocument/2006/relationships/hyperlink" Target="https://sanes.atlassian.net/browse/ESPC360-13015?atlOrigin=eyJpIjoiMjBhNWIzMmFjMjdiNGE1YzhhZTE4YmM0ZjA0MDM4ZWYiLCJwIjoiZXhjZWwtamlyYSJ9" TargetMode="External"/><Relationship Id="rId462" Type="http://schemas.openxmlformats.org/officeDocument/2006/relationships/hyperlink" Target="https://sanes.atlassian.net/browse/ESDCENINFO-1085?atlOrigin=eyJpIjoiMjBhNWIzMmFjMjdiNGE1YzhhZTE4YmM0ZjA0MDM4ZWYiLCJwIjoiZXhjZWwtamlyYSJ9" TargetMode="External"/><Relationship Id="rId1092" Type="http://schemas.openxmlformats.org/officeDocument/2006/relationships/hyperlink" Target="https://sanes.atlassian.net/browse/ESPC360-6396?atlOrigin=eyJpIjoiMjBhNWIzMmFjMjdiNGE1YzhhZTE4YmM0ZjA0MDM4ZWYiLCJwIjoiZXhjZWwtamlyYSJ9" TargetMode="External"/><Relationship Id="rId1397" Type="http://schemas.openxmlformats.org/officeDocument/2006/relationships/hyperlink" Target="https://sanes.atlassian.net/browse/ESDCENINFO-1085?atlOrigin=eyJpIjoiMjBhNWIzMmFjMjdiNGE1YzhhZTE4YmM0ZjA0MDM4ZWYiLCJwIjoiZXhjZWwtamlyYSJ9" TargetMode="External"/><Relationship Id="rId115" Type="http://schemas.openxmlformats.org/officeDocument/2006/relationships/hyperlink" Target="https://sanes.atlassian.net/browse/ESDCENINFO-1151?atlOrigin=eyJpIjoiMjBhNWIzMmFjMjdiNGE1YzhhZTE4YmM0ZjA0MDM4ZWYiLCJwIjoiZXhjZWwtamlyYSJ9" TargetMode="External"/><Relationship Id="rId322" Type="http://schemas.openxmlformats.org/officeDocument/2006/relationships/hyperlink" Target="https://sanes.atlassian.net/browse/ESPC360-12380?atlOrigin=eyJpIjoiMjBhNWIzMmFjMjdiNGE1YzhhZTE4YmM0ZjA0MDM4ZWYiLCJwIjoiZXhjZWwtamlyYSJ9" TargetMode="External"/><Relationship Id="rId767" Type="http://schemas.openxmlformats.org/officeDocument/2006/relationships/hyperlink" Target="https://sanes.atlassian.net/browse/ESDCENINFO-1085?atlOrigin=eyJpIjoiMjBhNWIzMmFjMjdiNGE1YzhhZTE4YmM0ZjA0MDM4ZWYiLCJwIjoiZXhjZWwtamlyYSJ9" TargetMode="External"/><Relationship Id="rId974" Type="http://schemas.openxmlformats.org/officeDocument/2006/relationships/hyperlink" Target="https://sanes.atlassian.net/browse/ESPC360-7203?atlOrigin=eyJpIjoiMjBhNWIzMmFjMjdiNGE1YzhhZTE4YmM0ZjA0MDM4ZWYiLCJwIjoiZXhjZWwtamlyYSJ9" TargetMode="External"/><Relationship Id="rId627" Type="http://schemas.openxmlformats.org/officeDocument/2006/relationships/hyperlink" Target="https://sanes.atlassian.net/browse/ESPC360-3468?atlOrigin=eyJpIjoiMjBhNWIzMmFjMjdiNGE1YzhhZTE4YmM0ZjA0MDM4ZWYiLCJwIjoiZXhjZWwtamlyYSJ9" TargetMode="External"/><Relationship Id="rId834" Type="http://schemas.openxmlformats.org/officeDocument/2006/relationships/hyperlink" Target="https://sanes.atlassian.net/browse/ESDCENINFO-1085?atlOrigin=eyJpIjoiMjBhNWIzMmFjMjdiNGE1YzhhZTE4YmM0ZjA0MDM4ZWYiLCJwIjoiZXhjZWwtamlyYSJ9" TargetMode="External"/><Relationship Id="rId1257" Type="http://schemas.openxmlformats.org/officeDocument/2006/relationships/hyperlink" Target="https://sanes.atlassian.net/browse/ESDCENINFO-1085?atlOrigin=eyJpIjoiMjBhNWIzMmFjMjdiNGE1YzhhZTE4YmM0ZjA0MDM4ZWYiLCJwIjoiZXhjZWwtamlyYSJ9" TargetMode="External"/><Relationship Id="rId1464" Type="http://schemas.openxmlformats.org/officeDocument/2006/relationships/hyperlink" Target="https://sanes.atlassian.net/browse/ESPC360-3493?atlOrigin=eyJpIjoiMjBhNWIzMmFjMjdiNGE1YzhhZTE4YmM0ZjA0MDM4ZWYiLCJwIjoiZXhjZWwtamlyYSJ9" TargetMode="External"/><Relationship Id="rId1671" Type="http://schemas.openxmlformats.org/officeDocument/2006/relationships/hyperlink" Target="https://sanes.atlassian.net/browse/ESPC360-36?atlOrigin=eyJpIjoiMjBhNWIzMmFjMjdiNGE1YzhhZTE4YmM0ZjA0MDM4ZWYiLCJwIjoiZXhjZWwtamlyYSJ9" TargetMode="External"/><Relationship Id="rId901" Type="http://schemas.openxmlformats.org/officeDocument/2006/relationships/hyperlink" Target="https://sanes.atlassian.net/browse/ESPC360-7710?atlOrigin=eyJpIjoiMjBhNWIzMmFjMjdiNGE1YzhhZTE4YmM0ZjA0MDM4ZWYiLCJwIjoiZXhjZWwtamlyYSJ9" TargetMode="External"/><Relationship Id="rId1117" Type="http://schemas.openxmlformats.org/officeDocument/2006/relationships/hyperlink" Target="https://sanes.atlassian.net/browse/ESDCENINFO-1085?atlOrigin=eyJpIjoiMjBhNWIzMmFjMjdiNGE1YzhhZTE4YmM0ZjA0MDM4ZWYiLCJwIjoiZXhjZWwtamlyYSJ9" TargetMode="External"/><Relationship Id="rId1324" Type="http://schemas.openxmlformats.org/officeDocument/2006/relationships/hyperlink" Target="https://sanes.atlassian.net/browse/ESDCENINFO-1184?atlOrigin=eyJpIjoiMjBhNWIzMmFjMjdiNGE1YzhhZTE4YmM0ZjA0MDM4ZWYiLCJwIjoiZXhjZWwtamlyYSJ9" TargetMode="External"/><Relationship Id="rId1531" Type="http://schemas.openxmlformats.org/officeDocument/2006/relationships/hyperlink" Target="https://sanes.atlassian.net/browse/ESPC360-3077?atlOrigin=eyJpIjoiMjBhNWIzMmFjMjdiNGE1YzhhZTE4YmM0ZjA0MDM4ZWYiLCJwIjoiZXhjZWwtamlyYSJ9" TargetMode="External"/><Relationship Id="rId30" Type="http://schemas.openxmlformats.org/officeDocument/2006/relationships/hyperlink" Target="https://sanes.atlassian.net/browse/ESPC360-14798?atlOrigin=eyJpIjoiMjBhNWIzMmFjMjdiNGE1YzhhZTE4YmM0ZjA0MDM4ZWYiLCJwIjoiZXhjZWwtamlyYSJ9" TargetMode="External"/><Relationship Id="rId1629" Type="http://schemas.openxmlformats.org/officeDocument/2006/relationships/hyperlink" Target="https://sanes.atlassian.net/browse/ESPC360-36?atlOrigin=eyJpIjoiMjBhNWIzMmFjMjdiNGE1YzhhZTE4YmM0ZjA0MDM4ZWYiLCJwIjoiZXhjZWwtamlyYSJ9" TargetMode="External"/><Relationship Id="rId277" Type="http://schemas.openxmlformats.org/officeDocument/2006/relationships/hyperlink" Target="https://sanes.atlassian.net/browse/ESDCENINFO-1085?atlOrigin=eyJpIjoiMjBhNWIzMmFjMjdiNGE1YzhhZTE4YmM0ZjA0MDM4ZWYiLCJwIjoiZXhjZWwtamlyYSJ9" TargetMode="External"/><Relationship Id="rId484" Type="http://schemas.openxmlformats.org/officeDocument/2006/relationships/hyperlink" Target="https://sanes.atlassian.net/browse/ESPC360-11484?atlOrigin=eyJpIjoiMjBhNWIzMmFjMjdiNGE1YzhhZTE4YmM0ZjA0MDM4ZWYiLCJwIjoiZXhjZWwtamlyYSJ9" TargetMode="External"/><Relationship Id="rId137" Type="http://schemas.openxmlformats.org/officeDocument/2006/relationships/hyperlink" Target="https://sanes.atlassian.net/browse/ESPC360-14314?atlOrigin=eyJpIjoiMjBhNWIzMmFjMjdiNGE1YzhhZTE4YmM0ZjA0MDM4ZWYiLCJwIjoiZXhjZWwtamlyYSJ9" TargetMode="External"/><Relationship Id="rId344" Type="http://schemas.openxmlformats.org/officeDocument/2006/relationships/hyperlink" Target="https://sanes.atlassian.net/browse/ESPC360-12333?atlOrigin=eyJpIjoiMjBhNWIzMmFjMjdiNGE1YzhhZTE4YmM0ZjA0MDM4ZWYiLCJwIjoiZXhjZWwtamlyYSJ9" TargetMode="External"/><Relationship Id="rId691" Type="http://schemas.openxmlformats.org/officeDocument/2006/relationships/hyperlink" Target="https://sanes.atlassian.net/browse/ESPC360-9965?atlOrigin=eyJpIjoiMjBhNWIzMmFjMjdiNGE1YzhhZTE4YmM0ZjA0MDM4ZWYiLCJwIjoiZXhjZWwtamlyYSJ9" TargetMode="External"/><Relationship Id="rId789" Type="http://schemas.openxmlformats.org/officeDocument/2006/relationships/hyperlink" Target="https://sanes.atlassian.net/browse/ESPC360-9085?atlOrigin=eyJpIjoiMjBhNWIzMmFjMjdiNGE1YzhhZTE4YmM0ZjA0MDM4ZWYiLCJwIjoiZXhjZWwtamlyYSJ9" TargetMode="External"/><Relationship Id="rId996" Type="http://schemas.openxmlformats.org/officeDocument/2006/relationships/hyperlink" Target="https://sanes.atlassian.net/browse/ESPC360-6934?atlOrigin=eyJpIjoiMjBhNWIzMmFjMjdiNGE1YzhhZTE4YmM0ZjA0MDM4ZWYiLCJwIjoiZXhjZWwtamlyYSJ9" TargetMode="External"/><Relationship Id="rId551" Type="http://schemas.openxmlformats.org/officeDocument/2006/relationships/hyperlink" Target="https://sanes.atlassian.net/browse/ESPC360-11063?atlOrigin=eyJpIjoiMjBhNWIzMmFjMjdiNGE1YzhhZTE4YmM0ZjA0MDM4ZWYiLCJwIjoiZXhjZWwtamlyYSJ9" TargetMode="External"/><Relationship Id="rId649" Type="http://schemas.openxmlformats.org/officeDocument/2006/relationships/hyperlink" Target="https://sanes.atlassian.net/browse/ESPC360-10239?atlOrigin=eyJpIjoiMjBhNWIzMmFjMjdiNGE1YzhhZTE4YmM0ZjA0MDM4ZWYiLCJwIjoiZXhjZWwtamlyYSJ9" TargetMode="External"/><Relationship Id="rId856" Type="http://schemas.openxmlformats.org/officeDocument/2006/relationships/hyperlink" Target="https://sanes.atlassian.net/browse/ESPC360-3468?atlOrigin=eyJpIjoiMjBhNWIzMmFjMjdiNGE1YzhhZTE4YmM0ZjA0MDM4ZWYiLCJwIjoiZXhjZWwtamlyYSJ9" TargetMode="External"/><Relationship Id="rId1181" Type="http://schemas.openxmlformats.org/officeDocument/2006/relationships/hyperlink" Target="https://sanes.atlassian.net/browse/ESDCENINFO-1085?atlOrigin=eyJpIjoiMjBhNWIzMmFjMjdiNGE1YzhhZTE4YmM0ZjA0MDM4ZWYiLCJwIjoiZXhjZWwtamlyYSJ9" TargetMode="External"/><Relationship Id="rId1279" Type="http://schemas.openxmlformats.org/officeDocument/2006/relationships/hyperlink" Target="https://sanes.atlassian.net/browse/ESDCENINFO-1085?atlOrigin=eyJpIjoiMjBhNWIzMmFjMjdiNGE1YzhhZTE4YmM0ZjA0MDM4ZWYiLCJwIjoiZXhjZWwtamlyYSJ9" TargetMode="External"/><Relationship Id="rId1486" Type="http://schemas.openxmlformats.org/officeDocument/2006/relationships/hyperlink" Target="https://sanes.atlassian.net/browse/ESPC360-3468?atlOrigin=eyJpIjoiMjBhNWIzMmFjMjdiNGE1YzhhZTE4YmM0ZjA0MDM4ZWYiLCJwIjoiZXhjZWwtamlyYSJ9" TargetMode="External"/><Relationship Id="rId204" Type="http://schemas.openxmlformats.org/officeDocument/2006/relationships/hyperlink" Target="https://sanes.atlassian.net/browse/ESPC360-13366?atlOrigin=eyJpIjoiMjBhNWIzMmFjMjdiNGE1YzhhZTE4YmM0ZjA0MDM4ZWYiLCJwIjoiZXhjZWwtamlyYSJ9" TargetMode="External"/><Relationship Id="rId411" Type="http://schemas.openxmlformats.org/officeDocument/2006/relationships/hyperlink" Target="https://sanes.atlassian.net/browse/ESDCENINFO-1085?atlOrigin=eyJpIjoiMjBhNWIzMmFjMjdiNGE1YzhhZTE4YmM0ZjA0MDM4ZWYiLCJwIjoiZXhjZWwtamlyYSJ9" TargetMode="External"/><Relationship Id="rId509" Type="http://schemas.openxmlformats.org/officeDocument/2006/relationships/hyperlink" Target="https://sanes.atlassian.net/browse/ESPC360-11374?atlOrigin=eyJpIjoiMjBhNWIzMmFjMjdiNGE1YzhhZTE4YmM0ZjA0MDM4ZWYiLCJwIjoiZXhjZWwtamlyYSJ9" TargetMode="External"/><Relationship Id="rId1041" Type="http://schemas.openxmlformats.org/officeDocument/2006/relationships/hyperlink" Target="https://sanes.atlassian.net/browse/ESPC360-6521?atlOrigin=eyJpIjoiMjBhNWIzMmFjMjdiNGE1YzhhZTE4YmM0ZjA0MDM4ZWYiLCJwIjoiZXhjZWwtamlyYSJ9" TargetMode="External"/><Relationship Id="rId1139" Type="http://schemas.openxmlformats.org/officeDocument/2006/relationships/hyperlink" Target="https://sanes.atlassian.net/browse/ESPC360-6260?atlOrigin=eyJpIjoiMjBhNWIzMmFjMjdiNGE1YzhhZTE4YmM0ZjA0MDM4ZWYiLCJwIjoiZXhjZWwtamlyYSJ9" TargetMode="External"/><Relationship Id="rId1346" Type="http://schemas.openxmlformats.org/officeDocument/2006/relationships/hyperlink" Target="https://sanes.atlassian.net/browse/ESDCENINFO-1085?atlOrigin=eyJpIjoiMjBhNWIzMmFjMjdiNGE1YzhhZTE4YmM0ZjA0MDM4ZWYiLCJwIjoiZXhjZWwtamlyYSJ9" TargetMode="External"/><Relationship Id="rId1693" Type="http://schemas.openxmlformats.org/officeDocument/2006/relationships/hyperlink" Target="https://sanes.atlassian.net/browse/ESDCENINFO-1036?atlOrigin=eyJpIjoiMjBhNWIzMmFjMjdiNGE1YzhhZTE4YmM0ZjA0MDM4ZWYiLCJwIjoiZXhjZWwtamlyYSJ9" TargetMode="External"/><Relationship Id="rId716" Type="http://schemas.openxmlformats.org/officeDocument/2006/relationships/hyperlink" Target="https://sanes.atlassian.net/browse/ESDCENINFO-1085?atlOrigin=eyJpIjoiMjBhNWIzMmFjMjdiNGE1YzhhZTE4YmM0ZjA0MDM4ZWYiLCJwIjoiZXhjZWwtamlyYSJ9" TargetMode="External"/><Relationship Id="rId923" Type="http://schemas.openxmlformats.org/officeDocument/2006/relationships/hyperlink" Target="https://sanes.atlassian.net/browse/ESPC360-7605?atlOrigin=eyJpIjoiMjBhNWIzMmFjMjdiNGE1YzhhZTE4YmM0ZjA0MDM4ZWYiLCJwIjoiZXhjZWwtamlyYSJ9" TargetMode="External"/><Relationship Id="rId1553" Type="http://schemas.openxmlformats.org/officeDocument/2006/relationships/hyperlink" Target="https://sanes.atlassian.net/browse/ESDCENINFO-1036?atlOrigin=eyJpIjoiMjBhNWIzMmFjMjdiNGE1YzhhZTE4YmM0ZjA0MDM4ZWYiLCJwIjoiZXhjZWwtamlyYSJ9" TargetMode="External"/><Relationship Id="rId52" Type="http://schemas.openxmlformats.org/officeDocument/2006/relationships/hyperlink" Target="https://sanes.atlassian.net/browse/ESPC360-14434?atlOrigin=eyJpIjoiMjBhNWIzMmFjMjdiNGE1YzhhZTE4YmM0ZjA0MDM4ZWYiLCJwIjoiZXhjZWwtamlyYSJ9" TargetMode="External"/><Relationship Id="rId1206" Type="http://schemas.openxmlformats.org/officeDocument/2006/relationships/hyperlink" Target="https://sanes.atlassian.net/browse/ESPC360-6016?atlOrigin=eyJpIjoiMjBhNWIzMmFjMjdiNGE1YzhhZTE4YmM0ZjA0MDM4ZWYiLCJwIjoiZXhjZWwtamlyYSJ9" TargetMode="External"/><Relationship Id="rId1413" Type="http://schemas.openxmlformats.org/officeDocument/2006/relationships/hyperlink" Target="https://sanes.atlassian.net/browse/ESPC360-3468?atlOrigin=eyJpIjoiMjBhNWIzMmFjMjdiNGE1YzhhZTE4YmM0ZjA0MDM4ZWYiLCJwIjoiZXhjZWwtamlyYSJ9" TargetMode="External"/><Relationship Id="rId1620" Type="http://schemas.openxmlformats.org/officeDocument/2006/relationships/hyperlink" Target="https://sanes.atlassian.net/browse/ESPC360-36?atlOrigin=eyJpIjoiMjBhNWIzMmFjMjdiNGE1YzhhZTE4YmM0ZjA0MDM4ZWYiLCJwIjoiZXhjZWwtamlyYSJ9" TargetMode="External"/><Relationship Id="rId1718" Type="http://schemas.openxmlformats.org/officeDocument/2006/relationships/hyperlink" Target="https://sanes.atlassian.net/browse/ESPC360-202?atlOrigin=eyJpIjoiMjBhNWIzMmFjMjdiNGE1YzhhZTE4YmM0ZjA0MDM4ZWYiLCJwIjoiZXhjZWwtamlyYSJ9" TargetMode="External"/><Relationship Id="rId299" Type="http://schemas.openxmlformats.org/officeDocument/2006/relationships/hyperlink" Target="https://sanes.atlassian.net/browse/ESDCENINFO-1085?atlOrigin=eyJpIjoiMjBhNWIzMmFjMjdiNGE1YzhhZTE4YmM0ZjA0MDM4ZWYiLCJwIjoiZXhjZWwtamlyYSJ9" TargetMode="External"/><Relationship Id="rId159" Type="http://schemas.openxmlformats.org/officeDocument/2006/relationships/hyperlink" Target="https://sanes.atlassian.net/browse/ESDCENINFO-1085?atlOrigin=eyJpIjoiMjBhNWIzMmFjMjdiNGE1YzhhZTE4YmM0ZjA0MDM4ZWYiLCJwIjoiZXhjZWwtamlyYSJ9" TargetMode="External"/><Relationship Id="rId366" Type="http://schemas.openxmlformats.org/officeDocument/2006/relationships/hyperlink" Target="https://sanes.atlassian.net/browse/ESPC360-12144?atlOrigin=eyJpIjoiMjBhNWIzMmFjMjdiNGE1YzhhZTE4YmM0ZjA0MDM4ZWYiLCJwIjoiZXhjZWwtamlyYSJ9" TargetMode="External"/><Relationship Id="rId573" Type="http://schemas.openxmlformats.org/officeDocument/2006/relationships/hyperlink" Target="https://sanes.atlassian.net/browse/ESPC360-10844?atlOrigin=eyJpIjoiMjBhNWIzMmFjMjdiNGE1YzhhZTE4YmM0ZjA0MDM4ZWYiLCJwIjoiZXhjZWwtamlyYSJ9" TargetMode="External"/><Relationship Id="rId780" Type="http://schemas.openxmlformats.org/officeDocument/2006/relationships/hyperlink" Target="https://sanes.atlassian.net/browse/ESPC360-9278?atlOrigin=eyJpIjoiMjBhNWIzMmFjMjdiNGE1YzhhZTE4YmM0ZjA0MDM4ZWYiLCJwIjoiZXhjZWwtamlyYSJ9" TargetMode="External"/><Relationship Id="rId226" Type="http://schemas.openxmlformats.org/officeDocument/2006/relationships/hyperlink" Target="https://sanes.atlassian.net/browse/ESPC360-13131?atlOrigin=eyJpIjoiMjBhNWIzMmFjMjdiNGE1YzhhZTE4YmM0ZjA0MDM4ZWYiLCJwIjoiZXhjZWwtamlyYSJ9" TargetMode="External"/><Relationship Id="rId433" Type="http://schemas.openxmlformats.org/officeDocument/2006/relationships/hyperlink" Target="https://sanes.atlassian.net/browse/ESPC360-11800?atlOrigin=eyJpIjoiMjBhNWIzMmFjMjdiNGE1YzhhZTE4YmM0ZjA0MDM4ZWYiLCJwIjoiZXhjZWwtamlyYSJ9" TargetMode="External"/><Relationship Id="rId878" Type="http://schemas.openxmlformats.org/officeDocument/2006/relationships/hyperlink" Target="https://sanes.atlassian.net/browse/ESDCENINFO-1085?atlOrigin=eyJpIjoiMjBhNWIzMmFjMjdiNGE1YzhhZTE4YmM0ZjA0MDM4ZWYiLCJwIjoiZXhjZWwtamlyYSJ9" TargetMode="External"/><Relationship Id="rId1063" Type="http://schemas.openxmlformats.org/officeDocument/2006/relationships/hyperlink" Target="https://sanes.atlassian.net/browse/ESPC360-6450?atlOrigin=eyJpIjoiMjBhNWIzMmFjMjdiNGE1YzhhZTE4YmM0ZjA0MDM4ZWYiLCJwIjoiZXhjZWwtamlyYSJ9" TargetMode="External"/><Relationship Id="rId1270" Type="http://schemas.openxmlformats.org/officeDocument/2006/relationships/hyperlink" Target="https://sanes.atlassian.net/browse/ESPC360-5633?atlOrigin=eyJpIjoiMjBhNWIzMmFjMjdiNGE1YzhhZTE4YmM0ZjA0MDM4ZWYiLCJwIjoiZXhjZWwtamlyYSJ9" TargetMode="External"/><Relationship Id="rId640" Type="http://schemas.openxmlformats.org/officeDocument/2006/relationships/hyperlink" Target="https://sanes.atlassian.net/browse/ESDCENINFO-1085?atlOrigin=eyJpIjoiMjBhNWIzMmFjMjdiNGE1YzhhZTE4YmM0ZjA0MDM4ZWYiLCJwIjoiZXhjZWwtamlyYSJ9" TargetMode="External"/><Relationship Id="rId738" Type="http://schemas.openxmlformats.org/officeDocument/2006/relationships/hyperlink" Target="https://sanes.atlassian.net/browse/ESPC360-9510?atlOrigin=eyJpIjoiMjBhNWIzMmFjMjdiNGE1YzhhZTE4YmM0ZjA0MDM4ZWYiLCJwIjoiZXhjZWwtamlyYSJ9" TargetMode="External"/><Relationship Id="rId945" Type="http://schemas.openxmlformats.org/officeDocument/2006/relationships/hyperlink" Target="https://sanes.atlassian.net/browse/ESPC360-7418?atlOrigin=eyJpIjoiMjBhNWIzMmFjMjdiNGE1YzhhZTE4YmM0ZjA0MDM4ZWYiLCJwIjoiZXhjZWwtamlyYSJ9" TargetMode="External"/><Relationship Id="rId1368" Type="http://schemas.openxmlformats.org/officeDocument/2006/relationships/hyperlink" Target="https://sanes.atlassian.net/browse/ESDCENINFO-1085?atlOrigin=eyJpIjoiMjBhNWIzMmFjMjdiNGE1YzhhZTE4YmM0ZjA0MDM4ZWYiLCJwIjoiZXhjZWwtamlyYSJ9" TargetMode="External"/><Relationship Id="rId1575" Type="http://schemas.openxmlformats.org/officeDocument/2006/relationships/hyperlink" Target="https://sanes.atlassian.net/browse/ESPC360-2508?atlOrigin=eyJpIjoiMjBhNWIzMmFjMjdiNGE1YzhhZTE4YmM0ZjA0MDM4ZWYiLCJwIjoiZXhjZWwtamlyYSJ9" TargetMode="External"/><Relationship Id="rId74" Type="http://schemas.openxmlformats.org/officeDocument/2006/relationships/hyperlink" Target="https://sanes.atlassian.net/browse/ESPC360-14146?atlOrigin=eyJpIjoiMjBhNWIzMmFjMjdiNGE1YzhhZTE4YmM0ZjA0MDM4ZWYiLCJwIjoiZXhjZWwtamlyYSJ9" TargetMode="External"/><Relationship Id="rId500" Type="http://schemas.openxmlformats.org/officeDocument/2006/relationships/hyperlink" Target="https://sanes.atlassian.net/browse/ESPC360-11397?atlOrigin=eyJpIjoiMjBhNWIzMmFjMjdiNGE1YzhhZTE4YmM0ZjA0MDM4ZWYiLCJwIjoiZXhjZWwtamlyYSJ9" TargetMode="External"/><Relationship Id="rId805" Type="http://schemas.openxmlformats.org/officeDocument/2006/relationships/hyperlink" Target="https://sanes.atlassian.net/browse/ESPC360-8744?atlOrigin=eyJpIjoiMjBhNWIzMmFjMjdiNGE1YzhhZTE4YmM0ZjA0MDM4ZWYiLCJwIjoiZXhjZWwtamlyYSJ9" TargetMode="External"/><Relationship Id="rId1130" Type="http://schemas.openxmlformats.org/officeDocument/2006/relationships/hyperlink" Target="https://sanes.atlassian.net/browse/ESPC360-6271?atlOrigin=eyJpIjoiMjBhNWIzMmFjMjdiNGE1YzhhZTE4YmM0ZjA0MDM4ZWYiLCJwIjoiZXhjZWwtamlyYSJ9" TargetMode="External"/><Relationship Id="rId1228" Type="http://schemas.openxmlformats.org/officeDocument/2006/relationships/hyperlink" Target="https://sanes.atlassian.net/browse/ESPC360-5917?atlOrigin=eyJpIjoiMjBhNWIzMmFjMjdiNGE1YzhhZTE4YmM0ZjA0MDM4ZWYiLCJwIjoiZXhjZWwtamlyYSJ9" TargetMode="External"/><Relationship Id="rId1435" Type="http://schemas.openxmlformats.org/officeDocument/2006/relationships/hyperlink" Target="https://sanes.atlassian.net/browse/ESDCENINFO-1085?atlOrigin=eyJpIjoiMjBhNWIzMmFjMjdiNGE1YzhhZTE4YmM0ZjA0MDM4ZWYiLCJwIjoiZXhjZWwtamlyYSJ9" TargetMode="External"/><Relationship Id="rId1642" Type="http://schemas.openxmlformats.org/officeDocument/2006/relationships/hyperlink" Target="https://sanes.atlassian.net/browse/ESPC360-1727?atlOrigin=eyJpIjoiMjBhNWIzMmFjMjdiNGE1YzhhZTE4YmM0ZjA0MDM4ZWYiLCJwIjoiZXhjZWwtamlyYSJ9" TargetMode="External"/><Relationship Id="rId1502" Type="http://schemas.openxmlformats.org/officeDocument/2006/relationships/hyperlink" Target="https://sanes.atlassian.net/browse/ESPC360-36?atlOrigin=eyJpIjoiMjBhNWIzMmFjMjdiNGE1YzhhZTE4YmM0ZjA0MDM4ZWYiLCJwIjoiZXhjZWwtamlyYSJ9" TargetMode="External"/><Relationship Id="rId290" Type="http://schemas.openxmlformats.org/officeDocument/2006/relationships/hyperlink" Target="https://sanes.atlassian.net/browse/ESPC360-12732?atlOrigin=eyJpIjoiMjBhNWIzMmFjMjdiNGE1YzhhZTE4YmM0ZjA0MDM4ZWYiLCJwIjoiZXhjZWwtamlyYSJ9" TargetMode="External"/><Relationship Id="rId388" Type="http://schemas.openxmlformats.org/officeDocument/2006/relationships/hyperlink" Target="https://sanes.atlassian.net/browse/ESPC360-11924?atlOrigin=eyJpIjoiMjBhNWIzMmFjMjdiNGE1YzhhZTE4YmM0ZjA0MDM4ZWYiLCJwIjoiZXhjZWwtamlyYSJ9" TargetMode="External"/><Relationship Id="rId150" Type="http://schemas.openxmlformats.org/officeDocument/2006/relationships/hyperlink" Target="https://sanes.atlassian.net/browse/ESPC360-13786?atlOrigin=eyJpIjoiMjBhNWIzMmFjMjdiNGE1YzhhZTE4YmM0ZjA0MDM4ZWYiLCJwIjoiZXhjZWwtamlyYSJ9" TargetMode="External"/><Relationship Id="rId595" Type="http://schemas.openxmlformats.org/officeDocument/2006/relationships/hyperlink" Target="https://sanes.atlassian.net/browse/ESPC360-10720?atlOrigin=eyJpIjoiMjBhNWIzMmFjMjdiNGE1YzhhZTE4YmM0ZjA0MDM4ZWYiLCJwIjoiZXhjZWwtamlyYSJ9" TargetMode="External"/><Relationship Id="rId248" Type="http://schemas.openxmlformats.org/officeDocument/2006/relationships/hyperlink" Target="https://sanes.atlassian.net/browse/ESPC360-13019?atlOrigin=eyJpIjoiMjBhNWIzMmFjMjdiNGE1YzhhZTE4YmM0ZjA0MDM4ZWYiLCJwIjoiZXhjZWwtamlyYSJ9" TargetMode="External"/><Relationship Id="rId455" Type="http://schemas.openxmlformats.org/officeDocument/2006/relationships/hyperlink" Target="https://sanes.atlassian.net/browse/ESPC360-11687?atlOrigin=eyJpIjoiMjBhNWIzMmFjMjdiNGE1YzhhZTE4YmM0ZjA0MDM4ZWYiLCJwIjoiZXhjZWwtamlyYSJ9" TargetMode="External"/><Relationship Id="rId662" Type="http://schemas.openxmlformats.org/officeDocument/2006/relationships/hyperlink" Target="https://sanes.atlassian.net/browse/ESDCENINFO-1085?atlOrigin=eyJpIjoiMjBhNWIzMmFjMjdiNGE1YzhhZTE4YmM0ZjA0MDM4ZWYiLCJwIjoiZXhjZWwtamlyYSJ9" TargetMode="External"/><Relationship Id="rId1085" Type="http://schemas.openxmlformats.org/officeDocument/2006/relationships/hyperlink" Target="https://sanes.atlassian.net/browse/ESDCENINFO-1085?atlOrigin=eyJpIjoiMjBhNWIzMmFjMjdiNGE1YzhhZTE4YmM0ZjA0MDM4ZWYiLCJwIjoiZXhjZWwtamlyYSJ9" TargetMode="External"/><Relationship Id="rId1292" Type="http://schemas.openxmlformats.org/officeDocument/2006/relationships/hyperlink" Target="https://sanes.atlassian.net/browse/ESPC360-5536?atlOrigin=eyJpIjoiMjBhNWIzMmFjMjdiNGE1YzhhZTE4YmM0ZjA0MDM4ZWYiLCJwIjoiZXhjZWwtamlyYSJ9" TargetMode="External"/><Relationship Id="rId108" Type="http://schemas.openxmlformats.org/officeDocument/2006/relationships/hyperlink" Target="https://sanes.atlassian.net/browse/ESPC360-13853?atlOrigin=eyJpIjoiMjBhNWIzMmFjMjdiNGE1YzhhZTE4YmM0ZjA0MDM4ZWYiLCJwIjoiZXhjZWwtamlyYSJ9" TargetMode="External"/><Relationship Id="rId315" Type="http://schemas.openxmlformats.org/officeDocument/2006/relationships/hyperlink" Target="https://sanes.atlassian.net/browse/ESDCENINFO-1085?atlOrigin=eyJpIjoiMjBhNWIzMmFjMjdiNGE1YzhhZTE4YmM0ZjA0MDM4ZWYiLCJwIjoiZXhjZWwtamlyYSJ9" TargetMode="External"/><Relationship Id="rId522" Type="http://schemas.openxmlformats.org/officeDocument/2006/relationships/hyperlink" Target="https://sanes.atlassian.net/browse/ESPC360-9479?atlOrigin=eyJpIjoiMjBhNWIzMmFjMjdiNGE1YzhhZTE4YmM0ZjA0MDM4ZWYiLCJwIjoiZXhjZWwtamlyYSJ9" TargetMode="External"/><Relationship Id="rId967" Type="http://schemas.openxmlformats.org/officeDocument/2006/relationships/hyperlink" Target="https://sanes.atlassian.net/browse/ESPC360-3468?atlOrigin=eyJpIjoiMjBhNWIzMmFjMjdiNGE1YzhhZTE4YmM0ZjA0MDM4ZWYiLCJwIjoiZXhjZWwtamlyYSJ9" TargetMode="External"/><Relationship Id="rId1152" Type="http://schemas.openxmlformats.org/officeDocument/2006/relationships/hyperlink" Target="https://sanes.atlassian.net/browse/ESPC360-6233?atlOrigin=eyJpIjoiMjBhNWIzMmFjMjdiNGE1YzhhZTE4YmM0ZjA0MDM4ZWYiLCJwIjoiZXhjZWwtamlyYSJ9" TargetMode="External"/><Relationship Id="rId1597" Type="http://schemas.openxmlformats.org/officeDocument/2006/relationships/hyperlink" Target="https://sanes.atlassian.net/browse/ESDCENINFO-1036?atlOrigin=eyJpIjoiMjBhNWIzMmFjMjdiNGE1YzhhZTE4YmM0ZjA0MDM4ZWYiLCJwIjoiZXhjZWwtamlyYSJ9" TargetMode="External"/><Relationship Id="rId96" Type="http://schemas.openxmlformats.org/officeDocument/2006/relationships/hyperlink" Target="https://sanes.atlassian.net/browse/ESPC360-14082?atlOrigin=eyJpIjoiMjBhNWIzMmFjMjdiNGE1YzhhZTE4YmM0ZjA0MDM4ZWYiLCJwIjoiZXhjZWwtamlyYSJ9" TargetMode="External"/><Relationship Id="rId827" Type="http://schemas.openxmlformats.org/officeDocument/2006/relationships/hyperlink" Target="https://sanes.atlassian.net/browse/ESPC360-8610?atlOrigin=eyJpIjoiMjBhNWIzMmFjMjdiNGE1YzhhZTE4YmM0ZjA0MDM4ZWYiLCJwIjoiZXhjZWwtamlyYSJ9" TargetMode="External"/><Relationship Id="rId1012" Type="http://schemas.openxmlformats.org/officeDocument/2006/relationships/hyperlink" Target="https://sanes.atlassian.net/browse/ESPC360-6838?atlOrigin=eyJpIjoiMjBhNWIzMmFjMjdiNGE1YzhhZTE4YmM0ZjA0MDM4ZWYiLCJwIjoiZXhjZWwtamlyYSJ9" TargetMode="External"/><Relationship Id="rId1457" Type="http://schemas.openxmlformats.org/officeDocument/2006/relationships/hyperlink" Target="https://sanes.atlassian.net/browse/ESPC360-4569?atlOrigin=eyJpIjoiMjBhNWIzMmFjMjdiNGE1YzhhZTE4YmM0ZjA0MDM4ZWYiLCJwIjoiZXhjZWwtamlyYSJ9" TargetMode="External"/><Relationship Id="rId1664" Type="http://schemas.openxmlformats.org/officeDocument/2006/relationships/hyperlink" Target="https://sanes.atlassian.net/browse/ESPC360-26?atlOrigin=eyJpIjoiMjBhNWIzMmFjMjdiNGE1YzhhZTE4YmM0ZjA0MDM4ZWYiLCJwIjoiZXhjZWwtamlyYSJ9" TargetMode="External"/><Relationship Id="rId1317" Type="http://schemas.openxmlformats.org/officeDocument/2006/relationships/hyperlink" Target="https://sanes.atlassian.net/browse/ESDCENINFO-1085?atlOrigin=eyJpIjoiMjBhNWIzMmFjMjdiNGE1YzhhZTE4YmM0ZjA0MDM4ZWYiLCJwIjoiZXhjZWwtamlyYSJ9" TargetMode="External"/><Relationship Id="rId1524" Type="http://schemas.openxmlformats.org/officeDocument/2006/relationships/hyperlink" Target="https://sanes.atlassian.net/browse/ESDCENINFO-1036?atlOrigin=eyJpIjoiMjBhNWIzMmFjMjdiNGE1YzhhZTE4YmM0ZjA0MDM4ZWYiLCJwIjoiZXhjZWwtamlyYSJ9" TargetMode="External"/><Relationship Id="rId23" Type="http://schemas.openxmlformats.org/officeDocument/2006/relationships/hyperlink" Target="https://sanes.atlassian.net/browse/ESPC360-14314?atlOrigin=eyJpIjoiMjBhNWIzMmFjMjdiNGE1YzhhZTE4YmM0ZjA0MDM4ZWYiLCJwIjoiZXhjZWwtamlyYSJ9" TargetMode="External"/><Relationship Id="rId172" Type="http://schemas.openxmlformats.org/officeDocument/2006/relationships/hyperlink" Target="https://sanes.atlassian.net/browse/ESPC360-13503?atlOrigin=eyJpIjoiMjBhNWIzMmFjMjdiNGE1YzhhZTE4YmM0ZjA0MDM4ZWYiLCJwIjoiZXhjZWwtamlyYSJ9" TargetMode="External"/><Relationship Id="rId477" Type="http://schemas.openxmlformats.org/officeDocument/2006/relationships/hyperlink" Target="https://sanes.atlassian.net/browse/ESPC360-11492?atlOrigin=eyJpIjoiMjBhNWIzMmFjMjdiNGE1YzhhZTE4YmM0ZjA0MDM4ZWYiLCJwIjoiZXhjZWwtamlyYSJ9" TargetMode="External"/><Relationship Id="rId684" Type="http://schemas.openxmlformats.org/officeDocument/2006/relationships/hyperlink" Target="https://sanes.atlassian.net/browse/ESDCENINFO-1085?atlOrigin=eyJpIjoiMjBhNWIzMmFjMjdiNGE1YzhhZTE4YmM0ZjA0MDM4ZWYiLCJwIjoiZXhjZWwtamlyYSJ9" TargetMode="External"/><Relationship Id="rId337" Type="http://schemas.openxmlformats.org/officeDocument/2006/relationships/hyperlink" Target="https://sanes.atlassian.net/browse/ESPC360-3468?atlOrigin=eyJpIjoiMjBhNWIzMmFjMjdiNGE1YzhhZTE4YmM0ZjA0MDM4ZWYiLCJwIjoiZXhjZWwtamlyYSJ9" TargetMode="External"/><Relationship Id="rId891" Type="http://schemas.openxmlformats.org/officeDocument/2006/relationships/hyperlink" Target="https://sanes.atlassian.net/browse/ESPC360-7913?atlOrigin=eyJpIjoiMjBhNWIzMmFjMjdiNGE1YzhhZTE4YmM0ZjA0MDM4ZWYiLCJwIjoiZXhjZWwtamlyYSJ9" TargetMode="External"/><Relationship Id="rId989" Type="http://schemas.openxmlformats.org/officeDocument/2006/relationships/hyperlink" Target="https://sanes.atlassian.net/browse/ESDCENINFO-1085?atlOrigin=eyJpIjoiMjBhNWIzMmFjMjdiNGE1YzhhZTE4YmM0ZjA0MDM4ZWYiLCJwIjoiZXhjZWwtamlyYSJ9" TargetMode="External"/><Relationship Id="rId544" Type="http://schemas.openxmlformats.org/officeDocument/2006/relationships/hyperlink" Target="https://sanes.atlassian.net/browse/ESPC360-3468?atlOrigin=eyJpIjoiMjBhNWIzMmFjMjdiNGE1YzhhZTE4YmM0ZjA0MDM4ZWYiLCJwIjoiZXhjZWwtamlyYSJ9" TargetMode="External"/><Relationship Id="rId751" Type="http://schemas.openxmlformats.org/officeDocument/2006/relationships/hyperlink" Target="https://sanes.atlassian.net/browse/ESPC360-3468?atlOrigin=eyJpIjoiMjBhNWIzMmFjMjdiNGE1YzhhZTE4YmM0ZjA0MDM4ZWYiLCJwIjoiZXhjZWwtamlyYSJ9" TargetMode="External"/><Relationship Id="rId849" Type="http://schemas.openxmlformats.org/officeDocument/2006/relationships/hyperlink" Target="https://sanes.atlassian.net/browse/ESPC360-8076?atlOrigin=eyJpIjoiMjBhNWIzMmFjMjdiNGE1YzhhZTE4YmM0ZjA0MDM4ZWYiLCJwIjoiZXhjZWwtamlyYSJ9" TargetMode="External"/><Relationship Id="rId1174" Type="http://schemas.openxmlformats.org/officeDocument/2006/relationships/hyperlink" Target="https://sanes.atlassian.net/browse/ESPC360-6183?atlOrigin=eyJpIjoiMjBhNWIzMmFjMjdiNGE1YzhhZTE4YmM0ZjA0MDM4ZWYiLCJwIjoiZXhjZWwtamlyYSJ9" TargetMode="External"/><Relationship Id="rId1381" Type="http://schemas.openxmlformats.org/officeDocument/2006/relationships/hyperlink" Target="https://sanes.atlassian.net/browse/ESPC360-4903?atlOrigin=eyJpIjoiMjBhNWIzMmFjMjdiNGE1YzhhZTE4YmM0ZjA0MDM4ZWYiLCJwIjoiZXhjZWwtamlyYSJ9" TargetMode="External"/><Relationship Id="rId1479" Type="http://schemas.openxmlformats.org/officeDocument/2006/relationships/hyperlink" Target="https://sanes.atlassian.net/browse/ESPC360-36?atlOrigin=eyJpIjoiMjBhNWIzMmFjMjdiNGE1YzhhZTE4YmM0ZjA0MDM4ZWYiLCJwIjoiZXhjZWwtamlyYSJ9" TargetMode="External"/><Relationship Id="rId1686" Type="http://schemas.openxmlformats.org/officeDocument/2006/relationships/hyperlink" Target="https://sanes.atlassian.net/browse/ESPC360-34?atlOrigin=eyJpIjoiMjBhNWIzMmFjMjdiNGE1YzhhZTE4YmM0ZjA0MDM4ZWYiLCJwIjoiZXhjZWwtamlyYSJ9" TargetMode="External"/><Relationship Id="rId404" Type="http://schemas.openxmlformats.org/officeDocument/2006/relationships/hyperlink" Target="https://sanes.atlassian.net/browse/ESPC360-11882?atlOrigin=eyJpIjoiMjBhNWIzMmFjMjdiNGE1YzhhZTE4YmM0ZjA0MDM4ZWYiLCJwIjoiZXhjZWwtamlyYSJ9" TargetMode="External"/><Relationship Id="rId611" Type="http://schemas.openxmlformats.org/officeDocument/2006/relationships/hyperlink" Target="https://sanes.atlassian.net/browse/ESPC360-10587?atlOrigin=eyJpIjoiMjBhNWIzMmFjMjdiNGE1YzhhZTE4YmM0ZjA0MDM4ZWYiLCJwIjoiZXhjZWwtamlyYSJ9" TargetMode="External"/><Relationship Id="rId1034" Type="http://schemas.openxmlformats.org/officeDocument/2006/relationships/hyperlink" Target="https://sanes.atlassian.net/browse/ESPC360-6726?atlOrigin=eyJpIjoiMjBhNWIzMmFjMjdiNGE1YzhhZTE4YmM0ZjA0MDM4ZWYiLCJwIjoiZXhjZWwtamlyYSJ9" TargetMode="External"/><Relationship Id="rId1241" Type="http://schemas.openxmlformats.org/officeDocument/2006/relationships/hyperlink" Target="https://sanes.atlassian.net/browse/ESPC360-5768?atlOrigin=eyJpIjoiMjBhNWIzMmFjMjdiNGE1YzhhZTE4YmM0ZjA0MDM4ZWYiLCJwIjoiZXhjZWwtamlyYSJ9" TargetMode="External"/><Relationship Id="rId1339" Type="http://schemas.openxmlformats.org/officeDocument/2006/relationships/hyperlink" Target="https://sanes.atlassian.net/browse/ESPC360-5089?atlOrigin=eyJpIjoiMjBhNWIzMmFjMjdiNGE1YzhhZTE4YmM0ZjA0MDM4ZWYiLCJwIjoiZXhjZWwtamlyYSJ9" TargetMode="External"/><Relationship Id="rId709" Type="http://schemas.openxmlformats.org/officeDocument/2006/relationships/hyperlink" Target="https://sanes.atlassian.net/browse/ESPC360-9738?atlOrigin=eyJpIjoiMjBhNWIzMmFjMjdiNGE1YzhhZTE4YmM0ZjA0MDM4ZWYiLCJwIjoiZXhjZWwtamlyYSJ9" TargetMode="External"/><Relationship Id="rId916" Type="http://schemas.openxmlformats.org/officeDocument/2006/relationships/hyperlink" Target="https://sanes.atlassian.net/browse/ESDCENINFO-1085?atlOrigin=eyJpIjoiMjBhNWIzMmFjMjdiNGE1YzhhZTE4YmM0ZjA0MDM4ZWYiLCJwIjoiZXhjZWwtamlyYSJ9" TargetMode="External"/><Relationship Id="rId1101" Type="http://schemas.openxmlformats.org/officeDocument/2006/relationships/hyperlink" Target="https://sanes.atlassian.net/browse/ESDCENINFO-1085?atlOrigin=eyJpIjoiMjBhNWIzMmFjMjdiNGE1YzhhZTE4YmM0ZjA0MDM4ZWYiLCJwIjoiZXhjZWwtamlyYSJ9" TargetMode="External"/><Relationship Id="rId1546" Type="http://schemas.openxmlformats.org/officeDocument/2006/relationships/hyperlink" Target="https://sanes.atlassian.net/browse/ESPC360-2858?atlOrigin=eyJpIjoiMjBhNWIzMmFjMjdiNGE1YzhhZTE4YmM0ZjA0MDM4ZWYiLCJwIjoiZXhjZWwtamlyYSJ9" TargetMode="External"/><Relationship Id="rId45" Type="http://schemas.openxmlformats.org/officeDocument/2006/relationships/hyperlink" Target="https://sanes.atlassian.net/browse/ESDCENINFO-1184?atlOrigin=eyJpIjoiMjBhNWIzMmFjMjdiNGE1YzhhZTE4YmM0ZjA0MDM4ZWYiLCJwIjoiZXhjZWwtamlyYSJ9" TargetMode="External"/><Relationship Id="rId1406" Type="http://schemas.openxmlformats.org/officeDocument/2006/relationships/hyperlink" Target="https://sanes.atlassian.net/browse/ESDCENINFO-1085?atlOrigin=eyJpIjoiMjBhNWIzMmFjMjdiNGE1YzhhZTE4YmM0ZjA0MDM4ZWYiLCJwIjoiZXhjZWwtamlyYSJ9" TargetMode="External"/><Relationship Id="rId1613" Type="http://schemas.openxmlformats.org/officeDocument/2006/relationships/hyperlink" Target="https://sanes.atlassian.net/browse/ESPC360-2167?atlOrigin=eyJpIjoiMjBhNWIzMmFjMjdiNGE1YzhhZTE4YmM0ZjA0MDM4ZWYiLCJwIjoiZXhjZWwtamlyYSJ9" TargetMode="External"/><Relationship Id="rId194" Type="http://schemas.openxmlformats.org/officeDocument/2006/relationships/hyperlink" Target="https://sanes.atlassian.net/browse/ESPC360-13378?atlOrigin=eyJpIjoiMjBhNWIzMmFjMjdiNGE1YzhhZTE4YmM0ZjA0MDM4ZWYiLCJwIjoiZXhjZWwtamlyYSJ9" TargetMode="External"/><Relationship Id="rId261" Type="http://schemas.openxmlformats.org/officeDocument/2006/relationships/hyperlink" Target="https://sanes.atlassian.net/browse/ESDCENINFO-1085?atlOrigin=eyJpIjoiMjBhNWIzMmFjMjdiNGE1YzhhZTE4YmM0ZjA0MDM4ZWYiLCJwIjoiZXhjZWwtamlyYSJ9" TargetMode="External"/><Relationship Id="rId499" Type="http://schemas.openxmlformats.org/officeDocument/2006/relationships/hyperlink" Target="https://sanes.atlassian.net/browse/ESPC360-3468?atlOrigin=eyJpIjoiMjBhNWIzMmFjMjdiNGE1YzhhZTE4YmM0ZjA0MDM4ZWYiLCJwIjoiZXhjZWwtamlyYSJ9" TargetMode="External"/><Relationship Id="rId359" Type="http://schemas.openxmlformats.org/officeDocument/2006/relationships/hyperlink" Target="https://sanes.atlassian.net/browse/ESDCENINFO-1085?atlOrigin=eyJpIjoiMjBhNWIzMmFjMjdiNGE1YzhhZTE4YmM0ZjA0MDM4ZWYiLCJwIjoiZXhjZWwtamlyYSJ9" TargetMode="External"/><Relationship Id="rId566" Type="http://schemas.openxmlformats.org/officeDocument/2006/relationships/hyperlink" Target="https://sanes.atlassian.net/browse/ESDCENINFO-1085?atlOrigin=eyJpIjoiMjBhNWIzMmFjMjdiNGE1YzhhZTE4YmM0ZjA0MDM4ZWYiLCJwIjoiZXhjZWwtamlyYSJ9" TargetMode="External"/><Relationship Id="rId773" Type="http://schemas.openxmlformats.org/officeDocument/2006/relationships/hyperlink" Target="https://sanes.atlassian.net/browse/ESPC360-3468?atlOrigin=eyJpIjoiMjBhNWIzMmFjMjdiNGE1YzhhZTE4YmM0ZjA0MDM4ZWYiLCJwIjoiZXhjZWwtamlyYSJ9" TargetMode="External"/><Relationship Id="rId1196" Type="http://schemas.openxmlformats.org/officeDocument/2006/relationships/hyperlink" Target="https://sanes.atlassian.net/browse/ESPC360-6043?atlOrigin=eyJpIjoiMjBhNWIzMmFjMjdiNGE1YzhhZTE4YmM0ZjA0MDM4ZWYiLCJwIjoiZXhjZWwtamlyYSJ9" TargetMode="External"/><Relationship Id="rId121" Type="http://schemas.openxmlformats.org/officeDocument/2006/relationships/hyperlink" Target="https://sanes.atlassian.net/browse/ESPC360-14314?atlOrigin=eyJpIjoiMjBhNWIzMmFjMjdiNGE1YzhhZTE4YmM0ZjA0MDM4ZWYiLCJwIjoiZXhjZWwtamlyYSJ9" TargetMode="External"/><Relationship Id="rId219" Type="http://schemas.openxmlformats.org/officeDocument/2006/relationships/hyperlink" Target="https://sanes.atlassian.net/browse/ESPC360-3468?atlOrigin=eyJpIjoiMjBhNWIzMmFjMjdiNGE1YzhhZTE4YmM0ZjA0MDM4ZWYiLCJwIjoiZXhjZWwtamlyYSJ9" TargetMode="External"/><Relationship Id="rId426" Type="http://schemas.openxmlformats.org/officeDocument/2006/relationships/hyperlink" Target="https://sanes.atlassian.net/browse/ESPC360-3468?atlOrigin=eyJpIjoiMjBhNWIzMmFjMjdiNGE1YzhhZTE4YmM0ZjA0MDM4ZWYiLCJwIjoiZXhjZWwtamlyYSJ9" TargetMode="External"/><Relationship Id="rId633" Type="http://schemas.openxmlformats.org/officeDocument/2006/relationships/hyperlink" Target="https://sanes.atlassian.net/browse/ESPC360-10404?atlOrigin=eyJpIjoiMjBhNWIzMmFjMjdiNGE1YzhhZTE4YmM0ZjA0MDM4ZWYiLCJwIjoiZXhjZWwtamlyYSJ9" TargetMode="External"/><Relationship Id="rId980" Type="http://schemas.openxmlformats.org/officeDocument/2006/relationships/hyperlink" Target="https://sanes.atlassian.net/browse/ESPC360-7200?atlOrigin=eyJpIjoiMjBhNWIzMmFjMjdiNGE1YzhhZTE4YmM0ZjA0MDM4ZWYiLCJwIjoiZXhjZWwtamlyYSJ9" TargetMode="External"/><Relationship Id="rId1056" Type="http://schemas.openxmlformats.org/officeDocument/2006/relationships/hyperlink" Target="https://sanes.atlassian.net/browse/ESDCENINFO-1085?atlOrigin=eyJpIjoiMjBhNWIzMmFjMjdiNGE1YzhhZTE4YmM0ZjA0MDM4ZWYiLCJwIjoiZXhjZWwtamlyYSJ9" TargetMode="External"/><Relationship Id="rId1263" Type="http://schemas.openxmlformats.org/officeDocument/2006/relationships/hyperlink" Target="https://sanes.atlassian.net/browse/ESDCENINFO-1085?atlOrigin=eyJpIjoiMjBhNWIzMmFjMjdiNGE1YzhhZTE4YmM0ZjA0MDM4ZWYiLCJwIjoiZXhjZWwtamlyYSJ9" TargetMode="External"/><Relationship Id="rId840" Type="http://schemas.openxmlformats.org/officeDocument/2006/relationships/hyperlink" Target="https://sanes.atlassian.net/browse/ESDCENINFO-1085?atlOrigin=eyJpIjoiMjBhNWIzMmFjMjdiNGE1YzhhZTE4YmM0ZjA0MDM4ZWYiLCJwIjoiZXhjZWwtamlyYSJ9" TargetMode="External"/><Relationship Id="rId938" Type="http://schemas.openxmlformats.org/officeDocument/2006/relationships/hyperlink" Target="https://sanes.atlassian.net/browse/ESDCENINFO-1085?atlOrigin=eyJpIjoiMjBhNWIzMmFjMjdiNGE1YzhhZTE4YmM0ZjA0MDM4ZWYiLCJwIjoiZXhjZWwtamlyYSJ9" TargetMode="External"/><Relationship Id="rId1470" Type="http://schemas.openxmlformats.org/officeDocument/2006/relationships/hyperlink" Target="https://sanes.atlassian.net/browse/ESPC360-3484?atlOrigin=eyJpIjoiMjBhNWIzMmFjMjdiNGE1YzhhZTE4YmM0ZjA0MDM4ZWYiLCJwIjoiZXhjZWwtamlyYSJ9" TargetMode="External"/><Relationship Id="rId1568" Type="http://schemas.openxmlformats.org/officeDocument/2006/relationships/hyperlink" Target="https://sanes.atlassian.net/browse/ESDCENINFO-1036?atlOrigin=eyJpIjoiMjBhNWIzMmFjMjdiNGE1YzhhZTE4YmM0ZjA0MDM4ZWYiLCJwIjoiZXhjZWwtamlyYSJ9" TargetMode="External"/><Relationship Id="rId67" Type="http://schemas.openxmlformats.org/officeDocument/2006/relationships/hyperlink" Target="https://sanes.atlassian.net/browse/ESDCENINFO-1085?atlOrigin=eyJpIjoiMjBhNWIzMmFjMjdiNGE1YzhhZTE4YmM0ZjA0MDM4ZWYiLCJwIjoiZXhjZWwtamlyYSJ9" TargetMode="External"/><Relationship Id="rId700" Type="http://schemas.openxmlformats.org/officeDocument/2006/relationships/hyperlink" Target="https://sanes.atlassian.net/browse/ESPC360-3468?atlOrigin=eyJpIjoiMjBhNWIzMmFjMjdiNGE1YzhhZTE4YmM0ZjA0MDM4ZWYiLCJwIjoiZXhjZWwtamlyYSJ9" TargetMode="External"/><Relationship Id="rId1123" Type="http://schemas.openxmlformats.org/officeDocument/2006/relationships/hyperlink" Target="https://sanes.atlassian.net/browse/ESDCENINFO-1085?atlOrigin=eyJpIjoiMjBhNWIzMmFjMjdiNGE1YzhhZTE4YmM0ZjA0MDM4ZWYiLCJwIjoiZXhjZWwtamlyYSJ9" TargetMode="External"/><Relationship Id="rId1330" Type="http://schemas.openxmlformats.org/officeDocument/2006/relationships/hyperlink" Target="https://sanes.atlassian.net/browse/ESDCENINFO-1085?atlOrigin=eyJpIjoiMjBhNWIzMmFjMjdiNGE1YzhhZTE4YmM0ZjA0MDM4ZWYiLCJwIjoiZXhjZWwtamlyYSJ9" TargetMode="External"/><Relationship Id="rId1428" Type="http://schemas.openxmlformats.org/officeDocument/2006/relationships/hyperlink" Target="https://sanes.atlassian.net/browse/ESPC360-4333?atlOrigin=eyJpIjoiMjBhNWIzMmFjMjdiNGE1YzhhZTE4YmM0ZjA0MDM4ZWYiLCJwIjoiZXhjZWwtamlyYSJ9" TargetMode="External"/><Relationship Id="rId1635" Type="http://schemas.openxmlformats.org/officeDocument/2006/relationships/hyperlink" Target="https://sanes.atlassian.net/browse/ESPC360-2795?atlOrigin=eyJpIjoiMjBhNWIzMmFjMjdiNGE1YzhhZTE4YmM0ZjA0MDM4ZWYiLCJwIjoiZXhjZWwtamlyYSJ9" TargetMode="External"/><Relationship Id="rId1702" Type="http://schemas.openxmlformats.org/officeDocument/2006/relationships/hyperlink" Target="https://sanes.atlassian.net/browse/ESDCENINFO-1036?atlOrigin=eyJpIjoiMjBhNWIzMmFjMjdiNGE1YzhhZTE4YmM0ZjA0MDM4ZWYiLCJwIjoiZXhjZWwtamlyYSJ9" TargetMode="External"/><Relationship Id="rId283" Type="http://schemas.openxmlformats.org/officeDocument/2006/relationships/hyperlink" Target="https://sanes.atlassian.net/browse/ESDCENINFO-1085?atlOrigin=eyJpIjoiMjBhNWIzMmFjMjdiNGE1YzhhZTE4YmM0ZjA0MDM4ZWYiLCJwIjoiZXhjZWwtamlyYSJ9" TargetMode="External"/><Relationship Id="rId490" Type="http://schemas.openxmlformats.org/officeDocument/2006/relationships/hyperlink" Target="https://sanes.atlassian.net/browse/ESPC360-11444?atlOrigin=eyJpIjoiMjBhNWIzMmFjMjdiNGE1YzhhZTE4YmM0ZjA0MDM4ZWYiLCJwIjoiZXhjZWwtamlyYSJ9" TargetMode="External"/><Relationship Id="rId143" Type="http://schemas.openxmlformats.org/officeDocument/2006/relationships/hyperlink" Target="https://sanes.atlassian.net/browse/ESPC360-13795?atlOrigin=eyJpIjoiMjBhNWIzMmFjMjdiNGE1YzhhZTE4YmM0ZjA0MDM4ZWYiLCJwIjoiZXhjZWwtamlyYSJ9" TargetMode="External"/><Relationship Id="rId350" Type="http://schemas.openxmlformats.org/officeDocument/2006/relationships/hyperlink" Target="https://sanes.atlassian.net/browse/ESPC360-12194?atlOrigin=eyJpIjoiMjBhNWIzMmFjMjdiNGE1YzhhZTE4YmM0ZjA0MDM4ZWYiLCJwIjoiZXhjZWwtamlyYSJ9" TargetMode="External"/><Relationship Id="rId588" Type="http://schemas.openxmlformats.org/officeDocument/2006/relationships/hyperlink" Target="https://sanes.atlassian.net/browse/ESPC360-3468?atlOrigin=eyJpIjoiMjBhNWIzMmFjMjdiNGE1YzhhZTE4YmM0ZjA0MDM4ZWYiLCJwIjoiZXhjZWwtamlyYSJ9" TargetMode="External"/><Relationship Id="rId795" Type="http://schemas.openxmlformats.org/officeDocument/2006/relationships/hyperlink" Target="https://sanes.atlassian.net/browse/ESPC360-9051?atlOrigin=eyJpIjoiMjBhNWIzMmFjMjdiNGE1YzhhZTE4YmM0ZjA0MDM4ZWYiLCJwIjoiZXhjZWwtamlyYSJ9" TargetMode="External"/><Relationship Id="rId9" Type="http://schemas.openxmlformats.org/officeDocument/2006/relationships/hyperlink" Target="https://sanes.atlassian.net/browse/ESDCENINFO-1184?atlOrigin=eyJpIjoiMjBhNWIzMmFjMjdiNGE1YzhhZTE4YmM0ZjA0MDM4ZWYiLCJwIjoiZXhjZWwtamlyYSJ9" TargetMode="External"/><Relationship Id="rId210" Type="http://schemas.openxmlformats.org/officeDocument/2006/relationships/hyperlink" Target="https://sanes.atlassian.net/browse/ESPC360-13297?atlOrigin=eyJpIjoiMjBhNWIzMmFjMjdiNGE1YzhhZTE4YmM0ZjA0MDM4ZWYiLCJwIjoiZXhjZWwtamlyYSJ9" TargetMode="External"/><Relationship Id="rId448" Type="http://schemas.openxmlformats.org/officeDocument/2006/relationships/hyperlink" Target="https://sanes.atlassian.net/browse/ESPC360-3468?atlOrigin=eyJpIjoiMjBhNWIzMmFjMjdiNGE1YzhhZTE4YmM0ZjA0MDM4ZWYiLCJwIjoiZXhjZWwtamlyYSJ9" TargetMode="External"/><Relationship Id="rId655" Type="http://schemas.openxmlformats.org/officeDocument/2006/relationships/hyperlink" Target="https://sanes.atlassian.net/browse/ESPC360-10233?atlOrigin=eyJpIjoiMjBhNWIzMmFjMjdiNGE1YzhhZTE4YmM0ZjA0MDM4ZWYiLCJwIjoiZXhjZWwtamlyYSJ9" TargetMode="External"/><Relationship Id="rId862" Type="http://schemas.openxmlformats.org/officeDocument/2006/relationships/hyperlink" Target="https://sanes.atlassian.net/browse/ESDCENINFO-1085?atlOrigin=eyJpIjoiMjBhNWIzMmFjMjdiNGE1YzhhZTE4YmM0ZjA0MDM4ZWYiLCJwIjoiZXhjZWwtamlyYSJ9" TargetMode="External"/><Relationship Id="rId1078" Type="http://schemas.openxmlformats.org/officeDocument/2006/relationships/hyperlink" Target="https://sanes.atlassian.net/browse/ESDCENINFO-1085?atlOrigin=eyJpIjoiMjBhNWIzMmFjMjdiNGE1YzhhZTE4YmM0ZjA0MDM4ZWYiLCJwIjoiZXhjZWwtamlyYSJ9" TargetMode="External"/><Relationship Id="rId1285" Type="http://schemas.openxmlformats.org/officeDocument/2006/relationships/hyperlink" Target="https://sanes.atlassian.net/browse/ESPC360-3882?atlOrigin=eyJpIjoiMjBhNWIzMmFjMjdiNGE1YzhhZTE4YmM0ZjA0MDM4ZWYiLCJwIjoiZXhjZWwtamlyYSJ9" TargetMode="External"/><Relationship Id="rId1492" Type="http://schemas.openxmlformats.org/officeDocument/2006/relationships/hyperlink" Target="https://sanes.atlassian.net/browse/ESDCENINFO-1036?atlOrigin=eyJpIjoiMjBhNWIzMmFjMjdiNGE1YzhhZTE4YmM0ZjA0MDM4ZWYiLCJwIjoiZXhjZWwtamlyYSJ9" TargetMode="External"/><Relationship Id="rId308" Type="http://schemas.openxmlformats.org/officeDocument/2006/relationships/hyperlink" Target="https://sanes.atlassian.net/browse/ESPC360-12637?atlOrigin=eyJpIjoiMjBhNWIzMmFjMjdiNGE1YzhhZTE4YmM0ZjA0MDM4ZWYiLCJwIjoiZXhjZWwtamlyYSJ9" TargetMode="External"/><Relationship Id="rId515" Type="http://schemas.openxmlformats.org/officeDocument/2006/relationships/hyperlink" Target="https://sanes.atlassian.net/browse/ESPC360-11227?atlOrigin=eyJpIjoiMjBhNWIzMmFjMjdiNGE1YzhhZTE4YmM0ZjA0MDM4ZWYiLCJwIjoiZXhjZWwtamlyYSJ9" TargetMode="External"/><Relationship Id="rId722" Type="http://schemas.openxmlformats.org/officeDocument/2006/relationships/hyperlink" Target="https://sanes.atlassian.net/browse/ESPC360-3468?atlOrigin=eyJpIjoiMjBhNWIzMmFjMjdiNGE1YzhhZTE4YmM0ZjA0MDM4ZWYiLCJwIjoiZXhjZWwtamlyYSJ9" TargetMode="External"/><Relationship Id="rId1145" Type="http://schemas.openxmlformats.org/officeDocument/2006/relationships/hyperlink" Target="https://sanes.atlassian.net/browse/ESPC360-6260?atlOrigin=eyJpIjoiMjBhNWIzMmFjMjdiNGE1YzhhZTE4YmM0ZjA0MDM4ZWYiLCJwIjoiZXhjZWwtamlyYSJ9" TargetMode="External"/><Relationship Id="rId1352" Type="http://schemas.openxmlformats.org/officeDocument/2006/relationships/hyperlink" Target="https://sanes.atlassian.net/browse/ESDCENINFO-1085?atlOrigin=eyJpIjoiMjBhNWIzMmFjMjdiNGE1YzhhZTE4YmM0ZjA0MDM4ZWYiLCJwIjoiZXhjZWwtamlyYSJ9" TargetMode="External"/><Relationship Id="rId89" Type="http://schemas.openxmlformats.org/officeDocument/2006/relationships/hyperlink" Target="https://sanes.atlassian.net/browse/ESDCENINFO-1136?atlOrigin=eyJpIjoiMjBhNWIzMmFjMjdiNGE1YzhhZTE4YmM0ZjA0MDM4ZWYiLCJwIjoiZXhjZWwtamlyYSJ9" TargetMode="External"/><Relationship Id="rId1005" Type="http://schemas.openxmlformats.org/officeDocument/2006/relationships/hyperlink" Target="https://sanes.atlassian.net/browse/ESDCENINFO-1085?atlOrigin=eyJpIjoiMjBhNWIzMmFjMjdiNGE1YzhhZTE4YmM0ZjA0MDM4ZWYiLCJwIjoiZXhjZWwtamlyYSJ9" TargetMode="External"/><Relationship Id="rId1212" Type="http://schemas.openxmlformats.org/officeDocument/2006/relationships/hyperlink" Target="https://sanes.atlassian.net/browse/ESPC360-5954?atlOrigin=eyJpIjoiMjBhNWIzMmFjMjdiNGE1YzhhZTE4YmM0ZjA0MDM4ZWYiLCJwIjoiZXhjZWwtamlyYSJ9" TargetMode="External"/><Relationship Id="rId1657" Type="http://schemas.openxmlformats.org/officeDocument/2006/relationships/hyperlink" Target="https://sanes.atlassian.net/browse/ESDCENINFO-1036?atlOrigin=eyJpIjoiMjBhNWIzMmFjMjdiNGE1YzhhZTE4YmM0ZjA0MDM4ZWYiLCJwIjoiZXhjZWwtamlyYSJ9" TargetMode="External"/><Relationship Id="rId1517" Type="http://schemas.openxmlformats.org/officeDocument/2006/relationships/hyperlink" Target="https://sanes.atlassian.net/browse/ESPC360-36?atlOrigin=eyJpIjoiMjBhNWIzMmFjMjdiNGE1YzhhZTE4YmM0ZjA0MDM4ZWYiLCJwIjoiZXhjZWwtamlyYSJ9" TargetMode="External"/><Relationship Id="rId16" Type="http://schemas.openxmlformats.org/officeDocument/2006/relationships/hyperlink" Target="https://sanes.atlassian.net/browse/ESPC360-14874?atlOrigin=eyJpIjoiMjBhNWIzMmFjMjdiNGE1YzhhZTE4YmM0ZjA0MDM4ZWYiLCJwIjoiZXhjZWwtamlyYSJ9" TargetMode="External"/><Relationship Id="rId165" Type="http://schemas.openxmlformats.org/officeDocument/2006/relationships/hyperlink" Target="https://sanes.atlassian.net/browse/ESPC360-3468?atlOrigin=eyJpIjoiMjBhNWIzMmFjMjdiNGE1YzhhZTE4YmM0ZjA0MDM4ZWYiLCJwIjoiZXhjZWwtamlyYSJ9" TargetMode="External"/><Relationship Id="rId372" Type="http://schemas.openxmlformats.org/officeDocument/2006/relationships/hyperlink" Target="https://sanes.atlassian.net/browse/ESDCENINFO-1162?atlOrigin=eyJpIjoiMjBhNWIzMmFjMjdiNGE1YzhhZTE4YmM0ZjA0MDM4ZWYiLCJwIjoiZXhjZWwtamlyYSJ9" TargetMode="External"/><Relationship Id="rId677" Type="http://schemas.openxmlformats.org/officeDocument/2006/relationships/hyperlink" Target="https://sanes.atlassian.net/browse/ESPC360-10200?atlOrigin=eyJpIjoiMjBhNWIzMmFjMjdiNGE1YzhhZTE4YmM0ZjA0MDM4ZWYiLCJwIjoiZXhjZWwtamlyYSJ9" TargetMode="External"/><Relationship Id="rId232" Type="http://schemas.openxmlformats.org/officeDocument/2006/relationships/hyperlink" Target="https://sanes.atlassian.net/browse/ESPC360-13119?atlOrigin=eyJpIjoiMjBhNWIzMmFjMjdiNGE1YzhhZTE4YmM0ZjA0MDM4ZWYiLCJwIjoiZXhjZWwtamlyYSJ9" TargetMode="External"/><Relationship Id="rId884" Type="http://schemas.openxmlformats.org/officeDocument/2006/relationships/hyperlink" Target="https://sanes.atlassian.net/browse/ESDCENINFO-1085?atlOrigin=eyJpIjoiMjBhNWIzMmFjMjdiNGE1YzhhZTE4YmM0ZjA0MDM4ZWYiLCJwIjoiZXhjZWwtamlyYSJ9" TargetMode="External"/><Relationship Id="rId537" Type="http://schemas.openxmlformats.org/officeDocument/2006/relationships/hyperlink" Target="https://sanes.atlassian.net/browse/ESPC360-11149?atlOrigin=eyJpIjoiMjBhNWIzMmFjMjdiNGE1YzhhZTE4YmM0ZjA0MDM4ZWYiLCJwIjoiZXhjZWwtamlyYSJ9" TargetMode="External"/><Relationship Id="rId744" Type="http://schemas.openxmlformats.org/officeDocument/2006/relationships/hyperlink" Target="https://sanes.atlassian.net/browse/ESPC360-9465?atlOrigin=eyJpIjoiMjBhNWIzMmFjMjdiNGE1YzhhZTE4YmM0ZjA0MDM4ZWYiLCJwIjoiZXhjZWwtamlyYSJ9" TargetMode="External"/><Relationship Id="rId951" Type="http://schemas.openxmlformats.org/officeDocument/2006/relationships/hyperlink" Target="https://sanes.atlassian.net/browse/ESPC360-7311?atlOrigin=eyJpIjoiMjBhNWIzMmFjMjdiNGE1YzhhZTE4YmM0ZjA0MDM4ZWYiLCJwIjoiZXhjZWwtamlyYSJ9" TargetMode="External"/><Relationship Id="rId1167" Type="http://schemas.openxmlformats.org/officeDocument/2006/relationships/hyperlink" Target="https://sanes.atlassian.net/browse/ESPC360-6260?atlOrigin=eyJpIjoiMjBhNWIzMmFjMjdiNGE1YzhhZTE4YmM0ZjA0MDM4ZWYiLCJwIjoiZXhjZWwtamlyYSJ9" TargetMode="External"/><Relationship Id="rId1374" Type="http://schemas.openxmlformats.org/officeDocument/2006/relationships/hyperlink" Target="https://sanes.atlassian.net/browse/ESDCENINFO-1085?atlOrigin=eyJpIjoiMjBhNWIzMmFjMjdiNGE1YzhhZTE4YmM0ZjA0MDM4ZWYiLCJwIjoiZXhjZWwtamlyYSJ9" TargetMode="External"/><Relationship Id="rId1581" Type="http://schemas.openxmlformats.org/officeDocument/2006/relationships/hyperlink" Target="https://sanes.atlassian.net/browse/ESPC360-36?atlOrigin=eyJpIjoiMjBhNWIzMmFjMjdiNGE1YzhhZTE4YmM0ZjA0MDM4ZWYiLCJwIjoiZXhjZWwtamlyYSJ9" TargetMode="External"/><Relationship Id="rId1679" Type="http://schemas.openxmlformats.org/officeDocument/2006/relationships/hyperlink" Target="https://sanes.atlassian.net/browse/ESPC360-1150?atlOrigin=eyJpIjoiMjBhNWIzMmFjMjdiNGE1YzhhZTE4YmM0ZjA0MDM4ZWYiLCJwIjoiZXhjZWwtamlyYSJ9" TargetMode="External"/><Relationship Id="rId80" Type="http://schemas.openxmlformats.org/officeDocument/2006/relationships/hyperlink" Target="https://sanes.atlassian.net/browse/ESPC360-14107?atlOrigin=eyJpIjoiMjBhNWIzMmFjMjdiNGE1YzhhZTE4YmM0ZjA0MDM4ZWYiLCJwIjoiZXhjZWwtamlyYSJ9" TargetMode="External"/><Relationship Id="rId604" Type="http://schemas.openxmlformats.org/officeDocument/2006/relationships/hyperlink" Target="https://sanes.atlassian.net/browse/ESDCENINFO-1085?atlOrigin=eyJpIjoiMjBhNWIzMmFjMjdiNGE1YzhhZTE4YmM0ZjA0MDM4ZWYiLCJwIjoiZXhjZWwtamlyYSJ9" TargetMode="External"/><Relationship Id="rId811" Type="http://schemas.openxmlformats.org/officeDocument/2006/relationships/hyperlink" Target="https://sanes.atlassian.net/browse/ESPC360-8705?atlOrigin=eyJpIjoiMjBhNWIzMmFjMjdiNGE1YzhhZTE4YmM0ZjA0MDM4ZWYiLCJwIjoiZXhjZWwtamlyYSJ9" TargetMode="External"/><Relationship Id="rId1027" Type="http://schemas.openxmlformats.org/officeDocument/2006/relationships/hyperlink" Target="https://sanes.atlassian.net/browse/ESPC360-3468?atlOrigin=eyJpIjoiMjBhNWIzMmFjMjdiNGE1YzhhZTE4YmM0ZjA0MDM4ZWYiLCJwIjoiZXhjZWwtamlyYSJ9" TargetMode="External"/><Relationship Id="rId1234" Type="http://schemas.openxmlformats.org/officeDocument/2006/relationships/hyperlink" Target="https://sanes.atlassian.net/browse/ESDCENINFO-1085?atlOrigin=eyJpIjoiMjBhNWIzMmFjMjdiNGE1YzhhZTE4YmM0ZjA0MDM4ZWYiLCJwIjoiZXhjZWwtamlyYSJ9" TargetMode="External"/><Relationship Id="rId1441" Type="http://schemas.openxmlformats.org/officeDocument/2006/relationships/hyperlink" Target="https://sanes.atlassian.net/browse/ESPC360-3994?atlOrigin=eyJpIjoiMjBhNWIzMmFjMjdiNGE1YzhhZTE4YmM0ZjA0MDM4ZWYiLCJwIjoiZXhjZWwtamlyYSJ9" TargetMode="External"/><Relationship Id="rId909" Type="http://schemas.openxmlformats.org/officeDocument/2006/relationships/hyperlink" Target="https://sanes.atlassian.net/browse/ESPC360-7672?atlOrigin=eyJpIjoiMjBhNWIzMmFjMjdiNGE1YzhhZTE4YmM0ZjA0MDM4ZWYiLCJwIjoiZXhjZWwtamlyYSJ9" TargetMode="External"/><Relationship Id="rId1301" Type="http://schemas.openxmlformats.org/officeDocument/2006/relationships/hyperlink" Target="https://sanes.atlassian.net/browse/ESDCENINFO-1085?atlOrigin=eyJpIjoiMjBhNWIzMmFjMjdiNGE1YzhhZTE4YmM0ZjA0MDM4ZWYiLCJwIjoiZXhjZWwtamlyYSJ9" TargetMode="External"/><Relationship Id="rId1539" Type="http://schemas.openxmlformats.org/officeDocument/2006/relationships/hyperlink" Target="https://sanes.atlassian.net/browse/ESDCENINFO-1036?atlOrigin=eyJpIjoiMjBhNWIzMmFjMjdiNGE1YzhhZTE4YmM0ZjA0MDM4ZWYiLCJwIjoiZXhjZWwtamlyYSJ9" TargetMode="External"/><Relationship Id="rId38" Type="http://schemas.openxmlformats.org/officeDocument/2006/relationships/hyperlink" Target="https://sanes.atlassian.net/browse/ESPC360-14500?atlOrigin=eyJpIjoiMjBhNWIzMmFjMjdiNGE1YzhhZTE4YmM0ZjA0MDM4ZWYiLCJwIjoiZXhjZWwtamlyYSJ9" TargetMode="External"/><Relationship Id="rId1606" Type="http://schemas.openxmlformats.org/officeDocument/2006/relationships/hyperlink" Target="https://sanes.atlassian.net/browse/ESPC360-26?atlOrigin=eyJpIjoiMjBhNWIzMmFjMjdiNGE1YzhhZTE4YmM0ZjA0MDM4ZWYiLCJwIjoiZXhjZWwtamlyYSJ9" TargetMode="External"/><Relationship Id="rId187" Type="http://schemas.openxmlformats.org/officeDocument/2006/relationships/hyperlink" Target="https://sanes.atlassian.net/browse/ESDCENINFO-1085?atlOrigin=eyJpIjoiMjBhNWIzMmFjMjdiNGE1YzhhZTE4YmM0ZjA0MDM4ZWYiLCJwIjoiZXhjZWwtamlyYSJ9" TargetMode="External"/><Relationship Id="rId394" Type="http://schemas.openxmlformats.org/officeDocument/2006/relationships/hyperlink" Target="https://sanes.atlassian.net/browse/ESPC360-11900?atlOrigin=eyJpIjoiMjBhNWIzMmFjMjdiNGE1YzhhZTE4YmM0ZjA0MDM4ZWYiLCJwIjoiZXhjZWwtamlyYSJ9" TargetMode="External"/><Relationship Id="rId254" Type="http://schemas.openxmlformats.org/officeDocument/2006/relationships/hyperlink" Target="https://sanes.atlassian.net/browse/ESDCENINFO-1085?atlOrigin=eyJpIjoiMjBhNWIzMmFjMjdiNGE1YzhhZTE4YmM0ZjA0MDM4ZWYiLCJwIjoiZXhjZWwtamlyYSJ9" TargetMode="External"/><Relationship Id="rId699" Type="http://schemas.openxmlformats.org/officeDocument/2006/relationships/hyperlink" Target="https://sanes.atlassian.net/browse/ESPC360-9939?atlOrigin=eyJpIjoiMjBhNWIzMmFjMjdiNGE1YzhhZTE4YmM0ZjA0MDM4ZWYiLCJwIjoiZXhjZWwtamlyYSJ9" TargetMode="External"/><Relationship Id="rId1091" Type="http://schemas.openxmlformats.org/officeDocument/2006/relationships/hyperlink" Target="https://sanes.atlassian.net/browse/ESDCENINFO-1085?atlOrigin=eyJpIjoiMjBhNWIzMmFjMjdiNGE1YzhhZTE4YmM0ZjA0MDM4ZWYiLCJwIjoiZXhjZWwtamlyYSJ9" TargetMode="External"/><Relationship Id="rId114" Type="http://schemas.openxmlformats.org/officeDocument/2006/relationships/hyperlink" Target="https://sanes.atlassian.net/browse/ESPC360-10633?atlOrigin=eyJpIjoiMjBhNWIzMmFjMjdiNGE1YzhhZTE4YmM0ZjA0MDM4ZWYiLCJwIjoiZXhjZWwtamlyYSJ9" TargetMode="External"/><Relationship Id="rId461" Type="http://schemas.openxmlformats.org/officeDocument/2006/relationships/hyperlink" Target="https://sanes.atlassian.net/browse/ESPC360-11536?atlOrigin=eyJpIjoiMjBhNWIzMmFjMjdiNGE1YzhhZTE4YmM0ZjA0MDM4ZWYiLCJwIjoiZXhjZWwtamlyYSJ9" TargetMode="External"/><Relationship Id="rId559" Type="http://schemas.openxmlformats.org/officeDocument/2006/relationships/hyperlink" Target="https://sanes.atlassian.net/browse/ESPC360-11054?atlOrigin=eyJpIjoiMjBhNWIzMmFjMjdiNGE1YzhhZTE4YmM0ZjA0MDM4ZWYiLCJwIjoiZXhjZWwtamlyYSJ9" TargetMode="External"/><Relationship Id="rId766" Type="http://schemas.openxmlformats.org/officeDocument/2006/relationships/hyperlink" Target="https://sanes.atlassian.net/browse/ESPC360-9324?atlOrigin=eyJpIjoiMjBhNWIzMmFjMjdiNGE1YzhhZTE4YmM0ZjA0MDM4ZWYiLCJwIjoiZXhjZWwtamlyYSJ9" TargetMode="External"/><Relationship Id="rId1189" Type="http://schemas.openxmlformats.org/officeDocument/2006/relationships/hyperlink" Target="https://sanes.atlassian.net/browse/ESDCENINFO-1085?atlOrigin=eyJpIjoiMjBhNWIzMmFjMjdiNGE1YzhhZTE4YmM0ZjA0MDM4ZWYiLCJwIjoiZXhjZWwtamlyYSJ9" TargetMode="External"/><Relationship Id="rId1396" Type="http://schemas.openxmlformats.org/officeDocument/2006/relationships/hyperlink" Target="https://sanes.atlassian.net/browse/ESPC360-4605?atlOrigin=eyJpIjoiMjBhNWIzMmFjMjdiNGE1YzhhZTE4YmM0ZjA0MDM4ZWYiLCJwIjoiZXhjZWwtamlyYSJ9" TargetMode="External"/><Relationship Id="rId321" Type="http://schemas.openxmlformats.org/officeDocument/2006/relationships/hyperlink" Target="https://sanes.atlassian.net/browse/ESDCENINFO-1085?atlOrigin=eyJpIjoiMjBhNWIzMmFjMjdiNGE1YzhhZTE4YmM0ZjA0MDM4ZWYiLCJwIjoiZXhjZWwtamlyYSJ9" TargetMode="External"/><Relationship Id="rId419" Type="http://schemas.openxmlformats.org/officeDocument/2006/relationships/hyperlink" Target="https://sanes.atlassian.net/browse/ESPC360-11724?atlOrigin=eyJpIjoiMjBhNWIzMmFjMjdiNGE1YzhhZTE4YmM0ZjA0MDM4ZWYiLCJwIjoiZXhjZWwtamlyYSJ9" TargetMode="External"/><Relationship Id="rId626" Type="http://schemas.openxmlformats.org/officeDocument/2006/relationships/hyperlink" Target="https://sanes.atlassian.net/browse/ESPC360-10471?atlOrigin=eyJpIjoiMjBhNWIzMmFjMjdiNGE1YzhhZTE4YmM0ZjA0MDM4ZWYiLCJwIjoiZXhjZWwtamlyYSJ9" TargetMode="External"/><Relationship Id="rId973" Type="http://schemas.openxmlformats.org/officeDocument/2006/relationships/hyperlink" Target="https://sanes.atlassian.net/browse/ESDCENINFO-1085?atlOrigin=eyJpIjoiMjBhNWIzMmFjMjdiNGE1YzhhZTE4YmM0ZjA0MDM4ZWYiLCJwIjoiZXhjZWwtamlyYSJ9" TargetMode="External"/><Relationship Id="rId1049" Type="http://schemas.openxmlformats.org/officeDocument/2006/relationships/hyperlink" Target="https://sanes.atlassian.net/browse/ESPC360-6470?atlOrigin=eyJpIjoiMjBhNWIzMmFjMjdiNGE1YzhhZTE4YmM0ZjA0MDM4ZWYiLCJwIjoiZXhjZWwtamlyYSJ9" TargetMode="External"/><Relationship Id="rId1256" Type="http://schemas.openxmlformats.org/officeDocument/2006/relationships/hyperlink" Target="https://sanes.atlassian.net/browse/ESPC360-6260?atlOrigin=eyJpIjoiMjBhNWIzMmFjMjdiNGE1YzhhZTE4YmM0ZjA0MDM4ZWYiLCJwIjoiZXhjZWwtamlyYSJ9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sanes.atlassian.net/issues/?filter=22746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.xml"/></Relationships>
</file>

<file path=xl/worksheets/_rels/sheet13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anes.atlassian.net/browse/ESPC360-50?atlOrigin=eyJpIjoiMjBhNWIzMmFjMjdiNGE1YzhhZTE4YmM0ZjA0MDM4ZWYiLCJwIjoiZXhjZWwtamlyYSJ9" TargetMode="External"/><Relationship Id="rId170" Type="http://schemas.openxmlformats.org/officeDocument/2006/relationships/hyperlink" Target="https://sanes.atlassian.net/browse/ESPC360-8039?atlOrigin=eyJpIjoiMjBhNWIzMmFjMjdiNGE1YzhhZTE4YmM0ZjA0MDM4ZWYiLCJwIjoiZXhjZWwtamlyYSJ9" TargetMode="External"/><Relationship Id="rId987" Type="http://schemas.openxmlformats.org/officeDocument/2006/relationships/hyperlink" Target="https://sanes.atlassian.net/browse/ESPC360-4985?atlOrigin=eyJpIjoiMjBhNWIzMmFjMjdiNGE1YzhhZTE4YmM0ZjA0MDM4ZWYiLCJwIjoiZXhjZWwtamlyYSJ9" TargetMode="External"/><Relationship Id="rId847" Type="http://schemas.openxmlformats.org/officeDocument/2006/relationships/hyperlink" Target="https://sanes.atlassian.net/browse/ESPC360-5589?atlOrigin=eyJpIjoiMjBhNWIzMmFjMjdiNGE1YzhhZTE4YmM0ZjA0MDM4ZWYiLCJwIjoiZXhjZWwtamlyYSJ9" TargetMode="External"/><Relationship Id="rId1477" Type="http://schemas.openxmlformats.org/officeDocument/2006/relationships/hyperlink" Target="https://sanes.atlassian.net/browse/ESDCENINFO-1036?atlOrigin=eyJpIjoiMjBhNWIzMmFjMjdiNGE1YzhhZTE4YmM0ZjA0MDM4ZWYiLCJwIjoiZXhjZWwtamlyYSJ9" TargetMode="External"/><Relationship Id="rId1684" Type="http://schemas.openxmlformats.org/officeDocument/2006/relationships/hyperlink" Target="https://sanes.atlassian.net/browse/ESPC360-26?atlOrigin=eyJpIjoiMjBhNWIzMmFjMjdiNGE1YzhhZTE4YmM0ZjA0MDM4ZWYiLCJwIjoiZXhjZWwtamlyYSJ9" TargetMode="External"/><Relationship Id="rId1891" Type="http://schemas.openxmlformats.org/officeDocument/2006/relationships/hyperlink" Target="https://sanes.atlassian.net/browse/ESPC360-1143?atlOrigin=eyJpIjoiMjBhNWIzMmFjMjdiNGE1YzhhZTE4YmM0ZjA0MDM4ZWYiLCJwIjoiZXhjZWwtamlyYSJ9" TargetMode="External"/><Relationship Id="rId707" Type="http://schemas.openxmlformats.org/officeDocument/2006/relationships/hyperlink" Target="https://sanes.atlassian.net/browse/ESPC360-5874?atlOrigin=eyJpIjoiMjBhNWIzMmFjMjdiNGE1YzhhZTE4YmM0ZjA0MDM4ZWYiLCJwIjoiZXhjZWwtamlyYSJ9" TargetMode="External"/><Relationship Id="rId914" Type="http://schemas.openxmlformats.org/officeDocument/2006/relationships/hyperlink" Target="https://sanes.atlassian.net/browse/ESDCENINFO-1087?atlOrigin=eyJpIjoiMjBhNWIzMmFjMjdiNGE1YzhhZTE4YmM0ZjA0MDM4ZWYiLCJwIjoiZXhjZWwtamlyYSJ9" TargetMode="External"/><Relationship Id="rId1337" Type="http://schemas.openxmlformats.org/officeDocument/2006/relationships/hyperlink" Target="https://sanes.atlassian.net/browse/ESPC360-26?atlOrigin=eyJpIjoiMjBhNWIzMmFjMjdiNGE1YzhhZTE4YmM0ZjA0MDM4ZWYiLCJwIjoiZXhjZWwtamlyYSJ9" TargetMode="External"/><Relationship Id="rId1544" Type="http://schemas.openxmlformats.org/officeDocument/2006/relationships/hyperlink" Target="https://sanes.atlassian.net/browse/ESPC360-2486?atlOrigin=eyJpIjoiMjBhNWIzMmFjMjdiNGE1YzhhZTE4YmM0ZjA0MDM4ZWYiLCJwIjoiZXhjZWwtamlyYSJ9" TargetMode="External"/><Relationship Id="rId1751" Type="http://schemas.openxmlformats.org/officeDocument/2006/relationships/hyperlink" Target="https://sanes.atlassian.net/browse/ESPC360-1730?atlOrigin=eyJpIjoiMjBhNWIzMmFjMjdiNGE1YzhhZTE4YmM0ZjA0MDM4ZWYiLCJwIjoiZXhjZWwtamlyYSJ9" TargetMode="External"/><Relationship Id="rId43" Type="http://schemas.openxmlformats.org/officeDocument/2006/relationships/hyperlink" Target="https://sanes.atlassian.net/browse/ESPC360-8771?atlOrigin=eyJpIjoiMjBhNWIzMmFjMjdiNGE1YzhhZTE4YmM0ZjA0MDM4ZWYiLCJwIjoiZXhjZWwtamlyYSJ9" TargetMode="External"/><Relationship Id="rId1404" Type="http://schemas.openxmlformats.org/officeDocument/2006/relationships/hyperlink" Target="https://sanes.atlassian.net/browse/ESPC360-3077?atlOrigin=eyJpIjoiMjBhNWIzMmFjMjdiNGE1YzhhZTE4YmM0ZjA0MDM4ZWYiLCJwIjoiZXhjZWwtamlyYSJ9" TargetMode="External"/><Relationship Id="rId1611" Type="http://schemas.openxmlformats.org/officeDocument/2006/relationships/hyperlink" Target="https://sanes.atlassian.net/browse/ESPC360-36?atlOrigin=eyJpIjoiMjBhNWIzMmFjMjdiNGE1YzhhZTE4YmM0ZjA0MDM4ZWYiLCJwIjoiZXhjZWwtamlyYSJ9" TargetMode="External"/><Relationship Id="rId497" Type="http://schemas.openxmlformats.org/officeDocument/2006/relationships/hyperlink" Target="https://sanes.atlassian.net/browse/ESPC360-6342?atlOrigin=eyJpIjoiMjBhNWIzMmFjMjdiNGE1YzhhZTE4YmM0ZjA0MDM4ZWYiLCJwIjoiZXhjZWwtamlyYSJ9" TargetMode="External"/><Relationship Id="rId2178" Type="http://schemas.openxmlformats.org/officeDocument/2006/relationships/hyperlink" Target="https://sanes.atlassian.net/browse/ESPC360-318?atlOrigin=eyJpIjoiMjBhNWIzMmFjMjdiNGE1YzhhZTE4YmM0ZjA0MDM4ZWYiLCJwIjoiZXhjZWwtamlyYSJ9" TargetMode="External"/><Relationship Id="rId2385" Type="http://schemas.openxmlformats.org/officeDocument/2006/relationships/hyperlink" Target="https://sanes.atlassian.net/browse/ESPC360-186?atlOrigin=eyJpIjoiMjBhNWIzMmFjMjdiNGE1YzhhZTE4YmM0ZjA0MDM4ZWYiLCJwIjoiZXhjZWwtamlyYSJ9" TargetMode="External"/><Relationship Id="rId357" Type="http://schemas.openxmlformats.org/officeDocument/2006/relationships/hyperlink" Target="https://sanes.atlassian.net/browse/ESPC360-3468?atlOrigin=eyJpIjoiMjBhNWIzMmFjMjdiNGE1YzhhZTE4YmM0ZjA0MDM4ZWYiLCJwIjoiZXhjZWwtamlyYSJ9" TargetMode="External"/><Relationship Id="rId1194" Type="http://schemas.openxmlformats.org/officeDocument/2006/relationships/hyperlink" Target="https://sanes.atlassian.net/browse/ESPC360-3882?atlOrigin=eyJpIjoiMjBhNWIzMmFjMjdiNGE1YzhhZTE4YmM0ZjA0MDM4ZWYiLCJwIjoiZXhjZWwtamlyYSJ9" TargetMode="External"/><Relationship Id="rId2038" Type="http://schemas.openxmlformats.org/officeDocument/2006/relationships/hyperlink" Target="https://sanes.atlassian.net/browse/ESDCENINFO-1036?atlOrigin=eyJpIjoiMjBhNWIzMmFjMjdiNGE1YzhhZTE4YmM0ZjA0MDM4ZWYiLCJwIjoiZXhjZWwtamlyYSJ9" TargetMode="External"/><Relationship Id="rId217" Type="http://schemas.openxmlformats.org/officeDocument/2006/relationships/hyperlink" Target="https://sanes.atlassian.net/browse/ESPC360-5822?atlOrigin=eyJpIjoiMjBhNWIzMmFjMjdiNGE1YzhhZTE4YmM0ZjA0MDM4ZWYiLCJwIjoiZXhjZWwtamlyYSJ9" TargetMode="External"/><Relationship Id="rId564" Type="http://schemas.openxmlformats.org/officeDocument/2006/relationships/hyperlink" Target="https://sanes.atlassian.net/browse/ESPC360-6232?atlOrigin=eyJpIjoiMjBhNWIzMmFjMjdiNGE1YzhhZTE4YmM0ZjA0MDM4ZWYiLCJwIjoiZXhjZWwtamlyYSJ9" TargetMode="External"/><Relationship Id="rId771" Type="http://schemas.openxmlformats.org/officeDocument/2006/relationships/hyperlink" Target="https://sanes.atlassian.net/browse/ESDCENINFO-1085?atlOrigin=eyJpIjoiMjBhNWIzMmFjMjdiNGE1YzhhZTE4YmM0ZjA0MDM4ZWYiLCJwIjoiZXhjZWwtamlyYSJ9" TargetMode="External"/><Relationship Id="rId2245" Type="http://schemas.openxmlformats.org/officeDocument/2006/relationships/hyperlink" Target="https://sanes.atlassian.net/browse/ESPC360-85?atlOrigin=eyJpIjoiMjBhNWIzMmFjMjdiNGE1YzhhZTE4YmM0ZjA0MDM4ZWYiLCJwIjoiZXhjZWwtamlyYSJ9" TargetMode="External"/><Relationship Id="rId2452" Type="http://schemas.openxmlformats.org/officeDocument/2006/relationships/hyperlink" Target="https://sanes.atlassian.net/browse/ESPC360-3646?atlOrigin=eyJpIjoiMjBhNWIzMmFjMjdiNGE1YzhhZTE4YmM0ZjA0MDM4ZWYiLCJwIjoiZXhjZWwtamlyYSJ9" TargetMode="External"/><Relationship Id="rId424" Type="http://schemas.openxmlformats.org/officeDocument/2006/relationships/hyperlink" Target="https://sanes.atlassian.net/browse/ESPC360-6431?atlOrigin=eyJpIjoiMjBhNWIzMmFjMjdiNGE1YzhhZTE4YmM0ZjA0MDM4ZWYiLCJwIjoiZXhjZWwtamlyYSJ9" TargetMode="External"/><Relationship Id="rId631" Type="http://schemas.openxmlformats.org/officeDocument/2006/relationships/hyperlink" Target="https://sanes.atlassian.net/browse/ESDCENINFO-1110?atlOrigin=eyJpIjoiMjBhNWIzMmFjMjdiNGE1YzhhZTE4YmM0ZjA0MDM4ZWYiLCJwIjoiZXhjZWwtamlyYSJ9" TargetMode="External"/><Relationship Id="rId1054" Type="http://schemas.openxmlformats.org/officeDocument/2006/relationships/hyperlink" Target="https://sanes.atlassian.net/browse/ESPC360-3882?atlOrigin=eyJpIjoiMjBhNWIzMmFjMjdiNGE1YzhhZTE4YmM0ZjA0MDM4ZWYiLCJwIjoiZXhjZWwtamlyYSJ9" TargetMode="External"/><Relationship Id="rId1261" Type="http://schemas.openxmlformats.org/officeDocument/2006/relationships/hyperlink" Target="https://sanes.atlassian.net/browse/ESPC360-3455?atlOrigin=eyJpIjoiMjBhNWIzMmFjMjdiNGE1YzhhZTE4YmM0ZjA0MDM4ZWYiLCJwIjoiZXhjZWwtamlyYSJ9" TargetMode="External"/><Relationship Id="rId2105" Type="http://schemas.openxmlformats.org/officeDocument/2006/relationships/hyperlink" Target="https://sanes.atlassian.net/browse/ESPC360-56?atlOrigin=eyJpIjoiMjBhNWIzMmFjMjdiNGE1YzhhZTE4YmM0ZjA0MDM4ZWYiLCJwIjoiZXhjZWwtamlyYSJ9" TargetMode="External"/><Relationship Id="rId2312" Type="http://schemas.openxmlformats.org/officeDocument/2006/relationships/hyperlink" Target="https://sanes.atlassian.net/browse/ESPC360-26?atlOrigin=eyJpIjoiMjBhNWIzMmFjMjdiNGE1YzhhZTE4YmM0ZjA0MDM4ZWYiLCJwIjoiZXhjZWwtamlyYSJ9" TargetMode="External"/><Relationship Id="rId1121" Type="http://schemas.openxmlformats.org/officeDocument/2006/relationships/hyperlink" Target="https://sanes.atlassian.net/browse/ESPC360-4347?atlOrigin=eyJpIjoiMjBhNWIzMmFjMjdiNGE1YzhhZTE4YmM0ZjA0MDM4ZWYiLCJwIjoiZXhjZWwtamlyYSJ9" TargetMode="External"/><Relationship Id="rId1938" Type="http://schemas.openxmlformats.org/officeDocument/2006/relationships/hyperlink" Target="https://sanes.atlassian.net/browse/ESDCENINFO-1036?atlOrigin=eyJpIjoiMjBhNWIzMmFjMjdiNGE1YzhhZTE4YmM0ZjA0MDM4ZWYiLCJwIjoiZXhjZWwtamlyYSJ9" TargetMode="External"/><Relationship Id="rId281" Type="http://schemas.openxmlformats.org/officeDocument/2006/relationships/hyperlink" Target="https://sanes.atlassian.net/browse/ESPC360-3903?atlOrigin=eyJpIjoiMjBhNWIzMmFjMjdiNGE1YzhhZTE4YmM0ZjA0MDM4ZWYiLCJwIjoiZXhjZWwtamlyYSJ9" TargetMode="External"/><Relationship Id="rId141" Type="http://schemas.openxmlformats.org/officeDocument/2006/relationships/hyperlink" Target="https://sanes.atlassian.net/browse/ESPC360-8571?atlOrigin=eyJpIjoiMjBhNWIzMmFjMjdiNGE1YzhhZTE4YmM0ZjA0MDM4ZWYiLCJwIjoiZXhjZWwtamlyYSJ9" TargetMode="External"/><Relationship Id="rId7" Type="http://schemas.openxmlformats.org/officeDocument/2006/relationships/hyperlink" Target="https://sanes.atlassian.net/browse/ESPC360-9059?atlOrigin=eyJpIjoiMjBhNWIzMmFjMjdiNGE1YzhhZTE4YmM0ZjA0MDM4ZWYiLCJwIjoiZXhjZWwtamlyYSJ9" TargetMode="External"/><Relationship Id="rId958" Type="http://schemas.openxmlformats.org/officeDocument/2006/relationships/hyperlink" Target="https://sanes.atlassian.net/browse/ESPC360-3646?atlOrigin=eyJpIjoiMjBhNWIzMmFjMjdiNGE1YzhhZTE4YmM0ZjA0MDM4ZWYiLCJwIjoiZXhjZWwtamlyYSJ9" TargetMode="External"/><Relationship Id="rId1588" Type="http://schemas.openxmlformats.org/officeDocument/2006/relationships/hyperlink" Target="https://sanes.atlassian.net/browse/ESPC360-26?atlOrigin=eyJpIjoiMjBhNWIzMmFjMjdiNGE1YzhhZTE4YmM0ZjA0MDM4ZWYiLCJwIjoiZXhjZWwtamlyYSJ9" TargetMode="External"/><Relationship Id="rId1795" Type="http://schemas.openxmlformats.org/officeDocument/2006/relationships/hyperlink" Target="https://sanes.atlassian.net/browse/ESPC360-1496?atlOrigin=eyJpIjoiMjBhNWIzMmFjMjdiNGE1YzhhZTE4YmM0ZjA0MDM4ZWYiLCJwIjoiZXhjZWwtamlyYSJ9" TargetMode="External"/><Relationship Id="rId87" Type="http://schemas.openxmlformats.org/officeDocument/2006/relationships/hyperlink" Target="https://sanes.atlassian.net/browse/ESDCENINFO-1105?atlOrigin=eyJpIjoiMjBhNWIzMmFjMjdiNGE1YzhhZTE4YmM0ZjA0MDM4ZWYiLCJwIjoiZXhjZWwtamlyYSJ9" TargetMode="External"/><Relationship Id="rId818" Type="http://schemas.openxmlformats.org/officeDocument/2006/relationships/hyperlink" Target="https://sanes.atlassian.net/browse/ESPC360-5716?atlOrigin=eyJpIjoiMjBhNWIzMmFjMjdiNGE1YzhhZTE4YmM0ZjA0MDM4ZWYiLCJwIjoiZXhjZWwtamlyYSJ9" TargetMode="External"/><Relationship Id="rId1448" Type="http://schemas.openxmlformats.org/officeDocument/2006/relationships/hyperlink" Target="https://sanes.atlassian.net/browse/ESPC360-2853?atlOrigin=eyJpIjoiMjBhNWIzMmFjMjdiNGE1YzhhZTE4YmM0ZjA0MDM4ZWYiLCJwIjoiZXhjZWwtamlyYSJ9" TargetMode="External"/><Relationship Id="rId1655" Type="http://schemas.openxmlformats.org/officeDocument/2006/relationships/hyperlink" Target="https://sanes.atlassian.net/browse/ESPC360-3705?atlOrigin=eyJpIjoiMjBhNWIzMmFjMjdiNGE1YzhhZTE4YmM0ZjA0MDM4ZWYiLCJwIjoiZXhjZWwtamlyYSJ9" TargetMode="External"/><Relationship Id="rId1308" Type="http://schemas.openxmlformats.org/officeDocument/2006/relationships/hyperlink" Target="https://sanes.atlassian.net/browse/ESPC360-3622?atlOrigin=eyJpIjoiMjBhNWIzMmFjMjdiNGE1YzhhZTE4YmM0ZjA0MDM4ZWYiLCJwIjoiZXhjZWwtamlyYSJ9" TargetMode="External"/><Relationship Id="rId1862" Type="http://schemas.openxmlformats.org/officeDocument/2006/relationships/hyperlink" Target="https://sanes.atlassian.net/browse/ESPC360-36?atlOrigin=eyJpIjoiMjBhNWIzMmFjMjdiNGE1YzhhZTE4YmM0ZjA0MDM4ZWYiLCJwIjoiZXhjZWwtamlyYSJ9" TargetMode="External"/><Relationship Id="rId1515" Type="http://schemas.openxmlformats.org/officeDocument/2006/relationships/hyperlink" Target="https://sanes.atlassian.net/browse/ESPC360-2504?atlOrigin=eyJpIjoiMjBhNWIzMmFjMjdiNGE1YzhhZTE4YmM0ZjA0MDM4ZWYiLCJwIjoiZXhjZWwtamlyYSJ9" TargetMode="External"/><Relationship Id="rId1722" Type="http://schemas.openxmlformats.org/officeDocument/2006/relationships/hyperlink" Target="https://sanes.atlassian.net/browse/ESPC360-87?atlOrigin=eyJpIjoiMjBhNWIzMmFjMjdiNGE1YzhhZTE4YmM0ZjA0MDM4ZWYiLCJwIjoiZXhjZWwtamlyYSJ9" TargetMode="External"/><Relationship Id="rId14" Type="http://schemas.openxmlformats.org/officeDocument/2006/relationships/hyperlink" Target="https://sanes.atlassian.net/browse/ESPC360-6746?atlOrigin=eyJpIjoiMjBhNWIzMmFjMjdiNGE1YzhhZTE4YmM0ZjA0MDM4ZWYiLCJwIjoiZXhjZWwtamlyYSJ9" TargetMode="External"/><Relationship Id="rId2289" Type="http://schemas.openxmlformats.org/officeDocument/2006/relationships/hyperlink" Target="https://sanes.atlassian.net/browse/ESPC360-191?atlOrigin=eyJpIjoiMjBhNWIzMmFjMjdiNGE1YzhhZTE4YmM0ZjA0MDM4ZWYiLCJwIjoiZXhjZWwtamlyYSJ9" TargetMode="External"/><Relationship Id="rId468" Type="http://schemas.openxmlformats.org/officeDocument/2006/relationships/hyperlink" Target="https://sanes.atlassian.net/browse/ESPC360-6431?atlOrigin=eyJpIjoiMjBhNWIzMmFjMjdiNGE1YzhhZTE4YmM0ZjA0MDM4ZWYiLCJwIjoiZXhjZWwtamlyYSJ9" TargetMode="External"/><Relationship Id="rId675" Type="http://schemas.openxmlformats.org/officeDocument/2006/relationships/hyperlink" Target="https://sanes.atlassian.net/browse/ESPC360-5823?atlOrigin=eyJpIjoiMjBhNWIzMmFjMjdiNGE1YzhhZTE4YmM0ZjA0MDM4ZWYiLCJwIjoiZXhjZWwtamlyYSJ9" TargetMode="External"/><Relationship Id="rId882" Type="http://schemas.openxmlformats.org/officeDocument/2006/relationships/hyperlink" Target="https://sanes.atlassian.net/browse/ESPC360-3882?atlOrigin=eyJpIjoiMjBhNWIzMmFjMjdiNGE1YzhhZTE4YmM0ZjA0MDM4ZWYiLCJwIjoiZXhjZWwtamlyYSJ9" TargetMode="External"/><Relationship Id="rId1098" Type="http://schemas.openxmlformats.org/officeDocument/2006/relationships/hyperlink" Target="https://sanes.atlassian.net/browse/ESPC360-4501?atlOrigin=eyJpIjoiMjBhNWIzMmFjMjdiNGE1YzhhZTE4YmM0ZjA0MDM4ZWYiLCJwIjoiZXhjZWwtamlyYSJ9" TargetMode="External"/><Relationship Id="rId2149" Type="http://schemas.openxmlformats.org/officeDocument/2006/relationships/hyperlink" Target="https://sanes.atlassian.net/browse/ESPC360-282?atlOrigin=eyJpIjoiMjBhNWIzMmFjMjdiNGE1YzhhZTE4YmM0ZjA0MDM4ZWYiLCJwIjoiZXhjZWwtamlyYSJ9" TargetMode="External"/><Relationship Id="rId2356" Type="http://schemas.openxmlformats.org/officeDocument/2006/relationships/hyperlink" Target="https://sanes.atlassian.net/browse/ESPC360-65?atlOrigin=eyJpIjoiMjBhNWIzMmFjMjdiNGE1YzhhZTE4YmM0ZjA0MDM4ZWYiLCJwIjoiZXhjZWwtamlyYSJ9" TargetMode="External"/><Relationship Id="rId328" Type="http://schemas.openxmlformats.org/officeDocument/2006/relationships/hyperlink" Target="https://sanes.atlassian.net/browse/ESPC360-7383?atlOrigin=eyJpIjoiMjBhNWIzMmFjMjdiNGE1YzhhZTE4YmM0ZjA0MDM4ZWYiLCJwIjoiZXhjZWwtamlyYSJ9" TargetMode="External"/><Relationship Id="rId535" Type="http://schemas.openxmlformats.org/officeDocument/2006/relationships/hyperlink" Target="https://sanes.atlassian.net/browse/ESPC360-3646?atlOrigin=eyJpIjoiMjBhNWIzMmFjMjdiNGE1YzhhZTE4YmM0ZjA0MDM4ZWYiLCJwIjoiZXhjZWwtamlyYSJ9" TargetMode="External"/><Relationship Id="rId742" Type="http://schemas.openxmlformats.org/officeDocument/2006/relationships/hyperlink" Target="https://sanes.atlassian.net/browse/ESDCENINFO-1110?atlOrigin=eyJpIjoiMjBhNWIzMmFjMjdiNGE1YzhhZTE4YmM0ZjA0MDM4ZWYiLCJwIjoiZXhjZWwtamlyYSJ9" TargetMode="External"/><Relationship Id="rId1165" Type="http://schemas.openxmlformats.org/officeDocument/2006/relationships/hyperlink" Target="https://sanes.atlassian.net/browse/ESPC360-4028?atlOrigin=eyJpIjoiMjBhNWIzMmFjMjdiNGE1YzhhZTE4YmM0ZjA0MDM4ZWYiLCJwIjoiZXhjZWwtamlyYSJ9" TargetMode="External"/><Relationship Id="rId1372" Type="http://schemas.openxmlformats.org/officeDocument/2006/relationships/hyperlink" Target="https://sanes.atlassian.net/browse/ESPC360-36?atlOrigin=eyJpIjoiMjBhNWIzMmFjMjdiNGE1YzhhZTE4YmM0ZjA0MDM4ZWYiLCJwIjoiZXhjZWwtamlyYSJ9" TargetMode="External"/><Relationship Id="rId2009" Type="http://schemas.openxmlformats.org/officeDocument/2006/relationships/hyperlink" Target="https://sanes.atlassian.net/browse/ESPC360-26?atlOrigin=eyJpIjoiMjBhNWIzMmFjMjdiNGE1YzhhZTE4YmM0ZjA0MDM4ZWYiLCJwIjoiZXhjZWwtamlyYSJ9" TargetMode="External"/><Relationship Id="rId2216" Type="http://schemas.openxmlformats.org/officeDocument/2006/relationships/hyperlink" Target="https://sanes.atlassian.net/browse/ESPC360-2497?atlOrigin=eyJpIjoiMjBhNWIzMmFjMjdiNGE1YzhhZTE4YmM0ZjA0MDM4ZWYiLCJwIjoiZXhjZWwtamlyYSJ9" TargetMode="External"/><Relationship Id="rId2423" Type="http://schemas.openxmlformats.org/officeDocument/2006/relationships/hyperlink" Target="https://sanes.atlassian.net/browse/ESPC360-70?atlOrigin=eyJpIjoiMjBhNWIzMmFjMjdiNGE1YzhhZTE4YmM0ZjA0MDM4ZWYiLCJwIjoiZXhjZWwtamlyYSJ9" TargetMode="External"/><Relationship Id="rId602" Type="http://schemas.openxmlformats.org/officeDocument/2006/relationships/hyperlink" Target="https://sanes.atlassian.net/browse/ESPC360-5926?atlOrigin=eyJpIjoiMjBhNWIzMmFjMjdiNGE1YzhhZTE4YmM0ZjA0MDM4ZWYiLCJwIjoiZXhjZWwtamlyYSJ9" TargetMode="External"/><Relationship Id="rId1025" Type="http://schemas.openxmlformats.org/officeDocument/2006/relationships/hyperlink" Target="https://sanes.atlassian.net/browse/ESPC360-4585?atlOrigin=eyJpIjoiMjBhNWIzMmFjMjdiNGE1YzhhZTE4YmM0ZjA0MDM4ZWYiLCJwIjoiZXhjZWwtamlyYSJ9" TargetMode="External"/><Relationship Id="rId1232" Type="http://schemas.openxmlformats.org/officeDocument/2006/relationships/hyperlink" Target="https://sanes.atlassian.net/browse/ESPC360-5234?atlOrigin=eyJpIjoiMjBhNWIzMmFjMjdiNGE1YzhhZTE4YmM0ZjA0MDM4ZWYiLCJwIjoiZXhjZWwtamlyYSJ9" TargetMode="External"/><Relationship Id="rId185" Type="http://schemas.openxmlformats.org/officeDocument/2006/relationships/hyperlink" Target="https://sanes.atlassian.net/browse/ESPC360-8034?atlOrigin=eyJpIjoiMjBhNWIzMmFjMjdiNGE1YzhhZTE4YmM0ZjA0MDM4ZWYiLCJwIjoiZXhjZWwtamlyYSJ9" TargetMode="External"/><Relationship Id="rId1909" Type="http://schemas.openxmlformats.org/officeDocument/2006/relationships/hyperlink" Target="https://sanes.atlassian.net/browse/ESPC360-1124?atlOrigin=eyJpIjoiMjBhNWIzMmFjMjdiNGE1YzhhZTE4YmM0ZjA0MDM4ZWYiLCJwIjoiZXhjZWwtamlyYSJ9" TargetMode="External"/><Relationship Id="rId392" Type="http://schemas.openxmlformats.org/officeDocument/2006/relationships/hyperlink" Target="https://sanes.atlassian.net/browse/ESPC360-3080?atlOrigin=eyJpIjoiMjBhNWIzMmFjMjdiNGE1YzhhZTE4YmM0ZjA0MDM4ZWYiLCJwIjoiZXhjZWwtamlyYSJ9" TargetMode="External"/><Relationship Id="rId2073" Type="http://schemas.openxmlformats.org/officeDocument/2006/relationships/hyperlink" Target="https://sanes.atlassian.net/browse/ESPC360-91?atlOrigin=eyJpIjoiMjBhNWIzMmFjMjdiNGE1YzhhZTE4YmM0ZjA0MDM4ZWYiLCJwIjoiZXhjZWwtamlyYSJ9" TargetMode="External"/><Relationship Id="rId2280" Type="http://schemas.openxmlformats.org/officeDocument/2006/relationships/hyperlink" Target="https://sanes.atlassian.net/browse/ESPC360-194?atlOrigin=eyJpIjoiMjBhNWIzMmFjMjdiNGE1YzhhZTE4YmM0ZjA0MDM4ZWYiLCJwIjoiZXhjZWwtamlyYSJ9" TargetMode="External"/><Relationship Id="rId252" Type="http://schemas.openxmlformats.org/officeDocument/2006/relationships/hyperlink" Target="https://sanes.atlassian.net/browse/ESPC360-7208?atlOrigin=eyJpIjoiMjBhNWIzMmFjMjdiNGE1YzhhZTE4YmM0ZjA0MDM4ZWYiLCJwIjoiZXhjZWwtamlyYSJ9" TargetMode="External"/><Relationship Id="rId2140" Type="http://schemas.openxmlformats.org/officeDocument/2006/relationships/hyperlink" Target="https://sanes.atlassian.net/browse/ESPC360-341?atlOrigin=eyJpIjoiMjBhNWIzMmFjMjdiNGE1YzhhZTE4YmM0ZjA0MDM4ZWYiLCJwIjoiZXhjZWwtamlyYSJ9" TargetMode="External"/><Relationship Id="rId112" Type="http://schemas.openxmlformats.org/officeDocument/2006/relationships/hyperlink" Target="https://sanes.atlassian.net/browse/ESPC360-8732?atlOrigin=eyJpIjoiMjBhNWIzMmFjMjdiNGE1YzhhZTE4YmM0ZjA0MDM4ZWYiLCJwIjoiZXhjZWwtamlyYSJ9" TargetMode="External"/><Relationship Id="rId1699" Type="http://schemas.openxmlformats.org/officeDocument/2006/relationships/hyperlink" Target="https://sanes.atlassian.net/browse/ESPC360-2497?atlOrigin=eyJpIjoiMjBhNWIzMmFjMjdiNGE1YzhhZTE4YmM0ZjA0MDM4ZWYiLCJwIjoiZXhjZWwtamlyYSJ9" TargetMode="External"/><Relationship Id="rId2000" Type="http://schemas.openxmlformats.org/officeDocument/2006/relationships/hyperlink" Target="https://sanes.atlassian.net/browse/ESPC360-26?atlOrigin=eyJpIjoiMjBhNWIzMmFjMjdiNGE1YzhhZTE4YmM0ZjA0MDM4ZWYiLCJwIjoiZXhjZWwtamlyYSJ9" TargetMode="External"/><Relationship Id="rId929" Type="http://schemas.openxmlformats.org/officeDocument/2006/relationships/hyperlink" Target="https://sanes.atlassian.net/browse/ESDCENINFO-1085?atlOrigin=eyJpIjoiMjBhNWIzMmFjMjdiNGE1YzhhZTE4YmM0ZjA0MDM4ZWYiLCJwIjoiZXhjZWwtamlyYSJ9" TargetMode="External"/><Relationship Id="rId1559" Type="http://schemas.openxmlformats.org/officeDocument/2006/relationships/hyperlink" Target="https://sanes.atlassian.net/browse/ESPC360-2464?atlOrigin=eyJpIjoiMjBhNWIzMmFjMjdiNGE1YzhhZTE4YmM0ZjA0MDM4ZWYiLCJwIjoiZXhjZWwtamlyYSJ9" TargetMode="External"/><Relationship Id="rId1766" Type="http://schemas.openxmlformats.org/officeDocument/2006/relationships/hyperlink" Target="https://sanes.atlassian.net/browse/ESPC360-1655?atlOrigin=eyJpIjoiMjBhNWIzMmFjMjdiNGE1YzhhZTE4YmM0ZjA0MDM4ZWYiLCJwIjoiZXhjZWwtamlyYSJ9" TargetMode="External"/><Relationship Id="rId1973" Type="http://schemas.openxmlformats.org/officeDocument/2006/relationships/hyperlink" Target="https://sanes.atlassian.net/browse/ESPC360-34?atlOrigin=eyJpIjoiMjBhNWIzMmFjMjdiNGE1YzhhZTE4YmM0ZjA0MDM4ZWYiLCJwIjoiZXhjZWwtamlyYSJ9" TargetMode="External"/><Relationship Id="rId58" Type="http://schemas.openxmlformats.org/officeDocument/2006/relationships/hyperlink" Target="https://sanes.atlassian.net/browse/ESPC360-8766?atlOrigin=eyJpIjoiMjBhNWIzMmFjMjdiNGE1YzhhZTE4YmM0ZjA0MDM4ZWYiLCJwIjoiZXhjZWwtamlyYSJ9" TargetMode="External"/><Relationship Id="rId1419" Type="http://schemas.openxmlformats.org/officeDocument/2006/relationships/hyperlink" Target="https://sanes.atlassian.net/browse/ESPC360-3060?atlOrigin=eyJpIjoiMjBhNWIzMmFjMjdiNGE1YzhhZTE4YmM0ZjA0MDM4ZWYiLCJwIjoiZXhjZWwtamlyYSJ9" TargetMode="External"/><Relationship Id="rId1626" Type="http://schemas.openxmlformats.org/officeDocument/2006/relationships/hyperlink" Target="https://sanes.atlassian.net/browse/ESPC360-36?atlOrigin=eyJpIjoiMjBhNWIzMmFjMjdiNGE1YzhhZTE4YmM0ZjA0MDM4ZWYiLCJwIjoiZXhjZWwtamlyYSJ9" TargetMode="External"/><Relationship Id="rId1833" Type="http://schemas.openxmlformats.org/officeDocument/2006/relationships/hyperlink" Target="https://sanes.atlassian.net/browse/ESPC360-38?atlOrigin=eyJpIjoiMjBhNWIzMmFjMjdiNGE1YzhhZTE4YmM0ZjA0MDM4ZWYiLCJwIjoiZXhjZWwtamlyYSJ9" TargetMode="External"/><Relationship Id="rId1900" Type="http://schemas.openxmlformats.org/officeDocument/2006/relationships/hyperlink" Target="https://sanes.atlassian.net/browse/ESPC360-1134?atlOrigin=eyJpIjoiMjBhNWIzMmFjMjdiNGE1YzhhZTE4YmM0ZjA0MDM4ZWYiLCJwIjoiZXhjZWwtamlyYSJ9" TargetMode="External"/><Relationship Id="rId579" Type="http://schemas.openxmlformats.org/officeDocument/2006/relationships/hyperlink" Target="https://sanes.atlassian.net/browse/ESPC360-6151?atlOrigin=eyJpIjoiMjBhNWIzMmFjMjdiNGE1YzhhZTE4YmM0ZjA0MDM4ZWYiLCJwIjoiZXhjZWwtamlyYSJ9" TargetMode="External"/><Relationship Id="rId786" Type="http://schemas.openxmlformats.org/officeDocument/2006/relationships/hyperlink" Target="https://sanes.atlassian.net/browse/ESDCENINFO-1070?atlOrigin=eyJpIjoiMjBhNWIzMmFjMjdiNGE1YzhhZTE4YmM0ZjA0MDM4ZWYiLCJwIjoiZXhjZWwtamlyYSJ9" TargetMode="External"/><Relationship Id="rId993" Type="http://schemas.openxmlformats.org/officeDocument/2006/relationships/hyperlink" Target="https://sanes.atlassian.net/browse/ESPC360-4518?atlOrigin=eyJpIjoiMjBhNWIzMmFjMjdiNGE1YzhhZTE4YmM0ZjA0MDM4ZWYiLCJwIjoiZXhjZWwtamlyYSJ9" TargetMode="External"/><Relationship Id="rId439" Type="http://schemas.openxmlformats.org/officeDocument/2006/relationships/hyperlink" Target="https://sanes.atlassian.net/browse/ESPC360-6737?atlOrigin=eyJpIjoiMjBhNWIzMmFjMjdiNGE1YzhhZTE4YmM0ZjA0MDM4ZWYiLCJwIjoiZXhjZWwtamlyYSJ9" TargetMode="External"/><Relationship Id="rId646" Type="http://schemas.openxmlformats.org/officeDocument/2006/relationships/hyperlink" Target="https://sanes.atlassian.net/browse/ESDCENINFO-1110?atlOrigin=eyJpIjoiMjBhNWIzMmFjMjdiNGE1YzhhZTE4YmM0ZjA0MDM4ZWYiLCJwIjoiZXhjZWwtamlyYSJ9" TargetMode="External"/><Relationship Id="rId1069" Type="http://schemas.openxmlformats.org/officeDocument/2006/relationships/hyperlink" Target="https://sanes.atlassian.net/browse/ESPC360-3882?atlOrigin=eyJpIjoiMjBhNWIzMmFjMjdiNGE1YzhhZTE4YmM0ZjA0MDM4ZWYiLCJwIjoiZXhjZWwtamlyYSJ9" TargetMode="External"/><Relationship Id="rId1276" Type="http://schemas.openxmlformats.org/officeDocument/2006/relationships/hyperlink" Target="https://sanes.atlassian.net/browse/ESPC360-3447?atlOrigin=eyJpIjoiMjBhNWIzMmFjMjdiNGE1YzhhZTE4YmM0ZjA0MDM4ZWYiLCJwIjoiZXhjZWwtamlyYSJ9" TargetMode="External"/><Relationship Id="rId1483" Type="http://schemas.openxmlformats.org/officeDocument/2006/relationships/hyperlink" Target="https://sanes.atlassian.net/browse/ESPC360-3882?atlOrigin=eyJpIjoiMjBhNWIzMmFjMjdiNGE1YzhhZTE4YmM0ZjA0MDM4ZWYiLCJwIjoiZXhjZWwtamlyYSJ9" TargetMode="External"/><Relationship Id="rId2327" Type="http://schemas.openxmlformats.org/officeDocument/2006/relationships/hyperlink" Target="https://sanes.atlassian.net/browse/ESPC360-26?atlOrigin=eyJpIjoiMjBhNWIzMmFjMjdiNGE1YzhhZTE4YmM0ZjA0MDM4ZWYiLCJwIjoiZXhjZWwtamlyYSJ9" TargetMode="External"/><Relationship Id="rId506" Type="http://schemas.openxmlformats.org/officeDocument/2006/relationships/hyperlink" Target="https://sanes.atlassian.net/browse/ESPC360-6338?atlOrigin=eyJpIjoiMjBhNWIzMmFjMjdiNGE1YzhhZTE4YmM0ZjA0MDM4ZWYiLCJwIjoiZXhjZWwtamlyYSJ9" TargetMode="External"/><Relationship Id="rId853" Type="http://schemas.openxmlformats.org/officeDocument/2006/relationships/hyperlink" Target="https://sanes.atlassian.net/browse/ESDCENINFO-1085?atlOrigin=eyJpIjoiMjBhNWIzMmFjMjdiNGE1YzhhZTE4YmM0ZjA0MDM4ZWYiLCJwIjoiZXhjZWwtamlyYSJ9" TargetMode="External"/><Relationship Id="rId1136" Type="http://schemas.openxmlformats.org/officeDocument/2006/relationships/hyperlink" Target="https://sanes.atlassian.net/browse/ESPC360-4336?atlOrigin=eyJpIjoiMjBhNWIzMmFjMjdiNGE1YzhhZTE4YmM0ZjA0MDM4ZWYiLCJwIjoiZXhjZWwtamlyYSJ9" TargetMode="External"/><Relationship Id="rId1690" Type="http://schemas.openxmlformats.org/officeDocument/2006/relationships/hyperlink" Target="https://sanes.atlassian.net/browse/ESPC360-3634?atlOrigin=eyJpIjoiMjBhNWIzMmFjMjdiNGE1YzhhZTE4YmM0ZjA0MDM4ZWYiLCJwIjoiZXhjZWwtamlyYSJ9" TargetMode="External"/><Relationship Id="rId713" Type="http://schemas.openxmlformats.org/officeDocument/2006/relationships/hyperlink" Target="https://sanes.atlassian.net/browse/ESPC360-5872?atlOrigin=eyJpIjoiMjBhNWIzMmFjMjdiNGE1YzhhZTE4YmM0ZjA0MDM4ZWYiLCJwIjoiZXhjZWwtamlyYSJ9" TargetMode="External"/><Relationship Id="rId920" Type="http://schemas.openxmlformats.org/officeDocument/2006/relationships/hyperlink" Target="https://sanes.atlassian.net/browse/ESDCENINFO-1103?atlOrigin=eyJpIjoiMjBhNWIzMmFjMjdiNGE1YzhhZTE4YmM0ZjA0MDM4ZWYiLCJwIjoiZXhjZWwtamlyYSJ9" TargetMode="External"/><Relationship Id="rId1343" Type="http://schemas.openxmlformats.org/officeDocument/2006/relationships/hyperlink" Target="https://sanes.atlassian.net/browse/ESPC360-3882?atlOrigin=eyJpIjoiMjBhNWIzMmFjMjdiNGE1YzhhZTE4YmM0ZjA0MDM4ZWYiLCJwIjoiZXhjZWwtamlyYSJ9" TargetMode="External"/><Relationship Id="rId1550" Type="http://schemas.openxmlformats.org/officeDocument/2006/relationships/hyperlink" Target="https://sanes.atlassian.net/browse/ESPC360-2469?atlOrigin=eyJpIjoiMjBhNWIzMmFjMjdiNGE1YzhhZTE4YmM0ZjA0MDM4ZWYiLCJwIjoiZXhjZWwtamlyYSJ9" TargetMode="External"/><Relationship Id="rId1203" Type="http://schemas.openxmlformats.org/officeDocument/2006/relationships/hyperlink" Target="https://sanes.atlassian.net/browse/ESPC360-3882?atlOrigin=eyJpIjoiMjBhNWIzMmFjMjdiNGE1YzhhZTE4YmM0ZjA0MDM4ZWYiLCJwIjoiZXhjZWwtamlyYSJ9" TargetMode="External"/><Relationship Id="rId1410" Type="http://schemas.openxmlformats.org/officeDocument/2006/relationships/hyperlink" Target="https://sanes.atlassian.net/browse/ESPC360-3075?atlOrigin=eyJpIjoiMjBhNWIzMmFjMjdiNGE1YzhhZTE4YmM0ZjA0MDM4ZWYiLCJwIjoiZXhjZWwtamlyYSJ9" TargetMode="External"/><Relationship Id="rId296" Type="http://schemas.openxmlformats.org/officeDocument/2006/relationships/hyperlink" Target="https://sanes.atlassian.net/browse/ESPC360-7406?atlOrigin=eyJpIjoiMjBhNWIzMmFjMjdiNGE1YzhhZTE4YmM0ZjA0MDM4ZWYiLCJwIjoiZXhjZWwtamlyYSJ9" TargetMode="External"/><Relationship Id="rId2184" Type="http://schemas.openxmlformats.org/officeDocument/2006/relationships/hyperlink" Target="https://sanes.atlassian.net/browse/ESPC360-316?atlOrigin=eyJpIjoiMjBhNWIzMmFjMjdiNGE1YzhhZTE4YmM0ZjA0MDM4ZWYiLCJwIjoiZXhjZWwtamlyYSJ9" TargetMode="External"/><Relationship Id="rId2391" Type="http://schemas.openxmlformats.org/officeDocument/2006/relationships/hyperlink" Target="https://sanes.atlassian.net/browse/ESPC360-35?atlOrigin=eyJpIjoiMjBhNWIzMmFjMjdiNGE1YzhhZTE4YmM0ZjA0MDM4ZWYiLCJwIjoiZXhjZWwtamlyYSJ9" TargetMode="External"/><Relationship Id="rId156" Type="http://schemas.openxmlformats.org/officeDocument/2006/relationships/hyperlink" Target="https://sanes.atlassian.net/browse/ESPC360-6855?atlOrigin=eyJpIjoiMjBhNWIzMmFjMjdiNGE1YzhhZTE4YmM0ZjA0MDM4ZWYiLCJwIjoiZXhjZWwtamlyYSJ9" TargetMode="External"/><Relationship Id="rId363" Type="http://schemas.openxmlformats.org/officeDocument/2006/relationships/hyperlink" Target="https://sanes.atlassian.net/browse/ESPC360-7210?atlOrigin=eyJpIjoiMjBhNWIzMmFjMjdiNGE1YzhhZTE4YmM0ZjA0MDM4ZWYiLCJwIjoiZXhjZWwtamlyYSJ9" TargetMode="External"/><Relationship Id="rId570" Type="http://schemas.openxmlformats.org/officeDocument/2006/relationships/hyperlink" Target="https://sanes.atlassian.net/browse/ESPC360-6194?atlOrigin=eyJpIjoiMjBhNWIzMmFjMjdiNGE1YzhhZTE4YmM0ZjA0MDM4ZWYiLCJwIjoiZXhjZWwtamlyYSJ9" TargetMode="External"/><Relationship Id="rId2044" Type="http://schemas.openxmlformats.org/officeDocument/2006/relationships/hyperlink" Target="https://sanes.atlassian.net/browse/ESPC360-50?atlOrigin=eyJpIjoiMjBhNWIzMmFjMjdiNGE1YzhhZTE4YmM0ZjA0MDM4ZWYiLCJwIjoiZXhjZWwtamlyYSJ9" TargetMode="External"/><Relationship Id="rId2251" Type="http://schemas.openxmlformats.org/officeDocument/2006/relationships/hyperlink" Target="https://sanes.atlassian.net/browse/ESPC360-36?atlOrigin=eyJpIjoiMjBhNWIzMmFjMjdiNGE1YzhhZTE4YmM0ZjA0MDM4ZWYiLCJwIjoiZXhjZWwtamlyYSJ9" TargetMode="External"/><Relationship Id="rId223" Type="http://schemas.openxmlformats.org/officeDocument/2006/relationships/hyperlink" Target="https://sanes.atlassian.net/browse/ESPC360-5201?atlOrigin=eyJpIjoiMjBhNWIzMmFjMjdiNGE1YzhhZTE4YmM0ZjA0MDM4ZWYiLCJwIjoiZXhjZWwtamlyYSJ9" TargetMode="External"/><Relationship Id="rId430" Type="http://schemas.openxmlformats.org/officeDocument/2006/relationships/hyperlink" Target="https://sanes.atlassian.net/browse/ESDCENINFO-1085?atlOrigin=eyJpIjoiMjBhNWIzMmFjMjdiNGE1YzhhZTE4YmM0ZjA0MDM4ZWYiLCJwIjoiZXhjZWwtamlyYSJ9" TargetMode="External"/><Relationship Id="rId1060" Type="http://schemas.openxmlformats.org/officeDocument/2006/relationships/hyperlink" Target="https://sanes.atlassian.net/browse/ESPC360-3882?atlOrigin=eyJpIjoiMjBhNWIzMmFjMjdiNGE1YzhhZTE4YmM0ZjA0MDM4ZWYiLCJwIjoiZXhjZWwtamlyYSJ9" TargetMode="External"/><Relationship Id="rId2111" Type="http://schemas.openxmlformats.org/officeDocument/2006/relationships/hyperlink" Target="https://sanes.atlassian.net/browse/ESPC360-282?atlOrigin=eyJpIjoiMjBhNWIzMmFjMjdiNGE1YzhhZTE4YmM0ZjA0MDM4ZWYiLCJwIjoiZXhjZWwtamlyYSJ9" TargetMode="External"/><Relationship Id="rId1877" Type="http://schemas.openxmlformats.org/officeDocument/2006/relationships/hyperlink" Target="https://sanes.atlassian.net/browse/ESPC360-950?atlOrigin=eyJpIjoiMjBhNWIzMmFjMjdiNGE1YzhhZTE4YmM0ZjA0MDM4ZWYiLCJwIjoiZXhjZWwtamlyYSJ9" TargetMode="External"/><Relationship Id="rId1737" Type="http://schemas.openxmlformats.org/officeDocument/2006/relationships/hyperlink" Target="https://sanes.atlassian.net/browse/ESPC360-65?atlOrigin=eyJpIjoiMjBhNWIzMmFjMjdiNGE1YzhhZTE4YmM0ZjA0MDM4ZWYiLCJwIjoiZXhjZWwtamlyYSJ9" TargetMode="External"/><Relationship Id="rId1944" Type="http://schemas.openxmlformats.org/officeDocument/2006/relationships/hyperlink" Target="https://sanes.atlassian.net/browse/ESDCENINFO-1036?atlOrigin=eyJpIjoiMjBhNWIzMmFjMjdiNGE1YzhhZTE4YmM0ZjA0MDM4ZWYiLCJwIjoiZXhjZWwtamlyYSJ9" TargetMode="External"/><Relationship Id="rId29" Type="http://schemas.openxmlformats.org/officeDocument/2006/relationships/hyperlink" Target="https://sanes.atlassian.net/browse/ESPC360-5712?atlOrigin=eyJpIjoiMjBhNWIzMmFjMjdiNGE1YzhhZTE4YmM0ZjA0MDM4ZWYiLCJwIjoiZXhjZWwtamlyYSJ9" TargetMode="External"/><Relationship Id="rId1804" Type="http://schemas.openxmlformats.org/officeDocument/2006/relationships/hyperlink" Target="https://sanes.atlassian.net/browse/ESPC360-1491?atlOrigin=eyJpIjoiMjBhNWIzMmFjMjdiNGE1YzhhZTE4YmM0ZjA0MDM4ZWYiLCJwIjoiZXhjZWwtamlyYSJ9" TargetMode="External"/><Relationship Id="rId897" Type="http://schemas.openxmlformats.org/officeDocument/2006/relationships/hyperlink" Target="https://sanes.atlassian.net/browse/ESPC360-5525?atlOrigin=eyJpIjoiMjBhNWIzMmFjMjdiNGE1YzhhZTE4YmM0ZjA0MDM4ZWYiLCJwIjoiZXhjZWwtamlyYSJ9" TargetMode="External"/><Relationship Id="rId757" Type="http://schemas.openxmlformats.org/officeDocument/2006/relationships/hyperlink" Target="https://sanes.atlassian.net/browse/ESPC360-5095?atlOrigin=eyJpIjoiMjBhNWIzMmFjMjdiNGE1YzhhZTE4YmM0ZjA0MDM4ZWYiLCJwIjoiZXhjZWwtamlyYSJ9" TargetMode="External"/><Relationship Id="rId964" Type="http://schemas.openxmlformats.org/officeDocument/2006/relationships/hyperlink" Target="https://sanes.atlassian.net/browse/ESDCENINFO-1087?atlOrigin=eyJpIjoiMjBhNWIzMmFjMjdiNGE1YzhhZTE4YmM0ZjA0MDM4ZWYiLCJwIjoiZXhjZWwtamlyYSJ9" TargetMode="External"/><Relationship Id="rId1387" Type="http://schemas.openxmlformats.org/officeDocument/2006/relationships/hyperlink" Target="https://sanes.atlassian.net/browse/ESPC360-3106?atlOrigin=eyJpIjoiMjBhNWIzMmFjMjdiNGE1YzhhZTE4YmM0ZjA0MDM4ZWYiLCJwIjoiZXhjZWwtamlyYSJ9" TargetMode="External"/><Relationship Id="rId1594" Type="http://schemas.openxmlformats.org/officeDocument/2006/relationships/hyperlink" Target="https://sanes.atlassian.net/browse/ESPC360-26?atlOrigin=eyJpIjoiMjBhNWIzMmFjMjdiNGE1YzhhZTE4YmM0ZjA0MDM4ZWYiLCJwIjoiZXhjZWwtamlyYSJ9" TargetMode="External"/><Relationship Id="rId2438" Type="http://schemas.openxmlformats.org/officeDocument/2006/relationships/hyperlink" Target="https://sanes.atlassian.net/browse/ESPC360-43?atlOrigin=eyJpIjoiMjBhNWIzMmFjMjdiNGE1YzhhZTE4YmM0ZjA0MDM4ZWYiLCJwIjoiZXhjZWwtamlyYSJ9" TargetMode="External"/><Relationship Id="rId93" Type="http://schemas.openxmlformats.org/officeDocument/2006/relationships/hyperlink" Target="https://sanes.atlassian.net/browse/ESDCENINFO-1105?atlOrigin=eyJpIjoiMjBhNWIzMmFjMjdiNGE1YzhhZTE4YmM0ZjA0MDM4ZWYiLCJwIjoiZXhjZWwtamlyYSJ9" TargetMode="External"/><Relationship Id="rId617" Type="http://schemas.openxmlformats.org/officeDocument/2006/relationships/hyperlink" Target="https://sanes.atlassian.net/browse/ESPC360-5911?atlOrigin=eyJpIjoiMjBhNWIzMmFjMjdiNGE1YzhhZTE4YmM0ZjA0MDM4ZWYiLCJwIjoiZXhjZWwtamlyYSJ9" TargetMode="External"/><Relationship Id="rId824" Type="http://schemas.openxmlformats.org/officeDocument/2006/relationships/hyperlink" Target="https://sanes.atlassian.net/browse/ESPC360-4989?atlOrigin=eyJpIjoiMjBhNWIzMmFjMjdiNGE1YzhhZTE4YmM0ZjA0MDM4ZWYiLCJwIjoiZXhjZWwtamlyYSJ9" TargetMode="External"/><Relationship Id="rId1247" Type="http://schemas.openxmlformats.org/officeDocument/2006/relationships/hyperlink" Target="https://sanes.atlassian.net/browse/ESPC360-4970?atlOrigin=eyJpIjoiMjBhNWIzMmFjMjdiNGE1YzhhZTE4YmM0ZjA0MDM4ZWYiLCJwIjoiZXhjZWwtamlyYSJ9" TargetMode="External"/><Relationship Id="rId1454" Type="http://schemas.openxmlformats.org/officeDocument/2006/relationships/hyperlink" Target="https://sanes.atlassian.net/browse/ESPC360-2836?atlOrigin=eyJpIjoiMjBhNWIzMmFjMjdiNGE1YzhhZTE4YmM0ZjA0MDM4ZWYiLCJwIjoiZXhjZWwtamlyYSJ9" TargetMode="External"/><Relationship Id="rId1661" Type="http://schemas.openxmlformats.org/officeDocument/2006/relationships/hyperlink" Target="https://sanes.atlassian.net/browse/ESPC360-1902?atlOrigin=eyJpIjoiMjBhNWIzMmFjMjdiNGE1YzhhZTE4YmM0ZjA0MDM4ZWYiLCJwIjoiZXhjZWwtamlyYSJ9" TargetMode="External"/><Relationship Id="rId1107" Type="http://schemas.openxmlformats.org/officeDocument/2006/relationships/hyperlink" Target="https://sanes.atlassian.net/browse/ESPC360-4496?atlOrigin=eyJpIjoiMjBhNWIzMmFjMjdiNGE1YzhhZTE4YmM0ZjA0MDM4ZWYiLCJwIjoiZXhjZWwtamlyYSJ9" TargetMode="External"/><Relationship Id="rId1314" Type="http://schemas.openxmlformats.org/officeDocument/2006/relationships/hyperlink" Target="https://sanes.atlassian.net/browse/ESPC360-3882?atlOrigin=eyJpIjoiMjBhNWIzMmFjMjdiNGE1YzhhZTE4YmM0ZjA0MDM4ZWYiLCJwIjoiZXhjZWwtamlyYSJ9" TargetMode="External"/><Relationship Id="rId1521" Type="http://schemas.openxmlformats.org/officeDocument/2006/relationships/hyperlink" Target="https://sanes.atlassian.net/browse/ESPC360-1308?atlOrigin=eyJpIjoiMjBhNWIzMmFjMjdiNGE1YzhhZTE4YmM0ZjA0MDM4ZWYiLCJwIjoiZXhjZWwtamlyYSJ9" TargetMode="External"/><Relationship Id="rId20" Type="http://schemas.openxmlformats.org/officeDocument/2006/relationships/hyperlink" Target="https://sanes.atlassian.net/browse/ESPC360-7208?atlOrigin=eyJpIjoiMjBhNWIzMmFjMjdiNGE1YzhhZTE4YmM0ZjA0MDM4ZWYiLCJwIjoiZXhjZWwtamlyYSJ9" TargetMode="External"/><Relationship Id="rId2088" Type="http://schemas.openxmlformats.org/officeDocument/2006/relationships/hyperlink" Target="https://sanes.atlassian.net/browse/ESPC360-36?atlOrigin=eyJpIjoiMjBhNWIzMmFjMjdiNGE1YzhhZTE4YmM0ZjA0MDM4ZWYiLCJwIjoiZXhjZWwtamlyYSJ9" TargetMode="External"/><Relationship Id="rId2295" Type="http://schemas.openxmlformats.org/officeDocument/2006/relationships/hyperlink" Target="https://sanes.atlassian.net/browse/ESPC360-189?atlOrigin=eyJpIjoiMjBhNWIzMmFjMjdiNGE1YzhhZTE4YmM0ZjA0MDM4ZWYiLCJwIjoiZXhjZWwtamlyYSJ9" TargetMode="External"/><Relationship Id="rId267" Type="http://schemas.openxmlformats.org/officeDocument/2006/relationships/hyperlink" Target="https://sanes.atlassian.net/browse/ESDCENINFO-1110?atlOrigin=eyJpIjoiMjBhNWIzMmFjMjdiNGE1YzhhZTE4YmM0ZjA0MDM4ZWYiLCJwIjoiZXhjZWwtamlyYSJ9" TargetMode="External"/><Relationship Id="rId474" Type="http://schemas.openxmlformats.org/officeDocument/2006/relationships/hyperlink" Target="https://sanes.atlassian.net/browse/ESPC360-6399?atlOrigin=eyJpIjoiMjBhNWIzMmFjMjdiNGE1YzhhZTE4YmM0ZjA0MDM4ZWYiLCJwIjoiZXhjZWwtamlyYSJ9" TargetMode="External"/><Relationship Id="rId2155" Type="http://schemas.openxmlformats.org/officeDocument/2006/relationships/hyperlink" Target="https://sanes.atlassian.net/browse/ESPC360-91?atlOrigin=eyJpIjoiMjBhNWIzMmFjMjdiNGE1YzhhZTE4YmM0ZjA0MDM4ZWYiLCJwIjoiZXhjZWwtamlyYSJ9" TargetMode="External"/><Relationship Id="rId127" Type="http://schemas.openxmlformats.org/officeDocument/2006/relationships/hyperlink" Target="https://sanes.atlassian.net/browse/ESPC360-6994?atlOrigin=eyJpIjoiMjBhNWIzMmFjMjdiNGE1YzhhZTE4YmM0ZjA0MDM4ZWYiLCJwIjoiZXhjZWwtamlyYSJ9" TargetMode="External"/><Relationship Id="rId681" Type="http://schemas.openxmlformats.org/officeDocument/2006/relationships/hyperlink" Target="https://sanes.atlassian.net/browse/ESPC360-5823?atlOrigin=eyJpIjoiMjBhNWIzMmFjMjdiNGE1YzhhZTE4YmM0ZjA0MDM4ZWYiLCJwIjoiZXhjZWwtamlyYSJ9" TargetMode="External"/><Relationship Id="rId2362" Type="http://schemas.openxmlformats.org/officeDocument/2006/relationships/hyperlink" Target="https://sanes.atlassian.net/browse/ESPC360-56?atlOrigin=eyJpIjoiMjBhNWIzMmFjMjdiNGE1YzhhZTE4YmM0ZjA0MDM4ZWYiLCJwIjoiZXhjZWwtamlyYSJ9" TargetMode="External"/><Relationship Id="rId334" Type="http://schemas.openxmlformats.org/officeDocument/2006/relationships/hyperlink" Target="https://sanes.atlassian.net/browse/ESPC360-7244?atlOrigin=eyJpIjoiMjBhNWIzMmFjMjdiNGE1YzhhZTE4YmM0ZjA0MDM4ZWYiLCJwIjoiZXhjZWwtamlyYSJ9" TargetMode="External"/><Relationship Id="rId541" Type="http://schemas.openxmlformats.org/officeDocument/2006/relationships/hyperlink" Target="https://sanes.atlassian.net/browse/ESDCENINFO-1110?atlOrigin=eyJpIjoiMjBhNWIzMmFjMjdiNGE1YzhhZTE4YmM0ZjA0MDM4ZWYiLCJwIjoiZXhjZWwtamlyYSJ9" TargetMode="External"/><Relationship Id="rId1171" Type="http://schemas.openxmlformats.org/officeDocument/2006/relationships/hyperlink" Target="https://sanes.atlassian.net/browse/ESPC360-3997?atlOrigin=eyJpIjoiMjBhNWIzMmFjMjdiNGE1YzhhZTE4YmM0ZjA0MDM4ZWYiLCJwIjoiZXhjZWwtamlyYSJ9" TargetMode="External"/><Relationship Id="rId2015" Type="http://schemas.openxmlformats.org/officeDocument/2006/relationships/hyperlink" Target="https://sanes.atlassian.net/browse/ESPC360-13?atlOrigin=eyJpIjoiMjBhNWIzMmFjMjdiNGE1YzhhZTE4YmM0ZjA0MDM4ZWYiLCJwIjoiZXhjZWwtamlyYSJ9" TargetMode="External"/><Relationship Id="rId2222" Type="http://schemas.openxmlformats.org/officeDocument/2006/relationships/hyperlink" Target="https://sanes.atlassian.net/browse/ESPC360-26?atlOrigin=eyJpIjoiMjBhNWIzMmFjMjdiNGE1YzhhZTE4YmM0ZjA0MDM4ZWYiLCJwIjoiZXhjZWwtamlyYSJ9" TargetMode="External"/><Relationship Id="rId401" Type="http://schemas.openxmlformats.org/officeDocument/2006/relationships/hyperlink" Target="https://sanes.atlassian.net/browse/ESDCENINFO-1105?atlOrigin=eyJpIjoiMjBhNWIzMmFjMjdiNGE1YzhhZTE4YmM0ZjA0MDM4ZWYiLCJwIjoiZXhjZWwtamlyYSJ9" TargetMode="External"/><Relationship Id="rId1031" Type="http://schemas.openxmlformats.org/officeDocument/2006/relationships/hyperlink" Target="https://sanes.atlassian.net/browse/ESPC360-4582?atlOrigin=eyJpIjoiMjBhNWIzMmFjMjdiNGE1YzhhZTE4YmM0ZjA0MDM4ZWYiLCJwIjoiZXhjZWwtamlyYSJ9" TargetMode="External"/><Relationship Id="rId1988" Type="http://schemas.openxmlformats.org/officeDocument/2006/relationships/hyperlink" Target="https://sanes.atlassian.net/browse/ESPC360-26?atlOrigin=eyJpIjoiMjBhNWIzMmFjMjdiNGE1YzhhZTE4YmM0ZjA0MDM4ZWYiLCJwIjoiZXhjZWwtamlyYSJ9" TargetMode="External"/><Relationship Id="rId1848" Type="http://schemas.openxmlformats.org/officeDocument/2006/relationships/hyperlink" Target="https://sanes.atlassian.net/browse/ESPC360-50?atlOrigin=eyJpIjoiMjBhNWIzMmFjMjdiNGE1YzhhZTE4YmM0ZjA0MDM4ZWYiLCJwIjoiZXhjZWwtamlyYSJ9" TargetMode="External"/><Relationship Id="rId191" Type="http://schemas.openxmlformats.org/officeDocument/2006/relationships/hyperlink" Target="https://sanes.atlassian.net/browse/ESPC360-8032?atlOrigin=eyJpIjoiMjBhNWIzMmFjMjdiNGE1YzhhZTE4YmM0ZjA0MDM4ZWYiLCJwIjoiZXhjZWwtamlyYSJ9" TargetMode="External"/><Relationship Id="rId1708" Type="http://schemas.openxmlformats.org/officeDocument/2006/relationships/hyperlink" Target="https://sanes.atlassian.net/browse/ESPC360-26?atlOrigin=eyJpIjoiMjBhNWIzMmFjMjdiNGE1YzhhZTE4YmM0ZjA0MDM4ZWYiLCJwIjoiZXhjZWwtamlyYSJ9" TargetMode="External"/><Relationship Id="rId1915" Type="http://schemas.openxmlformats.org/officeDocument/2006/relationships/hyperlink" Target="https://sanes.atlassian.net/browse/ESPC360-1122?atlOrigin=eyJpIjoiMjBhNWIzMmFjMjdiNGE1YzhhZTE4YmM0ZjA0MDM4ZWYiLCJwIjoiZXhjZWwtamlyYSJ9" TargetMode="External"/><Relationship Id="rId868" Type="http://schemas.openxmlformats.org/officeDocument/2006/relationships/hyperlink" Target="https://sanes.atlassian.net/browse/ESPC360-5572?atlOrigin=eyJpIjoiMjBhNWIzMmFjMjdiNGE1YzhhZTE4YmM0ZjA0MDM4ZWYiLCJwIjoiZXhjZWwtamlyYSJ9" TargetMode="External"/><Relationship Id="rId1498" Type="http://schemas.openxmlformats.org/officeDocument/2006/relationships/hyperlink" Target="https://sanes.atlassian.net/browse/ESPC360-26?atlOrigin=eyJpIjoiMjBhNWIzMmFjMjdiNGE1YzhhZTE4YmM0ZjA0MDM4ZWYiLCJwIjoiZXhjZWwtamlyYSJ9" TargetMode="External"/><Relationship Id="rId728" Type="http://schemas.openxmlformats.org/officeDocument/2006/relationships/hyperlink" Target="https://sanes.atlassian.net/browse/ESPC360-5832?atlOrigin=eyJpIjoiMjBhNWIzMmFjMjdiNGE1YzhhZTE4YmM0ZjA0MDM4ZWYiLCJwIjoiZXhjZWwtamlyYSJ9" TargetMode="External"/><Relationship Id="rId935" Type="http://schemas.openxmlformats.org/officeDocument/2006/relationships/hyperlink" Target="https://sanes.atlassian.net/browse/ESDCENINFO-1085?atlOrigin=eyJpIjoiMjBhNWIzMmFjMjdiNGE1YzhhZTE4YmM0ZjA0MDM4ZWYiLCJwIjoiZXhjZWwtamlyYSJ9" TargetMode="External"/><Relationship Id="rId1358" Type="http://schemas.openxmlformats.org/officeDocument/2006/relationships/hyperlink" Target="https://sanes.atlassian.net/browse/ESPC360-3882?atlOrigin=eyJpIjoiMjBhNWIzMmFjMjdiNGE1YzhhZTE4YmM0ZjA0MDM4ZWYiLCJwIjoiZXhjZWwtamlyYSJ9" TargetMode="External"/><Relationship Id="rId1565" Type="http://schemas.openxmlformats.org/officeDocument/2006/relationships/hyperlink" Target="https://sanes.atlassian.net/browse/ESPC360-2232?atlOrigin=eyJpIjoiMjBhNWIzMmFjMjdiNGE1YzhhZTE4YmM0ZjA0MDM4ZWYiLCJwIjoiZXhjZWwtamlyYSJ9" TargetMode="External"/><Relationship Id="rId1772" Type="http://schemas.openxmlformats.org/officeDocument/2006/relationships/hyperlink" Target="https://sanes.atlassian.net/browse/ESPC360-3289?atlOrigin=eyJpIjoiMjBhNWIzMmFjMjdiNGE1YzhhZTE4YmM0ZjA0MDM4ZWYiLCJwIjoiZXhjZWwtamlyYSJ9" TargetMode="External"/><Relationship Id="rId2409" Type="http://schemas.openxmlformats.org/officeDocument/2006/relationships/hyperlink" Target="https://sanes.atlassian.net/browse/ESPC360-34?atlOrigin=eyJpIjoiMjBhNWIzMmFjMjdiNGE1YzhhZTE4YmM0ZjA0MDM4ZWYiLCJwIjoiZXhjZWwtamlyYSJ9" TargetMode="External"/><Relationship Id="rId64" Type="http://schemas.openxmlformats.org/officeDocument/2006/relationships/hyperlink" Target="https://sanes.atlassian.net/browse/ESPC360-8764?atlOrigin=eyJpIjoiMjBhNWIzMmFjMjdiNGE1YzhhZTE4YmM0ZjA0MDM4ZWYiLCJwIjoiZXhjZWwtamlyYSJ9" TargetMode="External"/><Relationship Id="rId1218" Type="http://schemas.openxmlformats.org/officeDocument/2006/relationships/hyperlink" Target="https://sanes.atlassian.net/browse/ESPC360-3882?atlOrigin=eyJpIjoiMjBhNWIzMmFjMjdiNGE1YzhhZTE4YmM0ZjA0MDM4ZWYiLCJwIjoiZXhjZWwtamlyYSJ9" TargetMode="External"/><Relationship Id="rId1425" Type="http://schemas.openxmlformats.org/officeDocument/2006/relationships/hyperlink" Target="https://sanes.atlassian.net/browse/ESPC360-2869?atlOrigin=eyJpIjoiMjBhNWIzMmFjMjdiNGE1YzhhZTE4YmM0ZjA0MDM4ZWYiLCJwIjoiZXhjZWwtamlyYSJ9" TargetMode="External"/><Relationship Id="rId1632" Type="http://schemas.openxmlformats.org/officeDocument/2006/relationships/hyperlink" Target="https://sanes.atlassian.net/browse/ESPC360-36?atlOrigin=eyJpIjoiMjBhNWIzMmFjMjdiNGE1YzhhZTE4YmM0ZjA0MDM4ZWYiLCJwIjoiZXhjZWwtamlyYSJ9" TargetMode="External"/><Relationship Id="rId2199" Type="http://schemas.openxmlformats.org/officeDocument/2006/relationships/hyperlink" Target="https://sanes.atlassian.net/browse/ESPC360-311?atlOrigin=eyJpIjoiMjBhNWIzMmFjMjdiNGE1YzhhZTE4YmM0ZjA0MDM4ZWYiLCJwIjoiZXhjZWwtamlyYSJ9" TargetMode="External"/><Relationship Id="rId378" Type="http://schemas.openxmlformats.org/officeDocument/2006/relationships/hyperlink" Target="https://sanes.atlassian.net/browse/ESPC360-7167?atlOrigin=eyJpIjoiMjBhNWIzMmFjMjdiNGE1YzhhZTE4YmM0ZjA0MDM4ZWYiLCJwIjoiZXhjZWwtamlyYSJ9" TargetMode="External"/><Relationship Id="rId585" Type="http://schemas.openxmlformats.org/officeDocument/2006/relationships/hyperlink" Target="https://sanes.atlassian.net/browse/ESPC360-6102?atlOrigin=eyJpIjoiMjBhNWIzMmFjMjdiNGE1YzhhZTE4YmM0ZjA0MDM4ZWYiLCJwIjoiZXhjZWwtamlyYSJ9" TargetMode="External"/><Relationship Id="rId792" Type="http://schemas.openxmlformats.org/officeDocument/2006/relationships/hyperlink" Target="https://sanes.atlassian.net/browse/ESDCENINFO-1089?atlOrigin=eyJpIjoiMjBhNWIzMmFjMjdiNGE1YzhhZTE4YmM0ZjA0MDM4ZWYiLCJwIjoiZXhjZWwtamlyYSJ9" TargetMode="External"/><Relationship Id="rId2059" Type="http://schemas.openxmlformats.org/officeDocument/2006/relationships/hyperlink" Target="https://sanes.atlassian.net/browse/ESPC360-38?atlOrigin=eyJpIjoiMjBhNWIzMmFjMjdiNGE1YzhhZTE4YmM0ZjA0MDM4ZWYiLCJwIjoiZXhjZWwtamlyYSJ9" TargetMode="External"/><Relationship Id="rId2266" Type="http://schemas.openxmlformats.org/officeDocument/2006/relationships/hyperlink" Target="https://sanes.atlassian.net/browse/ESPC360-36?atlOrigin=eyJpIjoiMjBhNWIzMmFjMjdiNGE1YzhhZTE4YmM0ZjA0MDM4ZWYiLCJwIjoiZXhjZWwtamlyYSJ9" TargetMode="External"/><Relationship Id="rId238" Type="http://schemas.openxmlformats.org/officeDocument/2006/relationships/hyperlink" Target="https://sanes.atlassian.net/browse/ESPC360-7867?atlOrigin=eyJpIjoiMjBhNWIzMmFjMjdiNGE1YzhhZTE4YmM0ZjA0MDM4ZWYiLCJwIjoiZXhjZWwtamlyYSJ9" TargetMode="External"/><Relationship Id="rId445" Type="http://schemas.openxmlformats.org/officeDocument/2006/relationships/hyperlink" Target="https://sanes.atlassian.net/browse/ESPC360-3882?atlOrigin=eyJpIjoiMjBhNWIzMmFjMjdiNGE1YzhhZTE4YmM0ZjA0MDM4ZWYiLCJwIjoiZXhjZWwtamlyYSJ9" TargetMode="External"/><Relationship Id="rId652" Type="http://schemas.openxmlformats.org/officeDocument/2006/relationships/hyperlink" Target="https://sanes.atlassian.net/browse/ESDCENINFO-1110?atlOrigin=eyJpIjoiMjBhNWIzMmFjMjdiNGE1YzhhZTE4YmM0ZjA0MDM4ZWYiLCJwIjoiZXhjZWwtamlyYSJ9" TargetMode="External"/><Relationship Id="rId1075" Type="http://schemas.openxmlformats.org/officeDocument/2006/relationships/hyperlink" Target="https://sanes.atlassian.net/browse/ESPC360-3882?atlOrigin=eyJpIjoiMjBhNWIzMmFjMjdiNGE1YzhhZTE4YmM0ZjA0MDM4ZWYiLCJwIjoiZXhjZWwtamlyYSJ9" TargetMode="External"/><Relationship Id="rId1282" Type="http://schemas.openxmlformats.org/officeDocument/2006/relationships/hyperlink" Target="https://sanes.atlassian.net/browse/ESPC360-3442?atlOrigin=eyJpIjoiMjBhNWIzMmFjMjdiNGE1YzhhZTE4YmM0ZjA0MDM4ZWYiLCJwIjoiZXhjZWwtamlyYSJ9" TargetMode="External"/><Relationship Id="rId2126" Type="http://schemas.openxmlformats.org/officeDocument/2006/relationships/hyperlink" Target="https://sanes.atlassian.net/browse/ESPC360-282?atlOrigin=eyJpIjoiMjBhNWIzMmFjMjdiNGE1YzhhZTE4YmM0ZjA0MDM4ZWYiLCJwIjoiZXhjZWwtamlyYSJ9" TargetMode="External"/><Relationship Id="rId2333" Type="http://schemas.openxmlformats.org/officeDocument/2006/relationships/hyperlink" Target="https://sanes.atlassian.net/browse/ESPC360-4608?atlOrigin=eyJpIjoiMjBhNWIzMmFjMjdiNGE1YzhhZTE4YmM0ZjA0MDM4ZWYiLCJwIjoiZXhjZWwtamlyYSJ9" TargetMode="External"/><Relationship Id="rId305" Type="http://schemas.openxmlformats.org/officeDocument/2006/relationships/hyperlink" Target="https://sanes.atlassian.net/browse/ESPC360-7406?atlOrigin=eyJpIjoiMjBhNWIzMmFjMjdiNGE1YzhhZTE4YmM0ZjA0MDM4ZWYiLCJwIjoiZXhjZWwtamlyYSJ9" TargetMode="External"/><Relationship Id="rId512" Type="http://schemas.openxmlformats.org/officeDocument/2006/relationships/hyperlink" Target="https://sanes.atlassian.net/browse/ESPC360-6336?atlOrigin=eyJpIjoiMjBhNWIzMmFjMjdiNGE1YzhhZTE4YmM0ZjA0MDM4ZWYiLCJwIjoiZXhjZWwtamlyYSJ9" TargetMode="External"/><Relationship Id="rId1142" Type="http://schemas.openxmlformats.org/officeDocument/2006/relationships/hyperlink" Target="https://sanes.atlassian.net/browse/ESPC360-4334?atlOrigin=eyJpIjoiMjBhNWIzMmFjMjdiNGE1YzhhZTE4YmM0ZjA0MDM4ZWYiLCJwIjoiZXhjZWwtamlyYSJ9" TargetMode="External"/><Relationship Id="rId2400" Type="http://schemas.openxmlformats.org/officeDocument/2006/relationships/hyperlink" Target="https://sanes.atlassian.net/browse/ESPC360-36?atlOrigin=eyJpIjoiMjBhNWIzMmFjMjdiNGE1YzhhZTE4YmM0ZjA0MDM4ZWYiLCJwIjoiZXhjZWwtamlyYSJ9" TargetMode="External"/><Relationship Id="rId1002" Type="http://schemas.openxmlformats.org/officeDocument/2006/relationships/hyperlink" Target="https://sanes.atlassian.net/browse/ESPC360-4915?atlOrigin=eyJpIjoiMjBhNWIzMmFjMjdiNGE1YzhhZTE4YmM0ZjA0MDM4ZWYiLCJwIjoiZXhjZWwtamlyYSJ9" TargetMode="External"/><Relationship Id="rId1959" Type="http://schemas.openxmlformats.org/officeDocument/2006/relationships/hyperlink" Target="https://sanes.atlassian.net/browse/ESPC360-26?atlOrigin=eyJpIjoiMjBhNWIzMmFjMjdiNGE1YzhhZTE4YmM0ZjA0MDM4ZWYiLCJwIjoiZXhjZWwtamlyYSJ9" TargetMode="External"/><Relationship Id="rId1819" Type="http://schemas.openxmlformats.org/officeDocument/2006/relationships/hyperlink" Target="https://sanes.atlassian.net/browse/ESPC360-1486?atlOrigin=eyJpIjoiMjBhNWIzMmFjMjdiNGE1YzhhZTE4YmM0ZjA0MDM4ZWYiLCJwIjoiZXhjZWwtamlyYSJ9" TargetMode="External"/><Relationship Id="rId2190" Type="http://schemas.openxmlformats.org/officeDocument/2006/relationships/hyperlink" Target="https://sanes.atlassian.net/browse/ESPC360-314?atlOrigin=eyJpIjoiMjBhNWIzMmFjMjdiNGE1YzhhZTE4YmM0ZjA0MDM4ZWYiLCJwIjoiZXhjZWwtamlyYSJ9" TargetMode="External"/><Relationship Id="rId162" Type="http://schemas.openxmlformats.org/officeDocument/2006/relationships/hyperlink" Target="https://sanes.atlassian.net/browse/ESPC360-6855?atlOrigin=eyJpIjoiMjBhNWIzMmFjMjdiNGE1YzhhZTE4YmM0ZjA0MDM4ZWYiLCJwIjoiZXhjZWwtamlyYSJ9" TargetMode="External"/><Relationship Id="rId2050" Type="http://schemas.openxmlformats.org/officeDocument/2006/relationships/hyperlink" Target="https://sanes.atlassian.net/browse/ESPC360-26?atlOrigin=eyJpIjoiMjBhNWIzMmFjMjdiNGE1YzhhZTE4YmM0ZjA0MDM4ZWYiLCJwIjoiZXhjZWwtamlyYSJ9" TargetMode="External"/><Relationship Id="rId979" Type="http://schemas.openxmlformats.org/officeDocument/2006/relationships/hyperlink" Target="https://sanes.atlassian.net/browse/ESDCENINFO-1044?atlOrigin=eyJpIjoiMjBhNWIzMmFjMjdiNGE1YzhhZTE4YmM0ZjA0MDM4ZWYiLCJwIjoiZXhjZWwtamlyYSJ9" TargetMode="External"/><Relationship Id="rId839" Type="http://schemas.openxmlformats.org/officeDocument/2006/relationships/hyperlink" Target="https://sanes.atlassian.net/browse/ESPC360-5549?atlOrigin=eyJpIjoiMjBhNWIzMmFjMjdiNGE1YzhhZTE4YmM0ZjA0MDM4ZWYiLCJwIjoiZXhjZWwtamlyYSJ9" TargetMode="External"/><Relationship Id="rId1469" Type="http://schemas.openxmlformats.org/officeDocument/2006/relationships/hyperlink" Target="https://sanes.atlassian.net/browse/ESPC360-2830?atlOrigin=eyJpIjoiMjBhNWIzMmFjMjdiNGE1YzhhZTE4YmM0ZjA0MDM4ZWYiLCJwIjoiZXhjZWwtamlyYSJ9" TargetMode="External"/><Relationship Id="rId1676" Type="http://schemas.openxmlformats.org/officeDocument/2006/relationships/hyperlink" Target="https://sanes.atlassian.net/browse/ESPC360-1889?atlOrigin=eyJpIjoiMjBhNWIzMmFjMjdiNGE1YzhhZTE4YmM0ZjA0MDM4ZWYiLCJwIjoiZXhjZWwtamlyYSJ9" TargetMode="External"/><Relationship Id="rId1883" Type="http://schemas.openxmlformats.org/officeDocument/2006/relationships/hyperlink" Target="https://sanes.atlassian.net/browse/ESPC360-950?atlOrigin=eyJpIjoiMjBhNWIzMmFjMjdiNGE1YzhhZTE4YmM0ZjA0MDM4ZWYiLCJwIjoiZXhjZWwtamlyYSJ9" TargetMode="External"/><Relationship Id="rId906" Type="http://schemas.openxmlformats.org/officeDocument/2006/relationships/hyperlink" Target="https://sanes.atlassian.net/browse/ESPC360-5211?atlOrigin=eyJpIjoiMjBhNWIzMmFjMjdiNGE1YzhhZTE4YmM0ZjA0MDM4ZWYiLCJwIjoiZXhjZWwtamlyYSJ9" TargetMode="External"/><Relationship Id="rId1329" Type="http://schemas.openxmlformats.org/officeDocument/2006/relationships/hyperlink" Target="https://sanes.atlassian.net/browse/ESPC360-3743?atlOrigin=eyJpIjoiMjBhNWIzMmFjMjdiNGE1YzhhZTE4YmM0ZjA0MDM4ZWYiLCJwIjoiZXhjZWwtamlyYSJ9" TargetMode="External"/><Relationship Id="rId1536" Type="http://schemas.openxmlformats.org/officeDocument/2006/relationships/hyperlink" Target="https://sanes.atlassian.net/browse/ESPC360-36?atlOrigin=eyJpIjoiMjBhNWIzMmFjMjdiNGE1YzhhZTE4YmM0ZjA0MDM4ZWYiLCJwIjoiZXhjZWwtamlyYSJ9" TargetMode="External"/><Relationship Id="rId1743" Type="http://schemas.openxmlformats.org/officeDocument/2006/relationships/hyperlink" Target="https://sanes.atlassian.net/browse/ESPC360-65?atlOrigin=eyJpIjoiMjBhNWIzMmFjMjdiNGE1YzhhZTE4YmM0ZjA0MDM4ZWYiLCJwIjoiZXhjZWwtamlyYSJ9" TargetMode="External"/><Relationship Id="rId1950" Type="http://schemas.openxmlformats.org/officeDocument/2006/relationships/hyperlink" Target="https://sanes.atlassian.net/browse/ESPC360-26?atlOrigin=eyJpIjoiMjBhNWIzMmFjMjdiNGE1YzhhZTE4YmM0ZjA0MDM4ZWYiLCJwIjoiZXhjZWwtamlyYSJ9" TargetMode="External"/><Relationship Id="rId35" Type="http://schemas.openxmlformats.org/officeDocument/2006/relationships/hyperlink" Target="https://sanes.atlassian.net/browse/ESPC360-8779?atlOrigin=eyJpIjoiMjBhNWIzMmFjMjdiNGE1YzhhZTE4YmM0ZjA0MDM4ZWYiLCJwIjoiZXhjZWwtamlyYSJ9" TargetMode="External"/><Relationship Id="rId1603" Type="http://schemas.openxmlformats.org/officeDocument/2006/relationships/hyperlink" Target="https://sanes.atlassian.net/browse/ESPC360-26?atlOrigin=eyJpIjoiMjBhNWIzMmFjMjdiNGE1YzhhZTE4YmM0ZjA0MDM4ZWYiLCJwIjoiZXhjZWwtamlyYSJ9" TargetMode="External"/><Relationship Id="rId1810" Type="http://schemas.openxmlformats.org/officeDocument/2006/relationships/hyperlink" Target="https://sanes.atlassian.net/browse/ESPC360-1489?atlOrigin=eyJpIjoiMjBhNWIzMmFjMjdiNGE1YzhhZTE4YmM0ZjA0MDM4ZWYiLCJwIjoiZXhjZWwtamlyYSJ9" TargetMode="External"/><Relationship Id="rId489" Type="http://schemas.openxmlformats.org/officeDocument/2006/relationships/hyperlink" Target="https://sanes.atlassian.net/browse/ESPC360-5712?atlOrigin=eyJpIjoiMjBhNWIzMmFjMjdiNGE1YzhhZTE4YmM0ZjA0MDM4ZWYiLCJwIjoiZXhjZWwtamlyYSJ9" TargetMode="External"/><Relationship Id="rId696" Type="http://schemas.openxmlformats.org/officeDocument/2006/relationships/hyperlink" Target="https://sanes.atlassian.net/browse/ESPC360-5823?atlOrigin=eyJpIjoiMjBhNWIzMmFjMjdiNGE1YzhhZTE4YmM0ZjA0MDM4ZWYiLCJwIjoiZXhjZWwtamlyYSJ9" TargetMode="External"/><Relationship Id="rId2377" Type="http://schemas.openxmlformats.org/officeDocument/2006/relationships/hyperlink" Target="https://sanes.atlassian.net/browse/ESPC360-56?atlOrigin=eyJpIjoiMjBhNWIzMmFjMjdiNGE1YzhhZTE4YmM0ZjA0MDM4ZWYiLCJwIjoiZXhjZWwtamlyYSJ9" TargetMode="External"/><Relationship Id="rId349" Type="http://schemas.openxmlformats.org/officeDocument/2006/relationships/hyperlink" Target="https://sanes.atlassian.net/browse/ESPC360-3903?atlOrigin=eyJpIjoiMjBhNWIzMmFjMjdiNGE1YzhhZTE4YmM0ZjA0MDM4ZWYiLCJwIjoiZXhjZWwtamlyYSJ9" TargetMode="External"/><Relationship Id="rId556" Type="http://schemas.openxmlformats.org/officeDocument/2006/relationships/hyperlink" Target="https://sanes.atlassian.net/browse/ESPC360-6252?atlOrigin=eyJpIjoiMjBhNWIzMmFjMjdiNGE1YzhhZTE4YmM0ZjA0MDM4ZWYiLCJwIjoiZXhjZWwtamlyYSJ9" TargetMode="External"/><Relationship Id="rId763" Type="http://schemas.openxmlformats.org/officeDocument/2006/relationships/hyperlink" Target="https://sanes.atlassian.net/browse/ESPC360-3882?atlOrigin=eyJpIjoiMjBhNWIzMmFjMjdiNGE1YzhhZTE4YmM0ZjA0MDM4ZWYiLCJwIjoiZXhjZWwtamlyYSJ9" TargetMode="External"/><Relationship Id="rId1186" Type="http://schemas.openxmlformats.org/officeDocument/2006/relationships/hyperlink" Target="https://sanes.atlassian.net/browse/ESPC360-3701?atlOrigin=eyJpIjoiMjBhNWIzMmFjMjdiNGE1YzhhZTE4YmM0ZjA0MDM4ZWYiLCJwIjoiZXhjZWwtamlyYSJ9" TargetMode="External"/><Relationship Id="rId1393" Type="http://schemas.openxmlformats.org/officeDocument/2006/relationships/hyperlink" Target="https://sanes.atlassian.net/browse/ESPC360-3106?atlOrigin=eyJpIjoiMjBhNWIzMmFjMjdiNGE1YzhhZTE4YmM0ZjA0MDM4ZWYiLCJwIjoiZXhjZWwtamlyYSJ9" TargetMode="External"/><Relationship Id="rId2237" Type="http://schemas.openxmlformats.org/officeDocument/2006/relationships/hyperlink" Target="https://sanes.atlassian.net/browse/ESPC360-26?atlOrigin=eyJpIjoiMjBhNWIzMmFjMjdiNGE1YzhhZTE4YmM0ZjA0MDM4ZWYiLCJwIjoiZXhjZWwtamlyYSJ9" TargetMode="External"/><Relationship Id="rId2444" Type="http://schemas.openxmlformats.org/officeDocument/2006/relationships/hyperlink" Target="https://sanes.atlassian.net/browse/ESPC360-41?atlOrigin=eyJpIjoiMjBhNWIzMmFjMjdiNGE1YzhhZTE4YmM0ZjA0MDM4ZWYiLCJwIjoiZXhjZWwtamlyYSJ9" TargetMode="External"/><Relationship Id="rId209" Type="http://schemas.openxmlformats.org/officeDocument/2006/relationships/hyperlink" Target="https://sanes.atlassian.net/browse/ESDCENINFO-1110?atlOrigin=eyJpIjoiMjBhNWIzMmFjMjdiNGE1YzhhZTE4YmM0ZjA0MDM4ZWYiLCJwIjoiZXhjZWwtamlyYSJ9" TargetMode="External"/><Relationship Id="rId416" Type="http://schemas.openxmlformats.org/officeDocument/2006/relationships/hyperlink" Target="https://sanes.atlassian.net/browse/ESDCENINFO-1110?atlOrigin=eyJpIjoiMjBhNWIzMmFjMjdiNGE1YzhhZTE4YmM0ZjA0MDM4ZWYiLCJwIjoiZXhjZWwtamlyYSJ9" TargetMode="External"/><Relationship Id="rId970" Type="http://schemas.openxmlformats.org/officeDocument/2006/relationships/hyperlink" Target="https://sanes.atlassian.net/browse/ESPC360-3882?atlOrigin=eyJpIjoiMjBhNWIzMmFjMjdiNGE1YzhhZTE4YmM0ZjA0MDM4ZWYiLCJwIjoiZXhjZWwtamlyYSJ9" TargetMode="External"/><Relationship Id="rId1046" Type="http://schemas.openxmlformats.org/officeDocument/2006/relationships/hyperlink" Target="https://sanes.atlassian.net/browse/ESPC360-4548?atlOrigin=eyJpIjoiMjBhNWIzMmFjMjdiNGE1YzhhZTE4YmM0ZjA0MDM4ZWYiLCJwIjoiZXhjZWwtamlyYSJ9" TargetMode="External"/><Relationship Id="rId1253" Type="http://schemas.openxmlformats.org/officeDocument/2006/relationships/hyperlink" Target="https://sanes.atlassian.net/browse/ESPC360-61?atlOrigin=eyJpIjoiMjBhNWIzMmFjMjdiNGE1YzhhZTE4YmM0ZjA0MDM4ZWYiLCJwIjoiZXhjZWwtamlyYSJ9" TargetMode="External"/><Relationship Id="rId623" Type="http://schemas.openxmlformats.org/officeDocument/2006/relationships/hyperlink" Target="https://sanes.atlassian.net/browse/ESPC360-5906?atlOrigin=eyJpIjoiMjBhNWIzMmFjMjdiNGE1YzhhZTE4YmM0ZjA0MDM4ZWYiLCJwIjoiZXhjZWwtamlyYSJ9" TargetMode="External"/><Relationship Id="rId830" Type="http://schemas.openxmlformats.org/officeDocument/2006/relationships/hyperlink" Target="https://sanes.atlassian.net/browse/ESPC360-5708?atlOrigin=eyJpIjoiMjBhNWIzMmFjMjdiNGE1YzhhZTE4YmM0ZjA0MDM4ZWYiLCJwIjoiZXhjZWwtamlyYSJ9" TargetMode="External"/><Relationship Id="rId1460" Type="http://schemas.openxmlformats.org/officeDocument/2006/relationships/hyperlink" Target="https://sanes.atlassian.net/browse/ESPC360-3633?atlOrigin=eyJpIjoiMjBhNWIzMmFjMjdiNGE1YzhhZTE4YmM0ZjA0MDM4ZWYiLCJwIjoiZXhjZWwtamlyYSJ9" TargetMode="External"/><Relationship Id="rId2304" Type="http://schemas.openxmlformats.org/officeDocument/2006/relationships/hyperlink" Target="https://sanes.atlassian.net/browse/ESPC360-182?atlOrigin=eyJpIjoiMjBhNWIzMmFjMjdiNGE1YzhhZTE4YmM0ZjA0MDM4ZWYiLCJwIjoiZXhjZWwtamlyYSJ9" TargetMode="External"/><Relationship Id="rId1113" Type="http://schemas.openxmlformats.org/officeDocument/2006/relationships/hyperlink" Target="https://sanes.atlassian.net/browse/ESPC360-3903?atlOrigin=eyJpIjoiMjBhNWIzMmFjMjdiNGE1YzhhZTE4YmM0ZjA0MDM4ZWYiLCJwIjoiZXhjZWwtamlyYSJ9" TargetMode="External"/><Relationship Id="rId1320" Type="http://schemas.openxmlformats.org/officeDocument/2006/relationships/hyperlink" Target="https://sanes.atlassian.net/browse/ESPC360-26?atlOrigin=eyJpIjoiMjBhNWIzMmFjMjdiNGE1YzhhZTE4YmM0ZjA0MDM4ZWYiLCJwIjoiZXhjZWwtamlyYSJ9" TargetMode="External"/><Relationship Id="rId2094" Type="http://schemas.openxmlformats.org/officeDocument/2006/relationships/hyperlink" Target="https://sanes.atlassian.net/browse/ESPC360-36?atlOrigin=eyJpIjoiMjBhNWIzMmFjMjdiNGE1YzhhZTE4YmM0ZjA0MDM4ZWYiLCJwIjoiZXhjZWwtamlyYSJ9" TargetMode="External"/><Relationship Id="rId273" Type="http://schemas.openxmlformats.org/officeDocument/2006/relationships/hyperlink" Target="https://sanes.atlassian.net/browse/ESDCENINFO-1070?atlOrigin=eyJpIjoiMjBhNWIzMmFjMjdiNGE1YzhhZTE4YmM0ZjA0MDM4ZWYiLCJwIjoiZXhjZWwtamlyYSJ9" TargetMode="External"/><Relationship Id="rId480" Type="http://schemas.openxmlformats.org/officeDocument/2006/relationships/hyperlink" Target="https://sanes.atlassian.net/browse/ESPC360-4580?atlOrigin=eyJpIjoiMjBhNWIzMmFjMjdiNGE1YzhhZTE4YmM0ZjA0MDM4ZWYiLCJwIjoiZXhjZWwtamlyYSJ9" TargetMode="External"/><Relationship Id="rId2161" Type="http://schemas.openxmlformats.org/officeDocument/2006/relationships/hyperlink" Target="https://sanes.atlassian.net/browse/ESPC360-61?atlOrigin=eyJpIjoiMjBhNWIzMmFjMjdiNGE1YzhhZTE4YmM0ZjA0MDM4ZWYiLCJwIjoiZXhjZWwtamlyYSJ9" TargetMode="External"/><Relationship Id="rId133" Type="http://schemas.openxmlformats.org/officeDocument/2006/relationships/hyperlink" Target="https://sanes.atlassian.net/browse/ESPC360-5823?atlOrigin=eyJpIjoiMjBhNWIzMmFjMjdiNGE1YzhhZTE4YmM0ZjA0MDM4ZWYiLCJwIjoiZXhjZWwtamlyYSJ9" TargetMode="External"/><Relationship Id="rId340" Type="http://schemas.openxmlformats.org/officeDocument/2006/relationships/hyperlink" Target="https://sanes.atlassian.net/browse/ESPC360-7231?atlOrigin=eyJpIjoiMjBhNWIzMmFjMjdiNGE1YzhhZTE4YmM0ZjA0MDM4ZWYiLCJwIjoiZXhjZWwtamlyYSJ9" TargetMode="External"/><Relationship Id="rId2021" Type="http://schemas.openxmlformats.org/officeDocument/2006/relationships/hyperlink" Target="https://sanes.atlassian.net/browse/ESPC360-26?atlOrigin=eyJpIjoiMjBhNWIzMmFjMjdiNGE1YzhhZTE4YmM0ZjA0MDM4ZWYiLCJwIjoiZXhjZWwtamlyYSJ9" TargetMode="External"/><Relationship Id="rId200" Type="http://schemas.openxmlformats.org/officeDocument/2006/relationships/hyperlink" Target="https://sanes.atlassian.net/browse/ESPC360-7970?atlOrigin=eyJpIjoiMjBhNWIzMmFjMjdiNGE1YzhhZTE4YmM0ZjA0MDM4ZWYiLCJwIjoiZXhjZWwtamlyYSJ9" TargetMode="External"/><Relationship Id="rId1787" Type="http://schemas.openxmlformats.org/officeDocument/2006/relationships/hyperlink" Target="https://sanes.atlassian.net/browse/ESPC360-36?atlOrigin=eyJpIjoiMjBhNWIzMmFjMjdiNGE1YzhhZTE4YmM0ZjA0MDM4ZWYiLCJwIjoiZXhjZWwtamlyYSJ9" TargetMode="External"/><Relationship Id="rId1994" Type="http://schemas.openxmlformats.org/officeDocument/2006/relationships/hyperlink" Target="https://sanes.atlassian.net/browse/ESPC360-26?atlOrigin=eyJpIjoiMjBhNWIzMmFjMjdiNGE1YzhhZTE4YmM0ZjA0MDM4ZWYiLCJwIjoiZXhjZWwtamlyYSJ9" TargetMode="External"/><Relationship Id="rId79" Type="http://schemas.openxmlformats.org/officeDocument/2006/relationships/hyperlink" Target="https://sanes.atlassian.net/browse/ESPC360-8759?atlOrigin=eyJpIjoiMjBhNWIzMmFjMjdiNGE1YzhhZTE4YmM0ZjA0MDM4ZWYiLCJwIjoiZXhjZWwtamlyYSJ9" TargetMode="External"/><Relationship Id="rId1647" Type="http://schemas.openxmlformats.org/officeDocument/2006/relationships/hyperlink" Target="https://sanes.atlassian.net/browse/ESPC360-55?atlOrigin=eyJpIjoiMjBhNWIzMmFjMjdiNGE1YzhhZTE4YmM0ZjA0MDM4ZWYiLCJwIjoiZXhjZWwtamlyYSJ9" TargetMode="External"/><Relationship Id="rId1854" Type="http://schemas.openxmlformats.org/officeDocument/2006/relationships/hyperlink" Target="https://sanes.atlassian.net/browse/ESPC360-50?atlOrigin=eyJpIjoiMjBhNWIzMmFjMjdiNGE1YzhhZTE4YmM0ZjA0MDM4ZWYiLCJwIjoiZXhjZWwtamlyYSJ9" TargetMode="External"/><Relationship Id="rId1507" Type="http://schemas.openxmlformats.org/officeDocument/2006/relationships/hyperlink" Target="https://sanes.atlassian.net/browse/ESDCENINFO-1036?atlOrigin=eyJpIjoiMjBhNWIzMmFjMjdiNGE1YzhhZTE4YmM0ZjA0MDM4ZWYiLCJwIjoiZXhjZWwtamlyYSJ9" TargetMode="External"/><Relationship Id="rId1714" Type="http://schemas.openxmlformats.org/officeDocument/2006/relationships/hyperlink" Target="https://sanes.atlassian.net/browse/ESDCENINFO-1036?atlOrigin=eyJpIjoiMjBhNWIzMmFjMjdiNGE1YzhhZTE4YmM0ZjA0MDM4ZWYiLCJwIjoiZXhjZWwtamlyYSJ9" TargetMode="External"/><Relationship Id="rId1921" Type="http://schemas.openxmlformats.org/officeDocument/2006/relationships/hyperlink" Target="https://sanes.atlassian.net/browse/ESPC360-1120?atlOrigin=eyJpIjoiMjBhNWIzMmFjMjdiNGE1YzhhZTE4YmM0ZjA0MDM4ZWYiLCJwIjoiZXhjZWwtamlyYSJ9" TargetMode="External"/><Relationship Id="rId155" Type="http://schemas.openxmlformats.org/officeDocument/2006/relationships/hyperlink" Target="https://sanes.atlassian.net/browse/ESPC360-8044?atlOrigin=eyJpIjoiMjBhNWIzMmFjMjdiNGE1YzhhZTE4YmM0ZjA0MDM4ZWYiLCJwIjoiZXhjZWwtamlyYSJ9" TargetMode="External"/><Relationship Id="rId362" Type="http://schemas.openxmlformats.org/officeDocument/2006/relationships/hyperlink" Target="https://sanes.atlassian.net/browse/ESDCENINFO-1089?atlOrigin=eyJpIjoiMjBhNWIzMmFjMjdiNGE1YzhhZTE4YmM0ZjA0MDM4ZWYiLCJwIjoiZXhjZWwtamlyYSJ9" TargetMode="External"/><Relationship Id="rId1297" Type="http://schemas.openxmlformats.org/officeDocument/2006/relationships/hyperlink" Target="https://sanes.atlassian.net/browse/ESPC360-3723?atlOrigin=eyJpIjoiMjBhNWIzMmFjMjdiNGE1YzhhZTE4YmM0ZjA0MDM4ZWYiLCJwIjoiZXhjZWwtamlyYSJ9" TargetMode="External"/><Relationship Id="rId2043" Type="http://schemas.openxmlformats.org/officeDocument/2006/relationships/hyperlink" Target="https://sanes.atlassian.net/browse/ESPC360-533?atlOrigin=eyJpIjoiMjBhNWIzMmFjMjdiNGE1YzhhZTE4YmM0ZjA0MDM4ZWYiLCJwIjoiZXhjZWwtamlyYSJ9" TargetMode="External"/><Relationship Id="rId2250" Type="http://schemas.openxmlformats.org/officeDocument/2006/relationships/hyperlink" Target="https://sanes.atlassian.net/browse/ESPC360-285?atlOrigin=eyJpIjoiMjBhNWIzMmFjMjdiNGE1YzhhZTE4YmM0ZjA0MDM4ZWYiLCJwIjoiZXhjZWwtamlyYSJ9" TargetMode="External"/><Relationship Id="rId222" Type="http://schemas.openxmlformats.org/officeDocument/2006/relationships/hyperlink" Target="https://sanes.atlassian.net/browse/ESPC360-7936?atlOrigin=eyJpIjoiMjBhNWIzMmFjMjdiNGE1YzhhZTE4YmM0ZjA0MDM4ZWYiLCJwIjoiZXhjZWwtamlyYSJ9" TargetMode="External"/><Relationship Id="rId667" Type="http://schemas.openxmlformats.org/officeDocument/2006/relationships/hyperlink" Target="https://sanes.atlassian.net/browse/ESDCENINFO-1110?atlOrigin=eyJpIjoiMjBhNWIzMmFjMjdiNGE1YzhhZTE4YmM0ZjA0MDM4ZWYiLCJwIjoiZXhjZWwtamlyYSJ9" TargetMode="External"/><Relationship Id="rId874" Type="http://schemas.openxmlformats.org/officeDocument/2006/relationships/hyperlink" Target="https://sanes.atlassian.net/browse/ESPC360-5567?atlOrigin=eyJpIjoiMjBhNWIzMmFjMjdiNGE1YzhhZTE4YmM0ZjA0MDM4ZWYiLCJwIjoiZXhjZWwtamlyYSJ9" TargetMode="External"/><Relationship Id="rId2110" Type="http://schemas.openxmlformats.org/officeDocument/2006/relationships/hyperlink" Target="https://sanes.atlassian.net/browse/ESPC360-495?atlOrigin=eyJpIjoiMjBhNWIzMmFjMjdiNGE1YzhhZTE4YmM0ZjA0MDM4ZWYiLCJwIjoiZXhjZWwtamlyYSJ9" TargetMode="External"/><Relationship Id="rId2348" Type="http://schemas.openxmlformats.org/officeDocument/2006/relationships/hyperlink" Target="https://sanes.atlassian.net/browse/ESPC360-50?atlOrigin=eyJpIjoiMjBhNWIzMmFjMjdiNGE1YzhhZTE4YmM0ZjA0MDM4ZWYiLCJwIjoiZXhjZWwtamlyYSJ9" TargetMode="External"/><Relationship Id="rId527" Type="http://schemas.openxmlformats.org/officeDocument/2006/relationships/hyperlink" Target="https://sanes.atlassian.net/browse/ESPC360-6327?atlOrigin=eyJpIjoiMjBhNWIzMmFjMjdiNGE1YzhhZTE4YmM0ZjA0MDM4ZWYiLCJwIjoiZXhjZWwtamlyYSJ9" TargetMode="External"/><Relationship Id="rId734" Type="http://schemas.openxmlformats.org/officeDocument/2006/relationships/hyperlink" Target="https://sanes.atlassian.net/browse/ESPC360-5830?atlOrigin=eyJpIjoiMjBhNWIzMmFjMjdiNGE1YzhhZTE4YmM0ZjA0MDM4ZWYiLCJwIjoiZXhjZWwtamlyYSJ9" TargetMode="External"/><Relationship Id="rId941" Type="http://schemas.openxmlformats.org/officeDocument/2006/relationships/hyperlink" Target="https://sanes.atlassian.net/browse/ESPC360-5082?atlOrigin=eyJpIjoiMjBhNWIzMmFjMjdiNGE1YzhhZTE4YmM0ZjA0MDM4ZWYiLCJwIjoiZXhjZWwtamlyYSJ9" TargetMode="External"/><Relationship Id="rId1157" Type="http://schemas.openxmlformats.org/officeDocument/2006/relationships/hyperlink" Target="https://sanes.atlassian.net/browse/ESPC360-4530?atlOrigin=eyJpIjoiMjBhNWIzMmFjMjdiNGE1YzhhZTE4YmM0ZjA0MDM4ZWYiLCJwIjoiZXhjZWwtamlyYSJ9" TargetMode="External"/><Relationship Id="rId1364" Type="http://schemas.openxmlformats.org/officeDocument/2006/relationships/hyperlink" Target="https://sanes.atlassian.net/browse/ESPC360-38?atlOrigin=eyJpIjoiMjBhNWIzMmFjMjdiNGE1YzhhZTE4YmM0ZjA0MDM4ZWYiLCJwIjoiZXhjZWwtamlyYSJ9" TargetMode="External"/><Relationship Id="rId1571" Type="http://schemas.openxmlformats.org/officeDocument/2006/relationships/hyperlink" Target="https://sanes.atlassian.net/browse/ESPC360-2203?atlOrigin=eyJpIjoiMjBhNWIzMmFjMjdiNGE1YzhhZTE4YmM0ZjA0MDM4ZWYiLCJwIjoiZXhjZWwtamlyYSJ9" TargetMode="External"/><Relationship Id="rId2208" Type="http://schemas.openxmlformats.org/officeDocument/2006/relationships/hyperlink" Target="https://sanes.atlassian.net/browse/ESPC360-308?atlOrigin=eyJpIjoiMjBhNWIzMmFjMjdiNGE1YzhhZTE4YmM0ZjA0MDM4ZWYiLCJwIjoiZXhjZWwtamlyYSJ9" TargetMode="External"/><Relationship Id="rId2415" Type="http://schemas.openxmlformats.org/officeDocument/2006/relationships/hyperlink" Target="https://sanes.atlassian.net/browse/ESPC360-91?atlOrigin=eyJpIjoiMjBhNWIzMmFjMjdiNGE1YzhhZTE4YmM0ZjA0MDM4ZWYiLCJwIjoiZXhjZWwtamlyYSJ9" TargetMode="External"/><Relationship Id="rId70" Type="http://schemas.openxmlformats.org/officeDocument/2006/relationships/hyperlink" Target="https://sanes.atlassian.net/browse/ESPC360-8762?atlOrigin=eyJpIjoiMjBhNWIzMmFjMjdiNGE1YzhhZTE4YmM0ZjA0MDM4ZWYiLCJwIjoiZXhjZWwtamlyYSJ9" TargetMode="External"/><Relationship Id="rId801" Type="http://schemas.openxmlformats.org/officeDocument/2006/relationships/hyperlink" Target="https://sanes.atlassian.net/browse/ESDCENINFO-1089?atlOrigin=eyJpIjoiMjBhNWIzMmFjMjdiNGE1YzhhZTE4YmM0ZjA0MDM4ZWYiLCJwIjoiZXhjZWwtamlyYSJ9" TargetMode="External"/><Relationship Id="rId1017" Type="http://schemas.openxmlformats.org/officeDocument/2006/relationships/hyperlink" Target="https://sanes.atlassian.net/browse/ESPC360-5558?atlOrigin=eyJpIjoiMjBhNWIzMmFjMjdiNGE1YzhhZTE4YmM0ZjA0MDM4ZWYiLCJwIjoiZXhjZWwtamlyYSJ9" TargetMode="External"/><Relationship Id="rId1224" Type="http://schemas.openxmlformats.org/officeDocument/2006/relationships/hyperlink" Target="https://sanes.atlassian.net/browse/ESPC360-3882?atlOrigin=eyJpIjoiMjBhNWIzMmFjMjdiNGE1YzhhZTE4YmM0ZjA0MDM4ZWYiLCJwIjoiZXhjZWwtamlyYSJ9" TargetMode="External"/><Relationship Id="rId1431" Type="http://schemas.openxmlformats.org/officeDocument/2006/relationships/hyperlink" Target="https://sanes.atlassian.net/browse/ESPC360-2860?atlOrigin=eyJpIjoiMjBhNWIzMmFjMjdiNGE1YzhhZTE4YmM0ZjA0MDM4ZWYiLCJwIjoiZXhjZWwtamlyYSJ9" TargetMode="External"/><Relationship Id="rId1669" Type="http://schemas.openxmlformats.org/officeDocument/2006/relationships/hyperlink" Target="https://sanes.atlassian.net/browse/ESPC360-50?atlOrigin=eyJpIjoiMjBhNWIzMmFjMjdiNGE1YzhhZTE4YmM0ZjA0MDM4ZWYiLCJwIjoiZXhjZWwtamlyYSJ9" TargetMode="External"/><Relationship Id="rId1876" Type="http://schemas.openxmlformats.org/officeDocument/2006/relationships/hyperlink" Target="https://sanes.atlassian.net/browse/ESPC360-1148?atlOrigin=eyJpIjoiMjBhNWIzMmFjMjdiNGE1YzhhZTE4YmM0ZjA0MDM4ZWYiLCJwIjoiZXhjZWwtamlyYSJ9" TargetMode="External"/><Relationship Id="rId1529" Type="http://schemas.openxmlformats.org/officeDocument/2006/relationships/hyperlink" Target="https://sanes.atlassian.net/browse/ESPC360-2478?atlOrigin=eyJpIjoiMjBhNWIzMmFjMjdiNGE1YzhhZTE4YmM0ZjA0MDM4ZWYiLCJwIjoiZXhjZWwtamlyYSJ9" TargetMode="External"/><Relationship Id="rId1736" Type="http://schemas.openxmlformats.org/officeDocument/2006/relationships/hyperlink" Target="https://sanes.atlassian.net/browse/ESPC360-1741?atlOrigin=eyJpIjoiMjBhNWIzMmFjMjdiNGE1YzhhZTE4YmM0ZjA0MDM4ZWYiLCJwIjoiZXhjZWwtamlyYSJ9" TargetMode="External"/><Relationship Id="rId1943" Type="http://schemas.openxmlformats.org/officeDocument/2006/relationships/hyperlink" Target="https://sanes.atlassian.net/browse/ESPC360-36?atlOrigin=eyJpIjoiMjBhNWIzMmFjMjdiNGE1YzhhZTE4YmM0ZjA0MDM4ZWYiLCJwIjoiZXhjZWwtamlyYSJ9" TargetMode="External"/><Relationship Id="rId28" Type="http://schemas.openxmlformats.org/officeDocument/2006/relationships/hyperlink" Target="https://sanes.atlassian.net/browse/ESPC360-8805?atlOrigin=eyJpIjoiMjBhNWIzMmFjMjdiNGE1YzhhZTE4YmM0ZjA0MDM4ZWYiLCJwIjoiZXhjZWwtamlyYSJ9" TargetMode="External"/><Relationship Id="rId1803" Type="http://schemas.openxmlformats.org/officeDocument/2006/relationships/hyperlink" Target="https://sanes.atlassian.net/browse/ESPC360-1?atlOrigin=eyJpIjoiMjBhNWIzMmFjMjdiNGE1YzhhZTE4YmM0ZjA0MDM4ZWYiLCJwIjoiZXhjZWwtamlyYSJ9" TargetMode="External"/><Relationship Id="rId177" Type="http://schemas.openxmlformats.org/officeDocument/2006/relationships/hyperlink" Target="https://sanes.atlassian.net/browse/ESPC360-6855?atlOrigin=eyJpIjoiMjBhNWIzMmFjMjdiNGE1YzhhZTE4YmM0ZjA0MDM4ZWYiLCJwIjoiZXhjZWwtamlyYSJ9" TargetMode="External"/><Relationship Id="rId384" Type="http://schemas.openxmlformats.org/officeDocument/2006/relationships/hyperlink" Target="https://sanes.atlassian.net/browse/ESPC360-7165?atlOrigin=eyJpIjoiMjBhNWIzMmFjMjdiNGE1YzhhZTE4YmM0ZjA0MDM4ZWYiLCJwIjoiZXhjZWwtamlyYSJ9" TargetMode="External"/><Relationship Id="rId591" Type="http://schemas.openxmlformats.org/officeDocument/2006/relationships/hyperlink" Target="https://sanes.atlassian.net/browse/ESPC360-6045?atlOrigin=eyJpIjoiMjBhNWIzMmFjMjdiNGE1YzhhZTE4YmM0ZjA0MDM4ZWYiLCJwIjoiZXhjZWwtamlyYSJ9" TargetMode="External"/><Relationship Id="rId2065" Type="http://schemas.openxmlformats.org/officeDocument/2006/relationships/hyperlink" Target="https://sanes.atlassian.net/browse/ESPC360-26?atlOrigin=eyJpIjoiMjBhNWIzMmFjMjdiNGE1YzhhZTE4YmM0ZjA0MDM4ZWYiLCJwIjoiZXhjZWwtamlyYSJ9" TargetMode="External"/><Relationship Id="rId2272" Type="http://schemas.openxmlformats.org/officeDocument/2006/relationships/hyperlink" Target="https://sanes.atlassian.net/browse/ESPC360-61?atlOrigin=eyJpIjoiMjBhNWIzMmFjMjdiNGE1YzhhZTE4YmM0ZjA0MDM4ZWYiLCJwIjoiZXhjZWwtamlyYSJ9" TargetMode="External"/><Relationship Id="rId244" Type="http://schemas.openxmlformats.org/officeDocument/2006/relationships/hyperlink" Target="https://sanes.atlassian.net/browse/ESPC360-6472?atlOrigin=eyJpIjoiMjBhNWIzMmFjMjdiNGE1YzhhZTE4YmM0ZjA0MDM4ZWYiLCJwIjoiZXhjZWwtamlyYSJ9" TargetMode="External"/><Relationship Id="rId689" Type="http://schemas.openxmlformats.org/officeDocument/2006/relationships/hyperlink" Target="https://sanes.atlassian.net/browse/ESPC360-5880?atlOrigin=eyJpIjoiMjBhNWIzMmFjMjdiNGE1YzhhZTE4YmM0ZjA0MDM4ZWYiLCJwIjoiZXhjZWwtamlyYSJ9" TargetMode="External"/><Relationship Id="rId896" Type="http://schemas.openxmlformats.org/officeDocument/2006/relationships/hyperlink" Target="https://sanes.atlassian.net/browse/ESPC360-3646?atlOrigin=eyJpIjoiMjBhNWIzMmFjMjdiNGE1YzhhZTE4YmM0ZjA0MDM4ZWYiLCJwIjoiZXhjZWwtamlyYSJ9" TargetMode="External"/><Relationship Id="rId1081" Type="http://schemas.openxmlformats.org/officeDocument/2006/relationships/hyperlink" Target="https://sanes.atlassian.net/browse/ESPC360-3882?atlOrigin=eyJpIjoiMjBhNWIzMmFjMjdiNGE1YzhhZTE4YmM0ZjA0MDM4ZWYiLCJwIjoiZXhjZWwtamlyYSJ9" TargetMode="External"/><Relationship Id="rId451" Type="http://schemas.openxmlformats.org/officeDocument/2006/relationships/hyperlink" Target="https://sanes.atlassian.net/browse/ESPC360-3646?atlOrigin=eyJpIjoiMjBhNWIzMmFjMjdiNGE1YzhhZTE4YmM0ZjA0MDM4ZWYiLCJwIjoiZXhjZWwtamlyYSJ9" TargetMode="External"/><Relationship Id="rId549" Type="http://schemas.openxmlformats.org/officeDocument/2006/relationships/hyperlink" Target="https://sanes.atlassian.net/browse/ESDCENINFO-1085?atlOrigin=eyJpIjoiMjBhNWIzMmFjMjdiNGE1YzhhZTE4YmM0ZjA0MDM4ZWYiLCJwIjoiZXhjZWwtamlyYSJ9" TargetMode="External"/><Relationship Id="rId756" Type="http://schemas.openxmlformats.org/officeDocument/2006/relationships/hyperlink" Target="https://sanes.atlassian.net/browse/ESPC360-5708?atlOrigin=eyJpIjoiMjBhNWIzMmFjMjdiNGE1YzhhZTE4YmM0ZjA0MDM4ZWYiLCJwIjoiZXhjZWwtamlyYSJ9" TargetMode="External"/><Relationship Id="rId1179" Type="http://schemas.openxmlformats.org/officeDocument/2006/relationships/hyperlink" Target="https://sanes.atlassian.net/browse/ESPC360-38?atlOrigin=eyJpIjoiMjBhNWIzMmFjMjdiNGE1YzhhZTE4YmM0ZjA0MDM4ZWYiLCJwIjoiZXhjZWwtamlyYSJ9" TargetMode="External"/><Relationship Id="rId1386" Type="http://schemas.openxmlformats.org/officeDocument/2006/relationships/hyperlink" Target="https://sanes.atlassian.net/browse/ESPC360-3108?atlOrigin=eyJpIjoiMjBhNWIzMmFjMjdiNGE1YzhhZTE4YmM0ZjA0MDM4ZWYiLCJwIjoiZXhjZWwtamlyYSJ9" TargetMode="External"/><Relationship Id="rId1593" Type="http://schemas.openxmlformats.org/officeDocument/2006/relationships/hyperlink" Target="https://sanes.atlassian.net/browse/ESPC360-36?atlOrigin=eyJpIjoiMjBhNWIzMmFjMjdiNGE1YzhhZTE4YmM0ZjA0MDM4ZWYiLCJwIjoiZXhjZWwtamlyYSJ9" TargetMode="External"/><Relationship Id="rId2132" Type="http://schemas.openxmlformats.org/officeDocument/2006/relationships/hyperlink" Target="https://sanes.atlassian.net/browse/ESPC360-282?atlOrigin=eyJpIjoiMjBhNWIzMmFjMjdiNGE1YzhhZTE4YmM0ZjA0MDM4ZWYiLCJwIjoiZXhjZWwtamlyYSJ9" TargetMode="External"/><Relationship Id="rId2437" Type="http://schemas.openxmlformats.org/officeDocument/2006/relationships/hyperlink" Target="https://sanes.atlassian.net/browse/ESPC360-26?atlOrigin=eyJpIjoiMjBhNWIzMmFjMjdiNGE1YzhhZTE4YmM0ZjA0MDM4ZWYiLCJwIjoiZXhjZWwtamlyYSJ9" TargetMode="External"/><Relationship Id="rId104" Type="http://schemas.openxmlformats.org/officeDocument/2006/relationships/hyperlink" Target="https://sanes.atlassian.net/browse/ESPC360-6855?atlOrigin=eyJpIjoiMjBhNWIzMmFjMjdiNGE1YzhhZTE4YmM0ZjA0MDM4ZWYiLCJwIjoiZXhjZWwtamlyYSJ9" TargetMode="External"/><Relationship Id="rId311" Type="http://schemas.openxmlformats.org/officeDocument/2006/relationships/hyperlink" Target="https://sanes.atlassian.net/browse/ESPC360-7406?atlOrigin=eyJpIjoiMjBhNWIzMmFjMjdiNGE1YzhhZTE4YmM0ZjA0MDM4ZWYiLCJwIjoiZXhjZWwtamlyYSJ9" TargetMode="External"/><Relationship Id="rId409" Type="http://schemas.openxmlformats.org/officeDocument/2006/relationships/hyperlink" Target="https://sanes.atlassian.net/browse/ESPC360-6855?atlOrigin=eyJpIjoiMjBhNWIzMmFjMjdiNGE1YzhhZTE4YmM0ZjA0MDM4ZWYiLCJwIjoiZXhjZWwtamlyYSJ9" TargetMode="External"/><Relationship Id="rId963" Type="http://schemas.openxmlformats.org/officeDocument/2006/relationships/hyperlink" Target="https://sanes.atlassian.net/browse/ESPC360-3644?atlOrigin=eyJpIjoiMjBhNWIzMmFjMjdiNGE1YzhhZTE4YmM0ZjA0MDM4ZWYiLCJwIjoiZXhjZWwtamlyYSJ9" TargetMode="External"/><Relationship Id="rId1039" Type="http://schemas.openxmlformats.org/officeDocument/2006/relationships/hyperlink" Target="https://sanes.atlassian.net/browse/ESPC360-3882?atlOrigin=eyJpIjoiMjBhNWIzMmFjMjdiNGE1YzhhZTE4YmM0ZjA0MDM4ZWYiLCJwIjoiZXhjZWwtamlyYSJ9" TargetMode="External"/><Relationship Id="rId1246" Type="http://schemas.openxmlformats.org/officeDocument/2006/relationships/hyperlink" Target="https://sanes.atlassian.net/browse/ESPC360-3486?atlOrigin=eyJpIjoiMjBhNWIzMmFjMjdiNGE1YzhhZTE4YmM0ZjA0MDM4ZWYiLCJwIjoiZXhjZWwtamlyYSJ9" TargetMode="External"/><Relationship Id="rId1898" Type="http://schemas.openxmlformats.org/officeDocument/2006/relationships/hyperlink" Target="https://sanes.atlassian.net/browse/ESPC360-950?atlOrigin=eyJpIjoiMjBhNWIzMmFjMjdiNGE1YzhhZTE4YmM0ZjA0MDM4ZWYiLCJwIjoiZXhjZWwtamlyYSJ9" TargetMode="External"/><Relationship Id="rId92" Type="http://schemas.openxmlformats.org/officeDocument/2006/relationships/hyperlink" Target="https://sanes.atlassian.net/browse/ESPC360-6855?atlOrigin=eyJpIjoiMjBhNWIzMmFjMjdiNGE1YzhhZTE4YmM0ZjA0MDM4ZWYiLCJwIjoiZXhjZWwtamlyYSJ9" TargetMode="External"/><Relationship Id="rId616" Type="http://schemas.openxmlformats.org/officeDocument/2006/relationships/hyperlink" Target="https://sanes.atlassian.net/browse/ESPC360-8638?atlOrigin=eyJpIjoiMjBhNWIzMmFjMjdiNGE1YzhhZTE4YmM0ZjA0MDM4ZWYiLCJwIjoiZXhjZWwtamlyYSJ9" TargetMode="External"/><Relationship Id="rId823" Type="http://schemas.openxmlformats.org/officeDocument/2006/relationships/hyperlink" Target="https://sanes.atlassian.net/browse/ESPC360-5711?atlOrigin=eyJpIjoiMjBhNWIzMmFjMjdiNGE1YzhhZTE4YmM0ZjA0MDM4ZWYiLCJwIjoiZXhjZWwtamlyYSJ9" TargetMode="External"/><Relationship Id="rId1453" Type="http://schemas.openxmlformats.org/officeDocument/2006/relationships/hyperlink" Target="https://sanes.atlassian.net/browse/ESPC360-26?atlOrigin=eyJpIjoiMjBhNWIzMmFjMjdiNGE1YzhhZTE4YmM0ZjA0MDM4ZWYiLCJwIjoiZXhjZWwtamlyYSJ9" TargetMode="External"/><Relationship Id="rId1660" Type="http://schemas.openxmlformats.org/officeDocument/2006/relationships/hyperlink" Target="https://sanes.atlassian.net/browse/ESPC360-4211?atlOrigin=eyJpIjoiMjBhNWIzMmFjMjdiNGE1YzhhZTE4YmM0ZjA0MDM4ZWYiLCJwIjoiZXhjZWwtamlyYSJ9" TargetMode="External"/><Relationship Id="rId1758" Type="http://schemas.openxmlformats.org/officeDocument/2006/relationships/hyperlink" Target="https://sanes.atlassian.net/browse/ESPC360-4496?atlOrigin=eyJpIjoiMjBhNWIzMmFjMjdiNGE1YzhhZTE4YmM0ZjA0MDM4ZWYiLCJwIjoiZXhjZWwtamlyYSJ9" TargetMode="External"/><Relationship Id="rId1106" Type="http://schemas.openxmlformats.org/officeDocument/2006/relationships/hyperlink" Target="https://sanes.atlassian.net/browse/ESPC360-4498?atlOrigin=eyJpIjoiMjBhNWIzMmFjMjdiNGE1YzhhZTE4YmM0ZjA0MDM4ZWYiLCJwIjoiZXhjZWwtamlyYSJ9" TargetMode="External"/><Relationship Id="rId1313" Type="http://schemas.openxmlformats.org/officeDocument/2006/relationships/hyperlink" Target="https://sanes.atlassian.net/browse/ESPC360-5000?atlOrigin=eyJpIjoiMjBhNWIzMmFjMjdiNGE1YzhhZTE4YmM0ZjA0MDM4ZWYiLCJwIjoiZXhjZWwtamlyYSJ9" TargetMode="External"/><Relationship Id="rId1520" Type="http://schemas.openxmlformats.org/officeDocument/2006/relationships/hyperlink" Target="https://sanes.atlassian.net/browse/ESPC360-2492?atlOrigin=eyJpIjoiMjBhNWIzMmFjMjdiNGE1YzhhZTE4YmM0ZjA0MDM4ZWYiLCJwIjoiZXhjZWwtamlyYSJ9" TargetMode="External"/><Relationship Id="rId1965" Type="http://schemas.openxmlformats.org/officeDocument/2006/relationships/hyperlink" Target="https://sanes.atlassian.net/browse/ESDCENINFO-1036?atlOrigin=eyJpIjoiMjBhNWIzMmFjMjdiNGE1YzhhZTE4YmM0ZjA0MDM4ZWYiLCJwIjoiZXhjZWwtamlyYSJ9" TargetMode="External"/><Relationship Id="rId1618" Type="http://schemas.openxmlformats.org/officeDocument/2006/relationships/hyperlink" Target="https://sanes.atlassian.net/browse/ESPC360-50?atlOrigin=eyJpIjoiMjBhNWIzMmFjMjdiNGE1YzhhZTE4YmM0ZjA0MDM4ZWYiLCJwIjoiZXhjZWwtamlyYSJ9" TargetMode="External"/><Relationship Id="rId1825" Type="http://schemas.openxmlformats.org/officeDocument/2006/relationships/hyperlink" Target="https://sanes.atlassian.net/browse/ESPC360-1311?atlOrigin=eyJpIjoiMjBhNWIzMmFjMjdiNGE1YzhhZTE4YmM0ZjA0MDM4ZWYiLCJwIjoiZXhjZWwtamlyYSJ9" TargetMode="External"/><Relationship Id="rId199" Type="http://schemas.openxmlformats.org/officeDocument/2006/relationships/hyperlink" Target="https://sanes.atlassian.net/browse/ESDCENINFO-1085?atlOrigin=eyJpIjoiMjBhNWIzMmFjMjdiNGE1YzhhZTE4YmM0ZjA0MDM4ZWYiLCJwIjoiZXhjZWwtamlyYSJ9" TargetMode="External"/><Relationship Id="rId2087" Type="http://schemas.openxmlformats.org/officeDocument/2006/relationships/hyperlink" Target="https://sanes.atlassian.net/browse/ESPC360-519?atlOrigin=eyJpIjoiMjBhNWIzMmFjMjdiNGE1YzhhZTE4YmM0ZjA0MDM4ZWYiLCJwIjoiZXhjZWwtamlyYSJ9" TargetMode="External"/><Relationship Id="rId2294" Type="http://schemas.openxmlformats.org/officeDocument/2006/relationships/hyperlink" Target="https://sanes.atlassian.net/browse/ESPC360-26?atlOrigin=eyJpIjoiMjBhNWIzMmFjMjdiNGE1YzhhZTE4YmM0ZjA0MDM4ZWYiLCJwIjoiZXhjZWwtamlyYSJ9" TargetMode="External"/><Relationship Id="rId266" Type="http://schemas.openxmlformats.org/officeDocument/2006/relationships/hyperlink" Target="https://sanes.atlassian.net/browse/ESPC360-5823?atlOrigin=eyJpIjoiMjBhNWIzMmFjMjdiNGE1YzhhZTE4YmM0ZjA0MDM4ZWYiLCJwIjoiZXhjZWwtamlyYSJ9" TargetMode="External"/><Relationship Id="rId473" Type="http://schemas.openxmlformats.org/officeDocument/2006/relationships/hyperlink" Target="https://sanes.atlassian.net/browse/ESPC360-6400?atlOrigin=eyJpIjoiMjBhNWIzMmFjMjdiNGE1YzhhZTE4YmM0ZjA0MDM4ZWYiLCJwIjoiZXhjZWwtamlyYSJ9" TargetMode="External"/><Relationship Id="rId680" Type="http://schemas.openxmlformats.org/officeDocument/2006/relationships/hyperlink" Target="https://sanes.atlassian.net/browse/ESPC360-5883?atlOrigin=eyJpIjoiMjBhNWIzMmFjMjdiNGE1YzhhZTE4YmM0ZjA0MDM4ZWYiLCJwIjoiZXhjZWwtamlyYSJ9" TargetMode="External"/><Relationship Id="rId2154" Type="http://schemas.openxmlformats.org/officeDocument/2006/relationships/hyperlink" Target="https://sanes.atlassian.net/browse/ESPC360-336?atlOrigin=eyJpIjoiMjBhNWIzMmFjMjdiNGE1YzhhZTE4YmM0ZjA0MDM4ZWYiLCJwIjoiZXhjZWwtamlyYSJ9" TargetMode="External"/><Relationship Id="rId2361" Type="http://schemas.openxmlformats.org/officeDocument/2006/relationships/hyperlink" Target="https://sanes.atlassian.net/browse/ESPC360-116?atlOrigin=eyJpIjoiMjBhNWIzMmFjMjdiNGE1YzhhZTE4YmM0ZjA0MDM4ZWYiLCJwIjoiZXhjZWwtamlyYSJ9" TargetMode="External"/><Relationship Id="rId126" Type="http://schemas.openxmlformats.org/officeDocument/2006/relationships/hyperlink" Target="https://sanes.atlassian.net/browse/ESPC360-8668?atlOrigin=eyJpIjoiMjBhNWIzMmFjMjdiNGE1YzhhZTE4YmM0ZjA0MDM4ZWYiLCJwIjoiZXhjZWwtamlyYSJ9" TargetMode="External"/><Relationship Id="rId333" Type="http://schemas.openxmlformats.org/officeDocument/2006/relationships/hyperlink" Target="https://sanes.atlassian.net/browse/ESPC360-3882?atlOrigin=eyJpIjoiMjBhNWIzMmFjMjdiNGE1YzhhZTE4YmM0ZjA0MDM4ZWYiLCJwIjoiZXhjZWwtamlyYSJ9" TargetMode="External"/><Relationship Id="rId540" Type="http://schemas.openxmlformats.org/officeDocument/2006/relationships/hyperlink" Target="https://sanes.atlassian.net/browse/ESPC360-5822?atlOrigin=eyJpIjoiMjBhNWIzMmFjMjdiNGE1YzhhZTE4YmM0ZjA0MDM4ZWYiLCJwIjoiZXhjZWwtamlyYSJ9" TargetMode="External"/><Relationship Id="rId778" Type="http://schemas.openxmlformats.org/officeDocument/2006/relationships/hyperlink" Target="https://sanes.atlassian.net/browse/ESPC360-5770?atlOrigin=eyJpIjoiMjBhNWIzMmFjMjdiNGE1YzhhZTE4YmM0ZjA0MDM4ZWYiLCJwIjoiZXhjZWwtamlyYSJ9" TargetMode="External"/><Relationship Id="rId985" Type="http://schemas.openxmlformats.org/officeDocument/2006/relationships/hyperlink" Target="https://sanes.atlassian.net/browse/ESPC360-3882?atlOrigin=eyJpIjoiMjBhNWIzMmFjMjdiNGE1YzhhZTE4YmM0ZjA0MDM4ZWYiLCJwIjoiZXhjZWwtamlyYSJ9" TargetMode="External"/><Relationship Id="rId1170" Type="http://schemas.openxmlformats.org/officeDocument/2006/relationships/hyperlink" Target="https://sanes.atlassian.net/browse/ESDCENINFO-1095?atlOrigin=eyJpIjoiMjBhNWIzMmFjMjdiNGE1YzhhZTE4YmM0ZjA0MDM4ZWYiLCJwIjoiZXhjZWwtamlyYSJ9" TargetMode="External"/><Relationship Id="rId2014" Type="http://schemas.openxmlformats.org/officeDocument/2006/relationships/hyperlink" Target="https://sanes.atlassian.net/browse/ESPC360-87?atlOrigin=eyJpIjoiMjBhNWIzMmFjMjdiNGE1YzhhZTE4YmM0ZjA0MDM4ZWYiLCJwIjoiZXhjZWwtamlyYSJ9" TargetMode="External"/><Relationship Id="rId2221" Type="http://schemas.openxmlformats.org/officeDocument/2006/relationships/hyperlink" Target="https://sanes.atlassian.net/browse/ESPC360-91?atlOrigin=eyJpIjoiMjBhNWIzMmFjMjdiNGE1YzhhZTE4YmM0ZjA0MDM4ZWYiLCJwIjoiZXhjZWwtamlyYSJ9" TargetMode="External"/><Relationship Id="rId2459" Type="http://schemas.openxmlformats.org/officeDocument/2006/relationships/hyperlink" Target="https://sanes.atlassian.net/browse/ESPC360-4280?atlOrigin=eyJpIjoiMjBhNWIzMmFjMjdiNGE1YzhhZTE4YmM0ZjA0MDM4ZWYiLCJwIjoiZXhjZWwtamlyYSJ9" TargetMode="External"/><Relationship Id="rId638" Type="http://schemas.openxmlformats.org/officeDocument/2006/relationships/hyperlink" Target="https://sanes.atlassian.net/browse/ESPC360-5901?atlOrigin=eyJpIjoiMjBhNWIzMmFjMjdiNGE1YzhhZTE4YmM0ZjA0MDM4ZWYiLCJwIjoiZXhjZWwtamlyYSJ9" TargetMode="External"/><Relationship Id="rId845" Type="http://schemas.openxmlformats.org/officeDocument/2006/relationships/hyperlink" Target="https://sanes.atlassian.net/browse/ESPC360-3632?atlOrigin=eyJpIjoiMjBhNWIzMmFjMjdiNGE1YzhhZTE4YmM0ZjA0MDM4ZWYiLCJwIjoiZXhjZWwtamlyYSJ9" TargetMode="External"/><Relationship Id="rId1030" Type="http://schemas.openxmlformats.org/officeDocument/2006/relationships/hyperlink" Target="https://sanes.atlassian.net/browse/ESDCENINFO-1087?atlOrigin=eyJpIjoiMjBhNWIzMmFjMjdiNGE1YzhhZTE4YmM0ZjA0MDM4ZWYiLCJwIjoiZXhjZWwtamlyYSJ9" TargetMode="External"/><Relationship Id="rId1268" Type="http://schemas.openxmlformats.org/officeDocument/2006/relationships/hyperlink" Target="https://sanes.atlassian.net/browse/ESPC360-36?atlOrigin=eyJpIjoiMjBhNWIzMmFjMjdiNGE1YzhhZTE4YmM0ZjA0MDM4ZWYiLCJwIjoiZXhjZWwtamlyYSJ9" TargetMode="External"/><Relationship Id="rId1475" Type="http://schemas.openxmlformats.org/officeDocument/2006/relationships/hyperlink" Target="https://sanes.atlassian.net/browse/ESPC360-2790?atlOrigin=eyJpIjoiMjBhNWIzMmFjMjdiNGE1YzhhZTE4YmM0ZjA0MDM4ZWYiLCJwIjoiZXhjZWwtamlyYSJ9" TargetMode="External"/><Relationship Id="rId1682" Type="http://schemas.openxmlformats.org/officeDocument/2006/relationships/hyperlink" Target="https://sanes.atlassian.net/browse/ESPC360-1885?atlOrigin=eyJpIjoiMjBhNWIzMmFjMjdiNGE1YzhhZTE4YmM0ZjA0MDM4ZWYiLCJwIjoiZXhjZWwtamlyYSJ9" TargetMode="External"/><Relationship Id="rId2319" Type="http://schemas.openxmlformats.org/officeDocument/2006/relationships/hyperlink" Target="https://sanes.atlassian.net/browse/ESPC360-174?atlOrigin=eyJpIjoiMjBhNWIzMmFjMjdiNGE1YzhhZTE4YmM0ZjA0MDM4ZWYiLCJwIjoiZXhjZWwtamlyYSJ9" TargetMode="External"/><Relationship Id="rId400" Type="http://schemas.openxmlformats.org/officeDocument/2006/relationships/hyperlink" Target="https://sanes.atlassian.net/browse/ESPC360-6855?atlOrigin=eyJpIjoiMjBhNWIzMmFjMjdiNGE1YzhhZTE4YmM0ZjA0MDM4ZWYiLCJwIjoiZXhjZWwtamlyYSJ9" TargetMode="External"/><Relationship Id="rId705" Type="http://schemas.openxmlformats.org/officeDocument/2006/relationships/hyperlink" Target="https://sanes.atlassian.net/browse/ESPC360-5823?atlOrigin=eyJpIjoiMjBhNWIzMmFjMjdiNGE1YzhhZTE4YmM0ZjA0MDM4ZWYiLCJwIjoiZXhjZWwtamlyYSJ9" TargetMode="External"/><Relationship Id="rId1128" Type="http://schemas.openxmlformats.org/officeDocument/2006/relationships/hyperlink" Target="https://sanes.atlassian.net/browse/ESPC360-4530?atlOrigin=eyJpIjoiMjBhNWIzMmFjMjdiNGE1YzhhZTE4YmM0ZjA0MDM4ZWYiLCJwIjoiZXhjZWwtamlyYSJ9" TargetMode="External"/><Relationship Id="rId1335" Type="http://schemas.openxmlformats.org/officeDocument/2006/relationships/hyperlink" Target="https://sanes.atlassian.net/browse/ESPC360-3294?atlOrigin=eyJpIjoiMjBhNWIzMmFjMjdiNGE1YzhhZTE4YmM0ZjA0MDM4ZWYiLCJwIjoiZXhjZWwtamlyYSJ9" TargetMode="External"/><Relationship Id="rId1542" Type="http://schemas.openxmlformats.org/officeDocument/2006/relationships/hyperlink" Target="https://sanes.atlassian.net/browse/ESPC360-36?atlOrigin=eyJpIjoiMjBhNWIzMmFjMjdiNGE1YzhhZTE4YmM0ZjA0MDM4ZWYiLCJwIjoiZXhjZWwtamlyYSJ9" TargetMode="External"/><Relationship Id="rId1987" Type="http://schemas.openxmlformats.org/officeDocument/2006/relationships/hyperlink" Target="https://sanes.atlassian.net/browse/ESPC360-957?atlOrigin=eyJpIjoiMjBhNWIzMmFjMjdiNGE1YzhhZTE4YmM0ZjA0MDM4ZWYiLCJwIjoiZXhjZWwtamlyYSJ9" TargetMode="External"/><Relationship Id="rId912" Type="http://schemas.openxmlformats.org/officeDocument/2006/relationships/hyperlink" Target="https://sanes.atlassian.net/browse/ESPC360-5204?atlOrigin=eyJpIjoiMjBhNWIzMmFjMjdiNGE1YzhhZTE4YmM0ZjA0MDM4ZWYiLCJwIjoiZXhjZWwtamlyYSJ9" TargetMode="External"/><Relationship Id="rId1847" Type="http://schemas.openxmlformats.org/officeDocument/2006/relationships/hyperlink" Target="https://sanes.atlassian.net/browse/ESPC360-65?atlOrigin=eyJpIjoiMjBhNWIzMmFjMjdiNGE1YzhhZTE4YmM0ZjA0MDM4ZWYiLCJwIjoiZXhjZWwtamlyYSJ9" TargetMode="External"/><Relationship Id="rId41" Type="http://schemas.openxmlformats.org/officeDocument/2006/relationships/hyperlink" Target="https://sanes.atlassian.net/browse/ESPC360-6855?atlOrigin=eyJpIjoiMjBhNWIzMmFjMjdiNGE1YzhhZTE4YmM0ZjA0MDM4ZWYiLCJwIjoiZXhjZWwtamlyYSJ9" TargetMode="External"/><Relationship Id="rId1402" Type="http://schemas.openxmlformats.org/officeDocument/2006/relationships/hyperlink" Target="https://sanes.atlassian.net/browse/ESPC360-91?atlOrigin=eyJpIjoiMjBhNWIzMmFjMjdiNGE1YzhhZTE4YmM0ZjA0MDM4ZWYiLCJwIjoiZXhjZWwtamlyYSJ9" TargetMode="External"/><Relationship Id="rId1707" Type="http://schemas.openxmlformats.org/officeDocument/2006/relationships/hyperlink" Target="https://sanes.atlassian.net/browse/ESPC360-282?atlOrigin=eyJpIjoiMjBhNWIzMmFjMjdiNGE1YzhhZTE4YmM0ZjA0MDM4ZWYiLCJwIjoiZXhjZWwtamlyYSJ9" TargetMode="External"/><Relationship Id="rId190" Type="http://schemas.openxmlformats.org/officeDocument/2006/relationships/hyperlink" Target="https://sanes.atlassian.net/browse/ESDCENINFO-1105?atlOrigin=eyJpIjoiMjBhNWIzMmFjMjdiNGE1YzhhZTE4YmM0ZjA0MDM4ZWYiLCJwIjoiZXhjZWwtamlyYSJ9" TargetMode="External"/><Relationship Id="rId288" Type="http://schemas.openxmlformats.org/officeDocument/2006/relationships/hyperlink" Target="https://sanes.atlassian.net/browse/ESDCENINFO-1070?atlOrigin=eyJpIjoiMjBhNWIzMmFjMjdiNGE1YzhhZTE4YmM0ZjA0MDM4ZWYiLCJwIjoiZXhjZWwtamlyYSJ9" TargetMode="External"/><Relationship Id="rId1914" Type="http://schemas.openxmlformats.org/officeDocument/2006/relationships/hyperlink" Target="https://sanes.atlassian.net/browse/ESPC360-26?atlOrigin=eyJpIjoiMjBhNWIzMmFjMjdiNGE1YzhhZTE4YmM0ZjA0MDM4ZWYiLCJwIjoiZXhjZWwtamlyYSJ9" TargetMode="External"/><Relationship Id="rId495" Type="http://schemas.openxmlformats.org/officeDocument/2006/relationships/hyperlink" Target="https://sanes.atlassian.net/browse/ESPC360-5757?atlOrigin=eyJpIjoiMjBhNWIzMmFjMjdiNGE1YzhhZTE4YmM0ZjA0MDM4ZWYiLCJwIjoiZXhjZWwtamlyYSJ9" TargetMode="External"/><Relationship Id="rId2176" Type="http://schemas.openxmlformats.org/officeDocument/2006/relationships/hyperlink" Target="https://sanes.atlassian.net/browse/ESPC360-196?atlOrigin=eyJpIjoiMjBhNWIzMmFjMjdiNGE1YzhhZTE4YmM0ZjA0MDM4ZWYiLCJwIjoiZXhjZWwtamlyYSJ9" TargetMode="External"/><Relationship Id="rId2383" Type="http://schemas.openxmlformats.org/officeDocument/2006/relationships/hyperlink" Target="https://sanes.atlassian.net/browse/ESPC360-35?atlOrigin=eyJpIjoiMjBhNWIzMmFjMjdiNGE1YzhhZTE4YmM0ZjA0MDM4ZWYiLCJwIjoiZXhjZWwtamlyYSJ9" TargetMode="External"/><Relationship Id="rId148" Type="http://schemas.openxmlformats.org/officeDocument/2006/relationships/hyperlink" Target="https://sanes.atlassian.net/browse/ESDCENINFO-1085?atlOrigin=eyJpIjoiMjBhNWIzMmFjMjdiNGE1YzhhZTE4YmM0ZjA0MDM4ZWYiLCJwIjoiZXhjZWwtamlyYSJ9" TargetMode="External"/><Relationship Id="rId355" Type="http://schemas.openxmlformats.org/officeDocument/2006/relationships/hyperlink" Target="https://sanes.atlassian.net/browse/ESDCENINFO-1087?atlOrigin=eyJpIjoiMjBhNWIzMmFjMjdiNGE1YzhhZTE4YmM0ZjA0MDM4ZWYiLCJwIjoiZXhjZWwtamlyYSJ9" TargetMode="External"/><Relationship Id="rId562" Type="http://schemas.openxmlformats.org/officeDocument/2006/relationships/hyperlink" Target="https://sanes.atlassian.net/browse/ESPC360-6233?atlOrigin=eyJpIjoiMjBhNWIzMmFjMjdiNGE1YzhhZTE4YmM0ZjA0MDM4ZWYiLCJwIjoiZXhjZWwtamlyYSJ9" TargetMode="External"/><Relationship Id="rId1192" Type="http://schemas.openxmlformats.org/officeDocument/2006/relationships/hyperlink" Target="https://sanes.atlassian.net/browse/ESPC360-3699?atlOrigin=eyJpIjoiMjBhNWIzMmFjMjdiNGE1YzhhZTE4YmM0ZjA0MDM4ZWYiLCJwIjoiZXhjZWwtamlyYSJ9" TargetMode="External"/><Relationship Id="rId2036" Type="http://schemas.openxmlformats.org/officeDocument/2006/relationships/hyperlink" Target="https://sanes.atlassian.net/browse/ESPC360-26?atlOrigin=eyJpIjoiMjBhNWIzMmFjMjdiNGE1YzhhZTE4YmM0ZjA0MDM4ZWYiLCJwIjoiZXhjZWwtamlyYSJ9" TargetMode="External"/><Relationship Id="rId2243" Type="http://schemas.openxmlformats.org/officeDocument/2006/relationships/hyperlink" Target="https://sanes.atlassian.net/browse/ESPC360-26?atlOrigin=eyJpIjoiMjBhNWIzMmFjMjdiNGE1YzhhZTE4YmM0ZjA0MDM4ZWYiLCJwIjoiZXhjZWwtamlyYSJ9" TargetMode="External"/><Relationship Id="rId2450" Type="http://schemas.openxmlformats.org/officeDocument/2006/relationships/hyperlink" Target="https://sanes.atlassian.net/browse/ESPC360-4285?atlOrigin=eyJpIjoiMjBhNWIzMmFjMjdiNGE1YzhhZTE4YmM0ZjA0MDM4ZWYiLCJwIjoiZXhjZWwtamlyYSJ9" TargetMode="External"/><Relationship Id="rId215" Type="http://schemas.openxmlformats.org/officeDocument/2006/relationships/hyperlink" Target="https://sanes.atlassian.net/browse/ESDCENINFO-1110?atlOrigin=eyJpIjoiMjBhNWIzMmFjMjdiNGE1YzhhZTE4YmM0ZjA0MDM4ZWYiLCJwIjoiZXhjZWwtamlyYSJ9" TargetMode="External"/><Relationship Id="rId422" Type="http://schemas.openxmlformats.org/officeDocument/2006/relationships/hyperlink" Target="https://sanes.atlassian.net/browse/ESPC360-3882?atlOrigin=eyJpIjoiMjBhNWIzMmFjMjdiNGE1YzhhZTE4YmM0ZjA0MDM4ZWYiLCJwIjoiZXhjZWwtamlyYSJ9" TargetMode="External"/><Relationship Id="rId867" Type="http://schemas.openxmlformats.org/officeDocument/2006/relationships/hyperlink" Target="https://sanes.atlassian.net/browse/ESPC360-3468?atlOrigin=eyJpIjoiMjBhNWIzMmFjMjdiNGE1YzhhZTE4YmM0ZjA0MDM4ZWYiLCJwIjoiZXhjZWwtamlyYSJ9" TargetMode="External"/><Relationship Id="rId1052" Type="http://schemas.openxmlformats.org/officeDocument/2006/relationships/hyperlink" Target="https://sanes.atlassian.net/browse/ESPC360-4546?atlOrigin=eyJpIjoiMjBhNWIzMmFjMjdiNGE1YzhhZTE4YmM0ZjA0MDM4ZWYiLCJwIjoiZXhjZWwtamlyYSJ9" TargetMode="External"/><Relationship Id="rId1497" Type="http://schemas.openxmlformats.org/officeDocument/2006/relationships/hyperlink" Target="https://sanes.atlassian.net/browse/ESPC360-91?atlOrigin=eyJpIjoiMjBhNWIzMmFjMjdiNGE1YzhhZTE4YmM0ZjA0MDM4ZWYiLCJwIjoiZXhjZWwtamlyYSJ9" TargetMode="External"/><Relationship Id="rId2103" Type="http://schemas.openxmlformats.org/officeDocument/2006/relationships/hyperlink" Target="https://sanes.atlassian.net/browse/ESPC360-3627?atlOrigin=eyJpIjoiMjBhNWIzMmFjMjdiNGE1YzhhZTE4YmM0ZjA0MDM4ZWYiLCJwIjoiZXhjZWwtamlyYSJ9" TargetMode="External"/><Relationship Id="rId2310" Type="http://schemas.openxmlformats.org/officeDocument/2006/relationships/hyperlink" Target="https://sanes.atlassian.net/browse/ESPC360-177?atlOrigin=eyJpIjoiMjBhNWIzMmFjMjdiNGE1YzhhZTE4YmM0ZjA0MDM4ZWYiLCJwIjoiZXhjZWwtamlyYSJ9" TargetMode="External"/><Relationship Id="rId727" Type="http://schemas.openxmlformats.org/officeDocument/2006/relationships/hyperlink" Target="https://sanes.atlassian.net/browse/ESPC360-3882?atlOrigin=eyJpIjoiMjBhNWIzMmFjMjdiNGE1YzhhZTE4YmM0ZjA0MDM4ZWYiLCJwIjoiZXhjZWwtamlyYSJ9" TargetMode="External"/><Relationship Id="rId934" Type="http://schemas.openxmlformats.org/officeDocument/2006/relationships/hyperlink" Target="https://sanes.atlassian.net/browse/ESPC360-5089?atlOrigin=eyJpIjoiMjBhNWIzMmFjMjdiNGE1YzhhZTE4YmM0ZjA0MDM4ZWYiLCJwIjoiZXhjZWwtamlyYSJ9" TargetMode="External"/><Relationship Id="rId1357" Type="http://schemas.openxmlformats.org/officeDocument/2006/relationships/hyperlink" Target="https://sanes.atlassian.net/browse/ESPC360-5238?atlOrigin=eyJpIjoiMjBhNWIzMmFjMjdiNGE1YzhhZTE4YmM0ZjA0MDM4ZWYiLCJwIjoiZXhjZWwtamlyYSJ9" TargetMode="External"/><Relationship Id="rId1564" Type="http://schemas.openxmlformats.org/officeDocument/2006/relationships/hyperlink" Target="https://sanes.atlassian.net/browse/ESPC360-26?atlOrigin=eyJpIjoiMjBhNWIzMmFjMjdiNGE1YzhhZTE4YmM0ZjA0MDM4ZWYiLCJwIjoiZXhjZWwtamlyYSJ9" TargetMode="External"/><Relationship Id="rId1771" Type="http://schemas.openxmlformats.org/officeDocument/2006/relationships/hyperlink" Target="https://sanes.atlassian.net/browse/ESPC360-26?atlOrigin=eyJpIjoiMjBhNWIzMmFjMjdiNGE1YzhhZTE4YmM0ZjA0MDM4ZWYiLCJwIjoiZXhjZWwtamlyYSJ9" TargetMode="External"/><Relationship Id="rId2408" Type="http://schemas.openxmlformats.org/officeDocument/2006/relationships/hyperlink" Target="https://sanes.atlassian.net/browse/ESPC360-100?atlOrigin=eyJpIjoiMjBhNWIzMmFjMjdiNGE1YzhhZTE4YmM0ZjA0MDM4ZWYiLCJwIjoiZXhjZWwtamlyYSJ9" TargetMode="External"/><Relationship Id="rId63" Type="http://schemas.openxmlformats.org/officeDocument/2006/relationships/hyperlink" Target="https://sanes.atlassian.net/browse/ESDCENINFO-1105?atlOrigin=eyJpIjoiMjBhNWIzMmFjMjdiNGE1YzhhZTE4YmM0ZjA0MDM4ZWYiLCJwIjoiZXhjZWwtamlyYSJ9" TargetMode="External"/><Relationship Id="rId1217" Type="http://schemas.openxmlformats.org/officeDocument/2006/relationships/hyperlink" Target="https://sanes.atlassian.net/browse/ESPC360-4552?atlOrigin=eyJpIjoiMjBhNWIzMmFjMjdiNGE1YzhhZTE4YmM0ZjA0MDM4ZWYiLCJwIjoiZXhjZWwtamlyYSJ9" TargetMode="External"/><Relationship Id="rId1424" Type="http://schemas.openxmlformats.org/officeDocument/2006/relationships/hyperlink" Target="https://sanes.atlassian.net/browse/ESPC360-26?atlOrigin=eyJpIjoiMjBhNWIzMmFjMjdiNGE1YzhhZTE4YmM0ZjA0MDM4ZWYiLCJwIjoiZXhjZWwtamlyYSJ9" TargetMode="External"/><Relationship Id="rId1631" Type="http://schemas.openxmlformats.org/officeDocument/2006/relationships/hyperlink" Target="https://sanes.atlassian.net/browse/ESPC360-2138?atlOrigin=eyJpIjoiMjBhNWIzMmFjMjdiNGE1YzhhZTE4YmM0ZjA0MDM4ZWYiLCJwIjoiZXhjZWwtamlyYSJ9" TargetMode="External"/><Relationship Id="rId1869" Type="http://schemas.openxmlformats.org/officeDocument/2006/relationships/hyperlink" Target="https://sanes.atlassian.net/browse/ESDCENINFO-1036?atlOrigin=eyJpIjoiMjBhNWIzMmFjMjdiNGE1YzhhZTE4YmM0ZjA0MDM4ZWYiLCJwIjoiZXhjZWwtamlyYSJ9" TargetMode="External"/><Relationship Id="rId1729" Type="http://schemas.openxmlformats.org/officeDocument/2006/relationships/hyperlink" Target="https://sanes.atlassian.net/browse/ESPC360-50?atlOrigin=eyJpIjoiMjBhNWIzMmFjMjdiNGE1YzhhZTE4YmM0ZjA0MDM4ZWYiLCJwIjoiZXhjZWwtamlyYSJ9" TargetMode="External"/><Relationship Id="rId1936" Type="http://schemas.openxmlformats.org/officeDocument/2006/relationships/hyperlink" Target="https://sanes.atlassian.net/browse/ESPC360-1114?atlOrigin=eyJpIjoiMjBhNWIzMmFjMjdiNGE1YzhhZTE4YmM0ZjA0MDM4ZWYiLCJwIjoiZXhjZWwtamlyYSJ9" TargetMode="External"/><Relationship Id="rId2198" Type="http://schemas.openxmlformats.org/officeDocument/2006/relationships/hyperlink" Target="https://sanes.atlassian.net/browse/ESPC360-26?atlOrigin=eyJpIjoiMjBhNWIzMmFjMjdiNGE1YzhhZTE4YmM0ZjA0MDM4ZWYiLCJwIjoiZXhjZWwtamlyYSJ9" TargetMode="External"/><Relationship Id="rId377" Type="http://schemas.openxmlformats.org/officeDocument/2006/relationships/hyperlink" Target="https://sanes.atlassian.net/browse/ESDCENINFO-1087?atlOrigin=eyJpIjoiMjBhNWIzMmFjMjdiNGE1YzhhZTE4YmM0ZjA0MDM4ZWYiLCJwIjoiZXhjZWwtamlyYSJ9" TargetMode="External"/><Relationship Id="rId584" Type="http://schemas.openxmlformats.org/officeDocument/2006/relationships/hyperlink" Target="https://sanes.atlassian.net/browse/PORTALADN-38316?atlOrigin=eyJpIjoiMjBhNWIzMmFjMjdiNGE1YzhhZTE4YmM0ZjA0MDM4ZWYiLCJwIjoiZXhjZWwtamlyYSJ9" TargetMode="External"/><Relationship Id="rId2058" Type="http://schemas.openxmlformats.org/officeDocument/2006/relationships/hyperlink" Target="https://sanes.atlassian.net/browse/ESPC360-56?atlOrigin=eyJpIjoiMjBhNWIzMmFjMjdiNGE1YzhhZTE4YmM0ZjA0MDM4ZWYiLCJwIjoiZXhjZWwtamlyYSJ9" TargetMode="External"/><Relationship Id="rId2265" Type="http://schemas.openxmlformats.org/officeDocument/2006/relationships/hyperlink" Target="https://sanes.atlassian.net/browse/ESPC360-229?atlOrigin=eyJpIjoiMjBhNWIzMmFjMjdiNGE1YzhhZTE4YmM0ZjA0MDM4ZWYiLCJwIjoiZXhjZWwtamlyYSJ9" TargetMode="External"/><Relationship Id="rId5" Type="http://schemas.openxmlformats.org/officeDocument/2006/relationships/hyperlink" Target="https://sanes.atlassian.net/browse/ESPC360-5822?atlOrigin=eyJpIjoiMjBhNWIzMmFjMjdiNGE1YzhhZTE4YmM0ZjA0MDM4ZWYiLCJwIjoiZXhjZWwtamlyYSJ9" TargetMode="External"/><Relationship Id="rId237" Type="http://schemas.openxmlformats.org/officeDocument/2006/relationships/hyperlink" Target="https://sanes.atlassian.net/browse/ESPC360-7868?atlOrigin=eyJpIjoiMjBhNWIzMmFjMjdiNGE1YzhhZTE4YmM0ZjA0MDM4ZWYiLCJwIjoiZXhjZWwtamlyYSJ9" TargetMode="External"/><Relationship Id="rId791" Type="http://schemas.openxmlformats.org/officeDocument/2006/relationships/hyperlink" Target="https://sanes.atlassian.net/browse/ESPC360-5749?atlOrigin=eyJpIjoiMjBhNWIzMmFjMjdiNGE1YzhhZTE4YmM0ZjA0MDM4ZWYiLCJwIjoiZXhjZWwtamlyYSJ9" TargetMode="External"/><Relationship Id="rId889" Type="http://schemas.openxmlformats.org/officeDocument/2006/relationships/hyperlink" Target="https://sanes.atlassian.net/browse/ESPC360-5537?atlOrigin=eyJpIjoiMjBhNWIzMmFjMjdiNGE1YzhhZTE4YmM0ZjA0MDM4ZWYiLCJwIjoiZXhjZWwtamlyYSJ9" TargetMode="External"/><Relationship Id="rId1074" Type="http://schemas.openxmlformats.org/officeDocument/2006/relationships/hyperlink" Target="https://sanes.atlassian.net/browse/ESPC360-4553?atlOrigin=eyJpIjoiMjBhNWIzMmFjMjdiNGE1YzhhZTE4YmM0ZjA0MDM4ZWYiLCJwIjoiZXhjZWwtamlyYSJ9" TargetMode="External"/><Relationship Id="rId444" Type="http://schemas.openxmlformats.org/officeDocument/2006/relationships/hyperlink" Target="https://sanes.atlassian.net/browse/ESPC360-6744?atlOrigin=eyJpIjoiMjBhNWIzMmFjMjdiNGE1YzhhZTE4YmM0ZjA0MDM4ZWYiLCJwIjoiZXhjZWwtamlyYSJ9" TargetMode="External"/><Relationship Id="rId651" Type="http://schemas.openxmlformats.org/officeDocument/2006/relationships/hyperlink" Target="https://sanes.atlassian.net/browse/ESPC360-5823?atlOrigin=eyJpIjoiMjBhNWIzMmFjMjdiNGE1YzhhZTE4YmM0ZjA0MDM4ZWYiLCJwIjoiZXhjZWwtamlyYSJ9" TargetMode="External"/><Relationship Id="rId749" Type="http://schemas.openxmlformats.org/officeDocument/2006/relationships/hyperlink" Target="https://sanes.atlassian.net/browse/ESPC360-5825?atlOrigin=eyJpIjoiMjBhNWIzMmFjMjdiNGE1YzhhZTE4YmM0ZjA0MDM4ZWYiLCJwIjoiZXhjZWwtamlyYSJ9" TargetMode="External"/><Relationship Id="rId1281" Type="http://schemas.openxmlformats.org/officeDocument/2006/relationships/hyperlink" Target="https://sanes.atlassian.net/browse/ESPC360-3882?atlOrigin=eyJpIjoiMjBhNWIzMmFjMjdiNGE1YzhhZTE4YmM0ZjA0MDM4ZWYiLCJwIjoiZXhjZWwtamlyYSJ9" TargetMode="External"/><Relationship Id="rId1379" Type="http://schemas.openxmlformats.org/officeDocument/2006/relationships/hyperlink" Target="https://sanes.atlassian.net/browse/ESDCENINFO-1036?atlOrigin=eyJpIjoiMjBhNWIzMmFjMjdiNGE1YzhhZTE4YmM0ZjA0MDM4ZWYiLCJwIjoiZXhjZWwtamlyYSJ9" TargetMode="External"/><Relationship Id="rId1586" Type="http://schemas.openxmlformats.org/officeDocument/2006/relationships/hyperlink" Target="https://sanes.atlassian.net/browse/ESPC360-2173?atlOrigin=eyJpIjoiMjBhNWIzMmFjMjdiNGE1YzhhZTE4YmM0ZjA0MDM4ZWYiLCJwIjoiZXhjZWwtamlyYSJ9" TargetMode="External"/><Relationship Id="rId2125" Type="http://schemas.openxmlformats.org/officeDocument/2006/relationships/hyperlink" Target="https://sanes.atlassian.net/browse/ESPC360-483?atlOrigin=eyJpIjoiMjBhNWIzMmFjMjdiNGE1YzhhZTE4YmM0ZjA0MDM4ZWYiLCJwIjoiZXhjZWwtamlyYSJ9" TargetMode="External"/><Relationship Id="rId2332" Type="http://schemas.openxmlformats.org/officeDocument/2006/relationships/hyperlink" Target="https://sanes.atlassian.net/browse/ESPC360-4967?atlOrigin=eyJpIjoiMjBhNWIzMmFjMjdiNGE1YzhhZTE4YmM0ZjA0MDM4ZWYiLCJwIjoiZXhjZWwtamlyYSJ9" TargetMode="External"/><Relationship Id="rId304" Type="http://schemas.openxmlformats.org/officeDocument/2006/relationships/hyperlink" Target="https://sanes.atlassian.net/browse/ESPC360-7410?atlOrigin=eyJpIjoiMjBhNWIzMmFjMjdiNGE1YzhhZTE4YmM0ZjA0MDM4ZWYiLCJwIjoiZXhjZWwtamlyYSJ9" TargetMode="External"/><Relationship Id="rId511" Type="http://schemas.openxmlformats.org/officeDocument/2006/relationships/hyperlink" Target="https://sanes.atlassian.net/browse/ESDCENINFO-1070?atlOrigin=eyJpIjoiMjBhNWIzMmFjMjdiNGE1YzhhZTE4YmM0ZjA0MDM4ZWYiLCJwIjoiZXhjZWwtamlyYSJ9" TargetMode="External"/><Relationship Id="rId609" Type="http://schemas.openxmlformats.org/officeDocument/2006/relationships/hyperlink" Target="https://sanes.atlassian.net/browse/ESPC360-5708?atlOrigin=eyJpIjoiMjBhNWIzMmFjMjdiNGE1YzhhZTE4YmM0ZjA0MDM4ZWYiLCJwIjoiZXhjZWwtamlyYSJ9" TargetMode="External"/><Relationship Id="rId956" Type="http://schemas.openxmlformats.org/officeDocument/2006/relationships/hyperlink" Target="https://sanes.atlassian.net/browse/ESPC360-5002?atlOrigin=eyJpIjoiMjBhNWIzMmFjMjdiNGE1YzhhZTE4YmM0ZjA0MDM4ZWYiLCJwIjoiZXhjZWwtamlyYSJ9" TargetMode="External"/><Relationship Id="rId1141" Type="http://schemas.openxmlformats.org/officeDocument/2006/relationships/hyperlink" Target="https://sanes.atlassian.net/browse/ESPC360-3646?atlOrigin=eyJpIjoiMjBhNWIzMmFjMjdiNGE1YzhhZTE4YmM0ZjA0MDM4ZWYiLCJwIjoiZXhjZWwtamlyYSJ9" TargetMode="External"/><Relationship Id="rId1239" Type="http://schemas.openxmlformats.org/officeDocument/2006/relationships/hyperlink" Target="https://sanes.atlassian.net/browse/ESPC360-3882?atlOrigin=eyJpIjoiMjBhNWIzMmFjMjdiNGE1YzhhZTE4YmM0ZjA0MDM4ZWYiLCJwIjoiZXhjZWwtamlyYSJ9" TargetMode="External"/><Relationship Id="rId1793" Type="http://schemas.openxmlformats.org/officeDocument/2006/relationships/hyperlink" Target="https://sanes.atlassian.net/browse/ESPC360-282?atlOrigin=eyJpIjoiMjBhNWIzMmFjMjdiNGE1YzhhZTE4YmM0ZjA0MDM4ZWYiLCJwIjoiZXhjZWwtamlyYSJ9" TargetMode="External"/><Relationship Id="rId85" Type="http://schemas.openxmlformats.org/officeDocument/2006/relationships/hyperlink" Target="https://sanes.atlassian.net/browse/ESPC360-8757?atlOrigin=eyJpIjoiMjBhNWIzMmFjMjdiNGE1YzhhZTE4YmM0ZjA0MDM4ZWYiLCJwIjoiZXhjZWwtamlyYSJ9" TargetMode="External"/><Relationship Id="rId816" Type="http://schemas.openxmlformats.org/officeDocument/2006/relationships/hyperlink" Target="https://sanes.atlassian.net/browse/ESPC360-3646?atlOrigin=eyJpIjoiMjBhNWIzMmFjMjdiNGE1YzhhZTE4YmM0ZjA0MDM4ZWYiLCJwIjoiZXhjZWwtamlyYSJ9" TargetMode="External"/><Relationship Id="rId1001" Type="http://schemas.openxmlformats.org/officeDocument/2006/relationships/hyperlink" Target="https://sanes.atlassian.net/browse/ESPC360-4914?atlOrigin=eyJpIjoiMjBhNWIzMmFjMjdiNGE1YzhhZTE4YmM0ZjA0MDM4ZWYiLCJwIjoiZXhjZWwtamlyYSJ9" TargetMode="External"/><Relationship Id="rId1446" Type="http://schemas.openxmlformats.org/officeDocument/2006/relationships/hyperlink" Target="https://sanes.atlassian.net/browse/ESPC360-4990?atlOrigin=eyJpIjoiMjBhNWIzMmFjMjdiNGE1YzhhZTE4YmM0ZjA0MDM4ZWYiLCJwIjoiZXhjZWwtamlyYSJ9" TargetMode="External"/><Relationship Id="rId1653" Type="http://schemas.openxmlformats.org/officeDocument/2006/relationships/hyperlink" Target="https://sanes.atlassian.net/browse/ESPC360-5822?atlOrigin=eyJpIjoiMjBhNWIzMmFjMjdiNGE1YzhhZTE4YmM0ZjA0MDM4ZWYiLCJwIjoiZXhjZWwtamlyYSJ9" TargetMode="External"/><Relationship Id="rId1860" Type="http://schemas.openxmlformats.org/officeDocument/2006/relationships/hyperlink" Target="https://sanes.atlassian.net/browse/ESPC360-3882?atlOrigin=eyJpIjoiMjBhNWIzMmFjMjdiNGE1YzhhZTE4YmM0ZjA0MDM4ZWYiLCJwIjoiZXhjZWwtamlyYSJ9" TargetMode="External"/><Relationship Id="rId1306" Type="http://schemas.openxmlformats.org/officeDocument/2006/relationships/hyperlink" Target="https://sanes.atlassian.net/browse/ESPC360-3626?atlOrigin=eyJpIjoiMjBhNWIzMmFjMjdiNGE1YzhhZTE4YmM0ZjA0MDM4ZWYiLCJwIjoiZXhjZWwtamlyYSJ9" TargetMode="External"/><Relationship Id="rId1513" Type="http://schemas.openxmlformats.org/officeDocument/2006/relationships/hyperlink" Target="https://sanes.atlassian.net/browse/ESPC360-26?atlOrigin=eyJpIjoiMjBhNWIzMmFjMjdiNGE1YzhhZTE4YmM0ZjA0MDM4ZWYiLCJwIjoiZXhjZWwtamlyYSJ9" TargetMode="External"/><Relationship Id="rId1720" Type="http://schemas.openxmlformats.org/officeDocument/2006/relationships/hyperlink" Target="https://sanes.atlassian.net/browse/ESPC360-2497?atlOrigin=eyJpIjoiMjBhNWIzMmFjMjdiNGE1YzhhZTE4YmM0ZjA0MDM4ZWYiLCJwIjoiZXhjZWwtamlyYSJ9" TargetMode="External"/><Relationship Id="rId1958" Type="http://schemas.openxmlformats.org/officeDocument/2006/relationships/hyperlink" Target="https://sanes.atlassian.net/browse/ESPC360-950?atlOrigin=eyJpIjoiMjBhNWIzMmFjMjdiNGE1YzhhZTE4YmM0ZjA0MDM4ZWYiLCJwIjoiZXhjZWwtamlyYSJ9" TargetMode="External"/><Relationship Id="rId12" Type="http://schemas.openxmlformats.org/officeDocument/2006/relationships/hyperlink" Target="https://sanes.atlassian.net/browse/ESPC360-3080?atlOrigin=eyJpIjoiMjBhNWIzMmFjMjdiNGE1YzhhZTE4YmM0ZjA0MDM4ZWYiLCJwIjoiZXhjZWwtamlyYSJ9" TargetMode="External"/><Relationship Id="rId1818" Type="http://schemas.openxmlformats.org/officeDocument/2006/relationships/hyperlink" Target="https://sanes.atlassian.net/browse/ESPC360-2497?atlOrigin=eyJpIjoiMjBhNWIzMmFjMjdiNGE1YzhhZTE4YmM0ZjA0MDM4ZWYiLCJwIjoiZXhjZWwtamlyYSJ9" TargetMode="External"/><Relationship Id="rId161" Type="http://schemas.openxmlformats.org/officeDocument/2006/relationships/hyperlink" Target="https://sanes.atlassian.net/browse/ESPC360-8042?atlOrigin=eyJpIjoiMjBhNWIzMmFjMjdiNGE1YzhhZTE4YmM0ZjA0MDM4ZWYiLCJwIjoiZXhjZWwtamlyYSJ9" TargetMode="External"/><Relationship Id="rId399" Type="http://schemas.openxmlformats.org/officeDocument/2006/relationships/hyperlink" Target="https://sanes.atlassian.net/browse/ESPC360-6862?atlOrigin=eyJpIjoiMjBhNWIzMmFjMjdiNGE1YzhhZTE4YmM0ZjA0MDM4ZWYiLCJwIjoiZXhjZWwtamlyYSJ9" TargetMode="External"/><Relationship Id="rId2287" Type="http://schemas.openxmlformats.org/officeDocument/2006/relationships/hyperlink" Target="https://sanes.atlassian.net/browse/ESPC360-36?atlOrigin=eyJpIjoiMjBhNWIzMmFjMjdiNGE1YzhhZTE4YmM0ZjA0MDM4ZWYiLCJwIjoiZXhjZWwtamlyYSJ9" TargetMode="External"/><Relationship Id="rId259" Type="http://schemas.openxmlformats.org/officeDocument/2006/relationships/hyperlink" Target="https://sanes.atlassian.net/browse/ESDCENINFO-1087?atlOrigin=eyJpIjoiMjBhNWIzMmFjMjdiNGE1YzhhZTE4YmM0ZjA0MDM4ZWYiLCJwIjoiZXhjZWwtamlyYSJ9" TargetMode="External"/><Relationship Id="rId466" Type="http://schemas.openxmlformats.org/officeDocument/2006/relationships/hyperlink" Target="https://sanes.atlassian.net/browse/ESPC360-3646?atlOrigin=eyJpIjoiMjBhNWIzMmFjMjdiNGE1YzhhZTE4YmM0ZjA0MDM4ZWYiLCJwIjoiZXhjZWwtamlyYSJ9" TargetMode="External"/><Relationship Id="rId673" Type="http://schemas.openxmlformats.org/officeDocument/2006/relationships/hyperlink" Target="https://sanes.atlassian.net/browse/ESDCENINFO-1110?atlOrigin=eyJpIjoiMjBhNWIzMmFjMjdiNGE1YzhhZTE4YmM0ZjA0MDM4ZWYiLCJwIjoiZXhjZWwtamlyYSJ9" TargetMode="External"/><Relationship Id="rId880" Type="http://schemas.openxmlformats.org/officeDocument/2006/relationships/hyperlink" Target="https://sanes.atlassian.net/browse/ESPC360-5562?atlOrigin=eyJpIjoiMjBhNWIzMmFjMjdiNGE1YzhhZTE4YmM0ZjA0MDM4ZWYiLCJwIjoiZXhjZWwtamlyYSJ9" TargetMode="External"/><Relationship Id="rId1096" Type="http://schemas.openxmlformats.org/officeDocument/2006/relationships/hyperlink" Target="https://sanes.atlassian.net/browse/ESDCENINFO-1087?atlOrigin=eyJpIjoiMjBhNWIzMmFjMjdiNGE1YzhhZTE4YmM0ZjA0MDM4ZWYiLCJwIjoiZXhjZWwtamlyYSJ9" TargetMode="External"/><Relationship Id="rId2147" Type="http://schemas.openxmlformats.org/officeDocument/2006/relationships/hyperlink" Target="https://sanes.atlassian.net/browse/ESPC360-26?atlOrigin=eyJpIjoiMjBhNWIzMmFjMjdiNGE1YzhhZTE4YmM0ZjA0MDM4ZWYiLCJwIjoiZXhjZWwtamlyYSJ9" TargetMode="External"/><Relationship Id="rId2354" Type="http://schemas.openxmlformats.org/officeDocument/2006/relationships/hyperlink" Target="https://sanes.atlassian.net/browse/ESPC360-38?atlOrigin=eyJpIjoiMjBhNWIzMmFjMjdiNGE1YzhhZTE4YmM0ZjA0MDM4ZWYiLCJwIjoiZXhjZWwtamlyYSJ9" TargetMode="External"/><Relationship Id="rId119" Type="http://schemas.openxmlformats.org/officeDocument/2006/relationships/hyperlink" Target="https://sanes.atlassian.net/browse/ESPC360-5822?atlOrigin=eyJpIjoiMjBhNWIzMmFjMjdiNGE1YzhhZTE4YmM0ZjA0MDM4ZWYiLCJwIjoiZXhjZWwtamlyYSJ9" TargetMode="External"/><Relationship Id="rId326" Type="http://schemas.openxmlformats.org/officeDocument/2006/relationships/hyperlink" Target="https://sanes.atlassian.net/browse/ESPC360-6038?atlOrigin=eyJpIjoiMjBhNWIzMmFjMjdiNGE1YzhhZTE4YmM0ZjA0MDM4ZWYiLCJwIjoiZXhjZWwtamlyYSJ9" TargetMode="External"/><Relationship Id="rId533" Type="http://schemas.openxmlformats.org/officeDocument/2006/relationships/hyperlink" Target="https://sanes.atlassian.net/browse/ESPC360-6284?atlOrigin=eyJpIjoiMjBhNWIzMmFjMjdiNGE1YzhhZTE4YmM0ZjA0MDM4ZWYiLCJwIjoiZXhjZWwtamlyYSJ9" TargetMode="External"/><Relationship Id="rId978" Type="http://schemas.openxmlformats.org/officeDocument/2006/relationships/hyperlink" Target="https://sanes.atlassian.net/browse/PORTALADN-36482?atlOrigin=eyJpIjoiMjBhNWIzMmFjMjdiNGE1YzhhZTE4YmM0ZjA0MDM4ZWYiLCJwIjoiZXhjZWwtamlyYSJ9" TargetMode="External"/><Relationship Id="rId1163" Type="http://schemas.openxmlformats.org/officeDocument/2006/relationships/hyperlink" Target="https://sanes.atlassian.net/browse/ESPC360-4530?atlOrigin=eyJpIjoiMjBhNWIzMmFjMjdiNGE1YzhhZTE4YmM0ZjA0MDM4ZWYiLCJwIjoiZXhjZWwtamlyYSJ9" TargetMode="External"/><Relationship Id="rId1370" Type="http://schemas.openxmlformats.org/officeDocument/2006/relationships/hyperlink" Target="https://sanes.atlassian.net/browse/ESPC360-3737?atlOrigin=eyJpIjoiMjBhNWIzMmFjMjdiNGE1YzhhZTE4YmM0ZjA0MDM4ZWYiLCJwIjoiZXhjZWwtamlyYSJ9" TargetMode="External"/><Relationship Id="rId2007" Type="http://schemas.openxmlformats.org/officeDocument/2006/relationships/hyperlink" Target="https://sanes.atlassian.net/browse/ESPC360-930?atlOrigin=eyJpIjoiMjBhNWIzMmFjMjdiNGE1YzhhZTE4YmM0ZjA0MDM4ZWYiLCJwIjoiZXhjZWwtamlyYSJ9" TargetMode="External"/><Relationship Id="rId2214" Type="http://schemas.openxmlformats.org/officeDocument/2006/relationships/hyperlink" Target="https://sanes.atlassian.net/browse/ESPC360-305?atlOrigin=eyJpIjoiMjBhNWIzMmFjMjdiNGE1YzhhZTE4YmM0ZjA0MDM4ZWYiLCJwIjoiZXhjZWwtamlyYSJ9" TargetMode="External"/><Relationship Id="rId740" Type="http://schemas.openxmlformats.org/officeDocument/2006/relationships/hyperlink" Target="https://sanes.atlassian.net/browse/ESPC360-5828?atlOrigin=eyJpIjoiMjBhNWIzMmFjMjdiNGE1YzhhZTE4YmM0ZjA0MDM4ZWYiLCJwIjoiZXhjZWwtamlyYSJ9" TargetMode="External"/><Relationship Id="rId838" Type="http://schemas.openxmlformats.org/officeDocument/2006/relationships/hyperlink" Target="https://sanes.atlassian.net/browse/ESPC360-5685?atlOrigin=eyJpIjoiMjBhNWIzMmFjMjdiNGE1YzhhZTE4YmM0ZjA0MDM4ZWYiLCJwIjoiZXhjZWwtamlyYSJ9" TargetMode="External"/><Relationship Id="rId1023" Type="http://schemas.openxmlformats.org/officeDocument/2006/relationships/hyperlink" Target="https://sanes.atlassian.net/browse/ESPC360-4583?atlOrigin=eyJpIjoiMjBhNWIzMmFjMjdiNGE1YzhhZTE4YmM0ZjA0MDM4ZWYiLCJwIjoiZXhjZWwtamlyYSJ9" TargetMode="External"/><Relationship Id="rId1468" Type="http://schemas.openxmlformats.org/officeDocument/2006/relationships/hyperlink" Target="https://sanes.atlassian.net/browse/ESPC360-26?atlOrigin=eyJpIjoiMjBhNWIzMmFjMjdiNGE1YzhhZTE4YmM0ZjA0MDM4ZWYiLCJwIjoiZXhjZWwtamlyYSJ9" TargetMode="External"/><Relationship Id="rId1675" Type="http://schemas.openxmlformats.org/officeDocument/2006/relationships/hyperlink" Target="https://sanes.atlassian.net/browse/ESPC360-50?atlOrigin=eyJpIjoiMjBhNWIzMmFjMjdiNGE1YzhhZTE4YmM0ZjA0MDM4ZWYiLCJwIjoiZXhjZWwtamlyYSJ9" TargetMode="External"/><Relationship Id="rId1882" Type="http://schemas.openxmlformats.org/officeDocument/2006/relationships/hyperlink" Target="https://sanes.atlassian.net/browse/ESPC360-1146?atlOrigin=eyJpIjoiMjBhNWIzMmFjMjdiNGE1YzhhZTE4YmM0ZjA0MDM4ZWYiLCJwIjoiZXhjZWwtamlyYSJ9" TargetMode="External"/><Relationship Id="rId2421" Type="http://schemas.openxmlformats.org/officeDocument/2006/relationships/hyperlink" Target="https://sanes.atlassian.net/browse/ESPC360-87?atlOrigin=eyJpIjoiMjBhNWIzMmFjMjdiNGE1YzhhZTE4YmM0ZjA0MDM4ZWYiLCJwIjoiZXhjZWwtamlyYSJ9" TargetMode="External"/><Relationship Id="rId600" Type="http://schemas.openxmlformats.org/officeDocument/2006/relationships/hyperlink" Target="https://sanes.atlassian.net/browse/ESPC360-5935?atlOrigin=eyJpIjoiMjBhNWIzMmFjMjdiNGE1YzhhZTE4YmM0ZjA0MDM4ZWYiLCJwIjoiZXhjZWwtamlyYSJ9" TargetMode="External"/><Relationship Id="rId1230" Type="http://schemas.openxmlformats.org/officeDocument/2006/relationships/hyperlink" Target="https://sanes.atlassian.net/browse/ESPC360-3882?atlOrigin=eyJpIjoiMjBhNWIzMmFjMjdiNGE1YzhhZTE4YmM0ZjA0MDM4ZWYiLCJwIjoiZXhjZWwtamlyYSJ9" TargetMode="External"/><Relationship Id="rId1328" Type="http://schemas.openxmlformats.org/officeDocument/2006/relationships/hyperlink" Target="https://sanes.atlassian.net/browse/ESPC360-3646?atlOrigin=eyJpIjoiMjBhNWIzMmFjMjdiNGE1YzhhZTE4YmM0ZjA0MDM4ZWYiLCJwIjoiZXhjZWwtamlyYSJ9" TargetMode="External"/><Relationship Id="rId1535" Type="http://schemas.openxmlformats.org/officeDocument/2006/relationships/hyperlink" Target="https://sanes.atlassian.net/browse/ESPC360-2474?atlOrigin=eyJpIjoiMjBhNWIzMmFjMjdiNGE1YzhhZTE4YmM0ZjA0MDM4ZWYiLCJwIjoiZXhjZWwtamlyYSJ9" TargetMode="External"/><Relationship Id="rId905" Type="http://schemas.openxmlformats.org/officeDocument/2006/relationships/hyperlink" Target="https://sanes.atlassian.net/browse/ESPC360-3646?atlOrigin=eyJpIjoiMjBhNWIzMmFjMjdiNGE1YzhhZTE4YmM0ZjA0MDM4ZWYiLCJwIjoiZXhjZWwtamlyYSJ9" TargetMode="External"/><Relationship Id="rId1742" Type="http://schemas.openxmlformats.org/officeDocument/2006/relationships/hyperlink" Target="https://sanes.atlassian.net/browse/ESPC360-1739?atlOrigin=eyJpIjoiMjBhNWIzMmFjMjdiNGE1YzhhZTE4YmM0ZjA0MDM4ZWYiLCJwIjoiZXhjZWwtamlyYSJ9" TargetMode="External"/><Relationship Id="rId34" Type="http://schemas.openxmlformats.org/officeDocument/2006/relationships/hyperlink" Target="https://sanes.atlassian.net/browse/ESPC360-8781?atlOrigin=eyJpIjoiMjBhNWIzMmFjMjdiNGE1YzhhZTE4YmM0ZjA0MDM4ZWYiLCJwIjoiZXhjZWwtamlyYSJ9" TargetMode="External"/><Relationship Id="rId1602" Type="http://schemas.openxmlformats.org/officeDocument/2006/relationships/hyperlink" Target="https://sanes.atlassian.net/browse/ESPC360-950?atlOrigin=eyJpIjoiMjBhNWIzMmFjMjdiNGE1YzhhZTE4YmM0ZjA0MDM4ZWYiLCJwIjoiZXhjZWwtamlyYSJ9" TargetMode="External"/><Relationship Id="rId183" Type="http://schemas.openxmlformats.org/officeDocument/2006/relationships/hyperlink" Target="https://sanes.atlassian.net/browse/ESPC360-6855?atlOrigin=eyJpIjoiMjBhNWIzMmFjMjdiNGE1YzhhZTE4YmM0ZjA0MDM4ZWYiLCJwIjoiZXhjZWwtamlyYSJ9" TargetMode="External"/><Relationship Id="rId390" Type="http://schemas.openxmlformats.org/officeDocument/2006/relationships/hyperlink" Target="https://sanes.atlassian.net/browse/ESPC360-6979?atlOrigin=eyJpIjoiMjBhNWIzMmFjMjdiNGE1YzhhZTE4YmM0ZjA0MDM4ZWYiLCJwIjoiZXhjZWwtamlyYSJ9" TargetMode="External"/><Relationship Id="rId1907" Type="http://schemas.openxmlformats.org/officeDocument/2006/relationships/hyperlink" Target="https://sanes.atlassian.net/browse/ESPC360-36?atlOrigin=eyJpIjoiMjBhNWIzMmFjMjdiNGE1YzhhZTE4YmM0ZjA0MDM4ZWYiLCJwIjoiZXhjZWwtamlyYSJ9" TargetMode="External"/><Relationship Id="rId2071" Type="http://schemas.openxmlformats.org/officeDocument/2006/relationships/hyperlink" Target="https://sanes.atlassian.net/browse/ESPC360-38?atlOrigin=eyJpIjoiMjBhNWIzMmFjMjdiNGE1YzhhZTE4YmM0ZjA0MDM4ZWYiLCJwIjoiZXhjZWwtamlyYSJ9" TargetMode="External"/><Relationship Id="rId250" Type="http://schemas.openxmlformats.org/officeDocument/2006/relationships/hyperlink" Target="https://sanes.atlassian.net/browse/ESPC360-3882?atlOrigin=eyJpIjoiMjBhNWIzMmFjMjdiNGE1YzhhZTE4YmM0ZjA0MDM4ZWYiLCJwIjoiZXhjZWwtamlyYSJ9" TargetMode="External"/><Relationship Id="rId488" Type="http://schemas.openxmlformats.org/officeDocument/2006/relationships/hyperlink" Target="https://sanes.atlassian.net/browse/ESPC360-6376?atlOrigin=eyJpIjoiMjBhNWIzMmFjMjdiNGE1YzhhZTE4YmM0ZjA0MDM4ZWYiLCJwIjoiZXhjZWwtamlyYSJ9" TargetMode="External"/><Relationship Id="rId695" Type="http://schemas.openxmlformats.org/officeDocument/2006/relationships/hyperlink" Target="https://sanes.atlassian.net/browse/ESPC360-5878?atlOrigin=eyJpIjoiMjBhNWIzMmFjMjdiNGE1YzhhZTE4YmM0ZjA0MDM4ZWYiLCJwIjoiZXhjZWwtamlyYSJ9" TargetMode="External"/><Relationship Id="rId2169" Type="http://schemas.openxmlformats.org/officeDocument/2006/relationships/hyperlink" Target="https://sanes.atlassian.net/browse/ESPC360-329?atlOrigin=eyJpIjoiMjBhNWIzMmFjMjdiNGE1YzhhZTE4YmM0ZjA0MDM4ZWYiLCJwIjoiZXhjZWwtamlyYSJ9" TargetMode="External"/><Relationship Id="rId2376" Type="http://schemas.openxmlformats.org/officeDocument/2006/relationships/hyperlink" Target="https://sanes.atlassian.net/browse/ESPC360-111?atlOrigin=eyJpIjoiMjBhNWIzMmFjMjdiNGE1YzhhZTE4YmM0ZjA0MDM4ZWYiLCJwIjoiZXhjZWwtamlyYSJ9" TargetMode="External"/><Relationship Id="rId110" Type="http://schemas.openxmlformats.org/officeDocument/2006/relationships/hyperlink" Target="https://sanes.atlassian.net/browse/ESPC360-6855?atlOrigin=eyJpIjoiMjBhNWIzMmFjMjdiNGE1YzhhZTE4YmM0ZjA0MDM4ZWYiLCJwIjoiZXhjZWwtamlyYSJ9" TargetMode="External"/><Relationship Id="rId348" Type="http://schemas.openxmlformats.org/officeDocument/2006/relationships/hyperlink" Target="https://sanes.atlassian.net/browse/ESPC360-7228?atlOrigin=eyJpIjoiMjBhNWIzMmFjMjdiNGE1YzhhZTE4YmM0ZjA0MDM4ZWYiLCJwIjoiZXhjZWwtamlyYSJ9" TargetMode="External"/><Relationship Id="rId555" Type="http://schemas.openxmlformats.org/officeDocument/2006/relationships/hyperlink" Target="https://sanes.atlassian.net/browse/ESDCENINFO-1085?atlOrigin=eyJpIjoiMjBhNWIzMmFjMjdiNGE1YzhhZTE4YmM0ZjA0MDM4ZWYiLCJwIjoiZXhjZWwtamlyYSJ9" TargetMode="External"/><Relationship Id="rId762" Type="http://schemas.openxmlformats.org/officeDocument/2006/relationships/hyperlink" Target="https://sanes.atlassian.net/browse/ESPC360-4989?atlOrigin=eyJpIjoiMjBhNWIzMmFjMjdiNGE1YzhhZTE4YmM0ZjA0MDM4ZWYiLCJwIjoiZXhjZWwtamlyYSJ9" TargetMode="External"/><Relationship Id="rId1185" Type="http://schemas.openxmlformats.org/officeDocument/2006/relationships/hyperlink" Target="https://sanes.atlassian.net/browse/ESPC360-3882?atlOrigin=eyJpIjoiMjBhNWIzMmFjMjdiNGE1YzhhZTE4YmM0ZjA0MDM4ZWYiLCJwIjoiZXhjZWwtamlyYSJ9" TargetMode="External"/><Relationship Id="rId1392" Type="http://schemas.openxmlformats.org/officeDocument/2006/relationships/hyperlink" Target="https://sanes.atlassian.net/browse/ESPC360-3105?atlOrigin=eyJpIjoiMjBhNWIzMmFjMjdiNGE1YzhhZTE4YmM0ZjA0MDM4ZWYiLCJwIjoiZXhjZWwtamlyYSJ9" TargetMode="External"/><Relationship Id="rId2029" Type="http://schemas.openxmlformats.org/officeDocument/2006/relationships/hyperlink" Target="https://sanes.atlassian.net/browse/ESPC360-91?atlOrigin=eyJpIjoiMjBhNWIzMmFjMjdiNGE1YzhhZTE4YmM0ZjA0MDM4ZWYiLCJwIjoiZXhjZWwtamlyYSJ9" TargetMode="External"/><Relationship Id="rId2236" Type="http://schemas.openxmlformats.org/officeDocument/2006/relationships/hyperlink" Target="https://sanes.atlassian.net/browse/ESPC360-91?atlOrigin=eyJpIjoiMjBhNWIzMmFjMjdiNGE1YzhhZTE4YmM0ZjA0MDM4ZWYiLCJwIjoiZXhjZWwtamlyYSJ9" TargetMode="External"/><Relationship Id="rId2443" Type="http://schemas.openxmlformats.org/officeDocument/2006/relationships/hyperlink" Target="https://sanes.atlassian.net/browse/ESPC360-26?atlOrigin=eyJpIjoiMjBhNWIzMmFjMjdiNGE1YzhhZTE4YmM0ZjA0MDM4ZWYiLCJwIjoiZXhjZWwtamlyYSJ9" TargetMode="External"/><Relationship Id="rId208" Type="http://schemas.openxmlformats.org/officeDocument/2006/relationships/hyperlink" Target="https://sanes.atlassian.net/browse/ESPC360-5822?atlOrigin=eyJpIjoiMjBhNWIzMmFjMjdiNGE1YzhhZTE4YmM0ZjA0MDM4ZWYiLCJwIjoiZXhjZWwtamlyYSJ9" TargetMode="External"/><Relationship Id="rId415" Type="http://schemas.openxmlformats.org/officeDocument/2006/relationships/hyperlink" Target="https://sanes.atlassian.net/browse/ESPC360-5822?atlOrigin=eyJpIjoiMjBhNWIzMmFjMjdiNGE1YzhhZTE4YmM0ZjA0MDM4ZWYiLCJwIjoiZXhjZWwtamlyYSJ9" TargetMode="External"/><Relationship Id="rId622" Type="http://schemas.openxmlformats.org/officeDocument/2006/relationships/hyperlink" Target="https://sanes.atlassian.net/browse/ESDCENINFO-1110?atlOrigin=eyJpIjoiMjBhNWIzMmFjMjdiNGE1YzhhZTE4YmM0ZjA0MDM4ZWYiLCJwIjoiZXhjZWwtamlyYSJ9" TargetMode="External"/><Relationship Id="rId1045" Type="http://schemas.openxmlformats.org/officeDocument/2006/relationships/hyperlink" Target="https://sanes.atlassian.net/browse/ESPC360-3882?atlOrigin=eyJpIjoiMjBhNWIzMmFjMjdiNGE1YzhhZTE4YmM0ZjA0MDM4ZWYiLCJwIjoiZXhjZWwtamlyYSJ9" TargetMode="External"/><Relationship Id="rId1252" Type="http://schemas.openxmlformats.org/officeDocument/2006/relationships/hyperlink" Target="https://sanes.atlassian.net/browse/ESPC360-3484?atlOrigin=eyJpIjoiMjBhNWIzMmFjMjdiNGE1YzhhZTE4YmM0ZjA0MDM4ZWYiLCJwIjoiZXhjZWwtamlyYSJ9" TargetMode="External"/><Relationship Id="rId1697" Type="http://schemas.openxmlformats.org/officeDocument/2006/relationships/hyperlink" Target="https://sanes.atlassian.net/browse/ESPC360-1874?atlOrigin=eyJpIjoiMjBhNWIzMmFjMjdiNGE1YzhhZTE4YmM0ZjA0MDM4ZWYiLCJwIjoiZXhjZWwtamlyYSJ9" TargetMode="External"/><Relationship Id="rId2303" Type="http://schemas.openxmlformats.org/officeDocument/2006/relationships/hyperlink" Target="https://sanes.atlassian.net/browse/ESPC360-26?atlOrigin=eyJpIjoiMjBhNWIzMmFjMjdiNGE1YzhhZTE4YmM0ZjA0MDM4ZWYiLCJwIjoiZXhjZWwtamlyYSJ9" TargetMode="External"/><Relationship Id="rId927" Type="http://schemas.openxmlformats.org/officeDocument/2006/relationships/hyperlink" Target="https://sanes.atlassian.net/browse/ESDCENINFO-1085?atlOrigin=eyJpIjoiMjBhNWIzMmFjMjdiNGE1YzhhZTE4YmM0ZjA0MDM4ZWYiLCJwIjoiZXhjZWwtamlyYSJ9" TargetMode="External"/><Relationship Id="rId1112" Type="http://schemas.openxmlformats.org/officeDocument/2006/relationships/hyperlink" Target="https://sanes.atlassian.net/browse/ESPC360-4364?atlOrigin=eyJpIjoiMjBhNWIzMmFjMjdiNGE1YzhhZTE4YmM0ZjA0MDM4ZWYiLCJwIjoiZXhjZWwtamlyYSJ9" TargetMode="External"/><Relationship Id="rId1557" Type="http://schemas.openxmlformats.org/officeDocument/2006/relationships/hyperlink" Target="https://sanes.atlassian.net/browse/ESPC360-36?atlOrigin=eyJpIjoiMjBhNWIzMmFjMjdiNGE1YzhhZTE4YmM0ZjA0MDM4ZWYiLCJwIjoiZXhjZWwtamlyYSJ9" TargetMode="External"/><Relationship Id="rId1764" Type="http://schemas.openxmlformats.org/officeDocument/2006/relationships/hyperlink" Target="https://sanes.atlassian.net/browse/ESPC360-36?atlOrigin=eyJpIjoiMjBhNWIzMmFjMjdiNGE1YzhhZTE4YmM0ZjA0MDM4ZWYiLCJwIjoiZXhjZWwtamlyYSJ9" TargetMode="External"/><Relationship Id="rId1971" Type="http://schemas.openxmlformats.org/officeDocument/2006/relationships/hyperlink" Target="https://sanes.atlassian.net/browse/ESPC360-26?atlOrigin=eyJpIjoiMjBhNWIzMmFjMjdiNGE1YzhhZTE4YmM0ZjA0MDM4ZWYiLCJwIjoiZXhjZWwtamlyYSJ9" TargetMode="External"/><Relationship Id="rId56" Type="http://schemas.openxmlformats.org/officeDocument/2006/relationships/hyperlink" Target="https://sanes.atlassian.net/browse/ESPC360-6855?atlOrigin=eyJpIjoiMjBhNWIzMmFjMjdiNGE1YzhhZTE4YmM0ZjA0MDM4ZWYiLCJwIjoiZXhjZWwtamlyYSJ9" TargetMode="External"/><Relationship Id="rId1417" Type="http://schemas.openxmlformats.org/officeDocument/2006/relationships/hyperlink" Target="https://sanes.atlassian.net/browse/ESPC360-4989?atlOrigin=eyJpIjoiMjBhNWIzMmFjMjdiNGE1YzhhZTE4YmM0ZjA0MDM4ZWYiLCJwIjoiZXhjZWwtamlyYSJ9" TargetMode="External"/><Relationship Id="rId1624" Type="http://schemas.openxmlformats.org/officeDocument/2006/relationships/hyperlink" Target="https://sanes.atlassian.net/browse/ESPC360-50?atlOrigin=eyJpIjoiMjBhNWIzMmFjMjdiNGE1YzhhZTE4YmM0ZjA0MDM4ZWYiLCJwIjoiZXhjZWwtamlyYSJ9" TargetMode="External"/><Relationship Id="rId1831" Type="http://schemas.openxmlformats.org/officeDocument/2006/relationships/hyperlink" Target="https://sanes.atlassian.net/browse/ESPC360-1287?atlOrigin=eyJpIjoiMjBhNWIzMmFjMjdiNGE1YzhhZTE4YmM0ZjA0MDM4ZWYiLCJwIjoiZXhjZWwtamlyYSJ9" TargetMode="External"/><Relationship Id="rId1929" Type="http://schemas.openxmlformats.org/officeDocument/2006/relationships/hyperlink" Target="https://sanes.atlassian.net/browse/ESPC360-13?atlOrigin=eyJpIjoiMjBhNWIzMmFjMjdiNGE1YzhhZTE4YmM0ZjA0MDM4ZWYiLCJwIjoiZXhjZWwtamlyYSJ9" TargetMode="External"/><Relationship Id="rId2093" Type="http://schemas.openxmlformats.org/officeDocument/2006/relationships/hyperlink" Target="https://sanes.atlassian.net/browse/ESPC360-517?atlOrigin=eyJpIjoiMjBhNWIzMmFjMjdiNGE1YzhhZTE4YmM0ZjA0MDM4ZWYiLCJwIjoiZXhjZWwtamlyYSJ9" TargetMode="External"/><Relationship Id="rId2398" Type="http://schemas.openxmlformats.org/officeDocument/2006/relationships/hyperlink" Target="https://sanes.atlassian.net/browse/ESPC360-26?atlOrigin=eyJpIjoiMjBhNWIzMmFjMjdiNGE1YzhhZTE4YmM0ZjA0MDM4ZWYiLCJwIjoiZXhjZWwtamlyYSJ9" TargetMode="External"/><Relationship Id="rId272" Type="http://schemas.openxmlformats.org/officeDocument/2006/relationships/hyperlink" Target="https://sanes.atlassian.net/browse/ESPC360-5757?atlOrigin=eyJpIjoiMjBhNWIzMmFjMjdiNGE1YzhhZTE4YmM0ZjA0MDM4ZWYiLCJwIjoiZXhjZWwtamlyYSJ9" TargetMode="External"/><Relationship Id="rId577" Type="http://schemas.openxmlformats.org/officeDocument/2006/relationships/hyperlink" Target="https://sanes.atlassian.net/browse/ESPC360-6260?atlOrigin=eyJpIjoiMjBhNWIzMmFjMjdiNGE1YzhhZTE4YmM0ZjA0MDM4ZWYiLCJwIjoiZXhjZWwtamlyYSJ9" TargetMode="External"/><Relationship Id="rId2160" Type="http://schemas.openxmlformats.org/officeDocument/2006/relationships/hyperlink" Target="https://sanes.atlassian.net/browse/ESPC360-333?atlOrigin=eyJpIjoiMjBhNWIzMmFjMjdiNGE1YzhhZTE4YmM0ZjA0MDM4ZWYiLCJwIjoiZXhjZWwtamlyYSJ9" TargetMode="External"/><Relationship Id="rId2258" Type="http://schemas.openxmlformats.org/officeDocument/2006/relationships/hyperlink" Target="https://sanes.atlassian.net/browse/ESPC360-26?atlOrigin=eyJpIjoiMjBhNWIzMmFjMjdiNGE1YzhhZTE4YmM0ZjA0MDM4ZWYiLCJwIjoiZXhjZWwtamlyYSJ9" TargetMode="External"/><Relationship Id="rId132" Type="http://schemas.openxmlformats.org/officeDocument/2006/relationships/hyperlink" Target="https://sanes.atlassian.net/browse/ESPC360-8623?atlOrigin=eyJpIjoiMjBhNWIzMmFjMjdiNGE1YzhhZTE4YmM0ZjA0MDM4ZWYiLCJwIjoiZXhjZWwtamlyYSJ9" TargetMode="External"/><Relationship Id="rId784" Type="http://schemas.openxmlformats.org/officeDocument/2006/relationships/hyperlink" Target="https://sanes.atlassian.net/browse/ESPC360-5761?atlOrigin=eyJpIjoiMjBhNWIzMmFjMjdiNGE1YzhhZTE4YmM0ZjA0MDM4ZWYiLCJwIjoiZXhjZWwtamlyYSJ9" TargetMode="External"/><Relationship Id="rId991" Type="http://schemas.openxmlformats.org/officeDocument/2006/relationships/hyperlink" Target="https://sanes.atlassian.net/browse/ESDCENINFO-1087?atlOrigin=eyJpIjoiMjBhNWIzMmFjMjdiNGE1YzhhZTE4YmM0ZjA0MDM4ZWYiLCJwIjoiZXhjZWwtamlyYSJ9" TargetMode="External"/><Relationship Id="rId1067" Type="http://schemas.openxmlformats.org/officeDocument/2006/relationships/hyperlink" Target="https://sanes.atlassian.net/browse/ESPC360-4539?atlOrigin=eyJpIjoiMjBhNWIzMmFjMjdiNGE1YzhhZTE4YmM0ZjA0MDM4ZWYiLCJwIjoiZXhjZWwtamlyYSJ9" TargetMode="External"/><Relationship Id="rId2020" Type="http://schemas.openxmlformats.org/officeDocument/2006/relationships/hyperlink" Target="https://sanes.atlassian.net/browse/ESPC360-35?atlOrigin=eyJpIjoiMjBhNWIzMmFjMjdiNGE1YzhhZTE4YmM0ZjA0MDM4ZWYiLCJwIjoiZXhjZWwtamlyYSJ9" TargetMode="External"/><Relationship Id="rId437" Type="http://schemas.openxmlformats.org/officeDocument/2006/relationships/hyperlink" Target="https://sanes.atlassian.net/browse/ESPC360-6751?atlOrigin=eyJpIjoiMjBhNWIzMmFjMjdiNGE1YzhhZTE4YmM0ZjA0MDM4ZWYiLCJwIjoiZXhjZWwtamlyYSJ9" TargetMode="External"/><Relationship Id="rId644" Type="http://schemas.openxmlformats.org/officeDocument/2006/relationships/hyperlink" Target="https://sanes.atlassian.net/browse/ESPC360-5898?atlOrigin=eyJpIjoiMjBhNWIzMmFjMjdiNGE1YzhhZTE4YmM0ZjA0MDM4ZWYiLCJwIjoiZXhjZWwtamlyYSJ9" TargetMode="External"/><Relationship Id="rId851" Type="http://schemas.openxmlformats.org/officeDocument/2006/relationships/hyperlink" Target="https://sanes.atlassian.net/browse/ESDCENINFO-1085?atlOrigin=eyJpIjoiMjBhNWIzMmFjMjdiNGE1YzhhZTE4YmM0ZjA0MDM4ZWYiLCJwIjoiZXhjZWwtamlyYSJ9" TargetMode="External"/><Relationship Id="rId1274" Type="http://schemas.openxmlformats.org/officeDocument/2006/relationships/hyperlink" Target="https://sanes.atlassian.net/browse/ESPC360-36?atlOrigin=eyJpIjoiMjBhNWIzMmFjMjdiNGE1YzhhZTE4YmM0ZjA0MDM4ZWYiLCJwIjoiZXhjZWwtamlyYSJ9" TargetMode="External"/><Relationship Id="rId1481" Type="http://schemas.openxmlformats.org/officeDocument/2006/relationships/hyperlink" Target="https://sanes.atlassian.net/browse/ESPC360-2565?atlOrigin=eyJpIjoiMjBhNWIzMmFjMjdiNGE1YzhhZTE4YmM0ZjA0MDM4ZWYiLCJwIjoiZXhjZWwtamlyYSJ9" TargetMode="External"/><Relationship Id="rId1579" Type="http://schemas.openxmlformats.org/officeDocument/2006/relationships/hyperlink" Target="https://sanes.atlassian.net/browse/ESPC360-38?atlOrigin=eyJpIjoiMjBhNWIzMmFjMjdiNGE1YzhhZTE4YmM0ZjA0MDM4ZWYiLCJwIjoiZXhjZWwtamlyYSJ9" TargetMode="External"/><Relationship Id="rId2118" Type="http://schemas.openxmlformats.org/officeDocument/2006/relationships/hyperlink" Target="https://sanes.atlassian.net/browse/ESPC360-26?atlOrigin=eyJpIjoiMjBhNWIzMmFjMjdiNGE1YzhhZTE4YmM0ZjA0MDM4ZWYiLCJwIjoiZXhjZWwtamlyYSJ9" TargetMode="External"/><Relationship Id="rId2325" Type="http://schemas.openxmlformats.org/officeDocument/2006/relationships/hyperlink" Target="https://sanes.atlassian.net/browse/ESPC360-172?atlOrigin=eyJpIjoiMjBhNWIzMmFjMjdiNGE1YzhhZTE4YmM0ZjA0MDM4ZWYiLCJwIjoiZXhjZWwtamlyYSJ9" TargetMode="External"/><Relationship Id="rId504" Type="http://schemas.openxmlformats.org/officeDocument/2006/relationships/hyperlink" Target="https://sanes.atlassian.net/browse/ESPC360-5757?atlOrigin=eyJpIjoiMjBhNWIzMmFjMjdiNGE1YzhhZTE4YmM0ZjA0MDM4ZWYiLCJwIjoiZXhjZWwtamlyYSJ9" TargetMode="External"/><Relationship Id="rId711" Type="http://schemas.openxmlformats.org/officeDocument/2006/relationships/hyperlink" Target="https://sanes.atlassian.net/browse/ESPC360-5823?atlOrigin=eyJpIjoiMjBhNWIzMmFjMjdiNGE1YzhhZTE4YmM0ZjA0MDM4ZWYiLCJwIjoiZXhjZWwtamlyYSJ9" TargetMode="External"/><Relationship Id="rId949" Type="http://schemas.openxmlformats.org/officeDocument/2006/relationships/hyperlink" Target="https://sanes.atlassian.net/browse/ESPC360-3882?atlOrigin=eyJpIjoiMjBhNWIzMmFjMjdiNGE1YzhhZTE4YmM0ZjA0MDM4ZWYiLCJwIjoiZXhjZWwtamlyYSJ9" TargetMode="External"/><Relationship Id="rId1134" Type="http://schemas.openxmlformats.org/officeDocument/2006/relationships/hyperlink" Target="https://sanes.atlassian.net/browse/ESPC360-4339?atlOrigin=eyJpIjoiMjBhNWIzMmFjMjdiNGE1YzhhZTE4YmM0ZjA0MDM4ZWYiLCJwIjoiZXhjZWwtamlyYSJ9" TargetMode="External"/><Relationship Id="rId1341" Type="http://schemas.openxmlformats.org/officeDocument/2006/relationships/hyperlink" Target="https://sanes.atlassian.net/browse/ESPC360-3290?atlOrigin=eyJpIjoiMjBhNWIzMmFjMjdiNGE1YzhhZTE4YmM0ZjA0MDM4ZWYiLCJwIjoiZXhjZWwtamlyYSJ9" TargetMode="External"/><Relationship Id="rId1786" Type="http://schemas.openxmlformats.org/officeDocument/2006/relationships/hyperlink" Target="https://sanes.atlassian.net/browse/ESPC360-1504?atlOrigin=eyJpIjoiMjBhNWIzMmFjMjdiNGE1YzhhZTE4YmM0ZjA0MDM4ZWYiLCJwIjoiZXhjZWwtamlyYSJ9" TargetMode="External"/><Relationship Id="rId1993" Type="http://schemas.openxmlformats.org/officeDocument/2006/relationships/hyperlink" Target="https://sanes.atlassian.net/browse/ESPC360-717?atlOrigin=eyJpIjoiMjBhNWIzMmFjMjdiNGE1YzhhZTE4YmM0ZjA0MDM4ZWYiLCJwIjoiZXhjZWwtamlyYSJ9" TargetMode="External"/><Relationship Id="rId78" Type="http://schemas.openxmlformats.org/officeDocument/2006/relationships/hyperlink" Target="https://sanes.atlassian.net/browse/ESDCENINFO-1105?atlOrigin=eyJpIjoiMjBhNWIzMmFjMjdiNGE1YzhhZTE4YmM0ZjA0MDM4ZWYiLCJwIjoiZXhjZWwtamlyYSJ9" TargetMode="External"/><Relationship Id="rId809" Type="http://schemas.openxmlformats.org/officeDocument/2006/relationships/hyperlink" Target="https://sanes.atlassian.net/browse/ESPC360-5727?atlOrigin=eyJpIjoiMjBhNWIzMmFjMjdiNGE1YzhhZTE4YmM0ZjA0MDM4ZWYiLCJwIjoiZXhjZWwtamlyYSJ9" TargetMode="External"/><Relationship Id="rId1201" Type="http://schemas.openxmlformats.org/officeDocument/2006/relationships/hyperlink" Target="https://sanes.atlassian.net/browse/ESPC360-3696?atlOrigin=eyJpIjoiMjBhNWIzMmFjMjdiNGE1YzhhZTE4YmM0ZjA0MDM4ZWYiLCJwIjoiZXhjZWwtamlyYSJ9" TargetMode="External"/><Relationship Id="rId1439" Type="http://schemas.openxmlformats.org/officeDocument/2006/relationships/hyperlink" Target="https://sanes.atlassian.net/browse/ESDCENINFO-1036?atlOrigin=eyJpIjoiMjBhNWIzMmFjMjdiNGE1YzhhZTE4YmM0ZjA0MDM4ZWYiLCJwIjoiZXhjZWwtamlyYSJ9" TargetMode="External"/><Relationship Id="rId1646" Type="http://schemas.openxmlformats.org/officeDocument/2006/relationships/hyperlink" Target="https://sanes.atlassian.net/browse/ESPC360-1916?atlOrigin=eyJpIjoiMjBhNWIzMmFjMjdiNGE1YzhhZTE4YmM0ZjA0MDM4ZWYiLCJwIjoiZXhjZWwtamlyYSJ9" TargetMode="External"/><Relationship Id="rId1853" Type="http://schemas.openxmlformats.org/officeDocument/2006/relationships/hyperlink" Target="https://sanes.atlassian.net/browse/ESPC360-65?atlOrigin=eyJpIjoiMjBhNWIzMmFjMjdiNGE1YzhhZTE4YmM0ZjA0MDM4ZWYiLCJwIjoiZXhjZWwtamlyYSJ9" TargetMode="External"/><Relationship Id="rId1506" Type="http://schemas.openxmlformats.org/officeDocument/2006/relationships/hyperlink" Target="https://sanes.atlassian.net/browse/ESPC360-36?atlOrigin=eyJpIjoiMjBhNWIzMmFjMjdiNGE1YzhhZTE4YmM0ZjA0MDM4ZWYiLCJwIjoiZXhjZWwtamlyYSJ9" TargetMode="External"/><Relationship Id="rId1713" Type="http://schemas.openxmlformats.org/officeDocument/2006/relationships/hyperlink" Target="https://sanes.atlassian.net/browse/ESPC360-2795?atlOrigin=eyJpIjoiMjBhNWIzMmFjMjdiNGE1YzhhZTE4YmM0ZjA0MDM4ZWYiLCJwIjoiZXhjZWwtamlyYSJ9" TargetMode="External"/><Relationship Id="rId1920" Type="http://schemas.openxmlformats.org/officeDocument/2006/relationships/hyperlink" Target="https://sanes.atlassian.net/browse/ESPC360-26?atlOrigin=eyJpIjoiMjBhNWIzMmFjMjdiNGE1YzhhZTE4YmM0ZjA0MDM4ZWYiLCJwIjoiZXhjZWwtamlyYSJ9" TargetMode="External"/><Relationship Id="rId294" Type="http://schemas.openxmlformats.org/officeDocument/2006/relationships/hyperlink" Target="https://sanes.atlassian.net/browse/ESDCENINFO-1070?atlOrigin=eyJpIjoiMjBhNWIzMmFjMjdiNGE1YzhhZTE4YmM0ZjA0MDM4ZWYiLCJwIjoiZXhjZWwtamlyYSJ9" TargetMode="External"/><Relationship Id="rId2182" Type="http://schemas.openxmlformats.org/officeDocument/2006/relationships/hyperlink" Target="https://sanes.atlassian.net/browse/ESPC360-196?atlOrigin=eyJpIjoiMjBhNWIzMmFjMjdiNGE1YzhhZTE4YmM0ZjA0MDM4ZWYiLCJwIjoiZXhjZWwtamlyYSJ9" TargetMode="External"/><Relationship Id="rId154" Type="http://schemas.openxmlformats.org/officeDocument/2006/relationships/hyperlink" Target="https://sanes.atlassian.net/browse/ESDCENINFO-1105?atlOrigin=eyJpIjoiMjBhNWIzMmFjMjdiNGE1YzhhZTE4YmM0ZjA0MDM4ZWYiLCJwIjoiZXhjZWwtamlyYSJ9" TargetMode="External"/><Relationship Id="rId361" Type="http://schemas.openxmlformats.org/officeDocument/2006/relationships/hyperlink" Target="https://sanes.atlassian.net/browse/ESPC360-7208?atlOrigin=eyJpIjoiMjBhNWIzMmFjMjdiNGE1YzhhZTE4YmM0ZjA0MDM4ZWYiLCJwIjoiZXhjZWwtamlyYSJ9" TargetMode="External"/><Relationship Id="rId599" Type="http://schemas.openxmlformats.org/officeDocument/2006/relationships/hyperlink" Target="https://sanes.atlassian.net/browse/ESPC360-8638?atlOrigin=eyJpIjoiMjBhNWIzMmFjMjdiNGE1YzhhZTE4YmM0ZjA0MDM4ZWYiLCJwIjoiZXhjZWwtamlyYSJ9" TargetMode="External"/><Relationship Id="rId2042" Type="http://schemas.openxmlformats.org/officeDocument/2006/relationships/hyperlink" Target="https://sanes.atlassian.net/browse/ESPC360-715?atlOrigin=eyJpIjoiMjBhNWIzMmFjMjdiNGE1YzhhZTE4YmM0ZjA0MDM4ZWYiLCJwIjoiZXhjZWwtamlyYSJ9" TargetMode="External"/><Relationship Id="rId459" Type="http://schemas.openxmlformats.org/officeDocument/2006/relationships/hyperlink" Target="https://sanes.atlassian.net/browse/ESPC360-6439?atlOrigin=eyJpIjoiMjBhNWIzMmFjMjdiNGE1YzhhZTE4YmM0ZjA0MDM4ZWYiLCJwIjoiZXhjZWwtamlyYSJ9" TargetMode="External"/><Relationship Id="rId666" Type="http://schemas.openxmlformats.org/officeDocument/2006/relationships/hyperlink" Target="https://sanes.atlassian.net/browse/ESPC360-5823?atlOrigin=eyJpIjoiMjBhNWIzMmFjMjdiNGE1YzhhZTE4YmM0ZjA0MDM4ZWYiLCJwIjoiZXhjZWwtamlyYSJ9" TargetMode="External"/><Relationship Id="rId873" Type="http://schemas.openxmlformats.org/officeDocument/2006/relationships/hyperlink" Target="https://sanes.atlassian.net/browse/ESPC360-3882?atlOrigin=eyJpIjoiMjBhNWIzMmFjMjdiNGE1YzhhZTE4YmM0ZjA0MDM4ZWYiLCJwIjoiZXhjZWwtamlyYSJ9" TargetMode="External"/><Relationship Id="rId1089" Type="http://schemas.openxmlformats.org/officeDocument/2006/relationships/hyperlink" Target="https://sanes.atlassian.net/browse/ESPC360-4504?atlOrigin=eyJpIjoiMjBhNWIzMmFjMjdiNGE1YzhhZTE4YmM0ZjA0MDM4ZWYiLCJwIjoiZXhjZWwtamlyYSJ9" TargetMode="External"/><Relationship Id="rId1296" Type="http://schemas.openxmlformats.org/officeDocument/2006/relationships/hyperlink" Target="https://sanes.atlassian.net/browse/ESPC360-22?atlOrigin=eyJpIjoiMjBhNWIzMmFjMjdiNGE1YzhhZTE4YmM0ZjA0MDM4ZWYiLCJwIjoiZXhjZWwtamlyYSJ9" TargetMode="External"/><Relationship Id="rId2347" Type="http://schemas.openxmlformats.org/officeDocument/2006/relationships/hyperlink" Target="https://sanes.atlassian.net/browse/ESPC360-537?atlOrigin=eyJpIjoiMjBhNWIzMmFjMjdiNGE1YzhhZTE4YmM0ZjA0MDM4ZWYiLCJwIjoiZXhjZWwtamlyYSJ9" TargetMode="External"/><Relationship Id="rId221" Type="http://schemas.openxmlformats.org/officeDocument/2006/relationships/hyperlink" Target="https://sanes.atlassian.net/browse/ESDCENINFO-1089?atlOrigin=eyJpIjoiMjBhNWIzMmFjMjdiNGE1YzhhZTE4YmM0ZjA0MDM4ZWYiLCJwIjoiZXhjZWwtamlyYSJ9" TargetMode="External"/><Relationship Id="rId319" Type="http://schemas.openxmlformats.org/officeDocument/2006/relationships/hyperlink" Target="https://sanes.atlassian.net/browse/ESPC360-7401?atlOrigin=eyJpIjoiMjBhNWIzMmFjMjdiNGE1YzhhZTE4YmM0ZjA0MDM4ZWYiLCJwIjoiZXhjZWwtamlyYSJ9" TargetMode="External"/><Relationship Id="rId526" Type="http://schemas.openxmlformats.org/officeDocument/2006/relationships/hyperlink" Target="https://sanes.atlassian.net/browse/ESDCENINFO-1070?atlOrigin=eyJpIjoiMjBhNWIzMmFjMjdiNGE1YzhhZTE4YmM0ZjA0MDM4ZWYiLCJwIjoiZXhjZWwtamlyYSJ9" TargetMode="External"/><Relationship Id="rId1156" Type="http://schemas.openxmlformats.org/officeDocument/2006/relationships/hyperlink" Target="https://sanes.atlassian.net/browse/ESPC360-4315?atlOrigin=eyJpIjoiMjBhNWIzMmFjMjdiNGE1YzhhZTE4YmM0ZjA0MDM4ZWYiLCJwIjoiZXhjZWwtamlyYSJ9" TargetMode="External"/><Relationship Id="rId1363" Type="http://schemas.openxmlformats.org/officeDocument/2006/relationships/hyperlink" Target="https://sanes.atlassian.net/browse/ESPC360-56?atlOrigin=eyJpIjoiMjBhNWIzMmFjMjdiNGE1YzhhZTE4YmM0ZjA0MDM4ZWYiLCJwIjoiZXhjZWwtamlyYSJ9" TargetMode="External"/><Relationship Id="rId2207" Type="http://schemas.openxmlformats.org/officeDocument/2006/relationships/hyperlink" Target="https://sanes.atlassian.net/browse/ESPC360-26?atlOrigin=eyJpIjoiMjBhNWIzMmFjMjdiNGE1YzhhZTE4YmM0ZjA0MDM4ZWYiLCJwIjoiZXhjZWwtamlyYSJ9" TargetMode="External"/><Relationship Id="rId733" Type="http://schemas.openxmlformats.org/officeDocument/2006/relationships/hyperlink" Target="https://sanes.atlassian.net/browse/ESDCENINFO-1110?atlOrigin=eyJpIjoiMjBhNWIzMmFjMjdiNGE1YzhhZTE4YmM0ZjA0MDM4ZWYiLCJwIjoiZXhjZWwtamlyYSJ9" TargetMode="External"/><Relationship Id="rId940" Type="http://schemas.openxmlformats.org/officeDocument/2006/relationships/hyperlink" Target="https://sanes.atlassian.net/browse/ESPC360-3468?atlOrigin=eyJpIjoiMjBhNWIzMmFjMjdiNGE1YzhhZTE4YmM0ZjA0MDM4ZWYiLCJwIjoiZXhjZWwtamlyYSJ9" TargetMode="External"/><Relationship Id="rId1016" Type="http://schemas.openxmlformats.org/officeDocument/2006/relationships/hyperlink" Target="https://sanes.atlassian.net/browse/ESPC360-4607?atlOrigin=eyJpIjoiMjBhNWIzMmFjMjdiNGE1YzhhZTE4YmM0ZjA0MDM4ZWYiLCJwIjoiZXhjZWwtamlyYSJ9" TargetMode="External"/><Relationship Id="rId1570" Type="http://schemas.openxmlformats.org/officeDocument/2006/relationships/hyperlink" Target="https://sanes.atlassian.net/browse/ESPC360-38?atlOrigin=eyJpIjoiMjBhNWIzMmFjMjdiNGE1YzhhZTE4YmM0ZjA0MDM4ZWYiLCJwIjoiZXhjZWwtamlyYSJ9" TargetMode="External"/><Relationship Id="rId1668" Type="http://schemas.openxmlformats.org/officeDocument/2006/relationships/hyperlink" Target="https://sanes.atlassian.net/browse/ESPC360-537?atlOrigin=eyJpIjoiMjBhNWIzMmFjMjdiNGE1YzhhZTE4YmM0ZjA0MDM4ZWYiLCJwIjoiZXhjZWwtamlyYSJ9" TargetMode="External"/><Relationship Id="rId1875" Type="http://schemas.openxmlformats.org/officeDocument/2006/relationships/hyperlink" Target="https://sanes.atlassian.net/browse/ESPC360-26?atlOrigin=eyJpIjoiMjBhNWIzMmFjMjdiNGE1YzhhZTE4YmM0ZjA0MDM4ZWYiLCJwIjoiZXhjZWwtamlyYSJ9" TargetMode="External"/><Relationship Id="rId2414" Type="http://schemas.openxmlformats.org/officeDocument/2006/relationships/hyperlink" Target="https://sanes.atlassian.net/browse/ESPC360-92?atlOrigin=eyJpIjoiMjBhNWIzMmFjMjdiNGE1YzhhZTE4YmM0ZjA0MDM4ZWYiLCJwIjoiZXhjZWwtamlyYSJ9" TargetMode="External"/><Relationship Id="rId800" Type="http://schemas.openxmlformats.org/officeDocument/2006/relationships/hyperlink" Target="https://sanes.atlassian.net/browse/ESPC360-5749?atlOrigin=eyJpIjoiMjBhNWIzMmFjMjdiNGE1YzhhZTE4YmM0ZjA0MDM4ZWYiLCJwIjoiZXhjZWwtamlyYSJ9" TargetMode="External"/><Relationship Id="rId1223" Type="http://schemas.openxmlformats.org/officeDocument/2006/relationships/hyperlink" Target="https://sanes.atlassian.net/browse/ESPC360-4552?atlOrigin=eyJpIjoiMjBhNWIzMmFjMjdiNGE1YzhhZTE4YmM0ZjA0MDM4ZWYiLCJwIjoiZXhjZWwtamlyYSJ9" TargetMode="External"/><Relationship Id="rId1430" Type="http://schemas.openxmlformats.org/officeDocument/2006/relationships/hyperlink" Target="https://sanes.atlassian.net/browse/ESPC360-26?atlOrigin=eyJpIjoiMjBhNWIzMmFjMjdiNGE1YzhhZTE4YmM0ZjA0MDM4ZWYiLCJwIjoiZXhjZWwtamlyYSJ9" TargetMode="External"/><Relationship Id="rId1528" Type="http://schemas.openxmlformats.org/officeDocument/2006/relationships/hyperlink" Target="https://sanes.atlassian.net/browse/ESPC360-26?atlOrigin=eyJpIjoiMjBhNWIzMmFjMjdiNGE1YzhhZTE4YmM0ZjA0MDM4ZWYiLCJwIjoiZXhjZWwtamlyYSJ9" TargetMode="External"/><Relationship Id="rId1735" Type="http://schemas.openxmlformats.org/officeDocument/2006/relationships/hyperlink" Target="https://sanes.atlassian.net/browse/ESPC360-50?atlOrigin=eyJpIjoiMjBhNWIzMmFjMjdiNGE1YzhhZTE4YmM0ZjA0MDM4ZWYiLCJwIjoiZXhjZWwtamlyYSJ9" TargetMode="External"/><Relationship Id="rId1942" Type="http://schemas.openxmlformats.org/officeDocument/2006/relationships/hyperlink" Target="https://sanes.atlassian.net/browse/ESPC360-1112?atlOrigin=eyJpIjoiMjBhNWIzMmFjMjdiNGE1YzhhZTE4YmM0ZjA0MDM4ZWYiLCJwIjoiZXhjZWwtamlyYSJ9" TargetMode="External"/><Relationship Id="rId27" Type="http://schemas.openxmlformats.org/officeDocument/2006/relationships/hyperlink" Target="https://sanes.atlassian.net/browse/ESDCENINFO-1140?atlOrigin=eyJpIjoiMjBhNWIzMmFjMjdiNGE1YzhhZTE4YmM0ZjA0MDM4ZWYiLCJwIjoiZXhjZWwtamlyYSJ9" TargetMode="External"/><Relationship Id="rId1802" Type="http://schemas.openxmlformats.org/officeDocument/2006/relationships/hyperlink" Target="https://sanes.atlassian.net/browse/ESPC360-64?atlOrigin=eyJpIjoiMjBhNWIzMmFjMjdiNGE1YzhhZTE4YmM0ZjA0MDM4ZWYiLCJwIjoiZXhjZWwtamlyYSJ9" TargetMode="External"/><Relationship Id="rId176" Type="http://schemas.openxmlformats.org/officeDocument/2006/relationships/hyperlink" Target="https://sanes.atlassian.net/browse/ESPC360-8037?atlOrigin=eyJpIjoiMjBhNWIzMmFjMjdiNGE1YzhhZTE4YmM0ZjA0MDM4ZWYiLCJwIjoiZXhjZWwtamlyYSJ9" TargetMode="External"/><Relationship Id="rId383" Type="http://schemas.openxmlformats.org/officeDocument/2006/relationships/hyperlink" Target="https://sanes.atlassian.net/browse/ESPC360-3882?atlOrigin=eyJpIjoiMjBhNWIzMmFjMjdiNGE1YzhhZTE4YmM0ZjA0MDM4ZWYiLCJwIjoiZXhjZWwtamlyYSJ9" TargetMode="External"/><Relationship Id="rId590" Type="http://schemas.openxmlformats.org/officeDocument/2006/relationships/hyperlink" Target="https://sanes.atlassian.net/browse/ESPC360-3882?atlOrigin=eyJpIjoiMjBhNWIzMmFjMjdiNGE1YzhhZTE4YmM0ZjA0MDM4ZWYiLCJwIjoiZXhjZWwtamlyYSJ9" TargetMode="External"/><Relationship Id="rId2064" Type="http://schemas.openxmlformats.org/officeDocument/2006/relationships/hyperlink" Target="https://sanes.atlassian.net/browse/ESPC360-36?atlOrigin=eyJpIjoiMjBhNWIzMmFjMjdiNGE1YzhhZTE4YmM0ZjA0MDM4ZWYiLCJwIjoiZXhjZWwtamlyYSJ9" TargetMode="External"/><Relationship Id="rId2271" Type="http://schemas.openxmlformats.org/officeDocument/2006/relationships/hyperlink" Target="https://sanes.atlassian.net/browse/ESPC360-199?atlOrigin=eyJpIjoiMjBhNWIzMmFjMjdiNGE1YzhhZTE4YmM0ZjA0MDM4ZWYiLCJwIjoiZXhjZWwtamlyYSJ9" TargetMode="External"/><Relationship Id="rId243" Type="http://schemas.openxmlformats.org/officeDocument/2006/relationships/hyperlink" Target="https://sanes.atlassian.net/browse/ESPC360-7705?atlOrigin=eyJpIjoiMjBhNWIzMmFjMjdiNGE1YzhhZTE4YmM0ZjA0MDM4ZWYiLCJwIjoiZXhjZWwtamlyYSJ9" TargetMode="External"/><Relationship Id="rId450" Type="http://schemas.openxmlformats.org/officeDocument/2006/relationships/hyperlink" Target="https://sanes.atlassian.net/browse/ESPC360-3649?atlOrigin=eyJpIjoiMjBhNWIzMmFjMjdiNGE1YzhhZTE4YmM0ZjA0MDM4ZWYiLCJwIjoiZXhjZWwtamlyYSJ9" TargetMode="External"/><Relationship Id="rId688" Type="http://schemas.openxmlformats.org/officeDocument/2006/relationships/hyperlink" Target="https://sanes.atlassian.net/browse/ESDCENINFO-1110?atlOrigin=eyJpIjoiMjBhNWIzMmFjMjdiNGE1YzhhZTE4YmM0ZjA0MDM4ZWYiLCJwIjoiZXhjZWwtamlyYSJ9" TargetMode="External"/><Relationship Id="rId895" Type="http://schemas.openxmlformats.org/officeDocument/2006/relationships/hyperlink" Target="https://sanes.atlassian.net/browse/ESPC360-3649?atlOrigin=eyJpIjoiMjBhNWIzMmFjMjdiNGE1YzhhZTE4YmM0ZjA0MDM4ZWYiLCJwIjoiZXhjZWwtamlyYSJ9" TargetMode="External"/><Relationship Id="rId1080" Type="http://schemas.openxmlformats.org/officeDocument/2006/relationships/hyperlink" Target="https://sanes.atlassian.net/browse/ESPC360-4553?atlOrigin=eyJpIjoiMjBhNWIzMmFjMjdiNGE1YzhhZTE4YmM0ZjA0MDM4ZWYiLCJwIjoiZXhjZWwtamlyYSJ9" TargetMode="External"/><Relationship Id="rId2131" Type="http://schemas.openxmlformats.org/officeDocument/2006/relationships/hyperlink" Target="https://sanes.atlassian.net/browse/ESPC360-481?atlOrigin=eyJpIjoiMjBhNWIzMmFjMjdiNGE1YzhhZTE4YmM0ZjA0MDM4ZWYiLCJwIjoiZXhjZWwtamlyYSJ9" TargetMode="External"/><Relationship Id="rId2369" Type="http://schemas.openxmlformats.org/officeDocument/2006/relationships/hyperlink" Target="https://sanes.atlassian.net/browse/ESPC360-26?atlOrigin=eyJpIjoiMjBhNWIzMmFjMjdiNGE1YzhhZTE4YmM0ZjA0MDM4ZWYiLCJwIjoiZXhjZWwtamlyYSJ9" TargetMode="External"/><Relationship Id="rId103" Type="http://schemas.openxmlformats.org/officeDocument/2006/relationships/hyperlink" Target="https://sanes.atlassian.net/browse/ESPC360-8751?atlOrigin=eyJpIjoiMjBhNWIzMmFjMjdiNGE1YzhhZTE4YmM0ZjA0MDM4ZWYiLCJwIjoiZXhjZWwtamlyYSJ9" TargetMode="External"/><Relationship Id="rId310" Type="http://schemas.openxmlformats.org/officeDocument/2006/relationships/hyperlink" Target="https://sanes.atlassian.net/browse/ESPC360-7408?atlOrigin=eyJpIjoiMjBhNWIzMmFjMjdiNGE1YzhhZTE4YmM0ZjA0MDM4ZWYiLCJwIjoiZXhjZWwtamlyYSJ9" TargetMode="External"/><Relationship Id="rId548" Type="http://schemas.openxmlformats.org/officeDocument/2006/relationships/hyperlink" Target="https://sanes.atlassian.net/browse/ESPC360-6260?atlOrigin=eyJpIjoiMjBhNWIzMmFjMjdiNGE1YzhhZTE4YmM0ZjA0MDM4ZWYiLCJwIjoiZXhjZWwtamlyYSJ9" TargetMode="External"/><Relationship Id="rId755" Type="http://schemas.openxmlformats.org/officeDocument/2006/relationships/hyperlink" Target="https://sanes.atlassian.net/browse/ESPC360-5819?atlOrigin=eyJpIjoiMjBhNWIzMmFjMjdiNGE1YzhhZTE4YmM0ZjA0MDM4ZWYiLCJwIjoiZXhjZWwtamlyYSJ9" TargetMode="External"/><Relationship Id="rId962" Type="http://schemas.openxmlformats.org/officeDocument/2006/relationships/hyperlink" Target="https://sanes.atlassian.net/browse/ESPC360-4994?atlOrigin=eyJpIjoiMjBhNWIzMmFjMjdiNGE1YzhhZTE4YmM0ZjA0MDM4ZWYiLCJwIjoiZXhjZWwtamlyYSJ9" TargetMode="External"/><Relationship Id="rId1178" Type="http://schemas.openxmlformats.org/officeDocument/2006/relationships/hyperlink" Target="https://sanes.atlassian.net/browse/ESPC360-56?atlOrigin=eyJpIjoiMjBhNWIzMmFjMjdiNGE1YzhhZTE4YmM0ZjA0MDM4ZWYiLCJwIjoiZXhjZWwtamlyYSJ9" TargetMode="External"/><Relationship Id="rId1385" Type="http://schemas.openxmlformats.org/officeDocument/2006/relationships/hyperlink" Target="https://sanes.atlassian.net/browse/PORTALADN-38781?atlOrigin=eyJpIjoiMjBhNWIzMmFjMjdiNGE1YzhhZTE4YmM0ZjA0MDM4ZWYiLCJwIjoiZXhjZWwtamlyYSJ9" TargetMode="External"/><Relationship Id="rId1592" Type="http://schemas.openxmlformats.org/officeDocument/2006/relationships/hyperlink" Target="https://sanes.atlassian.net/browse/ESPC360-2171?atlOrigin=eyJpIjoiMjBhNWIzMmFjMjdiNGE1YzhhZTE4YmM0ZjA0MDM4ZWYiLCJwIjoiZXhjZWwtamlyYSJ9" TargetMode="External"/><Relationship Id="rId2229" Type="http://schemas.openxmlformats.org/officeDocument/2006/relationships/hyperlink" Target="https://sanes.atlassian.net/browse/ESPC360-299?atlOrigin=eyJpIjoiMjBhNWIzMmFjMjdiNGE1YzhhZTE4YmM0ZjA0MDM4ZWYiLCJwIjoiZXhjZWwtamlyYSJ9" TargetMode="External"/><Relationship Id="rId2436" Type="http://schemas.openxmlformats.org/officeDocument/2006/relationships/hyperlink" Target="https://sanes.atlassian.net/browse/ESPC360-35?atlOrigin=eyJpIjoiMjBhNWIzMmFjMjdiNGE1YzhhZTE4YmM0ZjA0MDM4ZWYiLCJwIjoiZXhjZWwtamlyYSJ9" TargetMode="External"/><Relationship Id="rId91" Type="http://schemas.openxmlformats.org/officeDocument/2006/relationships/hyperlink" Target="https://sanes.atlassian.net/browse/ESPC360-8755?atlOrigin=eyJpIjoiMjBhNWIzMmFjMjdiNGE1YzhhZTE4YmM0ZjA0MDM4ZWYiLCJwIjoiZXhjZWwtamlyYSJ9" TargetMode="External"/><Relationship Id="rId408" Type="http://schemas.openxmlformats.org/officeDocument/2006/relationships/hyperlink" Target="https://sanes.atlassian.net/browse/ESPC360-6857?atlOrigin=eyJpIjoiMjBhNWIzMmFjMjdiNGE1YzhhZTE4YmM0ZjA0MDM4ZWYiLCJwIjoiZXhjZWwtamlyYSJ9" TargetMode="External"/><Relationship Id="rId615" Type="http://schemas.openxmlformats.org/officeDocument/2006/relationships/hyperlink" Target="https://sanes.atlassian.net/browse/ESPC360-5708?atlOrigin=eyJpIjoiMjBhNWIzMmFjMjdiNGE1YzhhZTE4YmM0ZjA0MDM4ZWYiLCJwIjoiZXhjZWwtamlyYSJ9" TargetMode="External"/><Relationship Id="rId822" Type="http://schemas.openxmlformats.org/officeDocument/2006/relationships/hyperlink" Target="https://sanes.atlassian.net/browse/ESPC360-3882?atlOrigin=eyJpIjoiMjBhNWIzMmFjMjdiNGE1YzhhZTE4YmM0ZjA0MDM4ZWYiLCJwIjoiZXhjZWwtamlyYSJ9" TargetMode="External"/><Relationship Id="rId1038" Type="http://schemas.openxmlformats.org/officeDocument/2006/relationships/hyperlink" Target="https://sanes.atlassian.net/browse/ESPC360-4553?atlOrigin=eyJpIjoiMjBhNWIzMmFjMjdiNGE1YzhhZTE4YmM0ZjA0MDM4ZWYiLCJwIjoiZXhjZWwtamlyYSJ9" TargetMode="External"/><Relationship Id="rId1245" Type="http://schemas.openxmlformats.org/officeDocument/2006/relationships/hyperlink" Target="https://sanes.atlassian.net/browse/ESPC360-1?atlOrigin=eyJpIjoiMjBhNWIzMmFjMjdiNGE1YzhhZTE4YmM0ZjA0MDM4ZWYiLCJwIjoiZXhjZWwtamlyYSJ9" TargetMode="External"/><Relationship Id="rId1452" Type="http://schemas.openxmlformats.org/officeDocument/2006/relationships/hyperlink" Target="https://sanes.atlassian.net/browse/ESPC360-950?atlOrigin=eyJpIjoiMjBhNWIzMmFjMjdiNGE1YzhhZTE4YmM0ZjA0MDM4ZWYiLCJwIjoiZXhjZWwtamlyYSJ9" TargetMode="External"/><Relationship Id="rId1897" Type="http://schemas.openxmlformats.org/officeDocument/2006/relationships/hyperlink" Target="https://sanes.atlassian.net/browse/ESPC360-1141?atlOrigin=eyJpIjoiMjBhNWIzMmFjMjdiNGE1YzhhZTE4YmM0ZjA0MDM4ZWYiLCJwIjoiZXhjZWwtamlyYSJ9" TargetMode="External"/><Relationship Id="rId1105" Type="http://schemas.openxmlformats.org/officeDocument/2006/relationships/hyperlink" Target="https://sanes.atlassian.net/browse/ESPC360-4493?atlOrigin=eyJpIjoiMjBhNWIzMmFjMjdiNGE1YzhhZTE4YmM0ZjA0MDM4ZWYiLCJwIjoiZXhjZWwtamlyYSJ9" TargetMode="External"/><Relationship Id="rId1312" Type="http://schemas.openxmlformats.org/officeDocument/2006/relationships/hyperlink" Target="https://sanes.atlassian.net/browse/ESPC360-3298?atlOrigin=eyJpIjoiMjBhNWIzMmFjMjdiNGE1YzhhZTE4YmM0ZjA0MDM4ZWYiLCJwIjoiZXhjZWwtamlyYSJ9" TargetMode="External"/><Relationship Id="rId1757" Type="http://schemas.openxmlformats.org/officeDocument/2006/relationships/hyperlink" Target="https://sanes.atlassian.net/browse/ESPC360-4497?atlOrigin=eyJpIjoiMjBhNWIzMmFjMjdiNGE1YzhhZTE4YmM0ZjA0MDM4ZWYiLCJwIjoiZXhjZWwtamlyYSJ9" TargetMode="External"/><Relationship Id="rId1964" Type="http://schemas.openxmlformats.org/officeDocument/2006/relationships/hyperlink" Target="https://sanes.atlassian.net/browse/ESPC360-36?atlOrigin=eyJpIjoiMjBhNWIzMmFjMjdiNGE1YzhhZTE4YmM0ZjA0MDM4ZWYiLCJwIjoiZXhjZWwtamlyYSJ9" TargetMode="External"/><Relationship Id="rId49" Type="http://schemas.openxmlformats.org/officeDocument/2006/relationships/hyperlink" Target="https://sanes.atlassian.net/browse/ESPC360-8769?atlOrigin=eyJpIjoiMjBhNWIzMmFjMjdiNGE1YzhhZTE4YmM0ZjA0MDM4ZWYiLCJwIjoiZXhjZWwtamlyYSJ9" TargetMode="External"/><Relationship Id="rId1617" Type="http://schemas.openxmlformats.org/officeDocument/2006/relationships/hyperlink" Target="https://sanes.atlassian.net/browse/ESPC360-65?atlOrigin=eyJpIjoiMjBhNWIzMmFjMjdiNGE1YzhhZTE4YmM0ZjA0MDM4ZWYiLCJwIjoiZXhjZWwtamlyYSJ9" TargetMode="External"/><Relationship Id="rId1824" Type="http://schemas.openxmlformats.org/officeDocument/2006/relationships/hyperlink" Target="https://sanes.atlassian.net/browse/ESPC360-1?atlOrigin=eyJpIjoiMjBhNWIzMmFjMjdiNGE1YzhhZTE4YmM0ZjA0MDM4ZWYiLCJwIjoiZXhjZWwtamlyYSJ9" TargetMode="External"/><Relationship Id="rId198" Type="http://schemas.openxmlformats.org/officeDocument/2006/relationships/hyperlink" Target="https://sanes.atlassian.net/browse/ESPC360-8009?atlOrigin=eyJpIjoiMjBhNWIzMmFjMjdiNGE1YzhhZTE4YmM0ZjA0MDM4ZWYiLCJwIjoiZXhjZWwtamlyYSJ9" TargetMode="External"/><Relationship Id="rId2086" Type="http://schemas.openxmlformats.org/officeDocument/2006/relationships/hyperlink" Target="https://sanes.atlassian.net/browse/ESPC360-26?atlOrigin=eyJpIjoiMjBhNWIzMmFjMjdiNGE1YzhhZTE4YmM0ZjA0MDM4ZWYiLCJwIjoiZXhjZWwtamlyYSJ9" TargetMode="External"/><Relationship Id="rId2293" Type="http://schemas.openxmlformats.org/officeDocument/2006/relationships/hyperlink" Target="https://sanes.atlassian.net/browse/ESPC360-36?atlOrigin=eyJpIjoiMjBhNWIzMmFjMjdiNGE1YzhhZTE4YmM0ZjA0MDM4ZWYiLCJwIjoiZXhjZWwtamlyYSJ9" TargetMode="External"/><Relationship Id="rId265" Type="http://schemas.openxmlformats.org/officeDocument/2006/relationships/hyperlink" Target="https://sanes.atlassian.net/browse/ESPC360-7606?atlOrigin=eyJpIjoiMjBhNWIzMmFjMjdiNGE1YzhhZTE4YmM0ZjA0MDM4ZWYiLCJwIjoiZXhjZWwtamlyYSJ9" TargetMode="External"/><Relationship Id="rId472" Type="http://schemas.openxmlformats.org/officeDocument/2006/relationships/hyperlink" Target="https://sanes.atlassian.net/browse/ESDCENINFO-1089?atlOrigin=eyJpIjoiMjBhNWIzMmFjMjdiNGE1YzhhZTE4YmM0ZjA0MDM4ZWYiLCJwIjoiZXhjZWwtamlyYSJ9" TargetMode="External"/><Relationship Id="rId2153" Type="http://schemas.openxmlformats.org/officeDocument/2006/relationships/hyperlink" Target="https://sanes.atlassian.net/browse/ESPC360-26?atlOrigin=eyJpIjoiMjBhNWIzMmFjMjdiNGE1YzhhZTE4YmM0ZjA0MDM4ZWYiLCJwIjoiZXhjZWwtamlyYSJ9" TargetMode="External"/><Relationship Id="rId2360" Type="http://schemas.openxmlformats.org/officeDocument/2006/relationships/hyperlink" Target="https://sanes.atlassian.net/browse/ESPC360-26?atlOrigin=eyJpIjoiMjBhNWIzMmFjMjdiNGE1YzhhZTE4YmM0ZjA0MDM4ZWYiLCJwIjoiZXhjZWwtamlyYSJ9" TargetMode="External"/><Relationship Id="rId125" Type="http://schemas.openxmlformats.org/officeDocument/2006/relationships/hyperlink" Target="https://sanes.atlassian.net/browse/ESPC360-3080?atlOrigin=eyJpIjoiMjBhNWIzMmFjMjdiNGE1YzhhZTE4YmM0ZjA0MDM4ZWYiLCJwIjoiZXhjZWwtamlyYSJ9" TargetMode="External"/><Relationship Id="rId332" Type="http://schemas.openxmlformats.org/officeDocument/2006/relationships/hyperlink" Target="https://sanes.atlassian.net/browse/ESPC360-7245?atlOrigin=eyJpIjoiMjBhNWIzMmFjMjdiNGE1YzhhZTE4YmM0ZjA0MDM4ZWYiLCJwIjoiZXhjZWwtamlyYSJ9" TargetMode="External"/><Relationship Id="rId777" Type="http://schemas.openxmlformats.org/officeDocument/2006/relationships/hyperlink" Target="https://sanes.atlassian.net/browse/ESPC360-3882?atlOrigin=eyJpIjoiMjBhNWIzMmFjMjdiNGE1YzhhZTE4YmM0ZjA0MDM4ZWYiLCJwIjoiZXhjZWwtamlyYSJ9" TargetMode="External"/><Relationship Id="rId984" Type="http://schemas.openxmlformats.org/officeDocument/2006/relationships/hyperlink" Target="https://sanes.atlassian.net/browse/ESPC360-4985?atlOrigin=eyJpIjoiMjBhNWIzMmFjMjdiNGE1YzhhZTE4YmM0ZjA0MDM4ZWYiLCJwIjoiZXhjZWwtamlyYSJ9" TargetMode="External"/><Relationship Id="rId2013" Type="http://schemas.openxmlformats.org/officeDocument/2006/relationships/hyperlink" Target="https://sanes.atlassian.net/browse/ESPC360-924?atlOrigin=eyJpIjoiMjBhNWIzMmFjMjdiNGE1YzhhZTE4YmM0ZjA0MDM4ZWYiLCJwIjoiZXhjZWwtamlyYSJ9" TargetMode="External"/><Relationship Id="rId2220" Type="http://schemas.openxmlformats.org/officeDocument/2006/relationships/hyperlink" Target="https://sanes.atlassian.net/browse/ESPC360-303?atlOrigin=eyJpIjoiMjBhNWIzMmFjMjdiNGE1YzhhZTE4YmM0ZjA0MDM4ZWYiLCJwIjoiZXhjZWwtamlyYSJ9" TargetMode="External"/><Relationship Id="rId2458" Type="http://schemas.openxmlformats.org/officeDocument/2006/relationships/hyperlink" Target="https://sanes.atlassian.net/browse/ESPC360-3646?atlOrigin=eyJpIjoiMjBhNWIzMmFjMjdiNGE1YzhhZTE4YmM0ZjA0MDM4ZWYiLCJwIjoiZXhjZWwtamlyYSJ9" TargetMode="External"/><Relationship Id="rId637" Type="http://schemas.openxmlformats.org/officeDocument/2006/relationships/hyperlink" Target="https://sanes.atlassian.net/browse/ESDCENINFO-1110?atlOrigin=eyJpIjoiMjBhNWIzMmFjMjdiNGE1YzhhZTE4YmM0ZjA0MDM4ZWYiLCJwIjoiZXhjZWwtamlyYSJ9" TargetMode="External"/><Relationship Id="rId844" Type="http://schemas.openxmlformats.org/officeDocument/2006/relationships/hyperlink" Target="https://sanes.atlassian.net/browse/ESPC360-5597?atlOrigin=eyJpIjoiMjBhNWIzMmFjMjdiNGE1YzhhZTE4YmM0ZjA0MDM4ZWYiLCJwIjoiZXhjZWwtamlyYSJ9" TargetMode="External"/><Relationship Id="rId1267" Type="http://schemas.openxmlformats.org/officeDocument/2006/relationships/hyperlink" Target="https://sanes.atlassian.net/browse/ESPC360-3452?atlOrigin=eyJpIjoiMjBhNWIzMmFjMjdiNGE1YzhhZTE4YmM0ZjA0MDM4ZWYiLCJwIjoiZXhjZWwtamlyYSJ9" TargetMode="External"/><Relationship Id="rId1474" Type="http://schemas.openxmlformats.org/officeDocument/2006/relationships/hyperlink" Target="https://sanes.atlassian.net/browse/ESPC360-26?atlOrigin=eyJpIjoiMjBhNWIzMmFjMjdiNGE1YzhhZTE4YmM0ZjA0MDM4ZWYiLCJwIjoiZXhjZWwtamlyYSJ9" TargetMode="External"/><Relationship Id="rId1681" Type="http://schemas.openxmlformats.org/officeDocument/2006/relationships/hyperlink" Target="https://sanes.atlassian.net/browse/ESDCENINFO-1089?atlOrigin=eyJpIjoiMjBhNWIzMmFjMjdiNGE1YzhhZTE4YmM0ZjA0MDM4ZWYiLCJwIjoiZXhjZWwtamlyYSJ9" TargetMode="External"/><Relationship Id="rId2318" Type="http://schemas.openxmlformats.org/officeDocument/2006/relationships/hyperlink" Target="https://sanes.atlassian.net/browse/ESPC360-26?atlOrigin=eyJpIjoiMjBhNWIzMmFjMjdiNGE1YzhhZTE4YmM0ZjA0MDM4ZWYiLCJwIjoiZXhjZWwtamlyYSJ9" TargetMode="External"/><Relationship Id="rId704" Type="http://schemas.openxmlformats.org/officeDocument/2006/relationships/hyperlink" Target="https://sanes.atlassian.net/browse/ESPC360-5875?atlOrigin=eyJpIjoiMjBhNWIzMmFjMjdiNGE1YzhhZTE4YmM0ZjA0MDM4ZWYiLCJwIjoiZXhjZWwtamlyYSJ9" TargetMode="External"/><Relationship Id="rId911" Type="http://schemas.openxmlformats.org/officeDocument/2006/relationships/hyperlink" Target="https://sanes.atlassian.net/browse/ESDCENINFO-1087?atlOrigin=eyJpIjoiMjBhNWIzMmFjMjdiNGE1YzhhZTE4YmM0ZjA0MDM4ZWYiLCJwIjoiZXhjZWwtamlyYSJ9" TargetMode="External"/><Relationship Id="rId1127" Type="http://schemas.openxmlformats.org/officeDocument/2006/relationships/hyperlink" Target="https://sanes.atlassian.net/browse/ESPC360-4345?atlOrigin=eyJpIjoiMjBhNWIzMmFjMjdiNGE1YzhhZTE4YmM0ZjA0MDM4ZWYiLCJwIjoiZXhjZWwtamlyYSJ9" TargetMode="External"/><Relationship Id="rId1334" Type="http://schemas.openxmlformats.org/officeDocument/2006/relationships/hyperlink" Target="https://sanes.atlassian.net/browse/ESDCENINFO-1087?atlOrigin=eyJpIjoiMjBhNWIzMmFjMjdiNGE1YzhhZTE4YmM0ZjA0MDM4ZWYiLCJwIjoiZXhjZWwtamlyYSJ9" TargetMode="External"/><Relationship Id="rId1541" Type="http://schemas.openxmlformats.org/officeDocument/2006/relationships/hyperlink" Target="https://sanes.atlassian.net/browse/ESPC360-2472?atlOrigin=eyJpIjoiMjBhNWIzMmFjMjdiNGE1YzhhZTE4YmM0ZjA0MDM4ZWYiLCJwIjoiZXhjZWwtamlyYSJ9" TargetMode="External"/><Relationship Id="rId1779" Type="http://schemas.openxmlformats.org/officeDocument/2006/relationships/hyperlink" Target="https://sanes.atlassian.net/browse/ESPC360-26?atlOrigin=eyJpIjoiMjBhNWIzMmFjMjdiNGE1YzhhZTE4YmM0ZjA0MDM4ZWYiLCJwIjoiZXhjZWwtamlyYSJ9" TargetMode="External"/><Relationship Id="rId1986" Type="http://schemas.openxmlformats.org/officeDocument/2006/relationships/hyperlink" Target="https://sanes.atlassian.net/browse/ESPC360-26?atlOrigin=eyJpIjoiMjBhNWIzMmFjMjdiNGE1YzhhZTE4YmM0ZjA0MDM4ZWYiLCJwIjoiZXhjZWwtamlyYSJ9" TargetMode="External"/><Relationship Id="rId40" Type="http://schemas.openxmlformats.org/officeDocument/2006/relationships/hyperlink" Target="https://sanes.atlassian.net/browse/ESPC360-8772?atlOrigin=eyJpIjoiMjBhNWIzMmFjMjdiNGE1YzhhZTE4YmM0ZjA0MDM4ZWYiLCJwIjoiZXhjZWwtamlyYSJ9" TargetMode="External"/><Relationship Id="rId1401" Type="http://schemas.openxmlformats.org/officeDocument/2006/relationships/hyperlink" Target="https://sanes.atlassian.net/browse/ESPC360-3099?atlOrigin=eyJpIjoiMjBhNWIzMmFjMjdiNGE1YzhhZTE4YmM0ZjA0MDM4ZWYiLCJwIjoiZXhjZWwtamlyYSJ9" TargetMode="External"/><Relationship Id="rId1639" Type="http://schemas.openxmlformats.org/officeDocument/2006/relationships/hyperlink" Target="https://sanes.atlassian.net/browse/ESDCENINFO-1055?atlOrigin=eyJpIjoiMjBhNWIzMmFjMjdiNGE1YzhhZTE4YmM0ZjA0MDM4ZWYiLCJwIjoiZXhjZWwtamlyYSJ9" TargetMode="External"/><Relationship Id="rId1846" Type="http://schemas.openxmlformats.org/officeDocument/2006/relationships/hyperlink" Target="https://sanes.atlassian.net/browse/ESPC360-1280?atlOrigin=eyJpIjoiMjBhNWIzMmFjMjdiNGE1YzhhZTE4YmM0ZjA0MDM4ZWYiLCJwIjoiZXhjZWwtamlyYSJ9" TargetMode="External"/><Relationship Id="rId1706" Type="http://schemas.openxmlformats.org/officeDocument/2006/relationships/hyperlink" Target="https://sanes.atlassian.net/browse/ESPC360-1762?atlOrigin=eyJpIjoiMjBhNWIzMmFjMjdiNGE1YzhhZTE4YmM0ZjA0MDM4ZWYiLCJwIjoiZXhjZWwtamlyYSJ9" TargetMode="External"/><Relationship Id="rId1913" Type="http://schemas.openxmlformats.org/officeDocument/2006/relationships/hyperlink" Target="https://sanes.atlassian.net/browse/ESPC360-36?atlOrigin=eyJpIjoiMjBhNWIzMmFjMjdiNGE1YzhhZTE4YmM0ZjA0MDM4ZWYiLCJwIjoiZXhjZWwtamlyYSJ9" TargetMode="External"/><Relationship Id="rId287" Type="http://schemas.openxmlformats.org/officeDocument/2006/relationships/hyperlink" Target="https://sanes.atlassian.net/browse/ESPC360-5757?atlOrigin=eyJpIjoiMjBhNWIzMmFjMjdiNGE1YzhhZTE4YmM0ZjA0MDM4ZWYiLCJwIjoiZXhjZWwtamlyYSJ9" TargetMode="External"/><Relationship Id="rId494" Type="http://schemas.openxmlformats.org/officeDocument/2006/relationships/hyperlink" Target="https://sanes.atlassian.net/browse/ESPC360-6348?atlOrigin=eyJpIjoiMjBhNWIzMmFjMjdiNGE1YzhhZTE4YmM0ZjA0MDM4ZWYiLCJwIjoiZXhjZWwtamlyYSJ9" TargetMode="External"/><Relationship Id="rId2175" Type="http://schemas.openxmlformats.org/officeDocument/2006/relationships/hyperlink" Target="https://sanes.atlassian.net/browse/ESPC360-319?atlOrigin=eyJpIjoiMjBhNWIzMmFjMjdiNGE1YzhhZTE4YmM0ZjA0MDM4ZWYiLCJwIjoiZXhjZWwtamlyYSJ9" TargetMode="External"/><Relationship Id="rId2382" Type="http://schemas.openxmlformats.org/officeDocument/2006/relationships/hyperlink" Target="https://sanes.atlassian.net/browse/ESPC360-109?atlOrigin=eyJpIjoiMjBhNWIzMmFjMjdiNGE1YzhhZTE4YmM0ZjA0MDM4ZWYiLCJwIjoiZXhjZWwtamlyYSJ9" TargetMode="External"/><Relationship Id="rId147" Type="http://schemas.openxmlformats.org/officeDocument/2006/relationships/hyperlink" Target="https://sanes.atlassian.net/browse/ESPC360-8116?atlOrigin=eyJpIjoiMjBhNWIzMmFjMjdiNGE1YzhhZTE4YmM0ZjA0MDM4ZWYiLCJwIjoiZXhjZWwtamlyYSJ9" TargetMode="External"/><Relationship Id="rId354" Type="http://schemas.openxmlformats.org/officeDocument/2006/relationships/hyperlink" Target="https://sanes.atlassian.net/browse/ESPC360-5796?atlOrigin=eyJpIjoiMjBhNWIzMmFjMjdiNGE1YzhhZTE4YmM0ZjA0MDM4ZWYiLCJwIjoiZXhjZWwtamlyYSJ9" TargetMode="External"/><Relationship Id="rId799" Type="http://schemas.openxmlformats.org/officeDocument/2006/relationships/hyperlink" Target="https://sanes.atlassian.net/browse/ESPC360-5753?atlOrigin=eyJpIjoiMjBhNWIzMmFjMjdiNGE1YzhhZTE4YmM0ZjA0MDM4ZWYiLCJwIjoiZXhjZWwtamlyYSJ9" TargetMode="External"/><Relationship Id="rId1191" Type="http://schemas.openxmlformats.org/officeDocument/2006/relationships/hyperlink" Target="https://sanes.atlassian.net/browse/ESPC360-3882?atlOrigin=eyJpIjoiMjBhNWIzMmFjMjdiNGE1YzhhZTE4YmM0ZjA0MDM4ZWYiLCJwIjoiZXhjZWwtamlyYSJ9" TargetMode="External"/><Relationship Id="rId2035" Type="http://schemas.openxmlformats.org/officeDocument/2006/relationships/hyperlink" Target="https://sanes.atlassian.net/browse/ESPC360-282?atlOrigin=eyJpIjoiMjBhNWIzMmFjMjdiNGE1YzhhZTE4YmM0ZjA0MDM4ZWYiLCJwIjoiZXhjZWwtamlyYSJ9" TargetMode="External"/><Relationship Id="rId561" Type="http://schemas.openxmlformats.org/officeDocument/2006/relationships/hyperlink" Target="https://sanes.atlassian.net/browse/ESPC360-3882?atlOrigin=eyJpIjoiMjBhNWIzMmFjMjdiNGE1YzhhZTE4YmM0ZjA0MDM4ZWYiLCJwIjoiZXhjZWwtamlyYSJ9" TargetMode="External"/><Relationship Id="rId659" Type="http://schemas.openxmlformats.org/officeDocument/2006/relationships/hyperlink" Target="https://sanes.atlassian.net/browse/ESPC360-5891?atlOrigin=eyJpIjoiMjBhNWIzMmFjMjdiNGE1YzhhZTE4YmM0ZjA0MDM4ZWYiLCJwIjoiZXhjZWwtamlyYSJ9" TargetMode="External"/><Relationship Id="rId866" Type="http://schemas.openxmlformats.org/officeDocument/2006/relationships/hyperlink" Target="https://sanes.atlassian.net/browse/ESPC360-5573?atlOrigin=eyJpIjoiMjBhNWIzMmFjMjdiNGE1YzhhZTE4YmM0ZjA0MDM4ZWYiLCJwIjoiZXhjZWwtamlyYSJ9" TargetMode="External"/><Relationship Id="rId1289" Type="http://schemas.openxmlformats.org/officeDocument/2006/relationships/hyperlink" Target="https://sanes.atlassian.net/browse/ESPC360-3106?atlOrigin=eyJpIjoiMjBhNWIzMmFjMjdiNGE1YzhhZTE4YmM0ZjA0MDM4ZWYiLCJwIjoiZXhjZWwtamlyYSJ9" TargetMode="External"/><Relationship Id="rId1496" Type="http://schemas.openxmlformats.org/officeDocument/2006/relationships/hyperlink" Target="https://sanes.atlassian.net/browse/ESPC360-2547?atlOrigin=eyJpIjoiMjBhNWIzMmFjMjdiNGE1YzhhZTE4YmM0ZjA0MDM4ZWYiLCJwIjoiZXhjZWwtamlyYSJ9" TargetMode="External"/><Relationship Id="rId2242" Type="http://schemas.openxmlformats.org/officeDocument/2006/relationships/hyperlink" Target="https://sanes.atlassian.net/browse/ESPC360-85?atlOrigin=eyJpIjoiMjBhNWIzMmFjMjdiNGE1YzhhZTE4YmM0ZjA0MDM4ZWYiLCJwIjoiZXhjZWwtamlyYSJ9" TargetMode="External"/><Relationship Id="rId214" Type="http://schemas.openxmlformats.org/officeDocument/2006/relationships/hyperlink" Target="https://sanes.atlassian.net/browse/ESPC360-5822?atlOrigin=eyJpIjoiMjBhNWIzMmFjMjdiNGE1YzhhZTE4YmM0ZjA0MDM4ZWYiLCJwIjoiZXhjZWwtamlyYSJ9" TargetMode="External"/><Relationship Id="rId421" Type="http://schemas.openxmlformats.org/officeDocument/2006/relationships/hyperlink" Target="https://sanes.atlassian.net/browse/ESPC360-4989?atlOrigin=eyJpIjoiMjBhNWIzMmFjMjdiNGE1YzhhZTE4YmM0ZjA0MDM4ZWYiLCJwIjoiZXhjZWwtamlyYSJ9" TargetMode="External"/><Relationship Id="rId519" Type="http://schemas.openxmlformats.org/officeDocument/2006/relationships/hyperlink" Target="https://sanes.atlassian.net/browse/ESPC360-5757?atlOrigin=eyJpIjoiMjBhNWIzMmFjMjdiNGE1YzhhZTE4YmM0ZjA0MDM4ZWYiLCJwIjoiZXhjZWwtamlyYSJ9" TargetMode="External"/><Relationship Id="rId1051" Type="http://schemas.openxmlformats.org/officeDocument/2006/relationships/hyperlink" Target="https://sanes.atlassian.net/browse/ESPC360-3882?atlOrigin=eyJpIjoiMjBhNWIzMmFjMjdiNGE1YzhhZTE4YmM0ZjA0MDM4ZWYiLCJwIjoiZXhjZWwtamlyYSJ9" TargetMode="External"/><Relationship Id="rId1149" Type="http://schemas.openxmlformats.org/officeDocument/2006/relationships/hyperlink" Target="https://sanes.atlassian.net/browse/ESPC360-3882?atlOrigin=eyJpIjoiMjBhNWIzMmFjMjdiNGE1YzhhZTE4YmM0ZjA0MDM4ZWYiLCJwIjoiZXhjZWwtamlyYSJ9" TargetMode="External"/><Relationship Id="rId1356" Type="http://schemas.openxmlformats.org/officeDocument/2006/relationships/hyperlink" Target="https://sanes.atlassian.net/browse/ESPC360-3136?atlOrigin=eyJpIjoiMjBhNWIzMmFjMjdiNGE1YzhhZTE4YmM0ZjA0MDM4ZWYiLCJwIjoiZXhjZWwtamlyYSJ9" TargetMode="External"/><Relationship Id="rId2102" Type="http://schemas.openxmlformats.org/officeDocument/2006/relationships/hyperlink" Target="https://sanes.atlassian.net/browse/ESPC360-3630?atlOrigin=eyJpIjoiMjBhNWIzMmFjMjdiNGE1YzhhZTE4YmM0ZjA0MDM4ZWYiLCJwIjoiZXhjZWwtamlyYSJ9" TargetMode="External"/><Relationship Id="rId726" Type="http://schemas.openxmlformats.org/officeDocument/2006/relationships/hyperlink" Target="https://sanes.atlassian.net/browse/ESPC360-4989?atlOrigin=eyJpIjoiMjBhNWIzMmFjMjdiNGE1YzhhZTE4YmM0ZjA0MDM4ZWYiLCJwIjoiZXhjZWwtamlyYSJ9" TargetMode="External"/><Relationship Id="rId933" Type="http://schemas.openxmlformats.org/officeDocument/2006/relationships/hyperlink" Target="https://sanes.atlassian.net/browse/ESDCENINFO-1085?atlOrigin=eyJpIjoiMjBhNWIzMmFjMjdiNGE1YzhhZTE4YmM0ZjA0MDM4ZWYiLCJwIjoiZXhjZWwtamlyYSJ9" TargetMode="External"/><Relationship Id="rId1009" Type="http://schemas.openxmlformats.org/officeDocument/2006/relationships/hyperlink" Target="https://sanes.atlassian.net/browse/ESPC360-3882?atlOrigin=eyJpIjoiMjBhNWIzMmFjMjdiNGE1YzhhZTE4YmM0ZjA0MDM4ZWYiLCJwIjoiZXhjZWwtamlyYSJ9" TargetMode="External"/><Relationship Id="rId1563" Type="http://schemas.openxmlformats.org/officeDocument/2006/relationships/hyperlink" Target="https://sanes.atlassian.net/browse/ESPC360-36?atlOrigin=eyJpIjoiMjBhNWIzMmFjMjdiNGE1YzhhZTE4YmM0ZjA0MDM4ZWYiLCJwIjoiZXhjZWwtamlyYSJ9" TargetMode="External"/><Relationship Id="rId1770" Type="http://schemas.openxmlformats.org/officeDocument/2006/relationships/hyperlink" Target="https://sanes.atlassian.net/browse/ESPC360-36?atlOrigin=eyJpIjoiMjBhNWIzMmFjMjdiNGE1YzhhZTE4YmM0ZjA0MDM4ZWYiLCJwIjoiZXhjZWwtamlyYSJ9" TargetMode="External"/><Relationship Id="rId1868" Type="http://schemas.openxmlformats.org/officeDocument/2006/relationships/hyperlink" Target="https://sanes.atlassian.net/browse/ESPC360-35?atlOrigin=eyJpIjoiMjBhNWIzMmFjMjdiNGE1YzhhZTE4YmM0ZjA0MDM4ZWYiLCJwIjoiZXhjZWwtamlyYSJ9" TargetMode="External"/><Relationship Id="rId2407" Type="http://schemas.openxmlformats.org/officeDocument/2006/relationships/hyperlink" Target="https://sanes.atlassian.net/browse/ESPC360-26?atlOrigin=eyJpIjoiMjBhNWIzMmFjMjdiNGE1YzhhZTE4YmM0ZjA0MDM4ZWYiLCJwIjoiZXhjZWwtamlyYSJ9" TargetMode="External"/><Relationship Id="rId62" Type="http://schemas.openxmlformats.org/officeDocument/2006/relationships/hyperlink" Target="https://sanes.atlassian.net/browse/ESPC360-6855?atlOrigin=eyJpIjoiMjBhNWIzMmFjMjdiNGE1YzhhZTE4YmM0ZjA0MDM4ZWYiLCJwIjoiZXhjZWwtamlyYSJ9" TargetMode="External"/><Relationship Id="rId1216" Type="http://schemas.openxmlformats.org/officeDocument/2006/relationships/hyperlink" Target="https://sanes.atlassian.net/browse/ESPC360-3690?atlOrigin=eyJpIjoiMjBhNWIzMmFjMjdiNGE1YzhhZTE4YmM0ZjA0MDM4ZWYiLCJwIjoiZXhjZWwtamlyYSJ9" TargetMode="External"/><Relationship Id="rId1423" Type="http://schemas.openxmlformats.org/officeDocument/2006/relationships/hyperlink" Target="https://sanes.atlassian.net/browse/ESPC360-91?atlOrigin=eyJpIjoiMjBhNWIzMmFjMjdiNGE1YzhhZTE4YmM0ZjA0MDM4ZWYiLCJwIjoiZXhjZWwtamlyYSJ9" TargetMode="External"/><Relationship Id="rId1630" Type="http://schemas.openxmlformats.org/officeDocument/2006/relationships/hyperlink" Target="https://sanes.atlassian.net/browse/ESPC360-26?atlOrigin=eyJpIjoiMjBhNWIzMmFjMjdiNGE1YzhhZTE4YmM0ZjA0MDM4ZWYiLCJwIjoiZXhjZWwtamlyYSJ9" TargetMode="External"/><Relationship Id="rId1728" Type="http://schemas.openxmlformats.org/officeDocument/2006/relationships/hyperlink" Target="https://sanes.atlassian.net/browse/ESPC360-533?atlOrigin=eyJpIjoiMjBhNWIzMmFjMjdiNGE1YzhhZTE4YmM0ZjA0MDM4ZWYiLCJwIjoiZXhjZWwtamlyYSJ9" TargetMode="External"/><Relationship Id="rId1935" Type="http://schemas.openxmlformats.org/officeDocument/2006/relationships/hyperlink" Target="https://sanes.atlassian.net/browse/ESPC360-13?atlOrigin=eyJpIjoiMjBhNWIzMmFjMjdiNGE1YzhhZTE4YmM0ZjA0MDM4ZWYiLCJwIjoiZXhjZWwtamlyYSJ9" TargetMode="External"/><Relationship Id="rId2197" Type="http://schemas.openxmlformats.org/officeDocument/2006/relationships/hyperlink" Target="https://sanes.atlassian.net/browse/ESPC360-196?atlOrigin=eyJpIjoiMjBhNWIzMmFjMjdiNGE1YzhhZTE4YmM0ZjA0MDM4ZWYiLCJwIjoiZXhjZWwtamlyYSJ9" TargetMode="External"/><Relationship Id="rId169" Type="http://schemas.openxmlformats.org/officeDocument/2006/relationships/hyperlink" Target="https://sanes.atlassian.net/browse/ESDCENINFO-1105?atlOrigin=eyJpIjoiMjBhNWIzMmFjMjdiNGE1YzhhZTE4YmM0ZjA0MDM4ZWYiLCJwIjoiZXhjZWwtamlyYSJ9" TargetMode="External"/><Relationship Id="rId376" Type="http://schemas.openxmlformats.org/officeDocument/2006/relationships/hyperlink" Target="https://sanes.atlassian.net/browse/ESPC360-3903?atlOrigin=eyJpIjoiMjBhNWIzMmFjMjdiNGE1YzhhZTE4YmM0ZjA0MDM4ZWYiLCJwIjoiZXhjZWwtamlyYSJ9" TargetMode="External"/><Relationship Id="rId583" Type="http://schemas.openxmlformats.org/officeDocument/2006/relationships/hyperlink" Target="https://sanes.atlassian.net/browse/ESPC360-2510?atlOrigin=eyJpIjoiMjBhNWIzMmFjMjdiNGE1YzhhZTE4YmM0ZjA0MDM4ZWYiLCJwIjoiZXhjZWwtamlyYSJ9" TargetMode="External"/><Relationship Id="rId790" Type="http://schemas.openxmlformats.org/officeDocument/2006/relationships/hyperlink" Target="https://sanes.atlassian.net/browse/ESPC360-5756?atlOrigin=eyJpIjoiMjBhNWIzMmFjMjdiNGE1YzhhZTE4YmM0ZjA0MDM4ZWYiLCJwIjoiZXhjZWwtamlyYSJ9" TargetMode="External"/><Relationship Id="rId2057" Type="http://schemas.openxmlformats.org/officeDocument/2006/relationships/hyperlink" Target="https://sanes.atlassian.net/browse/ESPC360-567?atlOrigin=eyJpIjoiMjBhNWIzMmFjMjdiNGE1YzhhZTE4YmM0ZjA0MDM4ZWYiLCJwIjoiZXhjZWwtamlyYSJ9" TargetMode="External"/><Relationship Id="rId2264" Type="http://schemas.openxmlformats.org/officeDocument/2006/relationships/hyperlink" Target="https://sanes.atlassian.net/browse/ESPC360-26?atlOrigin=eyJpIjoiMjBhNWIzMmFjMjdiNGE1YzhhZTE4YmM0ZjA0MDM4ZWYiLCJwIjoiZXhjZWwtamlyYSJ9" TargetMode="External"/><Relationship Id="rId4" Type="http://schemas.openxmlformats.org/officeDocument/2006/relationships/hyperlink" Target="https://sanes.atlassian.net/browse/ESPC360-9077?atlOrigin=eyJpIjoiMjBhNWIzMmFjMjdiNGE1YzhhZTE4YmM0ZjA0MDM4ZWYiLCJwIjoiZXhjZWwtamlyYSJ9" TargetMode="External"/><Relationship Id="rId236" Type="http://schemas.openxmlformats.org/officeDocument/2006/relationships/hyperlink" Target="https://sanes.atlassian.net/browse/ESDCENINFO-1134?atlOrigin=eyJpIjoiMjBhNWIzMmFjMjdiNGE1YzhhZTE4YmM0ZjA0MDM4ZWYiLCJwIjoiZXhjZWwtamlyYSJ9" TargetMode="External"/><Relationship Id="rId443" Type="http://schemas.openxmlformats.org/officeDocument/2006/relationships/hyperlink" Target="https://sanes.atlassian.net/browse/ESPC360-6743?atlOrigin=eyJpIjoiMjBhNWIzMmFjMjdiNGE1YzhhZTE4YmM0ZjA0MDM4ZWYiLCJwIjoiZXhjZWwtamlyYSJ9" TargetMode="External"/><Relationship Id="rId650" Type="http://schemas.openxmlformats.org/officeDocument/2006/relationships/hyperlink" Target="https://sanes.atlassian.net/browse/ESPC360-5895?atlOrigin=eyJpIjoiMjBhNWIzMmFjMjdiNGE1YzhhZTE4YmM0ZjA0MDM4ZWYiLCJwIjoiZXhjZWwtamlyYSJ9" TargetMode="External"/><Relationship Id="rId888" Type="http://schemas.openxmlformats.org/officeDocument/2006/relationships/hyperlink" Target="https://sanes.atlassian.net/browse/ESDCENINFO-1105?atlOrigin=eyJpIjoiMjBhNWIzMmFjMjdiNGE1YzhhZTE4YmM0ZjA0MDM4ZWYiLCJwIjoiZXhjZWwtamlyYSJ9" TargetMode="External"/><Relationship Id="rId1073" Type="http://schemas.openxmlformats.org/officeDocument/2006/relationships/hyperlink" Target="https://sanes.atlassian.net/browse/ESPC360-4537?atlOrigin=eyJpIjoiMjBhNWIzMmFjMjdiNGE1YzhhZTE4YmM0ZjA0MDM4ZWYiLCJwIjoiZXhjZWwtamlyYSJ9" TargetMode="External"/><Relationship Id="rId1280" Type="http://schemas.openxmlformats.org/officeDocument/2006/relationships/hyperlink" Target="https://sanes.atlassian.net/browse/ESPC360-5202?atlOrigin=eyJpIjoiMjBhNWIzMmFjMjdiNGE1YzhhZTE4YmM0ZjA0MDM4ZWYiLCJwIjoiZXhjZWwtamlyYSJ9" TargetMode="External"/><Relationship Id="rId2124" Type="http://schemas.openxmlformats.org/officeDocument/2006/relationships/hyperlink" Target="https://sanes.atlassian.net/browse/ESPC360-26?atlOrigin=eyJpIjoiMjBhNWIzMmFjMjdiNGE1YzhhZTE4YmM0ZjA0MDM4ZWYiLCJwIjoiZXhjZWwtamlyYSJ9" TargetMode="External"/><Relationship Id="rId2331" Type="http://schemas.openxmlformats.org/officeDocument/2006/relationships/hyperlink" Target="https://sanes.atlassian.net/browse/ESPC360-141?atlOrigin=eyJpIjoiMjBhNWIzMmFjMjdiNGE1YzhhZTE4YmM0ZjA0MDM4ZWYiLCJwIjoiZXhjZWwtamlyYSJ9" TargetMode="External"/><Relationship Id="rId303" Type="http://schemas.openxmlformats.org/officeDocument/2006/relationships/hyperlink" Target="https://sanes.atlassian.net/browse/ESDCENINFO-1089?atlOrigin=eyJpIjoiMjBhNWIzMmFjMjdiNGE1YzhhZTE4YmM0ZjA0MDM4ZWYiLCJwIjoiZXhjZWwtamlyYSJ9" TargetMode="External"/><Relationship Id="rId748" Type="http://schemas.openxmlformats.org/officeDocument/2006/relationships/hyperlink" Target="https://sanes.atlassian.net/browse/ESDCENINFO-1110?atlOrigin=eyJpIjoiMjBhNWIzMmFjMjdiNGE1YzhhZTE4YmM0ZjA0MDM4ZWYiLCJwIjoiZXhjZWwtamlyYSJ9" TargetMode="External"/><Relationship Id="rId955" Type="http://schemas.openxmlformats.org/officeDocument/2006/relationships/hyperlink" Target="https://sanes.atlassian.net/browse/ESPC360-3646?atlOrigin=eyJpIjoiMjBhNWIzMmFjMjdiNGE1YzhhZTE4YmM0ZjA0MDM4ZWYiLCJwIjoiZXhjZWwtamlyYSJ9" TargetMode="External"/><Relationship Id="rId1140" Type="http://schemas.openxmlformats.org/officeDocument/2006/relationships/hyperlink" Target="https://sanes.atlassian.net/browse/ESPC360-4276?atlOrigin=eyJpIjoiMjBhNWIzMmFjMjdiNGE1YzhhZTE4YmM0ZjA0MDM4ZWYiLCJwIjoiZXhjZWwtamlyYSJ9" TargetMode="External"/><Relationship Id="rId1378" Type="http://schemas.openxmlformats.org/officeDocument/2006/relationships/hyperlink" Target="https://sanes.atlassian.net/browse/ESPC360-282?atlOrigin=eyJpIjoiMjBhNWIzMmFjMjdiNGE1YzhhZTE4YmM0ZjA0MDM4ZWYiLCJwIjoiZXhjZWwtamlyYSJ9" TargetMode="External"/><Relationship Id="rId1585" Type="http://schemas.openxmlformats.org/officeDocument/2006/relationships/hyperlink" Target="https://sanes.atlassian.net/browse/ESPC360-26?atlOrigin=eyJpIjoiMjBhNWIzMmFjMjdiNGE1YzhhZTE4YmM0ZjA0MDM4ZWYiLCJwIjoiZXhjZWwtamlyYSJ9" TargetMode="External"/><Relationship Id="rId1792" Type="http://schemas.openxmlformats.org/officeDocument/2006/relationships/hyperlink" Target="https://sanes.atlassian.net/browse/ESPC360-1497?atlOrigin=eyJpIjoiMjBhNWIzMmFjMjdiNGE1YzhhZTE4YmM0ZjA0MDM4ZWYiLCJwIjoiZXhjZWwtamlyYSJ9" TargetMode="External"/><Relationship Id="rId2429" Type="http://schemas.openxmlformats.org/officeDocument/2006/relationships/hyperlink" Target="https://sanes.atlassian.net/browse/ESPC360-47?atlOrigin=eyJpIjoiMjBhNWIzMmFjMjdiNGE1YzhhZTE4YmM0ZjA0MDM4ZWYiLCJwIjoiZXhjZWwtamlyYSJ9" TargetMode="External"/><Relationship Id="rId84" Type="http://schemas.openxmlformats.org/officeDocument/2006/relationships/hyperlink" Target="https://sanes.atlassian.net/browse/ESDCENINFO-1105?atlOrigin=eyJpIjoiMjBhNWIzMmFjMjdiNGE1YzhhZTE4YmM0ZjA0MDM4ZWYiLCJwIjoiZXhjZWwtamlyYSJ9" TargetMode="External"/><Relationship Id="rId510" Type="http://schemas.openxmlformats.org/officeDocument/2006/relationships/hyperlink" Target="https://sanes.atlassian.net/browse/ESPC360-5757?atlOrigin=eyJpIjoiMjBhNWIzMmFjMjdiNGE1YzhhZTE4YmM0ZjA0MDM4ZWYiLCJwIjoiZXhjZWwtamlyYSJ9" TargetMode="External"/><Relationship Id="rId608" Type="http://schemas.openxmlformats.org/officeDocument/2006/relationships/hyperlink" Target="https://sanes.atlassian.net/browse/ESPC360-5920?atlOrigin=eyJpIjoiMjBhNWIzMmFjMjdiNGE1YzhhZTE4YmM0ZjA0MDM4ZWYiLCJwIjoiZXhjZWwtamlyYSJ9" TargetMode="External"/><Relationship Id="rId815" Type="http://schemas.openxmlformats.org/officeDocument/2006/relationships/hyperlink" Target="https://sanes.atlassian.net/browse/ESPC360-4276?atlOrigin=eyJpIjoiMjBhNWIzMmFjMjdiNGE1YzhhZTE4YmM0ZjA0MDM4ZWYiLCJwIjoiZXhjZWwtamlyYSJ9" TargetMode="External"/><Relationship Id="rId1238" Type="http://schemas.openxmlformats.org/officeDocument/2006/relationships/hyperlink" Target="https://sanes.atlassian.net/browse/ESPC360-5235?atlOrigin=eyJpIjoiMjBhNWIzMmFjMjdiNGE1YzhhZTE4YmM0ZjA0MDM4ZWYiLCJwIjoiZXhjZWwtamlyYSJ9" TargetMode="External"/><Relationship Id="rId1445" Type="http://schemas.openxmlformats.org/officeDocument/2006/relationships/hyperlink" Target="https://sanes.atlassian.net/browse/ESPC360-2855?atlOrigin=eyJpIjoiMjBhNWIzMmFjMjdiNGE1YzhhZTE4YmM0ZjA0MDM4ZWYiLCJwIjoiZXhjZWwtamlyYSJ9" TargetMode="External"/><Relationship Id="rId1652" Type="http://schemas.openxmlformats.org/officeDocument/2006/relationships/hyperlink" Target="https://sanes.atlassian.net/browse/ESPC360-5126?atlOrigin=eyJpIjoiMjBhNWIzMmFjMjdiNGE1YzhhZTE4YmM0ZjA0MDM4ZWYiLCJwIjoiZXhjZWwtamlyYSJ9" TargetMode="External"/><Relationship Id="rId1000" Type="http://schemas.openxmlformats.org/officeDocument/2006/relationships/hyperlink" Target="https://sanes.atlassian.net/browse/PORTALADN-38781?atlOrigin=eyJpIjoiMjBhNWIzMmFjMjdiNGE1YzhhZTE4YmM0ZjA0MDM4ZWYiLCJwIjoiZXhjZWwtamlyYSJ9" TargetMode="External"/><Relationship Id="rId1305" Type="http://schemas.openxmlformats.org/officeDocument/2006/relationships/hyperlink" Target="https://sanes.atlassian.net/browse/ESDCENINFO-1073?atlOrigin=eyJpIjoiMjBhNWIzMmFjMjdiNGE1YzhhZTE4YmM0ZjA0MDM4ZWYiLCJwIjoiZXhjZWwtamlyYSJ9" TargetMode="External"/><Relationship Id="rId1957" Type="http://schemas.openxmlformats.org/officeDocument/2006/relationships/hyperlink" Target="https://sanes.atlassian.net/browse/ESPC360-1105?atlOrigin=eyJpIjoiMjBhNWIzMmFjMjdiNGE1YzhhZTE4YmM0ZjA0MDM4ZWYiLCJwIjoiZXhjZWwtamlyYSJ9" TargetMode="External"/><Relationship Id="rId1512" Type="http://schemas.openxmlformats.org/officeDocument/2006/relationships/hyperlink" Target="https://sanes.atlassian.net/browse/ESPC360-2795?atlOrigin=eyJpIjoiMjBhNWIzMmFjMjdiNGE1YzhhZTE4YmM0ZjA0MDM4ZWYiLCJwIjoiZXhjZWwtamlyYSJ9" TargetMode="External"/><Relationship Id="rId1817" Type="http://schemas.openxmlformats.org/officeDocument/2006/relationships/hyperlink" Target="https://sanes.atlassian.net/browse/ESPC360-950?atlOrigin=eyJpIjoiMjBhNWIzMmFjMjdiNGE1YzhhZTE4YmM0ZjA0MDM4ZWYiLCJwIjoiZXhjZWwtamlyYSJ9" TargetMode="External"/><Relationship Id="rId11" Type="http://schemas.openxmlformats.org/officeDocument/2006/relationships/hyperlink" Target="https://sanes.atlassian.net/browse/ESPC360-8624?atlOrigin=eyJpIjoiMjBhNWIzMmFjMjdiNGE1YzhhZTE4YmM0ZjA0MDM4ZWYiLCJwIjoiZXhjZWwtamlyYSJ9" TargetMode="External"/><Relationship Id="rId398" Type="http://schemas.openxmlformats.org/officeDocument/2006/relationships/hyperlink" Target="https://sanes.atlassian.net/browse/ESPC360-3080?atlOrigin=eyJpIjoiMjBhNWIzMmFjMjdiNGE1YzhhZTE4YmM0ZjA0MDM4ZWYiLCJwIjoiZXhjZWwtamlyYSJ9" TargetMode="External"/><Relationship Id="rId2079" Type="http://schemas.openxmlformats.org/officeDocument/2006/relationships/hyperlink" Target="https://sanes.atlassian.net/browse/ESPC360-36?atlOrigin=eyJpIjoiMjBhNWIzMmFjMjdiNGE1YzhhZTE4YmM0ZjA0MDM4ZWYiLCJwIjoiZXhjZWwtamlyYSJ9" TargetMode="External"/><Relationship Id="rId160" Type="http://schemas.openxmlformats.org/officeDocument/2006/relationships/hyperlink" Target="https://sanes.atlassian.net/browse/ESDCENINFO-1105?atlOrigin=eyJpIjoiMjBhNWIzMmFjMjdiNGE1YzhhZTE4YmM0ZjA0MDM4ZWYiLCJwIjoiZXhjZWwtamlyYSJ9" TargetMode="External"/><Relationship Id="rId2286" Type="http://schemas.openxmlformats.org/officeDocument/2006/relationships/hyperlink" Target="https://sanes.atlassian.net/browse/ESPC360-192?atlOrigin=eyJpIjoiMjBhNWIzMmFjMjdiNGE1YzhhZTE4YmM0ZjA0MDM4ZWYiLCJwIjoiZXhjZWwtamlyYSJ9" TargetMode="External"/><Relationship Id="rId258" Type="http://schemas.openxmlformats.org/officeDocument/2006/relationships/hyperlink" Target="https://sanes.atlassian.net/browse/ESPC360-5796?atlOrigin=eyJpIjoiMjBhNWIzMmFjMjdiNGE1YzhhZTE4YmM0ZjA0MDM4ZWYiLCJwIjoiZXhjZWwtamlyYSJ9" TargetMode="External"/><Relationship Id="rId465" Type="http://schemas.openxmlformats.org/officeDocument/2006/relationships/hyperlink" Target="https://sanes.atlassian.net/browse/ESPC360-3649?atlOrigin=eyJpIjoiMjBhNWIzMmFjMjdiNGE1YzhhZTE4YmM0ZjA0MDM4ZWYiLCJwIjoiZXhjZWwtamlyYSJ9" TargetMode="External"/><Relationship Id="rId672" Type="http://schemas.openxmlformats.org/officeDocument/2006/relationships/hyperlink" Target="https://sanes.atlassian.net/browse/ESPC360-5823?atlOrigin=eyJpIjoiMjBhNWIzMmFjMjdiNGE1YzhhZTE4YmM0ZjA0MDM4ZWYiLCJwIjoiZXhjZWwtamlyYSJ9" TargetMode="External"/><Relationship Id="rId1095" Type="http://schemas.openxmlformats.org/officeDocument/2006/relationships/hyperlink" Target="https://sanes.atlassian.net/browse/ESPC360-4501?atlOrigin=eyJpIjoiMjBhNWIzMmFjMjdiNGE1YzhhZTE4YmM0ZjA0MDM4ZWYiLCJwIjoiZXhjZWwtamlyYSJ9" TargetMode="External"/><Relationship Id="rId2146" Type="http://schemas.openxmlformats.org/officeDocument/2006/relationships/hyperlink" Target="https://sanes.atlassian.net/browse/ESPC360-282?atlOrigin=eyJpIjoiMjBhNWIzMmFjMjdiNGE1YzhhZTE4YmM0ZjA0MDM4ZWYiLCJwIjoiZXhjZWwtamlyYSJ9" TargetMode="External"/><Relationship Id="rId2353" Type="http://schemas.openxmlformats.org/officeDocument/2006/relationships/hyperlink" Target="https://sanes.atlassian.net/browse/ESPC360-56?atlOrigin=eyJpIjoiMjBhNWIzMmFjMjdiNGE1YzhhZTE4YmM0ZjA0MDM4ZWYiLCJwIjoiZXhjZWwtamlyYSJ9" TargetMode="External"/><Relationship Id="rId118" Type="http://schemas.openxmlformats.org/officeDocument/2006/relationships/hyperlink" Target="https://sanes.atlassian.net/browse/ESPC360-8671?atlOrigin=eyJpIjoiMjBhNWIzMmFjMjdiNGE1YzhhZTE4YmM0ZjA0MDM4ZWYiLCJwIjoiZXhjZWwtamlyYSJ9" TargetMode="External"/><Relationship Id="rId325" Type="http://schemas.openxmlformats.org/officeDocument/2006/relationships/hyperlink" Target="https://sanes.atlassian.net/browse/ESPC360-7398?atlOrigin=eyJpIjoiMjBhNWIzMmFjMjdiNGE1YzhhZTE4YmM0ZjA0MDM4ZWYiLCJwIjoiZXhjZWwtamlyYSJ9" TargetMode="External"/><Relationship Id="rId532" Type="http://schemas.openxmlformats.org/officeDocument/2006/relationships/hyperlink" Target="https://sanes.atlassian.net/browse/ESPC360-8638?atlOrigin=eyJpIjoiMjBhNWIzMmFjMjdiNGE1YzhhZTE4YmM0ZjA0MDM4ZWYiLCJwIjoiZXhjZWwtamlyYSJ9" TargetMode="External"/><Relationship Id="rId977" Type="http://schemas.openxmlformats.org/officeDocument/2006/relationships/hyperlink" Target="https://sanes.atlassian.net/browse/ESPC360-4962?atlOrigin=eyJpIjoiMjBhNWIzMmFjMjdiNGE1YzhhZTE4YmM0ZjA0MDM4ZWYiLCJwIjoiZXhjZWwtamlyYSJ9" TargetMode="External"/><Relationship Id="rId1162" Type="http://schemas.openxmlformats.org/officeDocument/2006/relationships/hyperlink" Target="https://sanes.atlassian.net/browse/ESPC360-4030?atlOrigin=eyJpIjoiMjBhNWIzMmFjMjdiNGE1YzhhZTE4YmM0ZjA0MDM4ZWYiLCJwIjoiZXhjZWwtamlyYSJ9" TargetMode="External"/><Relationship Id="rId2006" Type="http://schemas.openxmlformats.org/officeDocument/2006/relationships/hyperlink" Target="https://sanes.atlassian.net/browse/ESPC360-22?atlOrigin=eyJpIjoiMjBhNWIzMmFjMjdiNGE1YzhhZTE4YmM0ZjA0MDM4ZWYiLCJwIjoiZXhjZWwtamlyYSJ9" TargetMode="External"/><Relationship Id="rId2213" Type="http://schemas.openxmlformats.org/officeDocument/2006/relationships/hyperlink" Target="https://sanes.atlassian.net/browse/ESPC360-26?atlOrigin=eyJpIjoiMjBhNWIzMmFjMjdiNGE1YzhhZTE4YmM0ZjA0MDM4ZWYiLCJwIjoiZXhjZWwtamlyYSJ9" TargetMode="External"/><Relationship Id="rId2420" Type="http://schemas.openxmlformats.org/officeDocument/2006/relationships/hyperlink" Target="https://sanes.atlassian.net/browse/ESPC360-73?atlOrigin=eyJpIjoiMjBhNWIzMmFjMjdiNGE1YzhhZTE4YmM0ZjA0MDM4ZWYiLCJwIjoiZXhjZWwtamlyYSJ9" TargetMode="External"/><Relationship Id="rId837" Type="http://schemas.openxmlformats.org/officeDocument/2006/relationships/hyperlink" Target="https://sanes.atlassian.net/browse/ESPC360-3646?atlOrigin=eyJpIjoiMjBhNWIzMmFjMjdiNGE1YzhhZTE4YmM0ZjA0MDM4ZWYiLCJwIjoiZXhjZWwtamlyYSJ9" TargetMode="External"/><Relationship Id="rId1022" Type="http://schemas.openxmlformats.org/officeDocument/2006/relationships/hyperlink" Target="https://sanes.atlassian.net/browse/ESPC360-4586?atlOrigin=eyJpIjoiMjBhNWIzMmFjMjdiNGE1YzhhZTE4YmM0ZjA0MDM4ZWYiLCJwIjoiZXhjZWwtamlyYSJ9" TargetMode="External"/><Relationship Id="rId1467" Type="http://schemas.openxmlformats.org/officeDocument/2006/relationships/hyperlink" Target="https://sanes.atlassian.net/browse/ESPC360-282?atlOrigin=eyJpIjoiMjBhNWIzMmFjMjdiNGE1YzhhZTE4YmM0ZjA0MDM4ZWYiLCJwIjoiZXhjZWwtamlyYSJ9" TargetMode="External"/><Relationship Id="rId1674" Type="http://schemas.openxmlformats.org/officeDocument/2006/relationships/hyperlink" Target="https://sanes.atlassian.net/browse/ESPC360-533?atlOrigin=eyJpIjoiMjBhNWIzMmFjMjdiNGE1YzhhZTE4YmM0ZjA0MDM4ZWYiLCJwIjoiZXhjZWwtamlyYSJ9" TargetMode="External"/><Relationship Id="rId1881" Type="http://schemas.openxmlformats.org/officeDocument/2006/relationships/hyperlink" Target="https://sanes.atlassian.net/browse/ESPC360-26?atlOrigin=eyJpIjoiMjBhNWIzMmFjMjdiNGE1YzhhZTE4YmM0ZjA0MDM4ZWYiLCJwIjoiZXhjZWwtamlyYSJ9" TargetMode="External"/><Relationship Id="rId904" Type="http://schemas.openxmlformats.org/officeDocument/2006/relationships/hyperlink" Target="https://sanes.atlassian.net/browse/ESPC360-4276?atlOrigin=eyJpIjoiMjBhNWIzMmFjMjdiNGE1YzhhZTE4YmM0ZjA0MDM4ZWYiLCJwIjoiZXhjZWwtamlyYSJ9" TargetMode="External"/><Relationship Id="rId1327" Type="http://schemas.openxmlformats.org/officeDocument/2006/relationships/hyperlink" Target="https://sanes.atlassian.net/browse/ESPC360-3649?atlOrigin=eyJpIjoiMjBhNWIzMmFjMjdiNGE1YzhhZTE4YmM0ZjA0MDM4ZWYiLCJwIjoiZXhjZWwtamlyYSJ9" TargetMode="External"/><Relationship Id="rId1534" Type="http://schemas.openxmlformats.org/officeDocument/2006/relationships/hyperlink" Target="https://sanes.atlassian.net/browse/ESPC360-26?atlOrigin=eyJpIjoiMjBhNWIzMmFjMjdiNGE1YzhhZTE4YmM0ZjA0MDM4ZWYiLCJwIjoiZXhjZWwtamlyYSJ9" TargetMode="External"/><Relationship Id="rId1741" Type="http://schemas.openxmlformats.org/officeDocument/2006/relationships/hyperlink" Target="https://sanes.atlassian.net/browse/ESPC360-50?atlOrigin=eyJpIjoiMjBhNWIzMmFjMjdiNGE1YzhhZTE4YmM0ZjA0MDM4ZWYiLCJwIjoiZXhjZWwtamlyYSJ9" TargetMode="External"/><Relationship Id="rId1979" Type="http://schemas.openxmlformats.org/officeDocument/2006/relationships/hyperlink" Target="https://sanes.atlassian.net/browse/ESPC360-4530?atlOrigin=eyJpIjoiMjBhNWIzMmFjMjdiNGE1YzhhZTE4YmM0ZjA0MDM4ZWYiLCJwIjoiZXhjZWwtamlyYSJ9" TargetMode="External"/><Relationship Id="rId33" Type="http://schemas.openxmlformats.org/officeDocument/2006/relationships/hyperlink" Target="https://sanes.atlassian.net/browse/ESPC360-3882?atlOrigin=eyJpIjoiMjBhNWIzMmFjMjdiNGE1YzhhZTE4YmM0ZjA0MDM4ZWYiLCJwIjoiZXhjZWwtamlyYSJ9" TargetMode="External"/><Relationship Id="rId1601" Type="http://schemas.openxmlformats.org/officeDocument/2006/relationships/hyperlink" Target="https://sanes.atlassian.net/browse/ESPC360-2168?atlOrigin=eyJpIjoiMjBhNWIzMmFjMjdiNGE1YzhhZTE4YmM0ZjA0MDM4ZWYiLCJwIjoiZXhjZWwtamlyYSJ9" TargetMode="External"/><Relationship Id="rId1839" Type="http://schemas.openxmlformats.org/officeDocument/2006/relationships/hyperlink" Target="https://sanes.atlassian.net/browse/ESPC360-50?atlOrigin=eyJpIjoiMjBhNWIzMmFjMjdiNGE1YzhhZTE4YmM0ZjA0MDM4ZWYiLCJwIjoiZXhjZWwtamlyYSJ9" TargetMode="External"/><Relationship Id="rId182" Type="http://schemas.openxmlformats.org/officeDocument/2006/relationships/hyperlink" Target="https://sanes.atlassian.net/browse/ESPC360-8035?atlOrigin=eyJpIjoiMjBhNWIzMmFjMjdiNGE1YzhhZTE4YmM0ZjA0MDM4ZWYiLCJwIjoiZXhjZWwtamlyYSJ9" TargetMode="External"/><Relationship Id="rId1906" Type="http://schemas.openxmlformats.org/officeDocument/2006/relationships/hyperlink" Target="https://sanes.atlassian.net/browse/ESPC360-1132?atlOrigin=eyJpIjoiMjBhNWIzMmFjMjdiNGE1YzhhZTE4YmM0ZjA0MDM4ZWYiLCJwIjoiZXhjZWwtamlyYSJ9" TargetMode="External"/><Relationship Id="rId487" Type="http://schemas.openxmlformats.org/officeDocument/2006/relationships/hyperlink" Target="https://sanes.atlassian.net/browse/ESPC360-3882?atlOrigin=eyJpIjoiMjBhNWIzMmFjMjdiNGE1YzhhZTE4YmM0ZjA0MDM4ZWYiLCJwIjoiZXhjZWwtamlyYSJ9" TargetMode="External"/><Relationship Id="rId694" Type="http://schemas.openxmlformats.org/officeDocument/2006/relationships/hyperlink" Target="https://sanes.atlassian.net/browse/ESDCENINFO-1110?atlOrigin=eyJpIjoiMjBhNWIzMmFjMjdiNGE1YzhhZTE4YmM0ZjA0MDM4ZWYiLCJwIjoiZXhjZWwtamlyYSJ9" TargetMode="External"/><Relationship Id="rId2070" Type="http://schemas.openxmlformats.org/officeDocument/2006/relationships/hyperlink" Target="https://sanes.atlassian.net/browse/ESPC360-56?atlOrigin=eyJpIjoiMjBhNWIzMmFjMjdiNGE1YzhhZTE4YmM0ZjA0MDM4ZWYiLCJwIjoiZXhjZWwtamlyYSJ9" TargetMode="External"/><Relationship Id="rId2168" Type="http://schemas.openxmlformats.org/officeDocument/2006/relationships/hyperlink" Target="https://sanes.atlassian.net/browse/ESPC360-38?atlOrigin=eyJpIjoiMjBhNWIzMmFjMjdiNGE1YzhhZTE4YmM0ZjA0MDM4ZWYiLCJwIjoiZXhjZWwtamlyYSJ9" TargetMode="External"/><Relationship Id="rId2375" Type="http://schemas.openxmlformats.org/officeDocument/2006/relationships/hyperlink" Target="https://sanes.atlassian.net/browse/ESPC360-26?atlOrigin=eyJpIjoiMjBhNWIzMmFjMjdiNGE1YzhhZTE4YmM0ZjA0MDM4ZWYiLCJwIjoiZXhjZWwtamlyYSJ9" TargetMode="External"/><Relationship Id="rId347" Type="http://schemas.openxmlformats.org/officeDocument/2006/relationships/hyperlink" Target="https://sanes.atlassian.net/browse/ESDCENINFO-1087?atlOrigin=eyJpIjoiMjBhNWIzMmFjMjdiNGE1YzhhZTE4YmM0ZjA0MDM4ZWYiLCJwIjoiZXhjZWwtamlyYSJ9" TargetMode="External"/><Relationship Id="rId999" Type="http://schemas.openxmlformats.org/officeDocument/2006/relationships/hyperlink" Target="https://sanes.atlassian.net/browse/ESPC360-3135?atlOrigin=eyJpIjoiMjBhNWIzMmFjMjdiNGE1YzhhZTE4YmM0ZjA0MDM4ZWYiLCJwIjoiZXhjZWwtamlyYSJ9" TargetMode="External"/><Relationship Id="rId1184" Type="http://schemas.openxmlformats.org/officeDocument/2006/relationships/hyperlink" Target="https://sanes.atlassian.net/browse/ESPC360-4552?atlOrigin=eyJpIjoiMjBhNWIzMmFjMjdiNGE1YzhhZTE4YmM0ZjA0MDM4ZWYiLCJwIjoiZXhjZWwtamlyYSJ9" TargetMode="External"/><Relationship Id="rId2028" Type="http://schemas.openxmlformats.org/officeDocument/2006/relationships/hyperlink" Target="https://sanes.atlassian.net/browse/ESPC360-741?atlOrigin=eyJpIjoiMjBhNWIzMmFjMjdiNGE1YzhhZTE4YmM0ZjA0MDM4ZWYiLCJwIjoiZXhjZWwtamlyYSJ9" TargetMode="External"/><Relationship Id="rId554" Type="http://schemas.openxmlformats.org/officeDocument/2006/relationships/hyperlink" Target="https://sanes.atlassian.net/browse/ESPC360-6260?atlOrigin=eyJpIjoiMjBhNWIzMmFjMjdiNGE1YzhhZTE4YmM0ZjA0MDM4ZWYiLCJwIjoiZXhjZWwtamlyYSJ9" TargetMode="External"/><Relationship Id="rId761" Type="http://schemas.openxmlformats.org/officeDocument/2006/relationships/hyperlink" Target="https://sanes.atlassian.net/browse/ESPC360-5804?atlOrigin=eyJpIjoiMjBhNWIzMmFjMjdiNGE1YzhhZTE4YmM0ZjA0MDM4ZWYiLCJwIjoiZXhjZWwtamlyYSJ9" TargetMode="External"/><Relationship Id="rId859" Type="http://schemas.openxmlformats.org/officeDocument/2006/relationships/hyperlink" Target="https://sanes.atlassian.net/browse/ESPC360-5095?atlOrigin=eyJpIjoiMjBhNWIzMmFjMjdiNGE1YzhhZTE4YmM0ZjA0MDM4ZWYiLCJwIjoiZXhjZWwtamlyYSJ9" TargetMode="External"/><Relationship Id="rId1391" Type="http://schemas.openxmlformats.org/officeDocument/2006/relationships/hyperlink" Target="https://sanes.atlassian.net/browse/PORTALADN-38781?atlOrigin=eyJpIjoiMjBhNWIzMmFjMjdiNGE1YzhhZTE4YmM0ZjA0MDM4ZWYiLCJwIjoiZXhjZWwtamlyYSJ9" TargetMode="External"/><Relationship Id="rId1489" Type="http://schemas.openxmlformats.org/officeDocument/2006/relationships/hyperlink" Target="https://sanes.atlassian.net/browse/ESPC360-26?atlOrigin=eyJpIjoiMjBhNWIzMmFjMjdiNGE1YzhhZTE4YmM0ZjA0MDM4ZWYiLCJwIjoiZXhjZWwtamlyYSJ9" TargetMode="External"/><Relationship Id="rId1696" Type="http://schemas.openxmlformats.org/officeDocument/2006/relationships/hyperlink" Target="https://sanes.atlassian.net/browse/ESPC360-2497?atlOrigin=eyJpIjoiMjBhNWIzMmFjMjdiNGE1YzhhZTE4YmM0ZjA0MDM4ZWYiLCJwIjoiZXhjZWwtamlyYSJ9" TargetMode="External"/><Relationship Id="rId2235" Type="http://schemas.openxmlformats.org/officeDocument/2006/relationships/hyperlink" Target="https://sanes.atlassian.net/browse/ESPC360-297?atlOrigin=eyJpIjoiMjBhNWIzMmFjMjdiNGE1YzhhZTE4YmM0ZjA0MDM4ZWYiLCJwIjoiZXhjZWwtamlyYSJ9" TargetMode="External"/><Relationship Id="rId2442" Type="http://schemas.openxmlformats.org/officeDocument/2006/relationships/hyperlink" Target="https://sanes.atlassian.net/browse/ESPC360-35?atlOrigin=eyJpIjoiMjBhNWIzMmFjMjdiNGE1YzhhZTE4YmM0ZjA0MDM4ZWYiLCJwIjoiZXhjZWwtamlyYSJ9" TargetMode="External"/><Relationship Id="rId207" Type="http://schemas.openxmlformats.org/officeDocument/2006/relationships/hyperlink" Target="https://sanes.atlassian.net/browse/ESPC360-7956?atlOrigin=eyJpIjoiMjBhNWIzMmFjMjdiNGE1YzhhZTE4YmM0ZjA0MDM4ZWYiLCJwIjoiZXhjZWwtamlyYSJ9" TargetMode="External"/><Relationship Id="rId414" Type="http://schemas.openxmlformats.org/officeDocument/2006/relationships/hyperlink" Target="https://sanes.atlassian.net/browse/ESPC360-6841?atlOrigin=eyJpIjoiMjBhNWIzMmFjMjdiNGE1YzhhZTE4YmM0ZjA0MDM4ZWYiLCJwIjoiZXhjZWwtamlyYSJ9" TargetMode="External"/><Relationship Id="rId621" Type="http://schemas.openxmlformats.org/officeDocument/2006/relationships/hyperlink" Target="https://sanes.atlassian.net/browse/ESPC360-5823?atlOrigin=eyJpIjoiMjBhNWIzMmFjMjdiNGE1YzhhZTE4YmM0ZjA0MDM4ZWYiLCJwIjoiZXhjZWwtamlyYSJ9" TargetMode="External"/><Relationship Id="rId1044" Type="http://schemas.openxmlformats.org/officeDocument/2006/relationships/hyperlink" Target="https://sanes.atlassian.net/browse/ESPC360-4553?atlOrigin=eyJpIjoiMjBhNWIzMmFjMjdiNGE1YzhhZTE4YmM0ZjA0MDM4ZWYiLCJwIjoiZXhjZWwtamlyYSJ9" TargetMode="External"/><Relationship Id="rId1251" Type="http://schemas.openxmlformats.org/officeDocument/2006/relationships/hyperlink" Target="https://sanes.atlassian.net/browse/ESPC360-3468?atlOrigin=eyJpIjoiMjBhNWIzMmFjMjdiNGE1YzhhZTE4YmM0ZjA0MDM4ZWYiLCJwIjoiZXhjZWwtamlyYSJ9" TargetMode="External"/><Relationship Id="rId1349" Type="http://schemas.openxmlformats.org/officeDocument/2006/relationships/hyperlink" Target="https://sanes.atlassian.net/browse/ESDCENINFO-1036?atlOrigin=eyJpIjoiMjBhNWIzMmFjMjdiNGE1YzhhZTE4YmM0ZjA0MDM4ZWYiLCJwIjoiZXhjZWwtamlyYSJ9" TargetMode="External"/><Relationship Id="rId2302" Type="http://schemas.openxmlformats.org/officeDocument/2006/relationships/hyperlink" Target="https://sanes.atlassian.net/browse/ESPC360-36?atlOrigin=eyJpIjoiMjBhNWIzMmFjMjdiNGE1YzhhZTE4YmM0ZjA0MDM4ZWYiLCJwIjoiZXhjZWwtamlyYSJ9" TargetMode="External"/><Relationship Id="rId719" Type="http://schemas.openxmlformats.org/officeDocument/2006/relationships/hyperlink" Target="https://sanes.atlassian.net/browse/ESPC360-5870?atlOrigin=eyJpIjoiMjBhNWIzMmFjMjdiNGE1YzhhZTE4YmM0ZjA0MDM4ZWYiLCJwIjoiZXhjZWwtamlyYSJ9" TargetMode="External"/><Relationship Id="rId926" Type="http://schemas.openxmlformats.org/officeDocument/2006/relationships/hyperlink" Target="https://sanes.atlassian.net/browse/ESPC360-5179?atlOrigin=eyJpIjoiMjBhNWIzMmFjMjdiNGE1YzhhZTE4YmM0ZjA0MDM4ZWYiLCJwIjoiZXhjZWwtamlyYSJ9" TargetMode="External"/><Relationship Id="rId1111" Type="http://schemas.openxmlformats.org/officeDocument/2006/relationships/hyperlink" Target="https://sanes.atlassian.net/browse/ESPC360-3882?atlOrigin=eyJpIjoiMjBhNWIzMmFjMjdiNGE1YzhhZTE4YmM0ZjA0MDM4ZWYiLCJwIjoiZXhjZWwtamlyYSJ9" TargetMode="External"/><Relationship Id="rId1556" Type="http://schemas.openxmlformats.org/officeDocument/2006/relationships/hyperlink" Target="https://sanes.atlassian.net/browse/ESPC360-2467?atlOrigin=eyJpIjoiMjBhNWIzMmFjMjdiNGE1YzhhZTE4YmM0ZjA0MDM4ZWYiLCJwIjoiZXhjZWwtamlyYSJ9" TargetMode="External"/><Relationship Id="rId1763" Type="http://schemas.openxmlformats.org/officeDocument/2006/relationships/hyperlink" Target="https://sanes.atlassian.net/browse/ESPC360-1656?atlOrigin=eyJpIjoiMjBhNWIzMmFjMjdiNGE1YzhhZTE4YmM0ZjA0MDM4ZWYiLCJwIjoiZXhjZWwtamlyYSJ9" TargetMode="External"/><Relationship Id="rId1970" Type="http://schemas.openxmlformats.org/officeDocument/2006/relationships/hyperlink" Target="https://sanes.atlassian.net/browse/ESPC360-282?atlOrigin=eyJpIjoiMjBhNWIzMmFjMjdiNGE1YzhhZTE4YmM0ZjA0MDM4ZWYiLCJwIjoiZXhjZWwtamlyYSJ9" TargetMode="External"/><Relationship Id="rId55" Type="http://schemas.openxmlformats.org/officeDocument/2006/relationships/hyperlink" Target="https://sanes.atlassian.net/browse/ESPC360-8767?atlOrigin=eyJpIjoiMjBhNWIzMmFjMjdiNGE1YzhhZTE4YmM0ZjA0MDM4ZWYiLCJwIjoiZXhjZWwtamlyYSJ9" TargetMode="External"/><Relationship Id="rId1209" Type="http://schemas.openxmlformats.org/officeDocument/2006/relationships/hyperlink" Target="https://sanes.atlassian.net/browse/ESPC360-3882?atlOrigin=eyJpIjoiMjBhNWIzMmFjMjdiNGE1YzhhZTE4YmM0ZjA0MDM4ZWYiLCJwIjoiZXhjZWwtamlyYSJ9" TargetMode="External"/><Relationship Id="rId1416" Type="http://schemas.openxmlformats.org/officeDocument/2006/relationships/hyperlink" Target="https://sanes.atlassian.net/browse/ESPC360-3061?atlOrigin=eyJpIjoiMjBhNWIzMmFjMjdiNGE1YzhhZTE4YmM0ZjA0MDM4ZWYiLCJwIjoiZXhjZWwtamlyYSJ9" TargetMode="External"/><Relationship Id="rId1623" Type="http://schemas.openxmlformats.org/officeDocument/2006/relationships/hyperlink" Target="https://sanes.atlassian.net/browse/ESPC360-65?atlOrigin=eyJpIjoiMjBhNWIzMmFjMjdiNGE1YzhhZTE4YmM0ZjA0MDM4ZWYiLCJwIjoiZXhjZWwtamlyYSJ9" TargetMode="External"/><Relationship Id="rId1830" Type="http://schemas.openxmlformats.org/officeDocument/2006/relationships/hyperlink" Target="https://sanes.atlassian.net/browse/ESPC360-50?atlOrigin=eyJpIjoiMjBhNWIzMmFjMjdiNGE1YzhhZTE4YmM0ZjA0MDM4ZWYiLCJwIjoiZXhjZWwtamlyYSJ9" TargetMode="External"/><Relationship Id="rId1928" Type="http://schemas.openxmlformats.org/officeDocument/2006/relationships/hyperlink" Target="https://sanes.atlassian.net/browse/ESPC360-87?atlOrigin=eyJpIjoiMjBhNWIzMmFjMjdiNGE1YzhhZTE4YmM0ZjA0MDM4ZWYiLCJwIjoiZXhjZWwtamlyYSJ9" TargetMode="External"/><Relationship Id="rId2092" Type="http://schemas.openxmlformats.org/officeDocument/2006/relationships/hyperlink" Target="https://sanes.atlassian.net/browse/ESPC360-26?atlOrigin=eyJpIjoiMjBhNWIzMmFjMjdiNGE1YzhhZTE4YmM0ZjA0MDM4ZWYiLCJwIjoiZXhjZWwtamlyYSJ9" TargetMode="External"/><Relationship Id="rId271" Type="http://schemas.openxmlformats.org/officeDocument/2006/relationships/hyperlink" Target="https://sanes.atlassian.net/browse/ESPC360-7600?atlOrigin=eyJpIjoiMjBhNWIzMmFjMjdiNGE1YzhhZTE4YmM0ZjA0MDM4ZWYiLCJwIjoiZXhjZWwtamlyYSJ9" TargetMode="External"/><Relationship Id="rId2397" Type="http://schemas.openxmlformats.org/officeDocument/2006/relationships/hyperlink" Target="https://sanes.atlassian.net/browse/ESPC360-91?atlOrigin=eyJpIjoiMjBhNWIzMmFjMjdiNGE1YzhhZTE4YmM0ZjA0MDM4ZWYiLCJwIjoiZXhjZWwtamlyYSJ9" TargetMode="External"/><Relationship Id="rId131" Type="http://schemas.openxmlformats.org/officeDocument/2006/relationships/hyperlink" Target="https://sanes.atlassian.net/browse/ESDCENINFO-1110?atlOrigin=eyJpIjoiMjBhNWIzMmFjMjdiNGE1YzhhZTE4YmM0ZjA0MDM4ZWYiLCJwIjoiZXhjZWwtamlyYSJ9" TargetMode="External"/><Relationship Id="rId369" Type="http://schemas.openxmlformats.org/officeDocument/2006/relationships/hyperlink" Target="https://sanes.atlassian.net/browse/ESPC360-7205?atlOrigin=eyJpIjoiMjBhNWIzMmFjMjdiNGE1YzhhZTE4YmM0ZjA0MDM4ZWYiLCJwIjoiZXhjZWwtamlyYSJ9" TargetMode="External"/><Relationship Id="rId576" Type="http://schemas.openxmlformats.org/officeDocument/2006/relationships/hyperlink" Target="https://sanes.atlassian.net/browse/ESPC360-6192?atlOrigin=eyJpIjoiMjBhNWIzMmFjMjdiNGE1YzhhZTE4YmM0ZjA0MDM4ZWYiLCJwIjoiZXhjZWwtamlyYSJ9" TargetMode="External"/><Relationship Id="rId783" Type="http://schemas.openxmlformats.org/officeDocument/2006/relationships/hyperlink" Target="https://sanes.atlassian.net/browse/ESDCENINFO-1089?atlOrigin=eyJpIjoiMjBhNWIzMmFjMjdiNGE1YzhhZTE4YmM0ZjA0MDM4ZWYiLCJwIjoiZXhjZWwtamlyYSJ9" TargetMode="External"/><Relationship Id="rId990" Type="http://schemas.openxmlformats.org/officeDocument/2006/relationships/hyperlink" Target="https://sanes.atlassian.net/browse/ESPC360-4306?atlOrigin=eyJpIjoiMjBhNWIzMmFjMjdiNGE1YzhhZTE4YmM0ZjA0MDM4ZWYiLCJwIjoiZXhjZWwtamlyYSJ9" TargetMode="External"/><Relationship Id="rId2257" Type="http://schemas.openxmlformats.org/officeDocument/2006/relationships/hyperlink" Target="https://sanes.atlassian.net/browse/ESPC360-282?atlOrigin=eyJpIjoiMjBhNWIzMmFjMjdiNGE1YzhhZTE4YmM0ZjA0MDM4ZWYiLCJwIjoiZXhjZWwtamlyYSJ9" TargetMode="External"/><Relationship Id="rId2464" Type="http://schemas.microsoft.com/office/2017/10/relationships/threadedComment" Target="../threadedComments/threadedComment3.xml"/><Relationship Id="rId229" Type="http://schemas.openxmlformats.org/officeDocument/2006/relationships/hyperlink" Target="https://sanes.atlassian.net/browse/ESPC360-7870?atlOrigin=eyJpIjoiMjBhNWIzMmFjMjdiNGE1YzhhZTE4YmM0ZjA0MDM4ZWYiLCJwIjoiZXhjZWwtamlyYSJ9" TargetMode="External"/><Relationship Id="rId436" Type="http://schemas.openxmlformats.org/officeDocument/2006/relationships/hyperlink" Target="https://sanes.atlassian.net/browse/ESPC360-3882?atlOrigin=eyJpIjoiMjBhNWIzMmFjMjdiNGE1YzhhZTE4YmM0ZjA0MDM4ZWYiLCJwIjoiZXhjZWwtamlyYSJ9" TargetMode="External"/><Relationship Id="rId643" Type="http://schemas.openxmlformats.org/officeDocument/2006/relationships/hyperlink" Target="https://sanes.atlassian.net/browse/ESDCENINFO-1110?atlOrigin=eyJpIjoiMjBhNWIzMmFjMjdiNGE1YzhhZTE4YmM0ZjA0MDM4ZWYiLCJwIjoiZXhjZWwtamlyYSJ9" TargetMode="External"/><Relationship Id="rId1066" Type="http://schemas.openxmlformats.org/officeDocument/2006/relationships/hyperlink" Target="https://sanes.atlassian.net/browse/ESPC360-3882?atlOrigin=eyJpIjoiMjBhNWIzMmFjMjdiNGE1YzhhZTE4YmM0ZjA0MDM4ZWYiLCJwIjoiZXhjZWwtamlyYSJ9" TargetMode="External"/><Relationship Id="rId1273" Type="http://schemas.openxmlformats.org/officeDocument/2006/relationships/hyperlink" Target="https://sanes.atlassian.net/browse/ESPC360-3449?atlOrigin=eyJpIjoiMjBhNWIzMmFjMjdiNGE1YzhhZTE4YmM0ZjA0MDM4ZWYiLCJwIjoiZXhjZWwtamlyYSJ9" TargetMode="External"/><Relationship Id="rId1480" Type="http://schemas.openxmlformats.org/officeDocument/2006/relationships/hyperlink" Target="https://sanes.atlassian.net/browse/ESDCENINFO-1036?atlOrigin=eyJpIjoiMjBhNWIzMmFjMjdiNGE1YzhhZTE4YmM0ZjA0MDM4ZWYiLCJwIjoiZXhjZWwtamlyYSJ9" TargetMode="External"/><Relationship Id="rId2117" Type="http://schemas.openxmlformats.org/officeDocument/2006/relationships/hyperlink" Target="https://sanes.atlassian.net/browse/ESPC360-282?atlOrigin=eyJpIjoiMjBhNWIzMmFjMjdiNGE1YzhhZTE4YmM0ZjA0MDM4ZWYiLCJwIjoiZXhjZWwtamlyYSJ9" TargetMode="External"/><Relationship Id="rId2324" Type="http://schemas.openxmlformats.org/officeDocument/2006/relationships/hyperlink" Target="https://sanes.atlassian.net/browse/ESPC360-26?atlOrigin=eyJpIjoiMjBhNWIzMmFjMjdiNGE1YzhhZTE4YmM0ZjA0MDM4ZWYiLCJwIjoiZXhjZWwtamlyYSJ9" TargetMode="External"/><Relationship Id="rId850" Type="http://schemas.openxmlformats.org/officeDocument/2006/relationships/hyperlink" Target="https://sanes.atlassian.net/browse/ESPC360-5587?atlOrigin=eyJpIjoiMjBhNWIzMmFjMjdiNGE1YzhhZTE4YmM0ZjA0MDM4ZWYiLCJwIjoiZXhjZWwtamlyYSJ9" TargetMode="External"/><Relationship Id="rId948" Type="http://schemas.openxmlformats.org/officeDocument/2006/relationships/hyperlink" Target="https://sanes.atlassian.net/browse/ESPC360-4985?atlOrigin=eyJpIjoiMjBhNWIzMmFjMjdiNGE1YzhhZTE4YmM0ZjA0MDM4ZWYiLCJwIjoiZXhjZWwtamlyYSJ9" TargetMode="External"/><Relationship Id="rId1133" Type="http://schemas.openxmlformats.org/officeDocument/2006/relationships/hyperlink" Target="https://sanes.atlassian.net/browse/ESPC360-4338?atlOrigin=eyJpIjoiMjBhNWIzMmFjMjdiNGE1YzhhZTE4YmM0ZjA0MDM4ZWYiLCJwIjoiZXhjZWwtamlyYSJ9" TargetMode="External"/><Relationship Id="rId1578" Type="http://schemas.openxmlformats.org/officeDocument/2006/relationships/hyperlink" Target="https://sanes.atlassian.net/browse/ESPC360-56?atlOrigin=eyJpIjoiMjBhNWIzMmFjMjdiNGE1YzhhZTE4YmM0ZjA0MDM4ZWYiLCJwIjoiZXhjZWwtamlyYSJ9" TargetMode="External"/><Relationship Id="rId1785" Type="http://schemas.openxmlformats.org/officeDocument/2006/relationships/hyperlink" Target="https://sanes.atlassian.net/browse/ESPC360-2497?atlOrigin=eyJpIjoiMjBhNWIzMmFjMjdiNGE1YzhhZTE4YmM0ZjA0MDM4ZWYiLCJwIjoiZXhjZWwtamlyYSJ9" TargetMode="External"/><Relationship Id="rId1992" Type="http://schemas.openxmlformats.org/officeDocument/2006/relationships/hyperlink" Target="https://sanes.atlassian.net/browse/ESPC360-955?atlOrigin=eyJpIjoiMjBhNWIzMmFjMjdiNGE1YzhhZTE4YmM0ZjA0MDM4ZWYiLCJwIjoiZXhjZWwtamlyYSJ9" TargetMode="External"/><Relationship Id="rId77" Type="http://schemas.openxmlformats.org/officeDocument/2006/relationships/hyperlink" Target="https://sanes.atlassian.net/browse/ESPC360-6855?atlOrigin=eyJpIjoiMjBhNWIzMmFjMjdiNGE1YzhhZTE4YmM0ZjA0MDM4ZWYiLCJwIjoiZXhjZWwtamlyYSJ9" TargetMode="External"/><Relationship Id="rId503" Type="http://schemas.openxmlformats.org/officeDocument/2006/relationships/hyperlink" Target="https://sanes.atlassian.net/browse/ESPC360-6339?atlOrigin=eyJpIjoiMjBhNWIzMmFjMjdiNGE1YzhhZTE4YmM0ZjA0MDM4ZWYiLCJwIjoiZXhjZWwtamlyYSJ9" TargetMode="External"/><Relationship Id="rId710" Type="http://schemas.openxmlformats.org/officeDocument/2006/relationships/hyperlink" Target="https://sanes.atlassian.net/browse/ESPC360-5873?atlOrigin=eyJpIjoiMjBhNWIzMmFjMjdiNGE1YzhhZTE4YmM0ZjA0MDM4ZWYiLCJwIjoiZXhjZWwtamlyYSJ9" TargetMode="External"/><Relationship Id="rId808" Type="http://schemas.openxmlformats.org/officeDocument/2006/relationships/hyperlink" Target="https://sanes.atlassian.net/browse/ESPC360-5729?atlOrigin=eyJpIjoiMjBhNWIzMmFjMjdiNGE1YzhhZTE4YmM0ZjA0MDM4ZWYiLCJwIjoiZXhjZWwtamlyYSJ9" TargetMode="External"/><Relationship Id="rId1340" Type="http://schemas.openxmlformats.org/officeDocument/2006/relationships/hyperlink" Target="https://sanes.atlassian.net/browse/ESDCENINFO-1036?atlOrigin=eyJpIjoiMjBhNWIzMmFjMjdiNGE1YzhhZTE4YmM0ZjA0MDM4ZWYiLCJwIjoiZXhjZWwtamlyYSJ9" TargetMode="External"/><Relationship Id="rId1438" Type="http://schemas.openxmlformats.org/officeDocument/2006/relationships/hyperlink" Target="https://sanes.atlassian.net/browse/ESPC360-36?atlOrigin=eyJpIjoiMjBhNWIzMmFjMjdiNGE1YzhhZTE4YmM0ZjA0MDM4ZWYiLCJwIjoiZXhjZWwtamlyYSJ9" TargetMode="External"/><Relationship Id="rId1645" Type="http://schemas.openxmlformats.org/officeDocument/2006/relationships/hyperlink" Target="https://sanes.atlassian.net/browse/ESPC360-2497?atlOrigin=eyJpIjoiMjBhNWIzMmFjMjdiNGE1YzhhZTE4YmM0ZjA0MDM4ZWYiLCJwIjoiZXhjZWwtamlyYSJ9" TargetMode="External"/><Relationship Id="rId1200" Type="http://schemas.openxmlformats.org/officeDocument/2006/relationships/hyperlink" Target="https://sanes.atlassian.net/browse/ESPC360-3882?atlOrigin=eyJpIjoiMjBhNWIzMmFjMjdiNGE1YzhhZTE4YmM0ZjA0MDM4ZWYiLCJwIjoiZXhjZWwtamlyYSJ9" TargetMode="External"/><Relationship Id="rId1852" Type="http://schemas.openxmlformats.org/officeDocument/2006/relationships/hyperlink" Target="https://sanes.atlassian.net/browse/ESPC360-1278?atlOrigin=eyJpIjoiMjBhNWIzMmFjMjdiNGE1YzhhZTE4YmM0ZjA0MDM4ZWYiLCJwIjoiZXhjZWwtamlyYSJ9" TargetMode="External"/><Relationship Id="rId1505" Type="http://schemas.openxmlformats.org/officeDocument/2006/relationships/hyperlink" Target="https://sanes.atlassian.net/browse/ESPC360-2508?atlOrigin=eyJpIjoiMjBhNWIzMmFjMjdiNGE1YzhhZTE4YmM0ZjA0MDM4ZWYiLCJwIjoiZXhjZWwtamlyYSJ9" TargetMode="External"/><Relationship Id="rId1712" Type="http://schemas.openxmlformats.org/officeDocument/2006/relationships/hyperlink" Target="https://sanes.atlassian.net/browse/ESPC360-1756?atlOrigin=eyJpIjoiMjBhNWIzMmFjMjdiNGE1YzhhZTE4YmM0ZjA0MDM4ZWYiLCJwIjoiZXhjZWwtamlyYSJ9" TargetMode="External"/><Relationship Id="rId293" Type="http://schemas.openxmlformats.org/officeDocument/2006/relationships/hyperlink" Target="https://sanes.atlassian.net/browse/ESPC360-5757?atlOrigin=eyJpIjoiMjBhNWIzMmFjMjdiNGE1YzhhZTE4YmM0ZjA0MDM4ZWYiLCJwIjoiZXhjZWwtamlyYSJ9" TargetMode="External"/><Relationship Id="rId2181" Type="http://schemas.openxmlformats.org/officeDocument/2006/relationships/hyperlink" Target="https://sanes.atlassian.net/browse/ESPC360-317?atlOrigin=eyJpIjoiMjBhNWIzMmFjMjdiNGE1YzhhZTE4YmM0ZjA0MDM4ZWYiLCJwIjoiZXhjZWwtamlyYSJ9" TargetMode="External"/><Relationship Id="rId153" Type="http://schemas.openxmlformats.org/officeDocument/2006/relationships/hyperlink" Target="https://sanes.atlassian.net/browse/ESPC360-6855?atlOrigin=eyJpIjoiMjBhNWIzMmFjMjdiNGE1YzhhZTE4YmM0ZjA0MDM4ZWYiLCJwIjoiZXhjZWwtamlyYSJ9" TargetMode="External"/><Relationship Id="rId360" Type="http://schemas.openxmlformats.org/officeDocument/2006/relationships/hyperlink" Target="https://sanes.atlassian.net/browse/ESPC360-7211?atlOrigin=eyJpIjoiMjBhNWIzMmFjMjdiNGE1YzhhZTE4YmM0ZjA0MDM4ZWYiLCJwIjoiZXhjZWwtamlyYSJ9" TargetMode="External"/><Relationship Id="rId598" Type="http://schemas.openxmlformats.org/officeDocument/2006/relationships/hyperlink" Target="https://sanes.atlassian.net/browse/ESPC360-5727?atlOrigin=eyJpIjoiMjBhNWIzMmFjMjdiNGE1YzhhZTE4YmM0ZjA0MDM4ZWYiLCJwIjoiZXhjZWwtamlyYSJ9" TargetMode="External"/><Relationship Id="rId2041" Type="http://schemas.openxmlformats.org/officeDocument/2006/relationships/hyperlink" Target="https://sanes.atlassian.net/browse/ESPC360-26?atlOrigin=eyJpIjoiMjBhNWIzMmFjMjdiNGE1YzhhZTE4YmM0ZjA0MDM4ZWYiLCJwIjoiZXhjZWwtamlyYSJ9" TargetMode="External"/><Relationship Id="rId2279" Type="http://schemas.openxmlformats.org/officeDocument/2006/relationships/hyperlink" Target="https://sanes.atlassian.net/browse/ESPC360-26?atlOrigin=eyJpIjoiMjBhNWIzMmFjMjdiNGE1YzhhZTE4YmM0ZjA0MDM4ZWYiLCJwIjoiZXhjZWwtamlyYSJ9" TargetMode="External"/><Relationship Id="rId220" Type="http://schemas.openxmlformats.org/officeDocument/2006/relationships/hyperlink" Target="https://sanes.atlassian.net/browse/ESPC360-4580?atlOrigin=eyJpIjoiMjBhNWIzMmFjMjdiNGE1YzhhZTE4YmM0ZjA0MDM4ZWYiLCJwIjoiZXhjZWwtamlyYSJ9" TargetMode="External"/><Relationship Id="rId458" Type="http://schemas.openxmlformats.org/officeDocument/2006/relationships/hyperlink" Target="https://sanes.atlassian.net/browse/ESPC360-3882?atlOrigin=eyJpIjoiMjBhNWIzMmFjMjdiNGE1YzhhZTE4YmM0ZjA0MDM4ZWYiLCJwIjoiZXhjZWwtamlyYSJ9" TargetMode="External"/><Relationship Id="rId665" Type="http://schemas.openxmlformats.org/officeDocument/2006/relationships/hyperlink" Target="https://sanes.atlassian.net/browse/ESPC360-5888?atlOrigin=eyJpIjoiMjBhNWIzMmFjMjdiNGE1YzhhZTE4YmM0ZjA0MDM4ZWYiLCJwIjoiZXhjZWwtamlyYSJ9" TargetMode="External"/><Relationship Id="rId872" Type="http://schemas.openxmlformats.org/officeDocument/2006/relationships/hyperlink" Target="https://sanes.atlassian.net/browse/ESPC360-5570?atlOrigin=eyJpIjoiMjBhNWIzMmFjMjdiNGE1YzhhZTE4YmM0ZjA0MDM4ZWYiLCJwIjoiZXhjZWwtamlyYSJ9" TargetMode="External"/><Relationship Id="rId1088" Type="http://schemas.openxmlformats.org/officeDocument/2006/relationships/hyperlink" Target="https://sanes.atlassian.net/browse/ESPC360-4506?atlOrigin=eyJpIjoiMjBhNWIzMmFjMjdiNGE1YzhhZTE4YmM0ZjA0MDM4ZWYiLCJwIjoiZXhjZWwtamlyYSJ9" TargetMode="External"/><Relationship Id="rId1295" Type="http://schemas.openxmlformats.org/officeDocument/2006/relationships/hyperlink" Target="https://sanes.atlassian.net/browse/ESPC360-61?atlOrigin=eyJpIjoiMjBhNWIzMmFjMjdiNGE1YzhhZTE4YmM0ZjA0MDM4ZWYiLCJwIjoiZXhjZWwtamlyYSJ9" TargetMode="External"/><Relationship Id="rId2139" Type="http://schemas.openxmlformats.org/officeDocument/2006/relationships/hyperlink" Target="https://sanes.atlassian.net/browse/ESPC360-1?atlOrigin=eyJpIjoiMjBhNWIzMmFjMjdiNGE1YzhhZTE4YmM0ZjA0MDM4ZWYiLCJwIjoiZXhjZWwtamlyYSJ9" TargetMode="External"/><Relationship Id="rId2346" Type="http://schemas.openxmlformats.org/officeDocument/2006/relationships/hyperlink" Target="https://sanes.atlassian.net/browse/ESPC360-123?atlOrigin=eyJpIjoiMjBhNWIzMmFjMjdiNGE1YzhhZTE4YmM0ZjA0MDM4ZWYiLCJwIjoiZXhjZWwtamlyYSJ9" TargetMode="External"/><Relationship Id="rId318" Type="http://schemas.openxmlformats.org/officeDocument/2006/relationships/hyperlink" Target="https://sanes.atlassian.net/browse/ESDCENINFO-1089?atlOrigin=eyJpIjoiMjBhNWIzMmFjMjdiNGE1YzhhZTE4YmM0ZjA0MDM4ZWYiLCJwIjoiZXhjZWwtamlyYSJ9" TargetMode="External"/><Relationship Id="rId525" Type="http://schemas.openxmlformats.org/officeDocument/2006/relationships/hyperlink" Target="https://sanes.atlassian.net/browse/ESPC360-5757?atlOrigin=eyJpIjoiMjBhNWIzMmFjMjdiNGE1YzhhZTE4YmM0ZjA0MDM4ZWYiLCJwIjoiZXhjZWwtamlyYSJ9" TargetMode="External"/><Relationship Id="rId732" Type="http://schemas.openxmlformats.org/officeDocument/2006/relationships/hyperlink" Target="https://sanes.atlassian.net/browse/ESPC360-5823?atlOrigin=eyJpIjoiMjBhNWIzMmFjMjdiNGE1YzhhZTE4YmM0ZjA0MDM4ZWYiLCJwIjoiZXhjZWwtamlyYSJ9" TargetMode="External"/><Relationship Id="rId1155" Type="http://schemas.openxmlformats.org/officeDocument/2006/relationships/hyperlink" Target="https://sanes.atlassian.net/browse/ESPC360-3882?atlOrigin=eyJpIjoiMjBhNWIzMmFjMjdiNGE1YzhhZTE4YmM0ZjA0MDM4ZWYiLCJwIjoiZXhjZWwtamlyYSJ9" TargetMode="External"/><Relationship Id="rId1362" Type="http://schemas.openxmlformats.org/officeDocument/2006/relationships/hyperlink" Target="https://sanes.atlassian.net/browse/ESPC360-3127?atlOrigin=eyJpIjoiMjBhNWIzMmFjMjdiNGE1YzhhZTE4YmM0ZjA0MDM4ZWYiLCJwIjoiZXhjZWwtamlyYSJ9" TargetMode="External"/><Relationship Id="rId2206" Type="http://schemas.openxmlformats.org/officeDocument/2006/relationships/hyperlink" Target="https://sanes.atlassian.net/browse/ESPC360-91?atlOrigin=eyJpIjoiMjBhNWIzMmFjMjdiNGE1YzhhZTE4YmM0ZjA0MDM4ZWYiLCJwIjoiZXhjZWwtamlyYSJ9" TargetMode="External"/><Relationship Id="rId2413" Type="http://schemas.openxmlformats.org/officeDocument/2006/relationships/hyperlink" Target="https://sanes.atlassian.net/browse/ESPC360-38?atlOrigin=eyJpIjoiMjBhNWIzMmFjMjdiNGE1YzhhZTE4YmM0ZjA0MDM4ZWYiLCJwIjoiZXhjZWwtamlyYSJ9" TargetMode="External"/><Relationship Id="rId99" Type="http://schemas.openxmlformats.org/officeDocument/2006/relationships/hyperlink" Target="https://sanes.atlassian.net/browse/ESDCENINFO-1105?atlOrigin=eyJpIjoiMjBhNWIzMmFjMjdiNGE1YzhhZTE4YmM0ZjA0MDM4ZWYiLCJwIjoiZXhjZWwtamlyYSJ9" TargetMode="External"/><Relationship Id="rId1015" Type="http://schemas.openxmlformats.org/officeDocument/2006/relationships/hyperlink" Target="https://sanes.atlassian.net/browse/ESPC360-3882?atlOrigin=eyJpIjoiMjBhNWIzMmFjMjdiNGE1YzhhZTE4YmM0ZjA0MDM4ZWYiLCJwIjoiZXhjZWwtamlyYSJ9" TargetMode="External"/><Relationship Id="rId1222" Type="http://schemas.openxmlformats.org/officeDocument/2006/relationships/hyperlink" Target="https://sanes.atlassian.net/browse/ESPC360-3688?atlOrigin=eyJpIjoiMjBhNWIzMmFjMjdiNGE1YzhhZTE4YmM0ZjA0MDM4ZWYiLCJwIjoiZXhjZWwtamlyYSJ9" TargetMode="External"/><Relationship Id="rId1667" Type="http://schemas.openxmlformats.org/officeDocument/2006/relationships/hyperlink" Target="https://sanes.atlassian.net/browse/ESPC360-1900?atlOrigin=eyJpIjoiMjBhNWIzMmFjMjdiNGE1YzhhZTE4YmM0ZjA0MDM4ZWYiLCJwIjoiZXhjZWwtamlyYSJ9" TargetMode="External"/><Relationship Id="rId1874" Type="http://schemas.openxmlformats.org/officeDocument/2006/relationships/hyperlink" Target="https://sanes.atlassian.net/browse/ESPC360-950?atlOrigin=eyJpIjoiMjBhNWIzMmFjMjdiNGE1YzhhZTE4YmM0ZjA0MDM4ZWYiLCJwIjoiZXhjZWwtamlyYSJ9" TargetMode="External"/><Relationship Id="rId1527" Type="http://schemas.openxmlformats.org/officeDocument/2006/relationships/hyperlink" Target="https://sanes.atlassian.net/browse/ESPC360-36?atlOrigin=eyJpIjoiMjBhNWIzMmFjMjdiNGE1YzhhZTE4YmM0ZjA0MDM4ZWYiLCJwIjoiZXhjZWwtamlyYSJ9" TargetMode="External"/><Relationship Id="rId1734" Type="http://schemas.openxmlformats.org/officeDocument/2006/relationships/hyperlink" Target="https://sanes.atlassian.net/browse/ESPC360-537?atlOrigin=eyJpIjoiMjBhNWIzMmFjMjdiNGE1YzhhZTE4YmM0ZjA0MDM4ZWYiLCJwIjoiZXhjZWwtamlyYSJ9" TargetMode="External"/><Relationship Id="rId1941" Type="http://schemas.openxmlformats.org/officeDocument/2006/relationships/hyperlink" Target="https://sanes.atlassian.net/browse/ESPC360-26?atlOrigin=eyJpIjoiMjBhNWIzMmFjMjdiNGE1YzhhZTE4YmM0ZjA0MDM4ZWYiLCJwIjoiZXhjZWwtamlyYSJ9" TargetMode="External"/><Relationship Id="rId26" Type="http://schemas.openxmlformats.org/officeDocument/2006/relationships/hyperlink" Target="https://sanes.atlassian.net/browse/ESPC360-8812?atlOrigin=eyJpIjoiMjBhNWIzMmFjMjdiNGE1YzhhZTE4YmM0ZjA0MDM4ZWYiLCJwIjoiZXhjZWwtamlyYSJ9" TargetMode="External"/><Relationship Id="rId175" Type="http://schemas.openxmlformats.org/officeDocument/2006/relationships/hyperlink" Target="https://sanes.atlassian.net/browse/ESDCENINFO-1105?atlOrigin=eyJpIjoiMjBhNWIzMmFjMjdiNGE1YzhhZTE4YmM0ZjA0MDM4ZWYiLCJwIjoiZXhjZWwtamlyYSJ9" TargetMode="External"/><Relationship Id="rId1801" Type="http://schemas.openxmlformats.org/officeDocument/2006/relationships/hyperlink" Target="https://sanes.atlassian.net/browse/ESPC360-1492?atlOrigin=eyJpIjoiMjBhNWIzMmFjMjdiNGE1YzhhZTE4YmM0ZjA0MDM4ZWYiLCJwIjoiZXhjZWwtamlyYSJ9" TargetMode="External"/><Relationship Id="rId382" Type="http://schemas.openxmlformats.org/officeDocument/2006/relationships/hyperlink" Target="https://sanes.atlassian.net/browse/ESPC360-7000?atlOrigin=eyJpIjoiMjBhNWIzMmFjMjdiNGE1YzhhZTE4YmM0ZjA0MDM4ZWYiLCJwIjoiZXhjZWwtamlyYSJ9" TargetMode="External"/><Relationship Id="rId687" Type="http://schemas.openxmlformats.org/officeDocument/2006/relationships/hyperlink" Target="https://sanes.atlassian.net/browse/ESPC360-5823?atlOrigin=eyJpIjoiMjBhNWIzMmFjMjdiNGE1YzhhZTE4YmM0ZjA0MDM4ZWYiLCJwIjoiZXhjZWwtamlyYSJ9" TargetMode="External"/><Relationship Id="rId2063" Type="http://schemas.openxmlformats.org/officeDocument/2006/relationships/hyperlink" Target="https://sanes.atlassian.net/browse/ESPC360-565?atlOrigin=eyJpIjoiMjBhNWIzMmFjMjdiNGE1YzhhZTE4YmM0ZjA0MDM4ZWYiLCJwIjoiZXhjZWwtamlyYSJ9" TargetMode="External"/><Relationship Id="rId2270" Type="http://schemas.openxmlformats.org/officeDocument/2006/relationships/hyperlink" Target="https://sanes.atlassian.net/browse/ESPC360-22?atlOrigin=eyJpIjoiMjBhNWIzMmFjMjdiNGE1YzhhZTE4YmM0ZjA0MDM4ZWYiLCJwIjoiZXhjZWwtamlyYSJ9" TargetMode="External"/><Relationship Id="rId2368" Type="http://schemas.openxmlformats.org/officeDocument/2006/relationships/hyperlink" Target="https://sanes.atlassian.net/browse/ESPC360-36?atlOrigin=eyJpIjoiMjBhNWIzMmFjMjdiNGE1YzhhZTE4YmM0ZjA0MDM4ZWYiLCJwIjoiZXhjZWwtamlyYSJ9" TargetMode="External"/><Relationship Id="rId242" Type="http://schemas.openxmlformats.org/officeDocument/2006/relationships/hyperlink" Target="https://sanes.atlassian.net/browse/ESPC360-3882?atlOrigin=eyJpIjoiMjBhNWIzMmFjMjdiNGE1YzhhZTE4YmM0ZjA0MDM4ZWYiLCJwIjoiZXhjZWwtamlyYSJ9" TargetMode="External"/><Relationship Id="rId894" Type="http://schemas.openxmlformats.org/officeDocument/2006/relationships/hyperlink" Target="https://sanes.atlassian.net/browse/ESPC360-5528?atlOrigin=eyJpIjoiMjBhNWIzMmFjMjdiNGE1YzhhZTE4YmM0ZjA0MDM4ZWYiLCJwIjoiZXhjZWwtamlyYSJ9" TargetMode="External"/><Relationship Id="rId1177" Type="http://schemas.openxmlformats.org/officeDocument/2006/relationships/hyperlink" Target="https://sanes.atlassian.net/browse/ESPC360-3842?atlOrigin=eyJpIjoiMjBhNWIzMmFjMjdiNGE1YzhhZTE4YmM0ZjA0MDM4ZWYiLCJwIjoiZXhjZWwtamlyYSJ9" TargetMode="External"/><Relationship Id="rId2130" Type="http://schemas.openxmlformats.org/officeDocument/2006/relationships/hyperlink" Target="https://sanes.atlassian.net/browse/ESPC360-26?atlOrigin=eyJpIjoiMjBhNWIzMmFjMjdiNGE1YzhhZTE4YmM0ZjA0MDM4ZWYiLCJwIjoiZXhjZWwtamlyYSJ9" TargetMode="External"/><Relationship Id="rId102" Type="http://schemas.openxmlformats.org/officeDocument/2006/relationships/hyperlink" Target="https://sanes.atlassian.net/browse/ESDCENINFO-1105?atlOrigin=eyJpIjoiMjBhNWIzMmFjMjdiNGE1YzhhZTE4YmM0ZjA0MDM4ZWYiLCJwIjoiZXhjZWwtamlyYSJ9" TargetMode="External"/><Relationship Id="rId547" Type="http://schemas.openxmlformats.org/officeDocument/2006/relationships/hyperlink" Target="https://sanes.atlassian.net/browse/ESPC360-6255?atlOrigin=eyJpIjoiMjBhNWIzMmFjMjdiNGE1YzhhZTE4YmM0ZjA0MDM4ZWYiLCJwIjoiZXhjZWwtamlyYSJ9" TargetMode="External"/><Relationship Id="rId754" Type="http://schemas.openxmlformats.org/officeDocument/2006/relationships/hyperlink" Target="https://sanes.atlassian.net/browse/ESDCENINFO-1110?atlOrigin=eyJpIjoiMjBhNWIzMmFjMjdiNGE1YzhhZTE4YmM0ZjA0MDM4ZWYiLCJwIjoiZXhjZWwtamlyYSJ9" TargetMode="External"/><Relationship Id="rId961" Type="http://schemas.openxmlformats.org/officeDocument/2006/relationships/hyperlink" Target="https://sanes.atlassian.net/browse/ESPC360-3646?atlOrigin=eyJpIjoiMjBhNWIzMmFjMjdiNGE1YzhhZTE4YmM0ZjA0MDM4ZWYiLCJwIjoiZXhjZWwtamlyYSJ9" TargetMode="External"/><Relationship Id="rId1384" Type="http://schemas.openxmlformats.org/officeDocument/2006/relationships/hyperlink" Target="https://sanes.atlassian.net/browse/ESPC360-3135?atlOrigin=eyJpIjoiMjBhNWIzMmFjMjdiNGE1YzhhZTE4YmM0ZjA0MDM4ZWYiLCJwIjoiZXhjZWwtamlyYSJ9" TargetMode="External"/><Relationship Id="rId1591" Type="http://schemas.openxmlformats.org/officeDocument/2006/relationships/hyperlink" Target="https://sanes.atlassian.net/browse/ESPC360-26?atlOrigin=eyJpIjoiMjBhNWIzMmFjMjdiNGE1YzhhZTE4YmM0ZjA0MDM4ZWYiLCJwIjoiZXhjZWwtamlyYSJ9" TargetMode="External"/><Relationship Id="rId1689" Type="http://schemas.openxmlformats.org/officeDocument/2006/relationships/hyperlink" Target="https://sanes.atlassian.net/browse/ESPC360-3637?atlOrigin=eyJpIjoiMjBhNWIzMmFjMjdiNGE1YzhhZTE4YmM0ZjA0MDM4ZWYiLCJwIjoiZXhjZWwtamlyYSJ9" TargetMode="External"/><Relationship Id="rId2228" Type="http://schemas.openxmlformats.org/officeDocument/2006/relationships/hyperlink" Target="https://sanes.atlassian.net/browse/ESPC360-26?atlOrigin=eyJpIjoiMjBhNWIzMmFjMjdiNGE1YzhhZTE4YmM0ZjA0MDM4ZWYiLCJwIjoiZXhjZWwtamlyYSJ9" TargetMode="External"/><Relationship Id="rId2435" Type="http://schemas.openxmlformats.org/officeDocument/2006/relationships/hyperlink" Target="https://sanes.atlassian.net/browse/ESPC360-44?atlOrigin=eyJpIjoiMjBhNWIzMmFjMjdiNGE1YzhhZTE4YmM0ZjA0MDM4ZWYiLCJwIjoiZXhjZWwtamlyYSJ9" TargetMode="External"/><Relationship Id="rId90" Type="http://schemas.openxmlformats.org/officeDocument/2006/relationships/hyperlink" Target="https://sanes.atlassian.net/browse/ESDCENINFO-1105?atlOrigin=eyJpIjoiMjBhNWIzMmFjMjdiNGE1YzhhZTE4YmM0ZjA0MDM4ZWYiLCJwIjoiZXhjZWwtamlyYSJ9" TargetMode="External"/><Relationship Id="rId407" Type="http://schemas.openxmlformats.org/officeDocument/2006/relationships/hyperlink" Target="https://sanes.atlassian.net/browse/ESDCENINFO-1105?atlOrigin=eyJpIjoiMjBhNWIzMmFjMjdiNGE1YzhhZTE4YmM0ZjA0MDM4ZWYiLCJwIjoiZXhjZWwtamlyYSJ9" TargetMode="External"/><Relationship Id="rId614" Type="http://schemas.openxmlformats.org/officeDocument/2006/relationships/hyperlink" Target="https://sanes.atlassian.net/browse/ESPC360-5918?atlOrigin=eyJpIjoiMjBhNWIzMmFjMjdiNGE1YzhhZTE4YmM0ZjA0MDM4ZWYiLCJwIjoiZXhjZWwtamlyYSJ9" TargetMode="External"/><Relationship Id="rId821" Type="http://schemas.openxmlformats.org/officeDocument/2006/relationships/hyperlink" Target="https://sanes.atlassian.net/browse/ESPC360-5712?atlOrigin=eyJpIjoiMjBhNWIzMmFjMjdiNGE1YzhhZTE4YmM0ZjA0MDM4ZWYiLCJwIjoiZXhjZWwtamlyYSJ9" TargetMode="External"/><Relationship Id="rId1037" Type="http://schemas.openxmlformats.org/officeDocument/2006/relationships/hyperlink" Target="https://sanes.atlassian.net/browse/ESPC360-4551?atlOrigin=eyJpIjoiMjBhNWIzMmFjMjdiNGE1YzhhZTE4YmM0ZjA0MDM4ZWYiLCJwIjoiZXhjZWwtamlyYSJ9" TargetMode="External"/><Relationship Id="rId1244" Type="http://schemas.openxmlformats.org/officeDocument/2006/relationships/hyperlink" Target="https://sanes.atlassian.net/browse/ESPC360-63?atlOrigin=eyJpIjoiMjBhNWIzMmFjMjdiNGE1YzhhZTE4YmM0ZjA0MDM4ZWYiLCJwIjoiZXhjZWwtamlyYSJ9" TargetMode="External"/><Relationship Id="rId1451" Type="http://schemas.openxmlformats.org/officeDocument/2006/relationships/hyperlink" Target="https://sanes.atlassian.net/browse/ESPC360-2852?atlOrigin=eyJpIjoiMjBhNWIzMmFjMjdiNGE1YzhhZTE4YmM0ZjA0MDM4ZWYiLCJwIjoiZXhjZWwtamlyYSJ9" TargetMode="External"/><Relationship Id="rId1896" Type="http://schemas.openxmlformats.org/officeDocument/2006/relationships/hyperlink" Target="https://sanes.atlassian.net/browse/ESPC360-26?atlOrigin=eyJpIjoiMjBhNWIzMmFjMjdiNGE1YzhhZTE4YmM0ZjA0MDM4ZWYiLCJwIjoiZXhjZWwtamlyYSJ9" TargetMode="External"/><Relationship Id="rId919" Type="http://schemas.openxmlformats.org/officeDocument/2006/relationships/hyperlink" Target="https://sanes.atlassian.net/browse/ESPC360-5196?atlOrigin=eyJpIjoiMjBhNWIzMmFjMjdiNGE1YzhhZTE4YmM0ZjA0MDM4ZWYiLCJwIjoiZXhjZWwtamlyYSJ9" TargetMode="External"/><Relationship Id="rId1104" Type="http://schemas.openxmlformats.org/officeDocument/2006/relationships/hyperlink" Target="https://sanes.atlassian.net/browse/ESPC360-4496?atlOrigin=eyJpIjoiMjBhNWIzMmFjMjdiNGE1YzhhZTE4YmM0ZjA0MDM4ZWYiLCJwIjoiZXhjZWwtamlyYSJ9" TargetMode="External"/><Relationship Id="rId1311" Type="http://schemas.openxmlformats.org/officeDocument/2006/relationships/hyperlink" Target="https://sanes.atlassian.net/browse/ESDCENINFO-1036?atlOrigin=eyJpIjoiMjBhNWIzMmFjMjdiNGE1YzhhZTE4YmM0ZjA0MDM4ZWYiLCJwIjoiZXhjZWwtamlyYSJ9" TargetMode="External"/><Relationship Id="rId1549" Type="http://schemas.openxmlformats.org/officeDocument/2006/relationships/hyperlink" Target="https://sanes.atlassian.net/browse/ESPC360-26?atlOrigin=eyJpIjoiMjBhNWIzMmFjMjdiNGE1YzhhZTE4YmM0ZjA0MDM4ZWYiLCJwIjoiZXhjZWwtamlyYSJ9" TargetMode="External"/><Relationship Id="rId1756" Type="http://schemas.openxmlformats.org/officeDocument/2006/relationships/hyperlink" Target="https://sanes.atlassian.net/browse/ESPC360-26?atlOrigin=eyJpIjoiMjBhNWIzMmFjMjdiNGE1YzhhZTE4YmM0ZjA0MDM4ZWYiLCJwIjoiZXhjZWwtamlyYSJ9" TargetMode="External"/><Relationship Id="rId1963" Type="http://schemas.openxmlformats.org/officeDocument/2006/relationships/hyperlink" Target="https://sanes.atlassian.net/browse/ESPC360-975?atlOrigin=eyJpIjoiMjBhNWIzMmFjMjdiNGE1YzhhZTE4YmM0ZjA0MDM4ZWYiLCJwIjoiZXhjZWwtamlyYSJ9" TargetMode="External"/><Relationship Id="rId48" Type="http://schemas.openxmlformats.org/officeDocument/2006/relationships/hyperlink" Target="https://sanes.atlassian.net/browse/ESDCENINFO-1105?atlOrigin=eyJpIjoiMjBhNWIzMmFjMjdiNGE1YzhhZTE4YmM0ZjA0MDM4ZWYiLCJwIjoiZXhjZWwtamlyYSJ9" TargetMode="External"/><Relationship Id="rId1409" Type="http://schemas.openxmlformats.org/officeDocument/2006/relationships/hyperlink" Target="https://sanes.atlassian.net/browse/ESDCENINFO-1036?atlOrigin=eyJpIjoiMjBhNWIzMmFjMjdiNGE1YzhhZTE4YmM0ZjA0MDM4ZWYiLCJwIjoiZXhjZWwtamlyYSJ9" TargetMode="External"/><Relationship Id="rId1616" Type="http://schemas.openxmlformats.org/officeDocument/2006/relationships/hyperlink" Target="https://sanes.atlassian.net/browse/ESPC360-2154?atlOrigin=eyJpIjoiMjBhNWIzMmFjMjdiNGE1YzhhZTE4YmM0ZjA0MDM4ZWYiLCJwIjoiZXhjZWwtamlyYSJ9" TargetMode="External"/><Relationship Id="rId1823" Type="http://schemas.openxmlformats.org/officeDocument/2006/relationships/hyperlink" Target="https://sanes.atlassian.net/browse/ESPC360-64?atlOrigin=eyJpIjoiMjBhNWIzMmFjMjdiNGE1YzhhZTE4YmM0ZjA0MDM4ZWYiLCJwIjoiZXhjZWwtamlyYSJ9" TargetMode="External"/><Relationship Id="rId197" Type="http://schemas.openxmlformats.org/officeDocument/2006/relationships/hyperlink" Target="https://sanes.atlassian.net/browse/ESPC360-3468?atlOrigin=eyJpIjoiMjBhNWIzMmFjMjdiNGE1YzhhZTE4YmM0ZjA0MDM4ZWYiLCJwIjoiZXhjZWwtamlyYSJ9" TargetMode="External"/><Relationship Id="rId2085" Type="http://schemas.openxmlformats.org/officeDocument/2006/relationships/hyperlink" Target="https://sanes.atlassian.net/browse/ESPC360-36?atlOrigin=eyJpIjoiMjBhNWIzMmFjMjdiNGE1YzhhZTE4YmM0ZjA0MDM4ZWYiLCJwIjoiZXhjZWwtamlyYSJ9" TargetMode="External"/><Relationship Id="rId2292" Type="http://schemas.openxmlformats.org/officeDocument/2006/relationships/hyperlink" Target="https://sanes.atlassian.net/browse/ESPC360-190?atlOrigin=eyJpIjoiMjBhNWIzMmFjMjdiNGE1YzhhZTE4YmM0ZjA0MDM4ZWYiLCJwIjoiZXhjZWwtamlyYSJ9" TargetMode="External"/><Relationship Id="rId264" Type="http://schemas.openxmlformats.org/officeDocument/2006/relationships/hyperlink" Target="https://sanes.atlassian.net/browse/ESPC360-3468?atlOrigin=eyJpIjoiMjBhNWIzMmFjMjdiNGE1YzhhZTE4YmM0ZjA0MDM4ZWYiLCJwIjoiZXhjZWwtamlyYSJ9" TargetMode="External"/><Relationship Id="rId471" Type="http://schemas.openxmlformats.org/officeDocument/2006/relationships/hyperlink" Target="https://sanes.atlassian.net/browse/ESPC360-4945?atlOrigin=eyJpIjoiMjBhNWIzMmFjMjdiNGE1YzhhZTE4YmM0ZjA0MDM4ZWYiLCJwIjoiZXhjZWwtamlyYSJ9" TargetMode="External"/><Relationship Id="rId2152" Type="http://schemas.openxmlformats.org/officeDocument/2006/relationships/hyperlink" Target="https://sanes.atlassian.net/browse/ESPC360-282?atlOrigin=eyJpIjoiMjBhNWIzMmFjMjdiNGE1YzhhZTE4YmM0ZjA0MDM4ZWYiLCJwIjoiZXhjZWwtamlyYSJ9" TargetMode="External"/><Relationship Id="rId124" Type="http://schemas.openxmlformats.org/officeDocument/2006/relationships/hyperlink" Target="https://sanes.atlassian.net/browse/ESPC360-6038?atlOrigin=eyJpIjoiMjBhNWIzMmFjMjdiNGE1YzhhZTE4YmM0ZjA0MDM4ZWYiLCJwIjoiZXhjZWwtamlyYSJ9" TargetMode="External"/><Relationship Id="rId569" Type="http://schemas.openxmlformats.org/officeDocument/2006/relationships/hyperlink" Target="https://sanes.atlassian.net/browse/ESPC360-8638?atlOrigin=eyJpIjoiMjBhNWIzMmFjMjdiNGE1YzhhZTE4YmM0ZjA0MDM4ZWYiLCJwIjoiZXhjZWwtamlyYSJ9" TargetMode="External"/><Relationship Id="rId776" Type="http://schemas.openxmlformats.org/officeDocument/2006/relationships/hyperlink" Target="https://sanes.atlassian.net/browse/ESPC360-4553?atlOrigin=eyJpIjoiMjBhNWIzMmFjMjdiNGE1YzhhZTE4YmM0ZjA0MDM4ZWYiLCJwIjoiZXhjZWwtamlyYSJ9" TargetMode="External"/><Relationship Id="rId983" Type="http://schemas.openxmlformats.org/officeDocument/2006/relationships/hyperlink" Target="https://sanes.atlassian.net/browse/ESPC360-4944?atlOrigin=eyJpIjoiMjBhNWIzMmFjMjdiNGE1YzhhZTE4YmM0ZjA0MDM4ZWYiLCJwIjoiZXhjZWwtamlyYSJ9" TargetMode="External"/><Relationship Id="rId1199" Type="http://schemas.openxmlformats.org/officeDocument/2006/relationships/hyperlink" Target="https://sanes.atlassian.net/browse/ESPC360-5208?atlOrigin=eyJpIjoiMjBhNWIzMmFjMjdiNGE1YzhhZTE4YmM0ZjA0MDM4ZWYiLCJwIjoiZXhjZWwtamlyYSJ9" TargetMode="External"/><Relationship Id="rId2457" Type="http://schemas.openxmlformats.org/officeDocument/2006/relationships/hyperlink" Target="https://sanes.atlassian.net/browse/ESPC360-4276?atlOrigin=eyJpIjoiMjBhNWIzMmFjMjdiNGE1YzhhZTE4YmM0ZjA0MDM4ZWYiLCJwIjoiZXhjZWwtamlyYSJ9" TargetMode="External"/><Relationship Id="rId331" Type="http://schemas.openxmlformats.org/officeDocument/2006/relationships/hyperlink" Target="https://sanes.atlassian.net/browse/ESPC360-7246?atlOrigin=eyJpIjoiMjBhNWIzMmFjMjdiNGE1YzhhZTE4YmM0ZjA0MDM4ZWYiLCJwIjoiZXhjZWwtamlyYSJ9" TargetMode="External"/><Relationship Id="rId429" Type="http://schemas.openxmlformats.org/officeDocument/2006/relationships/hyperlink" Target="https://sanes.atlassian.net/browse/ESPC360-6766?atlOrigin=eyJpIjoiMjBhNWIzMmFjMjdiNGE1YzhhZTE4YmM0ZjA0MDM4ZWYiLCJwIjoiZXhjZWwtamlyYSJ9" TargetMode="External"/><Relationship Id="rId636" Type="http://schemas.openxmlformats.org/officeDocument/2006/relationships/hyperlink" Target="https://sanes.atlassian.net/browse/ESPC360-5823?atlOrigin=eyJpIjoiMjBhNWIzMmFjMjdiNGE1YzhhZTE4YmM0ZjA0MDM4ZWYiLCJwIjoiZXhjZWwtamlyYSJ9" TargetMode="External"/><Relationship Id="rId1059" Type="http://schemas.openxmlformats.org/officeDocument/2006/relationships/hyperlink" Target="https://sanes.atlassian.net/browse/ESPC360-4553?atlOrigin=eyJpIjoiMjBhNWIzMmFjMjdiNGE1YzhhZTE4YmM0ZjA0MDM4ZWYiLCJwIjoiZXhjZWwtamlyYSJ9" TargetMode="External"/><Relationship Id="rId1266" Type="http://schemas.openxmlformats.org/officeDocument/2006/relationships/hyperlink" Target="https://sanes.atlassian.net/browse/ESPC360-3882?atlOrigin=eyJpIjoiMjBhNWIzMmFjMjdiNGE1YzhhZTE4YmM0ZjA0MDM4ZWYiLCJwIjoiZXhjZWwtamlyYSJ9" TargetMode="External"/><Relationship Id="rId1473" Type="http://schemas.openxmlformats.org/officeDocument/2006/relationships/hyperlink" Target="https://sanes.atlassian.net/browse/ESPC360-552?atlOrigin=eyJpIjoiMjBhNWIzMmFjMjdiNGE1YzhhZTE4YmM0ZjA0MDM4ZWYiLCJwIjoiZXhjZWwtamlyYSJ9" TargetMode="External"/><Relationship Id="rId2012" Type="http://schemas.openxmlformats.org/officeDocument/2006/relationships/hyperlink" Target="https://sanes.atlassian.net/browse/ESPC360-26?atlOrigin=eyJpIjoiMjBhNWIzMmFjMjdiNGE1YzhhZTE4YmM0ZjA0MDM4ZWYiLCJwIjoiZXhjZWwtamlyYSJ9" TargetMode="External"/><Relationship Id="rId2317" Type="http://schemas.openxmlformats.org/officeDocument/2006/relationships/hyperlink" Target="https://sanes.atlassian.net/browse/ESPC360-36?atlOrigin=eyJpIjoiMjBhNWIzMmFjMjdiNGE1YzhhZTE4YmM0ZjA0MDM4ZWYiLCJwIjoiZXhjZWwtamlyYSJ9" TargetMode="External"/><Relationship Id="rId843" Type="http://schemas.openxmlformats.org/officeDocument/2006/relationships/hyperlink" Target="https://sanes.atlassian.net/browse/ESDCENINFO-1087?atlOrigin=eyJpIjoiMjBhNWIzMmFjMjdiNGE1YzhhZTE4YmM0ZjA0MDM4ZWYiLCJwIjoiZXhjZWwtamlyYSJ9" TargetMode="External"/><Relationship Id="rId1126" Type="http://schemas.openxmlformats.org/officeDocument/2006/relationships/hyperlink" Target="https://sanes.atlassian.net/browse/ESPC360-3882?atlOrigin=eyJpIjoiMjBhNWIzMmFjMjdiNGE1YzhhZTE4YmM0ZjA0MDM4ZWYiLCJwIjoiZXhjZWwtamlyYSJ9" TargetMode="External"/><Relationship Id="rId1680" Type="http://schemas.openxmlformats.org/officeDocument/2006/relationships/hyperlink" Target="https://sanes.atlassian.net/browse/ESPC360-4942?atlOrigin=eyJpIjoiMjBhNWIzMmFjMjdiNGE1YzhhZTE4YmM0ZjA0MDM4ZWYiLCJwIjoiZXhjZWwtamlyYSJ9" TargetMode="External"/><Relationship Id="rId1778" Type="http://schemas.openxmlformats.org/officeDocument/2006/relationships/hyperlink" Target="https://sanes.atlassian.net/browse/ESPC360-61?atlOrigin=eyJpIjoiMjBhNWIzMmFjMjdiNGE1YzhhZTE4YmM0ZjA0MDM4ZWYiLCJwIjoiZXhjZWwtamlyYSJ9" TargetMode="External"/><Relationship Id="rId1985" Type="http://schemas.openxmlformats.org/officeDocument/2006/relationships/hyperlink" Target="https://sanes.atlassian.net/browse/ESPC360-36?atlOrigin=eyJpIjoiMjBhNWIzMmFjMjdiNGE1YzhhZTE4YmM0ZjA0MDM4ZWYiLCJwIjoiZXhjZWwtamlyYSJ9" TargetMode="External"/><Relationship Id="rId703" Type="http://schemas.openxmlformats.org/officeDocument/2006/relationships/hyperlink" Target="https://sanes.atlassian.net/browse/ESDCENINFO-1110?atlOrigin=eyJpIjoiMjBhNWIzMmFjMjdiNGE1YzhhZTE4YmM0ZjA0MDM4ZWYiLCJwIjoiZXhjZWwtamlyYSJ9" TargetMode="External"/><Relationship Id="rId910" Type="http://schemas.openxmlformats.org/officeDocument/2006/relationships/hyperlink" Target="https://sanes.atlassian.net/browse/ESPC360-5201?atlOrigin=eyJpIjoiMjBhNWIzMmFjMjdiNGE1YzhhZTE4YmM0ZjA0MDM4ZWYiLCJwIjoiZXhjZWwtamlyYSJ9" TargetMode="External"/><Relationship Id="rId1333" Type="http://schemas.openxmlformats.org/officeDocument/2006/relationships/hyperlink" Target="https://sanes.atlassian.net/browse/ESPC360-3903?atlOrigin=eyJpIjoiMjBhNWIzMmFjMjdiNGE1YzhhZTE4YmM0ZjA0MDM4ZWYiLCJwIjoiZXhjZWwtamlyYSJ9" TargetMode="External"/><Relationship Id="rId1540" Type="http://schemas.openxmlformats.org/officeDocument/2006/relationships/hyperlink" Target="https://sanes.atlassian.net/browse/ESPC360-26?atlOrigin=eyJpIjoiMjBhNWIzMmFjMjdiNGE1YzhhZTE4YmM0ZjA0MDM4ZWYiLCJwIjoiZXhjZWwtamlyYSJ9" TargetMode="External"/><Relationship Id="rId1638" Type="http://schemas.openxmlformats.org/officeDocument/2006/relationships/hyperlink" Target="https://sanes.atlassian.net/browse/ESPC360-1308?atlOrigin=eyJpIjoiMjBhNWIzMmFjMjdiNGE1YzhhZTE4YmM0ZjA0MDM4ZWYiLCJwIjoiZXhjZWwtamlyYSJ9" TargetMode="External"/><Relationship Id="rId1400" Type="http://schemas.openxmlformats.org/officeDocument/2006/relationships/hyperlink" Target="https://sanes.atlassian.net/browse/ESDCENINFO-1087?atlOrigin=eyJpIjoiMjBhNWIzMmFjMjdiNGE1YzhhZTE4YmM0ZjA0MDM4ZWYiLCJwIjoiZXhjZWwtamlyYSJ9" TargetMode="External"/><Relationship Id="rId1845" Type="http://schemas.openxmlformats.org/officeDocument/2006/relationships/hyperlink" Target="https://sanes.atlassian.net/browse/ESPC360-50?atlOrigin=eyJpIjoiMjBhNWIzMmFjMjdiNGE1YzhhZTE4YmM0ZjA0MDM4ZWYiLCJwIjoiZXhjZWwtamlyYSJ9" TargetMode="External"/><Relationship Id="rId1705" Type="http://schemas.openxmlformats.org/officeDocument/2006/relationships/hyperlink" Target="https://sanes.atlassian.net/browse/ESPC360-13?atlOrigin=eyJpIjoiMjBhNWIzMmFjMjdiNGE1YzhhZTE4YmM0ZjA0MDM4ZWYiLCJwIjoiZXhjZWwtamlyYSJ9" TargetMode="External"/><Relationship Id="rId1912" Type="http://schemas.openxmlformats.org/officeDocument/2006/relationships/hyperlink" Target="https://sanes.atlassian.net/browse/ESPC360-1123?atlOrigin=eyJpIjoiMjBhNWIzMmFjMjdiNGE1YzhhZTE4YmM0ZjA0MDM4ZWYiLCJwIjoiZXhjZWwtamlyYSJ9" TargetMode="External"/><Relationship Id="rId286" Type="http://schemas.openxmlformats.org/officeDocument/2006/relationships/hyperlink" Target="https://sanes.atlassian.net/browse/ESPC360-7580?atlOrigin=eyJpIjoiMjBhNWIzMmFjMjdiNGE1YzhhZTE4YmM0ZjA0MDM4ZWYiLCJwIjoiZXhjZWwtamlyYSJ9" TargetMode="External"/><Relationship Id="rId493" Type="http://schemas.openxmlformats.org/officeDocument/2006/relationships/hyperlink" Target="https://sanes.atlassian.net/browse/ESPC360-3882?atlOrigin=eyJpIjoiMjBhNWIzMmFjMjdiNGE1YzhhZTE4YmM0ZjA0MDM4ZWYiLCJwIjoiZXhjZWwtamlyYSJ9" TargetMode="External"/><Relationship Id="rId2174" Type="http://schemas.openxmlformats.org/officeDocument/2006/relationships/hyperlink" Target="https://sanes.atlassian.net/browse/ESPC360-26?atlOrigin=eyJpIjoiMjBhNWIzMmFjMjdiNGE1YzhhZTE4YmM0ZjA0MDM4ZWYiLCJwIjoiZXhjZWwtamlyYSJ9" TargetMode="External"/><Relationship Id="rId2381" Type="http://schemas.openxmlformats.org/officeDocument/2006/relationships/hyperlink" Target="https://sanes.atlassian.net/browse/ESPC360-26?atlOrigin=eyJpIjoiMjBhNWIzMmFjMjdiNGE1YzhhZTE4YmM0ZjA0MDM4ZWYiLCJwIjoiZXhjZWwtamlyYSJ9" TargetMode="External"/><Relationship Id="rId146" Type="http://schemas.openxmlformats.org/officeDocument/2006/relationships/hyperlink" Target="https://sanes.atlassian.net/browse/ESDCENINFO-1070?atlOrigin=eyJpIjoiMjBhNWIzMmFjMjdiNGE1YzhhZTE4YmM0ZjA0MDM4ZWYiLCJwIjoiZXhjZWwtamlyYSJ9" TargetMode="External"/><Relationship Id="rId353" Type="http://schemas.openxmlformats.org/officeDocument/2006/relationships/hyperlink" Target="https://sanes.atlassian.net/browse/ESPC360-7226?atlOrigin=eyJpIjoiMjBhNWIzMmFjMjdiNGE1YzhhZTE4YmM0ZjA0MDM4ZWYiLCJwIjoiZXhjZWwtamlyYSJ9" TargetMode="External"/><Relationship Id="rId560" Type="http://schemas.openxmlformats.org/officeDocument/2006/relationships/hyperlink" Target="https://sanes.atlassian.net/browse/ESPC360-5712?atlOrigin=eyJpIjoiMjBhNWIzMmFjMjdiNGE1YzhhZTE4YmM0ZjA0MDM4ZWYiLCJwIjoiZXhjZWwtamlyYSJ9" TargetMode="External"/><Relationship Id="rId798" Type="http://schemas.openxmlformats.org/officeDocument/2006/relationships/hyperlink" Target="https://sanes.atlassian.net/browse/ESDCENINFO-1089?atlOrigin=eyJpIjoiMjBhNWIzMmFjMjdiNGE1YzhhZTE4YmM0ZjA0MDM4ZWYiLCJwIjoiZXhjZWwtamlyYSJ9" TargetMode="External"/><Relationship Id="rId1190" Type="http://schemas.openxmlformats.org/officeDocument/2006/relationships/hyperlink" Target="https://sanes.atlassian.net/browse/ESPC360-4552?atlOrigin=eyJpIjoiMjBhNWIzMmFjMjdiNGE1YzhhZTE4YmM0ZjA0MDM4ZWYiLCJwIjoiZXhjZWwtamlyYSJ9" TargetMode="External"/><Relationship Id="rId2034" Type="http://schemas.openxmlformats.org/officeDocument/2006/relationships/hyperlink" Target="https://sanes.atlassian.net/browse/ESPC360-723?atlOrigin=eyJpIjoiMjBhNWIzMmFjMjdiNGE1YzhhZTE4YmM0ZjA0MDM4ZWYiLCJwIjoiZXhjZWwtamlyYSJ9" TargetMode="External"/><Relationship Id="rId2241" Type="http://schemas.openxmlformats.org/officeDocument/2006/relationships/hyperlink" Target="https://sanes.atlassian.net/browse/ESPC360-288?atlOrigin=eyJpIjoiMjBhNWIzMmFjMjdiNGE1YzhhZTE4YmM0ZjA0MDM4ZWYiLCJwIjoiZXhjZWwtamlyYSJ9" TargetMode="External"/><Relationship Id="rId213" Type="http://schemas.openxmlformats.org/officeDocument/2006/relationships/hyperlink" Target="https://sanes.atlassian.net/browse/ESPC360-7954?atlOrigin=eyJpIjoiMjBhNWIzMmFjMjdiNGE1YzhhZTE4YmM0ZjA0MDM4ZWYiLCJwIjoiZXhjZWwtamlyYSJ9" TargetMode="External"/><Relationship Id="rId420" Type="http://schemas.openxmlformats.org/officeDocument/2006/relationships/hyperlink" Target="https://sanes.atlassian.net/browse/ESPC360-6824?atlOrigin=eyJpIjoiMjBhNWIzMmFjMjdiNGE1YzhhZTE4YmM0ZjA0MDM4ZWYiLCJwIjoiZXhjZWwtamlyYSJ9" TargetMode="External"/><Relationship Id="rId658" Type="http://schemas.openxmlformats.org/officeDocument/2006/relationships/hyperlink" Target="https://sanes.atlassian.net/browse/ESDCENINFO-1110?atlOrigin=eyJpIjoiMjBhNWIzMmFjMjdiNGE1YzhhZTE4YmM0ZjA0MDM4ZWYiLCJwIjoiZXhjZWwtamlyYSJ9" TargetMode="External"/><Relationship Id="rId865" Type="http://schemas.openxmlformats.org/officeDocument/2006/relationships/hyperlink" Target="https://sanes.atlassian.net/browse/ESDCENINFO-1108?atlOrigin=eyJpIjoiMjBhNWIzMmFjMjdiNGE1YzhhZTE4YmM0ZjA0MDM4ZWYiLCJwIjoiZXhjZWwtamlyYSJ9" TargetMode="External"/><Relationship Id="rId1050" Type="http://schemas.openxmlformats.org/officeDocument/2006/relationships/hyperlink" Target="https://sanes.atlassian.net/browse/ESPC360-5234?atlOrigin=eyJpIjoiMjBhNWIzMmFjMjdiNGE1YzhhZTE4YmM0ZjA0MDM4ZWYiLCJwIjoiZXhjZWwtamlyYSJ9" TargetMode="External"/><Relationship Id="rId1288" Type="http://schemas.openxmlformats.org/officeDocument/2006/relationships/hyperlink" Target="https://sanes.atlassian.net/browse/ESPC360-3440?atlOrigin=eyJpIjoiMjBhNWIzMmFjMjdiNGE1YzhhZTE4YmM0ZjA0MDM4ZWYiLCJwIjoiZXhjZWwtamlyYSJ9" TargetMode="External"/><Relationship Id="rId1495" Type="http://schemas.openxmlformats.org/officeDocument/2006/relationships/hyperlink" Target="https://sanes.atlassian.net/browse/ESPC360-26?atlOrigin=eyJpIjoiMjBhNWIzMmFjMjdiNGE1YzhhZTE4YmM0ZjA0MDM4ZWYiLCJwIjoiZXhjZWwtamlyYSJ9" TargetMode="External"/><Relationship Id="rId2101" Type="http://schemas.openxmlformats.org/officeDocument/2006/relationships/hyperlink" Target="https://sanes.atlassian.net/browse/ESPC360-3631?atlOrigin=eyJpIjoiMjBhNWIzMmFjMjdiNGE1YzhhZTE4YmM0ZjA0MDM4ZWYiLCJwIjoiZXhjZWwtamlyYSJ9" TargetMode="External"/><Relationship Id="rId2339" Type="http://schemas.openxmlformats.org/officeDocument/2006/relationships/hyperlink" Target="https://sanes.atlassian.net/browse/ESPC360-50?atlOrigin=eyJpIjoiMjBhNWIzMmFjMjdiNGE1YzhhZTE4YmM0ZjA0MDM4ZWYiLCJwIjoiZXhjZWwtamlyYSJ9" TargetMode="External"/><Relationship Id="rId518" Type="http://schemas.openxmlformats.org/officeDocument/2006/relationships/hyperlink" Target="https://sanes.atlassian.net/browse/ESPC360-6332?atlOrigin=eyJpIjoiMjBhNWIzMmFjMjdiNGE1YzhhZTE4YmM0ZjA0MDM4ZWYiLCJwIjoiZXhjZWwtamlyYSJ9" TargetMode="External"/><Relationship Id="rId725" Type="http://schemas.openxmlformats.org/officeDocument/2006/relationships/hyperlink" Target="https://sanes.atlassian.net/browse/ESPC360-5833?atlOrigin=eyJpIjoiMjBhNWIzMmFjMjdiNGE1YzhhZTE4YmM0ZjA0MDM4ZWYiLCJwIjoiZXhjZWwtamlyYSJ9" TargetMode="External"/><Relationship Id="rId932" Type="http://schemas.openxmlformats.org/officeDocument/2006/relationships/hyperlink" Target="https://sanes.atlassian.net/browse/ESPC360-5106?atlOrigin=eyJpIjoiMjBhNWIzMmFjMjdiNGE1YzhhZTE4YmM0ZjA0MDM4ZWYiLCJwIjoiZXhjZWwtamlyYSJ9" TargetMode="External"/><Relationship Id="rId1148" Type="http://schemas.openxmlformats.org/officeDocument/2006/relationships/hyperlink" Target="https://sanes.atlassian.net/browse/ESPC360-4326?atlOrigin=eyJpIjoiMjBhNWIzMmFjMjdiNGE1YzhhZTE4YmM0ZjA0MDM4ZWYiLCJwIjoiZXhjZWwtamlyYSJ9" TargetMode="External"/><Relationship Id="rId1355" Type="http://schemas.openxmlformats.org/officeDocument/2006/relationships/hyperlink" Target="https://sanes.atlassian.net/browse/ESPC360-3468?atlOrigin=eyJpIjoiMjBhNWIzMmFjMjdiNGE1YzhhZTE4YmM0ZjA0MDM4ZWYiLCJwIjoiZXhjZWwtamlyYSJ9" TargetMode="External"/><Relationship Id="rId1562" Type="http://schemas.openxmlformats.org/officeDocument/2006/relationships/hyperlink" Target="https://sanes.atlassian.net/browse/ESPC360-2463?atlOrigin=eyJpIjoiMjBhNWIzMmFjMjdiNGE1YzhhZTE4YmM0ZjA0MDM4ZWYiLCJwIjoiZXhjZWwtamlyYSJ9" TargetMode="External"/><Relationship Id="rId2406" Type="http://schemas.openxmlformats.org/officeDocument/2006/relationships/hyperlink" Target="https://sanes.atlassian.net/browse/ESPC360-35?atlOrigin=eyJpIjoiMjBhNWIzMmFjMjdiNGE1YzhhZTE4YmM0ZjA0MDM4ZWYiLCJwIjoiZXhjZWwtamlyYSJ9" TargetMode="External"/><Relationship Id="rId1008" Type="http://schemas.openxmlformats.org/officeDocument/2006/relationships/hyperlink" Target="https://sanes.atlassian.net/browse/ESPC360-65?atlOrigin=eyJpIjoiMjBhNWIzMmFjMjdiNGE1YzhhZTE4YmM0ZjA0MDM4ZWYiLCJwIjoiZXhjZWwtamlyYSJ9" TargetMode="External"/><Relationship Id="rId1215" Type="http://schemas.openxmlformats.org/officeDocument/2006/relationships/hyperlink" Target="https://sanes.atlassian.net/browse/ESPC360-3882?atlOrigin=eyJpIjoiMjBhNWIzMmFjMjdiNGE1YzhhZTE4YmM0ZjA0MDM4ZWYiLCJwIjoiZXhjZWwtamlyYSJ9" TargetMode="External"/><Relationship Id="rId1422" Type="http://schemas.openxmlformats.org/officeDocument/2006/relationships/hyperlink" Target="https://sanes.atlassian.net/browse/ESPC360-3046?atlOrigin=eyJpIjoiMjBhNWIzMmFjMjdiNGE1YzhhZTE4YmM0ZjA0MDM4ZWYiLCJwIjoiZXhjZWwtamlyYSJ9" TargetMode="External"/><Relationship Id="rId1867" Type="http://schemas.openxmlformats.org/officeDocument/2006/relationships/hyperlink" Target="https://sanes.atlassian.net/browse/ESPC360-1152?atlOrigin=eyJpIjoiMjBhNWIzMmFjMjdiNGE1YzhhZTE4YmM0ZjA0MDM4ZWYiLCJwIjoiZXhjZWwtamlyYSJ9" TargetMode="External"/><Relationship Id="rId61" Type="http://schemas.openxmlformats.org/officeDocument/2006/relationships/hyperlink" Target="https://sanes.atlassian.net/browse/ESPC360-8765?atlOrigin=eyJpIjoiMjBhNWIzMmFjMjdiNGE1YzhhZTE4YmM0ZjA0MDM4ZWYiLCJwIjoiZXhjZWwtamlyYSJ9" TargetMode="External"/><Relationship Id="rId1727" Type="http://schemas.openxmlformats.org/officeDocument/2006/relationships/hyperlink" Target="https://sanes.atlassian.net/browse/ESPC360-1744?atlOrigin=eyJpIjoiMjBhNWIzMmFjMjdiNGE1YzhhZTE4YmM0ZjA0MDM4ZWYiLCJwIjoiZXhjZWwtamlyYSJ9" TargetMode="External"/><Relationship Id="rId1934" Type="http://schemas.openxmlformats.org/officeDocument/2006/relationships/hyperlink" Target="https://sanes.atlassian.net/browse/ESPC360-87?atlOrigin=eyJpIjoiMjBhNWIzMmFjMjdiNGE1YzhhZTE4YmM0ZjA0MDM4ZWYiLCJwIjoiZXhjZWwtamlyYSJ9" TargetMode="External"/><Relationship Id="rId19" Type="http://schemas.openxmlformats.org/officeDocument/2006/relationships/hyperlink" Target="https://sanes.atlassian.net/browse/ESPC360-8821?atlOrigin=eyJpIjoiMjBhNWIzMmFjMjdiNGE1YzhhZTE4YmM0ZjA0MDM4ZWYiLCJwIjoiZXhjZWwtamlyYSJ9" TargetMode="External"/><Relationship Id="rId2196" Type="http://schemas.openxmlformats.org/officeDocument/2006/relationships/hyperlink" Target="https://sanes.atlassian.net/browse/ESPC360-312?atlOrigin=eyJpIjoiMjBhNWIzMmFjMjdiNGE1YzhhZTE4YmM0ZjA0MDM4ZWYiLCJwIjoiZXhjZWwtamlyYSJ9" TargetMode="External"/><Relationship Id="rId168" Type="http://schemas.openxmlformats.org/officeDocument/2006/relationships/hyperlink" Target="https://sanes.atlassian.net/browse/ESPC360-6855?atlOrigin=eyJpIjoiMjBhNWIzMmFjMjdiNGE1YzhhZTE4YmM0ZjA0MDM4ZWYiLCJwIjoiZXhjZWwtamlyYSJ9" TargetMode="External"/><Relationship Id="rId375" Type="http://schemas.openxmlformats.org/officeDocument/2006/relationships/hyperlink" Target="https://sanes.atlassian.net/browse/ESPC360-7190?atlOrigin=eyJpIjoiMjBhNWIzMmFjMjdiNGE1YzhhZTE4YmM0ZjA0MDM4ZWYiLCJwIjoiZXhjZWwtamlyYSJ9" TargetMode="External"/><Relationship Id="rId582" Type="http://schemas.openxmlformats.org/officeDocument/2006/relationships/hyperlink" Target="https://sanes.atlassian.net/browse/ESPC360-6149?atlOrigin=eyJpIjoiMjBhNWIzMmFjMjdiNGE1YzhhZTE4YmM0ZjA0MDM4ZWYiLCJwIjoiZXhjZWwtamlyYSJ9" TargetMode="External"/><Relationship Id="rId2056" Type="http://schemas.openxmlformats.org/officeDocument/2006/relationships/hyperlink" Target="https://sanes.atlassian.net/browse/ESPC360-38?atlOrigin=eyJpIjoiMjBhNWIzMmFjMjdiNGE1YzhhZTE4YmM0ZjA0MDM4ZWYiLCJwIjoiZXhjZWwtamlyYSJ9" TargetMode="External"/><Relationship Id="rId2263" Type="http://schemas.openxmlformats.org/officeDocument/2006/relationships/hyperlink" Target="https://sanes.atlassian.net/browse/ESPC360-36?atlOrigin=eyJpIjoiMjBhNWIzMmFjMjdiNGE1YzhhZTE4YmM0ZjA0MDM4ZWYiLCJwIjoiZXhjZWwtamlyYSJ9" TargetMode="External"/><Relationship Id="rId3" Type="http://schemas.openxmlformats.org/officeDocument/2006/relationships/hyperlink" Target="https://sanes.atlassian.net/browse/ESDCENINFO-1110?atlOrigin=eyJpIjoiMjBhNWIzMmFjMjdiNGE1YzhhZTE4YmM0ZjA0MDM4ZWYiLCJwIjoiZXhjZWwtamlyYSJ9" TargetMode="External"/><Relationship Id="rId235" Type="http://schemas.openxmlformats.org/officeDocument/2006/relationships/hyperlink" Target="https://sanes.atlassian.net/browse/ESPC360-7867?atlOrigin=eyJpIjoiMjBhNWIzMmFjMjdiNGE1YzhhZTE4YmM0ZjA0MDM4ZWYiLCJwIjoiZXhjZWwtamlyYSJ9" TargetMode="External"/><Relationship Id="rId442" Type="http://schemas.openxmlformats.org/officeDocument/2006/relationships/hyperlink" Target="https://sanes.atlassian.net/browse/ESPC360-3080?atlOrigin=eyJpIjoiMjBhNWIzMmFjMjdiNGE1YzhhZTE4YmM0ZjA0MDM4ZWYiLCJwIjoiZXhjZWwtamlyYSJ9" TargetMode="External"/><Relationship Id="rId887" Type="http://schemas.openxmlformats.org/officeDocument/2006/relationships/hyperlink" Target="https://sanes.atlassian.net/browse/ESPC360-5549?atlOrigin=eyJpIjoiMjBhNWIzMmFjMjdiNGE1YzhhZTE4YmM0ZjA0MDM4ZWYiLCJwIjoiZXhjZWwtamlyYSJ9" TargetMode="External"/><Relationship Id="rId1072" Type="http://schemas.openxmlformats.org/officeDocument/2006/relationships/hyperlink" Target="https://sanes.atlassian.net/browse/ESPC360-3882?atlOrigin=eyJpIjoiMjBhNWIzMmFjMjdiNGE1YzhhZTE4YmM0ZjA0MDM4ZWYiLCJwIjoiZXhjZWwtamlyYSJ9" TargetMode="External"/><Relationship Id="rId2123" Type="http://schemas.openxmlformats.org/officeDocument/2006/relationships/hyperlink" Target="https://sanes.atlassian.net/browse/ESPC360-282?atlOrigin=eyJpIjoiMjBhNWIzMmFjMjdiNGE1YzhhZTE4YmM0ZjA0MDM4ZWYiLCJwIjoiZXhjZWwtamlyYSJ9" TargetMode="External"/><Relationship Id="rId2330" Type="http://schemas.openxmlformats.org/officeDocument/2006/relationships/hyperlink" Target="https://sanes.atlassian.net/browse/ESPC360-38?atlOrigin=eyJpIjoiMjBhNWIzMmFjMjdiNGE1YzhhZTE4YmM0ZjA0MDM4ZWYiLCJwIjoiZXhjZWwtamlyYSJ9" TargetMode="External"/><Relationship Id="rId302" Type="http://schemas.openxmlformats.org/officeDocument/2006/relationships/hyperlink" Target="https://sanes.atlassian.net/browse/ESPC360-7406?atlOrigin=eyJpIjoiMjBhNWIzMmFjMjdiNGE1YzhhZTE4YmM0ZjA0MDM4ZWYiLCJwIjoiZXhjZWwtamlyYSJ9" TargetMode="External"/><Relationship Id="rId747" Type="http://schemas.openxmlformats.org/officeDocument/2006/relationships/hyperlink" Target="https://sanes.atlassian.net/browse/ESPC360-5822?atlOrigin=eyJpIjoiMjBhNWIzMmFjMjdiNGE1YzhhZTE4YmM0ZjA0MDM4ZWYiLCJwIjoiZXhjZWwtamlyYSJ9" TargetMode="External"/><Relationship Id="rId954" Type="http://schemas.openxmlformats.org/officeDocument/2006/relationships/hyperlink" Target="https://sanes.atlassian.net/browse/ESPC360-3649?atlOrigin=eyJpIjoiMjBhNWIzMmFjMjdiNGE1YzhhZTE4YmM0ZjA0MDM4ZWYiLCJwIjoiZXhjZWwtamlyYSJ9" TargetMode="External"/><Relationship Id="rId1377" Type="http://schemas.openxmlformats.org/officeDocument/2006/relationships/hyperlink" Target="https://sanes.atlassian.net/browse/ESPC360-3120?atlOrigin=eyJpIjoiMjBhNWIzMmFjMjdiNGE1YzhhZTE4YmM0ZjA0MDM4ZWYiLCJwIjoiZXhjZWwtamlyYSJ9" TargetMode="External"/><Relationship Id="rId1584" Type="http://schemas.openxmlformats.org/officeDocument/2006/relationships/hyperlink" Target="https://sanes.atlassian.net/browse/ESPC360-35?atlOrigin=eyJpIjoiMjBhNWIzMmFjMjdiNGE1YzhhZTE4YmM0ZjA0MDM4ZWYiLCJwIjoiZXhjZWwtamlyYSJ9" TargetMode="External"/><Relationship Id="rId1791" Type="http://schemas.openxmlformats.org/officeDocument/2006/relationships/hyperlink" Target="https://sanes.atlassian.net/browse/ESPC360-26?atlOrigin=eyJpIjoiMjBhNWIzMmFjMjdiNGE1YzhhZTE4YmM0ZjA0MDM4ZWYiLCJwIjoiZXhjZWwtamlyYSJ9" TargetMode="External"/><Relationship Id="rId2428" Type="http://schemas.openxmlformats.org/officeDocument/2006/relationships/hyperlink" Target="https://sanes.atlassian.net/browse/ESPC360-26?atlOrigin=eyJpIjoiMjBhNWIzMmFjMjdiNGE1YzhhZTE4YmM0ZjA0MDM4ZWYiLCJwIjoiZXhjZWwtamlyYSJ9" TargetMode="External"/><Relationship Id="rId83" Type="http://schemas.openxmlformats.org/officeDocument/2006/relationships/hyperlink" Target="https://sanes.atlassian.net/browse/ESPC360-6855?atlOrigin=eyJpIjoiMjBhNWIzMmFjMjdiNGE1YzhhZTE4YmM0ZjA0MDM4ZWYiLCJwIjoiZXhjZWwtamlyYSJ9" TargetMode="External"/><Relationship Id="rId607" Type="http://schemas.openxmlformats.org/officeDocument/2006/relationships/hyperlink" Target="https://sanes.atlassian.net/browse/ESPC360-8638?atlOrigin=eyJpIjoiMjBhNWIzMmFjMjdiNGE1YzhhZTE4YmM0ZjA0MDM4ZWYiLCJwIjoiZXhjZWwtamlyYSJ9" TargetMode="External"/><Relationship Id="rId814" Type="http://schemas.openxmlformats.org/officeDocument/2006/relationships/hyperlink" Target="https://sanes.atlassian.net/browse/ESPC360-5726?atlOrigin=eyJpIjoiMjBhNWIzMmFjMjdiNGE1YzhhZTE4YmM0ZjA0MDM4ZWYiLCJwIjoiZXhjZWwtamlyYSJ9" TargetMode="External"/><Relationship Id="rId1237" Type="http://schemas.openxmlformats.org/officeDocument/2006/relationships/hyperlink" Target="https://sanes.atlassian.net/browse/ESPC360-3654?atlOrigin=eyJpIjoiMjBhNWIzMmFjMjdiNGE1YzhhZTE4YmM0ZjA0MDM4ZWYiLCJwIjoiZXhjZWwtamlyYSJ9" TargetMode="External"/><Relationship Id="rId1444" Type="http://schemas.openxmlformats.org/officeDocument/2006/relationships/hyperlink" Target="https://sanes.atlassian.net/browse/ESPC360-3468?atlOrigin=eyJpIjoiMjBhNWIzMmFjMjdiNGE1YzhhZTE4YmM0ZjA0MDM4ZWYiLCJwIjoiZXhjZWwtamlyYSJ9" TargetMode="External"/><Relationship Id="rId1651" Type="http://schemas.openxmlformats.org/officeDocument/2006/relationships/hyperlink" Target="https://sanes.atlassian.net/browse/ESDCENINFO-1110?atlOrigin=eyJpIjoiMjBhNWIzMmFjMjdiNGE1YzhhZTE4YmM0ZjA0MDM4ZWYiLCJwIjoiZXhjZWwtamlyYSJ9" TargetMode="External"/><Relationship Id="rId1889" Type="http://schemas.openxmlformats.org/officeDocument/2006/relationships/hyperlink" Target="https://sanes.atlassian.net/browse/ESPC360-950?atlOrigin=eyJpIjoiMjBhNWIzMmFjMjdiNGE1YzhhZTE4YmM0ZjA0MDM4ZWYiLCJwIjoiZXhjZWwtamlyYSJ9" TargetMode="External"/><Relationship Id="rId1304" Type="http://schemas.openxmlformats.org/officeDocument/2006/relationships/hyperlink" Target="https://sanes.atlassian.net/browse/ESPC360-3342?atlOrigin=eyJpIjoiMjBhNWIzMmFjMjdiNGE1YzhhZTE4YmM0ZjA0MDM4ZWYiLCJwIjoiZXhjZWwtamlyYSJ9" TargetMode="External"/><Relationship Id="rId1511" Type="http://schemas.openxmlformats.org/officeDocument/2006/relationships/hyperlink" Target="https://sanes.atlassian.net/browse/ESPC360-2505?atlOrigin=eyJpIjoiMjBhNWIzMmFjMjdiNGE1YzhhZTE4YmM0ZjA0MDM4ZWYiLCJwIjoiZXhjZWwtamlyYSJ9" TargetMode="External"/><Relationship Id="rId1749" Type="http://schemas.openxmlformats.org/officeDocument/2006/relationships/hyperlink" Target="https://sanes.atlassian.net/browse/ESPC360-282?atlOrigin=eyJpIjoiMjBhNWIzMmFjMjdiNGE1YzhhZTE4YmM0ZjA0MDM4ZWYiLCJwIjoiZXhjZWwtamlyYSJ9" TargetMode="External"/><Relationship Id="rId1956" Type="http://schemas.openxmlformats.org/officeDocument/2006/relationships/hyperlink" Target="https://sanes.atlassian.net/browse/ESPC360-26?atlOrigin=eyJpIjoiMjBhNWIzMmFjMjdiNGE1YzhhZTE4YmM0ZjA0MDM4ZWYiLCJwIjoiZXhjZWwtamlyYSJ9" TargetMode="External"/><Relationship Id="rId1609" Type="http://schemas.openxmlformats.org/officeDocument/2006/relationships/hyperlink" Target="https://sanes.atlassian.net/browse/ESPC360-26?atlOrigin=eyJpIjoiMjBhNWIzMmFjMjdiNGE1YzhhZTE4YmM0ZjA0MDM4ZWYiLCJwIjoiZXhjZWwtamlyYSJ9" TargetMode="External"/><Relationship Id="rId1816" Type="http://schemas.openxmlformats.org/officeDocument/2006/relationships/hyperlink" Target="https://sanes.atlassian.net/browse/ESPC360-1487?atlOrigin=eyJpIjoiMjBhNWIzMmFjMjdiNGE1YzhhZTE4YmM0ZjA0MDM4ZWYiLCJwIjoiZXhjZWwtamlyYSJ9" TargetMode="External"/><Relationship Id="rId10" Type="http://schemas.openxmlformats.org/officeDocument/2006/relationships/hyperlink" Target="https://sanes.atlassian.net/browse/ESPC360-8863?atlOrigin=eyJpIjoiMjBhNWIzMmFjMjdiNGE1YzhhZTE4YmM0ZjA0MDM4ZWYiLCJwIjoiZXhjZWwtamlyYSJ9" TargetMode="External"/><Relationship Id="rId397" Type="http://schemas.openxmlformats.org/officeDocument/2006/relationships/hyperlink" Target="https://sanes.atlassian.net/browse/ESPC360-6038?atlOrigin=eyJpIjoiMjBhNWIzMmFjMjdiNGE1YzhhZTE4YmM0ZjA0MDM4ZWYiLCJwIjoiZXhjZWwtamlyYSJ9" TargetMode="External"/><Relationship Id="rId2078" Type="http://schemas.openxmlformats.org/officeDocument/2006/relationships/hyperlink" Target="https://sanes.atlassian.net/browse/ESPC360-551?atlOrigin=eyJpIjoiMjBhNWIzMmFjMjdiNGE1YzhhZTE4YmM0ZjA0MDM4ZWYiLCJwIjoiZXhjZWwtamlyYSJ9" TargetMode="External"/><Relationship Id="rId2285" Type="http://schemas.openxmlformats.org/officeDocument/2006/relationships/hyperlink" Target="https://sanes.atlassian.net/browse/ESPC360-26?atlOrigin=eyJpIjoiMjBhNWIzMmFjMjdiNGE1YzhhZTE4YmM0ZjA0MDM4ZWYiLCJwIjoiZXhjZWwtamlyYSJ9" TargetMode="External"/><Relationship Id="rId257" Type="http://schemas.openxmlformats.org/officeDocument/2006/relationships/hyperlink" Target="https://sanes.atlassian.net/browse/ESPC360-7623?atlOrigin=eyJpIjoiMjBhNWIzMmFjMjdiNGE1YzhhZTE4YmM0ZjA0MDM4ZWYiLCJwIjoiZXhjZWwtamlyYSJ9" TargetMode="External"/><Relationship Id="rId464" Type="http://schemas.openxmlformats.org/officeDocument/2006/relationships/hyperlink" Target="https://sanes.atlassian.net/browse/ESPC360-6427?atlOrigin=eyJpIjoiMjBhNWIzMmFjMjdiNGE1YzhhZTE4YmM0ZjA0MDM4ZWYiLCJwIjoiZXhjZWwtamlyYSJ9" TargetMode="External"/><Relationship Id="rId1094" Type="http://schemas.openxmlformats.org/officeDocument/2006/relationships/hyperlink" Target="https://sanes.atlassian.net/browse/ESPC360-4503?atlOrigin=eyJpIjoiMjBhNWIzMmFjMjdiNGE1YzhhZTE4YmM0ZjA0MDM4ZWYiLCJwIjoiZXhjZWwtamlyYSJ9" TargetMode="External"/><Relationship Id="rId2145" Type="http://schemas.openxmlformats.org/officeDocument/2006/relationships/hyperlink" Target="https://sanes.atlassian.net/browse/ESPC360-339?atlOrigin=eyJpIjoiMjBhNWIzMmFjMjdiNGE1YzhhZTE4YmM0ZjA0MDM4ZWYiLCJwIjoiZXhjZWwtamlyYSJ9" TargetMode="External"/><Relationship Id="rId117" Type="http://schemas.openxmlformats.org/officeDocument/2006/relationships/hyperlink" Target="https://sanes.atlassian.net/browse/ESDCENINFO-1087?atlOrigin=eyJpIjoiMjBhNWIzMmFjMjdiNGE1YzhhZTE4YmM0ZjA0MDM4ZWYiLCJwIjoiZXhjZWwtamlyYSJ9" TargetMode="External"/><Relationship Id="rId671" Type="http://schemas.openxmlformats.org/officeDocument/2006/relationships/hyperlink" Target="https://sanes.atlassian.net/browse/ESPC360-5886?atlOrigin=eyJpIjoiMjBhNWIzMmFjMjdiNGE1YzhhZTE4YmM0ZjA0MDM4ZWYiLCJwIjoiZXhjZWwtamlyYSJ9" TargetMode="External"/><Relationship Id="rId769" Type="http://schemas.openxmlformats.org/officeDocument/2006/relationships/hyperlink" Target="https://sanes.atlassian.net/browse/ESDCENINFO-1087?atlOrigin=eyJpIjoiMjBhNWIzMmFjMjdiNGE1YzhhZTE4YmM0ZjA0MDM4ZWYiLCJwIjoiZXhjZWwtamlyYSJ9" TargetMode="External"/><Relationship Id="rId976" Type="http://schemas.openxmlformats.org/officeDocument/2006/relationships/hyperlink" Target="https://sanes.atlassian.net/browse/ESDCENINFO-1044?atlOrigin=eyJpIjoiMjBhNWIzMmFjMjdiNGE1YzhhZTE4YmM0ZjA0MDM4ZWYiLCJwIjoiZXhjZWwtamlyYSJ9" TargetMode="External"/><Relationship Id="rId1399" Type="http://schemas.openxmlformats.org/officeDocument/2006/relationships/hyperlink" Target="https://sanes.atlassian.net/browse/ESPC360-3644?atlOrigin=eyJpIjoiMjBhNWIzMmFjMjdiNGE1YzhhZTE4YmM0ZjA0MDM4ZWYiLCJwIjoiZXhjZWwtamlyYSJ9" TargetMode="External"/><Relationship Id="rId2352" Type="http://schemas.openxmlformats.org/officeDocument/2006/relationships/hyperlink" Target="https://sanes.atlassian.net/browse/ESPC360-119?atlOrigin=eyJpIjoiMjBhNWIzMmFjMjdiNGE1YzhhZTE4YmM0ZjA0MDM4ZWYiLCJwIjoiZXhjZWwtamlyYSJ9" TargetMode="External"/><Relationship Id="rId324" Type="http://schemas.openxmlformats.org/officeDocument/2006/relationships/hyperlink" Target="https://sanes.atlassian.net/browse/ESDCENINFO-1089?atlOrigin=eyJpIjoiMjBhNWIzMmFjMjdiNGE1YzhhZTE4YmM0ZjA0MDM4ZWYiLCJwIjoiZXhjZWwtamlyYSJ9" TargetMode="External"/><Relationship Id="rId531" Type="http://schemas.openxmlformats.org/officeDocument/2006/relationships/hyperlink" Target="https://sanes.atlassian.net/browse/ESPC360-6229?atlOrigin=eyJpIjoiMjBhNWIzMmFjMjdiNGE1YzhhZTE4YmM0ZjA0MDM4ZWYiLCJwIjoiZXhjZWwtamlyYSJ9" TargetMode="External"/><Relationship Id="rId629" Type="http://schemas.openxmlformats.org/officeDocument/2006/relationships/hyperlink" Target="https://sanes.atlassian.net/browse/ESPC360-5904?atlOrigin=eyJpIjoiMjBhNWIzMmFjMjdiNGE1YzhhZTE4YmM0ZjA0MDM4ZWYiLCJwIjoiZXhjZWwtamlyYSJ9" TargetMode="External"/><Relationship Id="rId1161" Type="http://schemas.openxmlformats.org/officeDocument/2006/relationships/hyperlink" Target="https://sanes.atlassian.net/browse/ESDCENINFO-1087?atlOrigin=eyJpIjoiMjBhNWIzMmFjMjdiNGE1YzhhZTE4YmM0ZjA0MDM4ZWYiLCJwIjoiZXhjZWwtamlyYSJ9" TargetMode="External"/><Relationship Id="rId1259" Type="http://schemas.openxmlformats.org/officeDocument/2006/relationships/hyperlink" Target="https://sanes.atlassian.net/browse/ESPC360-2476?atlOrigin=eyJpIjoiMjBhNWIzMmFjMjdiNGE1YzhhZTE4YmM0ZjA0MDM4ZWYiLCJwIjoiZXhjZWwtamlyYSJ9" TargetMode="External"/><Relationship Id="rId1466" Type="http://schemas.openxmlformats.org/officeDocument/2006/relationships/hyperlink" Target="https://sanes.atlassian.net/browse/ESPC360-2832?atlOrigin=eyJpIjoiMjBhNWIzMmFjMjdiNGE1YzhhZTE4YmM0ZjA0MDM4ZWYiLCJwIjoiZXhjZWwtamlyYSJ9" TargetMode="External"/><Relationship Id="rId2005" Type="http://schemas.openxmlformats.org/officeDocument/2006/relationships/hyperlink" Target="https://sanes.atlassian.net/browse/ESPC360-61?atlOrigin=eyJpIjoiMjBhNWIzMmFjMjdiNGE1YzhhZTE4YmM0ZjA0MDM4ZWYiLCJwIjoiZXhjZWwtamlyYSJ9" TargetMode="External"/><Relationship Id="rId2212" Type="http://schemas.openxmlformats.org/officeDocument/2006/relationships/hyperlink" Target="https://sanes.atlassian.net/browse/ESPC360-91?atlOrigin=eyJpIjoiMjBhNWIzMmFjMjdiNGE1YzhhZTE4YmM0ZjA0MDM4ZWYiLCJwIjoiZXhjZWwtamlyYSJ9" TargetMode="External"/><Relationship Id="rId836" Type="http://schemas.openxmlformats.org/officeDocument/2006/relationships/hyperlink" Target="https://sanes.atlassian.net/browse/ESPC360-3649?atlOrigin=eyJpIjoiMjBhNWIzMmFjMjdiNGE1YzhhZTE4YmM0ZjA0MDM4ZWYiLCJwIjoiZXhjZWwtamlyYSJ9" TargetMode="External"/><Relationship Id="rId1021" Type="http://schemas.openxmlformats.org/officeDocument/2006/relationships/hyperlink" Target="https://sanes.atlassian.net/browse/ESDCENINFO-1087?atlOrigin=eyJpIjoiMjBhNWIzMmFjMjdiNGE1YzhhZTE4YmM0ZjA0MDM4ZWYiLCJwIjoiZXhjZWwtamlyYSJ9" TargetMode="External"/><Relationship Id="rId1119" Type="http://schemas.openxmlformats.org/officeDocument/2006/relationships/hyperlink" Target="https://sanes.atlassian.net/browse/ESPC360-4446?atlOrigin=eyJpIjoiMjBhNWIzMmFjMjdiNGE1YzhhZTE4YmM0ZjA0MDM4ZWYiLCJwIjoiZXhjZWwtamlyYSJ9" TargetMode="External"/><Relationship Id="rId1673" Type="http://schemas.openxmlformats.org/officeDocument/2006/relationships/hyperlink" Target="https://sanes.atlassian.net/browse/ESPC360-1897?atlOrigin=eyJpIjoiMjBhNWIzMmFjMjdiNGE1YzhhZTE4YmM0ZjA0MDM4ZWYiLCJwIjoiZXhjZWwtamlyYSJ9" TargetMode="External"/><Relationship Id="rId1880" Type="http://schemas.openxmlformats.org/officeDocument/2006/relationships/hyperlink" Target="https://sanes.atlassian.net/browse/ESPC360-950?atlOrigin=eyJpIjoiMjBhNWIzMmFjMjdiNGE1YzhhZTE4YmM0ZjA0MDM4ZWYiLCJwIjoiZXhjZWwtamlyYSJ9" TargetMode="External"/><Relationship Id="rId1978" Type="http://schemas.openxmlformats.org/officeDocument/2006/relationships/hyperlink" Target="https://sanes.atlassian.net/browse/ESPC360-960?atlOrigin=eyJpIjoiMjBhNWIzMmFjMjdiNGE1YzhhZTE4YmM0ZjA0MDM4ZWYiLCJwIjoiZXhjZWwtamlyYSJ9" TargetMode="External"/><Relationship Id="rId903" Type="http://schemas.openxmlformats.org/officeDocument/2006/relationships/hyperlink" Target="https://sanes.atlassian.net/browse/ESPC360-5523?atlOrigin=eyJpIjoiMjBhNWIzMmFjMjdiNGE1YzhhZTE4YmM0ZjA0MDM4ZWYiLCJwIjoiZXhjZWwtamlyYSJ9" TargetMode="External"/><Relationship Id="rId1326" Type="http://schemas.openxmlformats.org/officeDocument/2006/relationships/hyperlink" Target="https://sanes.atlassian.net/browse/ESPC360-3618?atlOrigin=eyJpIjoiMjBhNWIzMmFjMjdiNGE1YzhhZTE4YmM0ZjA0MDM4ZWYiLCJwIjoiZXhjZWwtamlyYSJ9" TargetMode="External"/><Relationship Id="rId1533" Type="http://schemas.openxmlformats.org/officeDocument/2006/relationships/hyperlink" Target="https://sanes.atlassian.net/browse/ESPC360-36?atlOrigin=eyJpIjoiMjBhNWIzMmFjMjdiNGE1YzhhZTE4YmM0ZjA0MDM4ZWYiLCJwIjoiZXhjZWwtamlyYSJ9" TargetMode="External"/><Relationship Id="rId1740" Type="http://schemas.openxmlformats.org/officeDocument/2006/relationships/hyperlink" Target="https://sanes.atlassian.net/browse/ESPC360-65?atlOrigin=eyJpIjoiMjBhNWIzMmFjMjdiNGE1YzhhZTE4YmM0ZjA0MDM4ZWYiLCJwIjoiZXhjZWwtamlyYSJ9" TargetMode="External"/><Relationship Id="rId32" Type="http://schemas.openxmlformats.org/officeDocument/2006/relationships/hyperlink" Target="https://sanes.atlassian.net/browse/ESPC360-8779?atlOrigin=eyJpIjoiMjBhNWIzMmFjMjdiNGE1YzhhZTE4YmM0ZjA0MDM4ZWYiLCJwIjoiZXhjZWwtamlyYSJ9" TargetMode="External"/><Relationship Id="rId1600" Type="http://schemas.openxmlformats.org/officeDocument/2006/relationships/hyperlink" Target="https://sanes.atlassian.net/browse/ESPC360-26?atlOrigin=eyJpIjoiMjBhNWIzMmFjMjdiNGE1YzhhZTE4YmM0ZjA0MDM4ZWYiLCJwIjoiZXhjZWwtamlyYSJ9" TargetMode="External"/><Relationship Id="rId1838" Type="http://schemas.openxmlformats.org/officeDocument/2006/relationships/hyperlink" Target="https://sanes.atlassian.net/browse/ESPC360-533?atlOrigin=eyJpIjoiMjBhNWIzMmFjMjdiNGE1YzhhZTE4YmM0ZjA0MDM4ZWYiLCJwIjoiZXhjZWwtamlyYSJ9" TargetMode="External"/><Relationship Id="rId181" Type="http://schemas.openxmlformats.org/officeDocument/2006/relationships/hyperlink" Target="https://sanes.atlassian.net/browse/ESDCENINFO-1105?atlOrigin=eyJpIjoiMjBhNWIzMmFjMjdiNGE1YzhhZTE4YmM0ZjA0MDM4ZWYiLCJwIjoiZXhjZWwtamlyYSJ9" TargetMode="External"/><Relationship Id="rId1905" Type="http://schemas.openxmlformats.org/officeDocument/2006/relationships/hyperlink" Target="https://sanes.atlassian.net/browse/ESPC360-26?atlOrigin=eyJpIjoiMjBhNWIzMmFjMjdiNGE1YzhhZTE4YmM0ZjA0MDM4ZWYiLCJwIjoiZXhjZWwtamlyYSJ9" TargetMode="External"/><Relationship Id="rId279" Type="http://schemas.openxmlformats.org/officeDocument/2006/relationships/hyperlink" Target="https://sanes.atlassian.net/browse/ESDCENINFO-1110?atlOrigin=eyJpIjoiMjBhNWIzMmFjMjdiNGE1YzhhZTE4YmM0ZjA0MDM4ZWYiLCJwIjoiZXhjZWwtamlyYSJ9" TargetMode="External"/><Relationship Id="rId486" Type="http://schemas.openxmlformats.org/officeDocument/2006/relationships/hyperlink" Target="https://sanes.atlassian.net/browse/ESPC360-5712?atlOrigin=eyJpIjoiMjBhNWIzMmFjMjdiNGE1YzhhZTE4YmM0ZjA0MDM4ZWYiLCJwIjoiZXhjZWwtamlyYSJ9" TargetMode="External"/><Relationship Id="rId693" Type="http://schemas.openxmlformats.org/officeDocument/2006/relationships/hyperlink" Target="https://sanes.atlassian.net/browse/ESPC360-5823?atlOrigin=eyJpIjoiMjBhNWIzMmFjMjdiNGE1YzhhZTE4YmM0ZjA0MDM4ZWYiLCJwIjoiZXhjZWwtamlyYSJ9" TargetMode="External"/><Relationship Id="rId2167" Type="http://schemas.openxmlformats.org/officeDocument/2006/relationships/hyperlink" Target="https://sanes.atlassian.net/browse/ESPC360-56?atlOrigin=eyJpIjoiMjBhNWIzMmFjMjdiNGE1YzhhZTE4YmM0ZjA0MDM4ZWYiLCJwIjoiZXhjZWwtamlyYSJ9" TargetMode="External"/><Relationship Id="rId2374" Type="http://schemas.openxmlformats.org/officeDocument/2006/relationships/hyperlink" Target="https://sanes.atlassian.net/browse/ESPC360-36?atlOrigin=eyJpIjoiMjBhNWIzMmFjMjdiNGE1YzhhZTE4YmM0ZjA0MDM4ZWYiLCJwIjoiZXhjZWwtamlyYSJ9" TargetMode="External"/><Relationship Id="rId139" Type="http://schemas.openxmlformats.org/officeDocument/2006/relationships/hyperlink" Target="https://sanes.atlassian.net/browse/ESPC360-6746?atlOrigin=eyJpIjoiMjBhNWIzMmFjMjdiNGE1YzhhZTE4YmM0ZjA0MDM4ZWYiLCJwIjoiZXhjZWwtamlyYSJ9" TargetMode="External"/><Relationship Id="rId346" Type="http://schemas.openxmlformats.org/officeDocument/2006/relationships/hyperlink" Target="https://sanes.atlassian.net/browse/ESPC360-3903?atlOrigin=eyJpIjoiMjBhNWIzMmFjMjdiNGE1YzhhZTE4YmM0ZjA0MDM4ZWYiLCJwIjoiZXhjZWwtamlyYSJ9" TargetMode="External"/><Relationship Id="rId553" Type="http://schemas.openxmlformats.org/officeDocument/2006/relationships/hyperlink" Target="https://sanes.atlassian.net/browse/ESPC360-6253?atlOrigin=eyJpIjoiMjBhNWIzMmFjMjdiNGE1YzhhZTE4YmM0ZjA0MDM4ZWYiLCJwIjoiZXhjZWwtamlyYSJ9" TargetMode="External"/><Relationship Id="rId760" Type="http://schemas.openxmlformats.org/officeDocument/2006/relationships/hyperlink" Target="https://sanes.atlassian.net/browse/ESPC360-5095?atlOrigin=eyJpIjoiMjBhNWIzMmFjMjdiNGE1YzhhZTE4YmM0ZjA0MDM4ZWYiLCJwIjoiZXhjZWwtamlyYSJ9" TargetMode="External"/><Relationship Id="rId998" Type="http://schemas.openxmlformats.org/officeDocument/2006/relationships/hyperlink" Target="https://sanes.atlassian.net/browse/ESPC360-4929?atlOrigin=eyJpIjoiMjBhNWIzMmFjMjdiNGE1YzhhZTE4YmM0ZjA0MDM4ZWYiLCJwIjoiZXhjZWwtamlyYSJ9" TargetMode="External"/><Relationship Id="rId1183" Type="http://schemas.openxmlformats.org/officeDocument/2006/relationships/hyperlink" Target="https://sanes.atlassian.net/browse/ESPC360-3703?atlOrigin=eyJpIjoiMjBhNWIzMmFjMjdiNGE1YzhhZTE4YmM0ZjA0MDM4ZWYiLCJwIjoiZXhjZWwtamlyYSJ9" TargetMode="External"/><Relationship Id="rId1390" Type="http://schemas.openxmlformats.org/officeDocument/2006/relationships/hyperlink" Target="https://sanes.atlassian.net/browse/ESPC360-3106?atlOrigin=eyJpIjoiMjBhNWIzMmFjMjdiNGE1YzhhZTE4YmM0ZjA0MDM4ZWYiLCJwIjoiZXhjZWwtamlyYSJ9" TargetMode="External"/><Relationship Id="rId2027" Type="http://schemas.openxmlformats.org/officeDocument/2006/relationships/hyperlink" Target="https://sanes.atlassian.net/browse/ESPC360-26?atlOrigin=eyJpIjoiMjBhNWIzMmFjMjdiNGE1YzhhZTE4YmM0ZjA0MDM4ZWYiLCJwIjoiZXhjZWwtamlyYSJ9" TargetMode="External"/><Relationship Id="rId2234" Type="http://schemas.openxmlformats.org/officeDocument/2006/relationships/hyperlink" Target="https://sanes.atlassian.net/browse/ESPC360-26?atlOrigin=eyJpIjoiMjBhNWIzMmFjMjdiNGE1YzhhZTE4YmM0ZjA0MDM4ZWYiLCJwIjoiZXhjZWwtamlyYSJ9" TargetMode="External"/><Relationship Id="rId2441" Type="http://schemas.openxmlformats.org/officeDocument/2006/relationships/hyperlink" Target="https://sanes.atlassian.net/browse/ESPC360-42?atlOrigin=eyJpIjoiMjBhNWIzMmFjMjdiNGE1YzhhZTE4YmM0ZjA0MDM4ZWYiLCJwIjoiZXhjZWwtamlyYSJ9" TargetMode="External"/><Relationship Id="rId206" Type="http://schemas.openxmlformats.org/officeDocument/2006/relationships/hyperlink" Target="https://sanes.atlassian.net/browse/ESPC360-3080?atlOrigin=eyJpIjoiMjBhNWIzMmFjMjdiNGE1YzhhZTE4YmM0ZjA0MDM4ZWYiLCJwIjoiZXhjZWwtamlyYSJ9" TargetMode="External"/><Relationship Id="rId413" Type="http://schemas.openxmlformats.org/officeDocument/2006/relationships/hyperlink" Target="https://sanes.atlassian.net/browse/ESDCENINFO-1105?atlOrigin=eyJpIjoiMjBhNWIzMmFjMjdiNGE1YzhhZTE4YmM0ZjA0MDM4ZWYiLCJwIjoiZXhjZWwtamlyYSJ9" TargetMode="External"/><Relationship Id="rId858" Type="http://schemas.openxmlformats.org/officeDocument/2006/relationships/hyperlink" Target="https://sanes.atlassian.net/browse/ESPC360-5103?atlOrigin=eyJpIjoiMjBhNWIzMmFjMjdiNGE1YzhhZTE4YmM0ZjA0MDM4ZWYiLCJwIjoiZXhjZWwtamlyYSJ9" TargetMode="External"/><Relationship Id="rId1043" Type="http://schemas.openxmlformats.org/officeDocument/2006/relationships/hyperlink" Target="https://sanes.atlassian.net/browse/ESPC360-4549?atlOrigin=eyJpIjoiMjBhNWIzMmFjMjdiNGE1YzhhZTE4YmM0ZjA0MDM4ZWYiLCJwIjoiZXhjZWwtamlyYSJ9" TargetMode="External"/><Relationship Id="rId1488" Type="http://schemas.openxmlformats.org/officeDocument/2006/relationships/hyperlink" Target="https://sanes.atlassian.net/browse/ESPC360-2568?atlOrigin=eyJpIjoiMjBhNWIzMmFjMjdiNGE1YzhhZTE4YmM0ZjA0MDM4ZWYiLCJwIjoiZXhjZWwtamlyYSJ9" TargetMode="External"/><Relationship Id="rId1695" Type="http://schemas.openxmlformats.org/officeDocument/2006/relationships/hyperlink" Target="https://sanes.atlassian.net/browse/ESPC360-36?atlOrigin=eyJpIjoiMjBhNWIzMmFjMjdiNGE1YzhhZTE4YmM0ZjA0MDM4ZWYiLCJwIjoiZXhjZWwtamlyYSJ9" TargetMode="External"/><Relationship Id="rId620" Type="http://schemas.openxmlformats.org/officeDocument/2006/relationships/hyperlink" Target="https://sanes.atlassian.net/browse/ESPC360-5908?atlOrigin=eyJpIjoiMjBhNWIzMmFjMjdiNGE1YzhhZTE4YmM0ZjA0MDM4ZWYiLCJwIjoiZXhjZWwtamlyYSJ9" TargetMode="External"/><Relationship Id="rId718" Type="http://schemas.openxmlformats.org/officeDocument/2006/relationships/hyperlink" Target="https://sanes.atlassian.net/browse/ESDCENINFO-1110?atlOrigin=eyJpIjoiMjBhNWIzMmFjMjdiNGE1YzhhZTE4YmM0ZjA0MDM4ZWYiLCJwIjoiZXhjZWwtamlyYSJ9" TargetMode="External"/><Relationship Id="rId925" Type="http://schemas.openxmlformats.org/officeDocument/2006/relationships/hyperlink" Target="https://sanes.atlassian.net/browse/ESDCENINFO-1087?atlOrigin=eyJpIjoiMjBhNWIzMmFjMjdiNGE1YzhhZTE4YmM0ZjA0MDM4ZWYiLCJwIjoiZXhjZWwtamlyYSJ9" TargetMode="External"/><Relationship Id="rId1250" Type="http://schemas.openxmlformats.org/officeDocument/2006/relationships/hyperlink" Target="https://sanes.atlassian.net/browse/ESPC360-61?atlOrigin=eyJpIjoiMjBhNWIzMmFjMjdiNGE1YzhhZTE4YmM0ZjA0MDM4ZWYiLCJwIjoiZXhjZWwtamlyYSJ9" TargetMode="External"/><Relationship Id="rId1348" Type="http://schemas.openxmlformats.org/officeDocument/2006/relationships/hyperlink" Target="https://sanes.atlassian.net/browse/ESPC360-36?atlOrigin=eyJpIjoiMjBhNWIzMmFjMjdiNGE1YzhhZTE4YmM0ZjA0MDM4ZWYiLCJwIjoiZXhjZWwtamlyYSJ9" TargetMode="External"/><Relationship Id="rId1555" Type="http://schemas.openxmlformats.org/officeDocument/2006/relationships/hyperlink" Target="https://sanes.atlassian.net/browse/ESPC360-26?atlOrigin=eyJpIjoiMjBhNWIzMmFjMjdiNGE1YzhhZTE4YmM0ZjA0MDM4ZWYiLCJwIjoiZXhjZWwtamlyYSJ9" TargetMode="External"/><Relationship Id="rId1762" Type="http://schemas.openxmlformats.org/officeDocument/2006/relationships/hyperlink" Target="https://sanes.atlassian.net/browse/ESPC360-26?atlOrigin=eyJpIjoiMjBhNWIzMmFjMjdiNGE1YzhhZTE4YmM0ZjA0MDM4ZWYiLCJwIjoiZXhjZWwtamlyYSJ9" TargetMode="External"/><Relationship Id="rId2301" Type="http://schemas.openxmlformats.org/officeDocument/2006/relationships/hyperlink" Target="https://sanes.atlassian.net/browse/ESPC360-187?atlOrigin=eyJpIjoiMjBhNWIzMmFjMjdiNGE1YzhhZTE4YmM0ZjA0MDM4ZWYiLCJwIjoiZXhjZWwtamlyYSJ9" TargetMode="External"/><Relationship Id="rId1110" Type="http://schemas.openxmlformats.org/officeDocument/2006/relationships/hyperlink" Target="https://sanes.atlassian.net/browse/ESPC360-4518?atlOrigin=eyJpIjoiMjBhNWIzMmFjMjdiNGE1YzhhZTE4YmM0ZjA0MDM4ZWYiLCJwIjoiZXhjZWwtamlyYSJ9" TargetMode="External"/><Relationship Id="rId1208" Type="http://schemas.openxmlformats.org/officeDocument/2006/relationships/hyperlink" Target="https://sanes.atlassian.net/browse/ESPC360-4552?atlOrigin=eyJpIjoiMjBhNWIzMmFjMjdiNGE1YzhhZTE4YmM0ZjA0MDM4ZWYiLCJwIjoiZXhjZWwtamlyYSJ9" TargetMode="External"/><Relationship Id="rId1415" Type="http://schemas.openxmlformats.org/officeDocument/2006/relationships/hyperlink" Target="https://sanes.atlassian.net/browse/ESPC360-26?atlOrigin=eyJpIjoiMjBhNWIzMmFjMjdiNGE1YzhhZTE4YmM0ZjA0MDM4ZWYiLCJwIjoiZXhjZWwtamlyYSJ9" TargetMode="External"/><Relationship Id="rId54" Type="http://schemas.openxmlformats.org/officeDocument/2006/relationships/hyperlink" Target="https://sanes.atlassian.net/browse/ESDCENINFO-1105?atlOrigin=eyJpIjoiMjBhNWIzMmFjMjdiNGE1YzhhZTE4YmM0ZjA0MDM4ZWYiLCJwIjoiZXhjZWwtamlyYSJ9" TargetMode="External"/><Relationship Id="rId1622" Type="http://schemas.openxmlformats.org/officeDocument/2006/relationships/hyperlink" Target="https://sanes.atlassian.net/browse/ESPC360-2146?atlOrigin=eyJpIjoiMjBhNWIzMmFjMjdiNGE1YzhhZTE4YmM0ZjA0MDM4ZWYiLCJwIjoiZXhjZWwtamlyYSJ9" TargetMode="External"/><Relationship Id="rId1927" Type="http://schemas.openxmlformats.org/officeDocument/2006/relationships/hyperlink" Target="https://sanes.atlassian.net/browse/ESPC360-1117?atlOrigin=eyJpIjoiMjBhNWIzMmFjMjdiNGE1YzhhZTE4YmM0ZjA0MDM4ZWYiLCJwIjoiZXhjZWwtamlyYSJ9" TargetMode="External"/><Relationship Id="rId2091" Type="http://schemas.openxmlformats.org/officeDocument/2006/relationships/hyperlink" Target="https://sanes.atlassian.net/browse/ESPC360-36?atlOrigin=eyJpIjoiMjBhNWIzMmFjMjdiNGE1YzhhZTE4YmM0ZjA0MDM4ZWYiLCJwIjoiZXhjZWwtamlyYSJ9" TargetMode="External"/><Relationship Id="rId2189" Type="http://schemas.openxmlformats.org/officeDocument/2006/relationships/hyperlink" Target="https://sanes.atlassian.net/browse/ESPC360-26?atlOrigin=eyJpIjoiMjBhNWIzMmFjMjdiNGE1YzhhZTE4YmM0ZjA0MDM4ZWYiLCJwIjoiZXhjZWwtamlyYSJ9" TargetMode="External"/><Relationship Id="rId270" Type="http://schemas.openxmlformats.org/officeDocument/2006/relationships/hyperlink" Target="https://sanes.atlassian.net/browse/ESDCENINFO-1105?atlOrigin=eyJpIjoiMjBhNWIzMmFjMjdiNGE1YzhhZTE4YmM0ZjA0MDM4ZWYiLCJwIjoiZXhjZWwtamlyYSJ9" TargetMode="External"/><Relationship Id="rId2396" Type="http://schemas.openxmlformats.org/officeDocument/2006/relationships/hyperlink" Target="https://sanes.atlassian.net/browse/ESPC360-104?atlOrigin=eyJpIjoiMjBhNWIzMmFjMjdiNGE1YzhhZTE4YmM0ZjA0MDM4ZWYiLCJwIjoiZXhjZWwtamlyYSJ9" TargetMode="External"/><Relationship Id="rId130" Type="http://schemas.openxmlformats.org/officeDocument/2006/relationships/hyperlink" Target="https://sanes.atlassian.net/browse/ESPC360-5822?atlOrigin=eyJpIjoiMjBhNWIzMmFjMjdiNGE1YzhhZTE4YmM0ZjA0MDM4ZWYiLCJwIjoiZXhjZWwtamlyYSJ9" TargetMode="External"/><Relationship Id="rId368" Type="http://schemas.openxmlformats.org/officeDocument/2006/relationships/hyperlink" Target="https://sanes.atlassian.net/browse/ESDCENINFO-1089?atlOrigin=eyJpIjoiMjBhNWIzMmFjMjdiNGE1YzhhZTE4YmM0ZjA0MDM4ZWYiLCJwIjoiZXhjZWwtamlyYSJ9" TargetMode="External"/><Relationship Id="rId575" Type="http://schemas.openxmlformats.org/officeDocument/2006/relationships/hyperlink" Target="https://sanes.atlassian.net/browse/ESDCENINFO-1085?atlOrigin=eyJpIjoiMjBhNWIzMmFjMjdiNGE1YzhhZTE4YmM0ZjA0MDM4ZWYiLCJwIjoiZXhjZWwtamlyYSJ9" TargetMode="External"/><Relationship Id="rId782" Type="http://schemas.openxmlformats.org/officeDocument/2006/relationships/hyperlink" Target="https://sanes.atlassian.net/browse/ESPC360-5764?atlOrigin=eyJpIjoiMjBhNWIzMmFjMjdiNGE1YzhhZTE4YmM0ZjA0MDM4ZWYiLCJwIjoiZXhjZWwtamlyYSJ9" TargetMode="External"/><Relationship Id="rId2049" Type="http://schemas.openxmlformats.org/officeDocument/2006/relationships/hyperlink" Target="https://sanes.atlassian.net/browse/ESPC360-717?atlOrigin=eyJpIjoiMjBhNWIzMmFjMjdiNGE1YzhhZTE4YmM0ZjA0MDM4ZWYiLCJwIjoiZXhjZWwtamlyYSJ9" TargetMode="External"/><Relationship Id="rId2256" Type="http://schemas.openxmlformats.org/officeDocument/2006/relationships/hyperlink" Target="https://sanes.atlassian.net/browse/ESPC360-281?atlOrigin=eyJpIjoiMjBhNWIzMmFjMjdiNGE1YzhhZTE4YmM0ZjA0MDM4ZWYiLCJwIjoiZXhjZWwtamlyYSJ9" TargetMode="External"/><Relationship Id="rId2463" Type="http://schemas.openxmlformats.org/officeDocument/2006/relationships/comments" Target="../comments3.xml"/><Relationship Id="rId228" Type="http://schemas.openxmlformats.org/officeDocument/2006/relationships/hyperlink" Target="https://sanes.atlassian.net/browse/ESPC360-7874?atlOrigin=eyJpIjoiMjBhNWIzMmFjMjdiNGE1YzhhZTE4YmM0ZjA0MDM4ZWYiLCJwIjoiZXhjZWwtamlyYSJ9" TargetMode="External"/><Relationship Id="rId435" Type="http://schemas.openxmlformats.org/officeDocument/2006/relationships/hyperlink" Target="https://sanes.atlassian.net/browse/ESPC360-6755?atlOrigin=eyJpIjoiMjBhNWIzMmFjMjdiNGE1YzhhZTE4YmM0ZjA0MDM4ZWYiLCJwIjoiZXhjZWwtamlyYSJ9" TargetMode="External"/><Relationship Id="rId642" Type="http://schemas.openxmlformats.org/officeDocument/2006/relationships/hyperlink" Target="https://sanes.atlassian.net/browse/ESPC360-5823?atlOrigin=eyJpIjoiMjBhNWIzMmFjMjdiNGE1YzhhZTE4YmM0ZjA0MDM4ZWYiLCJwIjoiZXhjZWwtamlyYSJ9" TargetMode="External"/><Relationship Id="rId1065" Type="http://schemas.openxmlformats.org/officeDocument/2006/relationships/hyperlink" Target="https://sanes.atlassian.net/browse/ESPC360-4552?atlOrigin=eyJpIjoiMjBhNWIzMmFjMjdiNGE1YzhhZTE4YmM0ZjA0MDM4ZWYiLCJwIjoiZXhjZWwtamlyYSJ9" TargetMode="External"/><Relationship Id="rId1272" Type="http://schemas.openxmlformats.org/officeDocument/2006/relationships/hyperlink" Target="https://sanes.atlassian.net/browse/ESPC360-3882?atlOrigin=eyJpIjoiMjBhNWIzMmFjMjdiNGE1YzhhZTE4YmM0ZjA0MDM4ZWYiLCJwIjoiZXhjZWwtamlyYSJ9" TargetMode="External"/><Relationship Id="rId2116" Type="http://schemas.openxmlformats.org/officeDocument/2006/relationships/hyperlink" Target="https://sanes.atlassian.net/browse/ESPC360-493?atlOrigin=eyJpIjoiMjBhNWIzMmFjMjdiNGE1YzhhZTE4YmM0ZjA0MDM4ZWYiLCJwIjoiZXhjZWwtamlyYSJ9" TargetMode="External"/><Relationship Id="rId2323" Type="http://schemas.openxmlformats.org/officeDocument/2006/relationships/hyperlink" Target="https://sanes.atlassian.net/browse/ESPC360-36?atlOrigin=eyJpIjoiMjBhNWIzMmFjMjdiNGE1YzhhZTE4YmM0ZjA0MDM4ZWYiLCJwIjoiZXhjZWwtamlyYSJ9" TargetMode="External"/><Relationship Id="rId502" Type="http://schemas.openxmlformats.org/officeDocument/2006/relationships/hyperlink" Target="https://sanes.atlassian.net/browse/ESDCENINFO-1070?atlOrigin=eyJpIjoiMjBhNWIzMmFjMjdiNGE1YzhhZTE4YmM0ZjA0MDM4ZWYiLCJwIjoiZXhjZWwtamlyYSJ9" TargetMode="External"/><Relationship Id="rId947" Type="http://schemas.openxmlformats.org/officeDocument/2006/relationships/hyperlink" Target="https://sanes.atlassian.net/browse/ESPC360-5021?atlOrigin=eyJpIjoiMjBhNWIzMmFjMjdiNGE1YzhhZTE4YmM0ZjA0MDM4ZWYiLCJwIjoiZXhjZWwtamlyYSJ9" TargetMode="External"/><Relationship Id="rId1132" Type="http://schemas.openxmlformats.org/officeDocument/2006/relationships/hyperlink" Target="https://sanes.atlassian.net/browse/ESDCENINFO-1079?atlOrigin=eyJpIjoiMjBhNWIzMmFjMjdiNGE1YzhhZTE4YmM0ZjA0MDM4ZWYiLCJwIjoiZXhjZWwtamlyYSJ9" TargetMode="External"/><Relationship Id="rId1577" Type="http://schemas.openxmlformats.org/officeDocument/2006/relationships/hyperlink" Target="https://sanes.atlassian.net/browse/ESPC360-2191?atlOrigin=eyJpIjoiMjBhNWIzMmFjMjdiNGE1YzhhZTE4YmM0ZjA0MDM4ZWYiLCJwIjoiZXhjZWwtamlyYSJ9" TargetMode="External"/><Relationship Id="rId1784" Type="http://schemas.openxmlformats.org/officeDocument/2006/relationships/hyperlink" Target="https://sanes.atlassian.net/browse/ESPC360-196?atlOrigin=eyJpIjoiMjBhNWIzMmFjMjdiNGE1YzhhZTE4YmM0ZjA0MDM4ZWYiLCJwIjoiZXhjZWwtamlyYSJ9" TargetMode="External"/><Relationship Id="rId1991" Type="http://schemas.openxmlformats.org/officeDocument/2006/relationships/hyperlink" Target="https://sanes.atlassian.net/browse/ESPC360-26?atlOrigin=eyJpIjoiMjBhNWIzMmFjMjdiNGE1YzhhZTE4YmM0ZjA0MDM4ZWYiLCJwIjoiZXhjZWwtamlyYSJ9" TargetMode="External"/><Relationship Id="rId76" Type="http://schemas.openxmlformats.org/officeDocument/2006/relationships/hyperlink" Target="https://sanes.atlassian.net/browse/ESPC360-8760?atlOrigin=eyJpIjoiMjBhNWIzMmFjMjdiNGE1YzhhZTE4YmM0ZjA0MDM4ZWYiLCJwIjoiZXhjZWwtamlyYSJ9" TargetMode="External"/><Relationship Id="rId807" Type="http://schemas.openxmlformats.org/officeDocument/2006/relationships/hyperlink" Target="https://sanes.atlassian.net/browse/ESDCENINFO-1089?atlOrigin=eyJpIjoiMjBhNWIzMmFjMjdiNGE1YzhhZTE4YmM0ZjA0MDM4ZWYiLCJwIjoiZXhjZWwtamlyYSJ9" TargetMode="External"/><Relationship Id="rId1437" Type="http://schemas.openxmlformats.org/officeDocument/2006/relationships/hyperlink" Target="https://sanes.atlassian.net/browse/ESPC360-2858?atlOrigin=eyJpIjoiMjBhNWIzMmFjMjdiNGE1YzhhZTE4YmM0ZjA0MDM4ZWYiLCJwIjoiZXhjZWwtamlyYSJ9" TargetMode="External"/><Relationship Id="rId1644" Type="http://schemas.openxmlformats.org/officeDocument/2006/relationships/hyperlink" Target="https://sanes.atlassian.net/browse/ESPC360-36?atlOrigin=eyJpIjoiMjBhNWIzMmFjMjdiNGE1YzhhZTE4YmM0ZjA0MDM4ZWYiLCJwIjoiZXhjZWwtamlyYSJ9" TargetMode="External"/><Relationship Id="rId1851" Type="http://schemas.openxmlformats.org/officeDocument/2006/relationships/hyperlink" Target="https://sanes.atlassian.net/browse/ESPC360-50?atlOrigin=eyJpIjoiMjBhNWIzMmFjMjdiNGE1YzhhZTE4YmM0ZjA0MDM4ZWYiLCJwIjoiZXhjZWwtamlyYSJ9" TargetMode="External"/><Relationship Id="rId1504" Type="http://schemas.openxmlformats.org/officeDocument/2006/relationships/hyperlink" Target="https://sanes.atlassian.net/browse/ESPC360-1?atlOrigin=eyJpIjoiMjBhNWIzMmFjMjdiNGE1YzhhZTE4YmM0ZjA0MDM4ZWYiLCJwIjoiZXhjZWwtamlyYSJ9" TargetMode="External"/><Relationship Id="rId1711" Type="http://schemas.openxmlformats.org/officeDocument/2006/relationships/hyperlink" Target="https://sanes.atlassian.net/browse/ESPC360-26?atlOrigin=eyJpIjoiMjBhNWIzMmFjMjdiNGE1YzhhZTE4YmM0ZjA0MDM4ZWYiLCJwIjoiZXhjZWwtamlyYSJ9" TargetMode="External"/><Relationship Id="rId1949" Type="http://schemas.openxmlformats.org/officeDocument/2006/relationships/hyperlink" Target="https://sanes.atlassian.net/browse/ESPC360-950?atlOrigin=eyJpIjoiMjBhNWIzMmFjMjdiNGE1YzhhZTE4YmM0ZjA0MDM4ZWYiLCJwIjoiZXhjZWwtamlyYSJ9" TargetMode="External"/><Relationship Id="rId292" Type="http://schemas.openxmlformats.org/officeDocument/2006/relationships/hyperlink" Target="https://sanes.atlassian.net/browse/ESPC360-7578?atlOrigin=eyJpIjoiMjBhNWIzMmFjMjdiNGE1YzhhZTE4YmM0ZjA0MDM4ZWYiLCJwIjoiZXhjZWwtamlyYSJ9" TargetMode="External"/><Relationship Id="rId1809" Type="http://schemas.openxmlformats.org/officeDocument/2006/relationships/hyperlink" Target="https://sanes.atlassian.net/browse/ESPC360-26?atlOrigin=eyJpIjoiMjBhNWIzMmFjMjdiNGE1YzhhZTE4YmM0ZjA0MDM4ZWYiLCJwIjoiZXhjZWwtamlyYSJ9" TargetMode="External"/><Relationship Id="rId597" Type="http://schemas.openxmlformats.org/officeDocument/2006/relationships/hyperlink" Target="https://sanes.atlassian.net/browse/ESPC360-5987?atlOrigin=eyJpIjoiMjBhNWIzMmFjMjdiNGE1YzhhZTE4YmM0ZjA0MDM4ZWYiLCJwIjoiZXhjZWwtamlyYSJ9" TargetMode="External"/><Relationship Id="rId2180" Type="http://schemas.openxmlformats.org/officeDocument/2006/relationships/hyperlink" Target="https://sanes.atlassian.net/browse/ESPC360-26?atlOrigin=eyJpIjoiMjBhNWIzMmFjMjdiNGE1YzhhZTE4YmM0ZjA0MDM4ZWYiLCJwIjoiZXhjZWwtamlyYSJ9" TargetMode="External"/><Relationship Id="rId2278" Type="http://schemas.openxmlformats.org/officeDocument/2006/relationships/hyperlink" Target="https://sanes.atlassian.net/browse/ESPC360-196?atlOrigin=eyJpIjoiMjBhNWIzMmFjMjdiNGE1YzhhZTE4YmM0ZjA0MDM4ZWYiLCJwIjoiZXhjZWwtamlyYSJ9" TargetMode="External"/><Relationship Id="rId152" Type="http://schemas.openxmlformats.org/officeDocument/2006/relationships/hyperlink" Target="https://sanes.atlassian.net/browse/ESPC360-8045?atlOrigin=eyJpIjoiMjBhNWIzMmFjMjdiNGE1YzhhZTE4YmM0ZjA0MDM4ZWYiLCJwIjoiZXhjZWwtamlyYSJ9" TargetMode="External"/><Relationship Id="rId457" Type="http://schemas.openxmlformats.org/officeDocument/2006/relationships/hyperlink" Target="https://sanes.atlassian.net/browse/ESPC360-6467?atlOrigin=eyJpIjoiMjBhNWIzMmFjMjdiNGE1YzhhZTE4YmM0ZjA0MDM4ZWYiLCJwIjoiZXhjZWwtamlyYSJ9" TargetMode="External"/><Relationship Id="rId1087" Type="http://schemas.openxmlformats.org/officeDocument/2006/relationships/hyperlink" Target="https://sanes.atlassian.net/browse/ESPC360-3882?atlOrigin=eyJpIjoiMjBhNWIzMmFjMjdiNGE1YzhhZTE4YmM0ZjA0MDM4ZWYiLCJwIjoiZXhjZWwtamlyYSJ9" TargetMode="External"/><Relationship Id="rId1294" Type="http://schemas.openxmlformats.org/officeDocument/2006/relationships/hyperlink" Target="https://sanes.atlassian.net/browse/ESPC360-3438?atlOrigin=eyJpIjoiMjBhNWIzMmFjMjdiNGE1YzhhZTE4YmM0ZjA0MDM4ZWYiLCJwIjoiZXhjZWwtamlyYSJ9" TargetMode="External"/><Relationship Id="rId2040" Type="http://schemas.openxmlformats.org/officeDocument/2006/relationships/hyperlink" Target="https://sanes.atlassian.net/browse/ESPC360-717?atlOrigin=eyJpIjoiMjBhNWIzMmFjMjdiNGE1YzhhZTE4YmM0ZjA0MDM4ZWYiLCJwIjoiZXhjZWwtamlyYSJ9" TargetMode="External"/><Relationship Id="rId2138" Type="http://schemas.openxmlformats.org/officeDocument/2006/relationships/hyperlink" Target="https://sanes.atlassian.net/browse/ESPC360-64?atlOrigin=eyJpIjoiMjBhNWIzMmFjMjdiNGE1YzhhZTE4YmM0ZjA0MDM4ZWYiLCJwIjoiZXhjZWwtamlyYSJ9" TargetMode="External"/><Relationship Id="rId664" Type="http://schemas.openxmlformats.org/officeDocument/2006/relationships/hyperlink" Target="https://sanes.atlassian.net/browse/ESDCENINFO-1110?atlOrigin=eyJpIjoiMjBhNWIzMmFjMjdiNGE1YzhhZTE4YmM0ZjA0MDM4ZWYiLCJwIjoiZXhjZWwtamlyYSJ9" TargetMode="External"/><Relationship Id="rId871" Type="http://schemas.openxmlformats.org/officeDocument/2006/relationships/hyperlink" Target="https://sanes.atlassian.net/browse/ESPC360-5569?atlOrigin=eyJpIjoiMjBhNWIzMmFjMjdiNGE1YzhhZTE4YmM0ZjA0MDM4ZWYiLCJwIjoiZXhjZWwtamlyYSJ9" TargetMode="External"/><Relationship Id="rId969" Type="http://schemas.openxmlformats.org/officeDocument/2006/relationships/hyperlink" Target="https://sanes.atlassian.net/browse/ESPC360-4969?atlOrigin=eyJpIjoiMjBhNWIzMmFjMjdiNGE1YzhhZTE4YmM0ZjA0MDM4ZWYiLCJwIjoiZXhjZWwtamlyYSJ9" TargetMode="External"/><Relationship Id="rId1599" Type="http://schemas.openxmlformats.org/officeDocument/2006/relationships/hyperlink" Target="https://sanes.atlassian.net/browse/ESPC360-950?atlOrigin=eyJpIjoiMjBhNWIzMmFjMjdiNGE1YzhhZTE4YmM0ZjA0MDM4ZWYiLCJwIjoiZXhjZWwtamlyYSJ9" TargetMode="External"/><Relationship Id="rId2345" Type="http://schemas.openxmlformats.org/officeDocument/2006/relationships/hyperlink" Target="https://sanes.atlassian.net/browse/ESPC360-50?atlOrigin=eyJpIjoiMjBhNWIzMmFjMjdiNGE1YzhhZTE4YmM0ZjA0MDM4ZWYiLCJwIjoiZXhjZWwtamlyYSJ9" TargetMode="External"/><Relationship Id="rId317" Type="http://schemas.openxmlformats.org/officeDocument/2006/relationships/hyperlink" Target="https://sanes.atlassian.net/browse/ESPC360-7399?atlOrigin=eyJpIjoiMjBhNWIzMmFjMjdiNGE1YzhhZTE4YmM0ZjA0MDM4ZWYiLCJwIjoiZXhjZWwtamlyYSJ9" TargetMode="External"/><Relationship Id="rId524" Type="http://schemas.openxmlformats.org/officeDocument/2006/relationships/hyperlink" Target="https://sanes.atlassian.net/browse/ESPC360-6330?atlOrigin=eyJpIjoiMjBhNWIzMmFjMjdiNGE1YzhhZTE4YmM0ZjA0MDM4ZWYiLCJwIjoiZXhjZWwtamlyYSJ9" TargetMode="External"/><Relationship Id="rId731" Type="http://schemas.openxmlformats.org/officeDocument/2006/relationships/hyperlink" Target="https://sanes.atlassian.net/browse/ESPC360-5831?atlOrigin=eyJpIjoiMjBhNWIzMmFjMjdiNGE1YzhhZTE4YmM0ZjA0MDM4ZWYiLCJwIjoiZXhjZWwtamlyYSJ9" TargetMode="External"/><Relationship Id="rId1154" Type="http://schemas.openxmlformats.org/officeDocument/2006/relationships/hyperlink" Target="https://sanes.atlassian.net/browse/ESPC360-4518?atlOrigin=eyJpIjoiMjBhNWIzMmFjMjdiNGE1YzhhZTE4YmM0ZjA0MDM4ZWYiLCJwIjoiZXhjZWwtamlyYSJ9" TargetMode="External"/><Relationship Id="rId1361" Type="http://schemas.openxmlformats.org/officeDocument/2006/relationships/hyperlink" Target="https://sanes.atlassian.net/browse/ESDCENINFO-1036?atlOrigin=eyJpIjoiMjBhNWIzMmFjMjdiNGE1YzhhZTE4YmM0ZjA0MDM4ZWYiLCJwIjoiZXhjZWwtamlyYSJ9" TargetMode="External"/><Relationship Id="rId1459" Type="http://schemas.openxmlformats.org/officeDocument/2006/relationships/hyperlink" Target="https://sanes.atlassian.net/browse/ESPC360-26?atlOrigin=eyJpIjoiMjBhNWIzMmFjMjdiNGE1YzhhZTE4YmM0ZjA0MDM4ZWYiLCJwIjoiZXhjZWwtamlyYSJ9" TargetMode="External"/><Relationship Id="rId2205" Type="http://schemas.openxmlformats.org/officeDocument/2006/relationships/hyperlink" Target="https://sanes.atlassian.net/browse/ESPC360-309?atlOrigin=eyJpIjoiMjBhNWIzMmFjMjdiNGE1YzhhZTE4YmM0ZjA0MDM4ZWYiLCJwIjoiZXhjZWwtamlyYSJ9" TargetMode="External"/><Relationship Id="rId2412" Type="http://schemas.openxmlformats.org/officeDocument/2006/relationships/hyperlink" Target="https://sanes.atlassian.net/browse/ESPC360-56?atlOrigin=eyJpIjoiMjBhNWIzMmFjMjdiNGE1YzhhZTE4YmM0ZjA0MDM4ZWYiLCJwIjoiZXhjZWwtamlyYSJ9" TargetMode="External"/><Relationship Id="rId98" Type="http://schemas.openxmlformats.org/officeDocument/2006/relationships/hyperlink" Target="https://sanes.atlassian.net/browse/ESPC360-6855?atlOrigin=eyJpIjoiMjBhNWIzMmFjMjdiNGE1YzhhZTE4YmM0ZjA0MDM4ZWYiLCJwIjoiZXhjZWwtamlyYSJ9" TargetMode="External"/><Relationship Id="rId829" Type="http://schemas.openxmlformats.org/officeDocument/2006/relationships/hyperlink" Target="https://sanes.atlassian.net/browse/ESPC360-5709?atlOrigin=eyJpIjoiMjBhNWIzMmFjMjdiNGE1YzhhZTE4YmM0ZjA0MDM4ZWYiLCJwIjoiZXhjZWwtamlyYSJ9" TargetMode="External"/><Relationship Id="rId1014" Type="http://schemas.openxmlformats.org/officeDocument/2006/relationships/hyperlink" Target="https://sanes.atlassian.net/browse/ESPC360-5233?atlOrigin=eyJpIjoiMjBhNWIzMmFjMjdiNGE1YzhhZTE4YmM0ZjA0MDM4ZWYiLCJwIjoiZXhjZWwtamlyYSJ9" TargetMode="External"/><Relationship Id="rId1221" Type="http://schemas.openxmlformats.org/officeDocument/2006/relationships/hyperlink" Target="https://sanes.atlassian.net/browse/ESPC360-3882?atlOrigin=eyJpIjoiMjBhNWIzMmFjMjdiNGE1YzhhZTE4YmM0ZjA0MDM4ZWYiLCJwIjoiZXhjZWwtamlyYSJ9" TargetMode="External"/><Relationship Id="rId1666" Type="http://schemas.openxmlformats.org/officeDocument/2006/relationships/hyperlink" Target="https://sanes.atlassian.net/browse/ESPC360-50?atlOrigin=eyJpIjoiMjBhNWIzMmFjMjdiNGE1YzhhZTE4YmM0ZjA0MDM4ZWYiLCJwIjoiZXhjZWwtamlyYSJ9" TargetMode="External"/><Relationship Id="rId1873" Type="http://schemas.openxmlformats.org/officeDocument/2006/relationships/hyperlink" Target="https://sanes.atlassian.net/browse/ESPC360-1149?atlOrigin=eyJpIjoiMjBhNWIzMmFjMjdiNGE1YzhhZTE4YmM0ZjA0MDM4ZWYiLCJwIjoiZXhjZWwtamlyYSJ9" TargetMode="External"/><Relationship Id="rId1319" Type="http://schemas.openxmlformats.org/officeDocument/2006/relationships/hyperlink" Target="https://sanes.atlassian.net/browse/ESPC360-950?atlOrigin=eyJpIjoiMjBhNWIzMmFjMjdiNGE1YzhhZTE4YmM0ZjA0MDM4ZWYiLCJwIjoiZXhjZWwtamlyYSJ9" TargetMode="External"/><Relationship Id="rId1526" Type="http://schemas.openxmlformats.org/officeDocument/2006/relationships/hyperlink" Target="https://sanes.atlassian.net/browse/ESPC360-2480?atlOrigin=eyJpIjoiMjBhNWIzMmFjMjdiNGE1YzhhZTE4YmM0ZjA0MDM4ZWYiLCJwIjoiZXhjZWwtamlyYSJ9" TargetMode="External"/><Relationship Id="rId1733" Type="http://schemas.openxmlformats.org/officeDocument/2006/relationships/hyperlink" Target="https://sanes.atlassian.net/browse/ESPC360-1742?atlOrigin=eyJpIjoiMjBhNWIzMmFjMjdiNGE1YzhhZTE4YmM0ZjA0MDM4ZWYiLCJwIjoiZXhjZWwtamlyYSJ9" TargetMode="External"/><Relationship Id="rId1940" Type="http://schemas.openxmlformats.org/officeDocument/2006/relationships/hyperlink" Target="https://sanes.atlassian.net/browse/ESPC360-36?atlOrigin=eyJpIjoiMjBhNWIzMmFjMjdiNGE1YzhhZTE4YmM0ZjA0MDM4ZWYiLCJwIjoiZXhjZWwtamlyYSJ9" TargetMode="External"/><Relationship Id="rId25" Type="http://schemas.openxmlformats.org/officeDocument/2006/relationships/hyperlink" Target="https://sanes.atlassian.net/browse/ESPC360-8811?atlOrigin=eyJpIjoiMjBhNWIzMmFjMjdiNGE1YzhhZTE4YmM0ZjA0MDM4ZWYiLCJwIjoiZXhjZWwtamlyYSJ9" TargetMode="External"/><Relationship Id="rId1800" Type="http://schemas.openxmlformats.org/officeDocument/2006/relationships/hyperlink" Target="https://sanes.atlassian.net/browse/ESPC360-3882?atlOrigin=eyJpIjoiMjBhNWIzMmFjMjdiNGE1YzhhZTE4YmM0ZjA0MDM4ZWYiLCJwIjoiZXhjZWwtamlyYSJ9" TargetMode="External"/><Relationship Id="rId174" Type="http://schemas.openxmlformats.org/officeDocument/2006/relationships/hyperlink" Target="https://sanes.atlassian.net/browse/ESPC360-6855?atlOrigin=eyJpIjoiMjBhNWIzMmFjMjdiNGE1YzhhZTE4YmM0ZjA0MDM4ZWYiLCJwIjoiZXhjZWwtamlyYSJ9" TargetMode="External"/><Relationship Id="rId381" Type="http://schemas.openxmlformats.org/officeDocument/2006/relationships/hyperlink" Target="https://sanes.atlassian.net/browse/ESPC360-7166?atlOrigin=eyJpIjoiMjBhNWIzMmFjMjdiNGE1YzhhZTE4YmM0ZjA0MDM4ZWYiLCJwIjoiZXhjZWwtamlyYSJ9" TargetMode="External"/><Relationship Id="rId2062" Type="http://schemas.openxmlformats.org/officeDocument/2006/relationships/hyperlink" Target="https://sanes.atlassian.net/browse/ESPC360-26?atlOrigin=eyJpIjoiMjBhNWIzMmFjMjdiNGE1YzhhZTE4YmM0ZjA0MDM4ZWYiLCJwIjoiZXhjZWwtamlyYSJ9" TargetMode="External"/><Relationship Id="rId241" Type="http://schemas.openxmlformats.org/officeDocument/2006/relationships/hyperlink" Target="https://sanes.atlassian.net/browse/ESPC360-5712?atlOrigin=eyJpIjoiMjBhNWIzMmFjMjdiNGE1YzhhZTE4YmM0ZjA0MDM4ZWYiLCJwIjoiZXhjZWwtamlyYSJ9" TargetMode="External"/><Relationship Id="rId479" Type="http://schemas.openxmlformats.org/officeDocument/2006/relationships/hyperlink" Target="https://sanes.atlassian.net/browse/ESPC360-6390?atlOrigin=eyJpIjoiMjBhNWIzMmFjMjdiNGE1YzhhZTE4YmM0ZjA0MDM4ZWYiLCJwIjoiZXhjZWwtamlyYSJ9" TargetMode="External"/><Relationship Id="rId686" Type="http://schemas.openxmlformats.org/officeDocument/2006/relationships/hyperlink" Target="https://sanes.atlassian.net/browse/ESPC360-5881?atlOrigin=eyJpIjoiMjBhNWIzMmFjMjdiNGE1YzhhZTE4YmM0ZjA0MDM4ZWYiLCJwIjoiZXhjZWwtamlyYSJ9" TargetMode="External"/><Relationship Id="rId893" Type="http://schemas.openxmlformats.org/officeDocument/2006/relationships/hyperlink" Target="https://sanes.atlassian.net/browse/ESPC360-3468?atlOrigin=eyJpIjoiMjBhNWIzMmFjMjdiNGE1YzhhZTE4YmM0ZjA0MDM4ZWYiLCJwIjoiZXhjZWwtamlyYSJ9" TargetMode="External"/><Relationship Id="rId2367" Type="http://schemas.openxmlformats.org/officeDocument/2006/relationships/hyperlink" Target="https://sanes.atlassian.net/browse/ESPC360-114?atlOrigin=eyJpIjoiMjBhNWIzMmFjMjdiNGE1YzhhZTE4YmM0ZjA0MDM4ZWYiLCJwIjoiZXhjZWwtamlyYSJ9" TargetMode="External"/><Relationship Id="rId339" Type="http://schemas.openxmlformats.org/officeDocument/2006/relationships/hyperlink" Target="https://sanes.atlassian.net/browse/ESPC360-6734?atlOrigin=eyJpIjoiMjBhNWIzMmFjMjdiNGE1YzhhZTE4YmM0ZjA0MDM4ZWYiLCJwIjoiZXhjZWwtamlyYSJ9" TargetMode="External"/><Relationship Id="rId546" Type="http://schemas.openxmlformats.org/officeDocument/2006/relationships/hyperlink" Target="https://sanes.atlassian.net/browse/ESPC360-3882?atlOrigin=eyJpIjoiMjBhNWIzMmFjMjdiNGE1YzhhZTE4YmM0ZjA0MDM4ZWYiLCJwIjoiZXhjZWwtamlyYSJ9" TargetMode="External"/><Relationship Id="rId753" Type="http://schemas.openxmlformats.org/officeDocument/2006/relationships/hyperlink" Target="https://sanes.atlassian.net/browse/ESPC360-5822?atlOrigin=eyJpIjoiMjBhNWIzMmFjMjdiNGE1YzhhZTE4YmM0ZjA0MDM4ZWYiLCJwIjoiZXhjZWwtamlyYSJ9" TargetMode="External"/><Relationship Id="rId1176" Type="http://schemas.openxmlformats.org/officeDocument/2006/relationships/hyperlink" Target="https://sanes.atlassian.net/browse/ESPC360-3882?atlOrigin=eyJpIjoiMjBhNWIzMmFjMjdiNGE1YzhhZTE4YmM0ZjA0MDM4ZWYiLCJwIjoiZXhjZWwtamlyYSJ9" TargetMode="External"/><Relationship Id="rId1383" Type="http://schemas.openxmlformats.org/officeDocument/2006/relationships/hyperlink" Target="https://sanes.atlassian.net/browse/ESPC360-3110?atlOrigin=eyJpIjoiMjBhNWIzMmFjMjdiNGE1YzhhZTE4YmM0ZjA0MDM4ZWYiLCJwIjoiZXhjZWwtamlyYSJ9" TargetMode="External"/><Relationship Id="rId2227" Type="http://schemas.openxmlformats.org/officeDocument/2006/relationships/hyperlink" Target="https://sanes.atlassian.net/browse/ESPC360-91?atlOrigin=eyJpIjoiMjBhNWIzMmFjMjdiNGE1YzhhZTE4YmM0ZjA0MDM4ZWYiLCJwIjoiZXhjZWwtamlyYSJ9" TargetMode="External"/><Relationship Id="rId2434" Type="http://schemas.openxmlformats.org/officeDocument/2006/relationships/hyperlink" Target="https://sanes.atlassian.net/browse/ESPC360-26?atlOrigin=eyJpIjoiMjBhNWIzMmFjMjdiNGE1YzhhZTE4YmM0ZjA0MDM4ZWYiLCJwIjoiZXhjZWwtamlyYSJ9" TargetMode="External"/><Relationship Id="rId101" Type="http://schemas.openxmlformats.org/officeDocument/2006/relationships/hyperlink" Target="https://sanes.atlassian.net/browse/ESPC360-6855?atlOrigin=eyJpIjoiMjBhNWIzMmFjMjdiNGE1YzhhZTE4YmM0ZjA0MDM4ZWYiLCJwIjoiZXhjZWwtamlyYSJ9" TargetMode="External"/><Relationship Id="rId406" Type="http://schemas.openxmlformats.org/officeDocument/2006/relationships/hyperlink" Target="https://sanes.atlassian.net/browse/ESPC360-6855?atlOrigin=eyJpIjoiMjBhNWIzMmFjMjdiNGE1YzhhZTE4YmM0ZjA0MDM4ZWYiLCJwIjoiZXhjZWwtamlyYSJ9" TargetMode="External"/><Relationship Id="rId960" Type="http://schemas.openxmlformats.org/officeDocument/2006/relationships/hyperlink" Target="https://sanes.atlassian.net/browse/ESPC360-3649?atlOrigin=eyJpIjoiMjBhNWIzMmFjMjdiNGE1YzhhZTE4YmM0ZjA0MDM4ZWYiLCJwIjoiZXhjZWwtamlyYSJ9" TargetMode="External"/><Relationship Id="rId1036" Type="http://schemas.openxmlformats.org/officeDocument/2006/relationships/hyperlink" Target="https://sanes.atlassian.net/browse/ESDCENINFO-1089?atlOrigin=eyJpIjoiMjBhNWIzMmFjMjdiNGE1YzhhZTE4YmM0ZjA0MDM4ZWYiLCJwIjoiZXhjZWwtamlyYSJ9" TargetMode="External"/><Relationship Id="rId1243" Type="http://schemas.openxmlformats.org/officeDocument/2006/relationships/hyperlink" Target="https://sanes.atlassian.net/browse/ESPC360-3494?atlOrigin=eyJpIjoiMjBhNWIzMmFjMjdiNGE1YzhhZTE4YmM0ZjA0MDM4ZWYiLCJwIjoiZXhjZWwtamlyYSJ9" TargetMode="External"/><Relationship Id="rId1590" Type="http://schemas.openxmlformats.org/officeDocument/2006/relationships/hyperlink" Target="https://sanes.atlassian.net/browse/ESPC360-36?atlOrigin=eyJpIjoiMjBhNWIzMmFjMjdiNGE1YzhhZTE4YmM0ZjA0MDM4ZWYiLCJwIjoiZXhjZWwtamlyYSJ9" TargetMode="External"/><Relationship Id="rId1688" Type="http://schemas.openxmlformats.org/officeDocument/2006/relationships/hyperlink" Target="https://sanes.atlassian.net/browse/ESPC360-3638?atlOrigin=eyJpIjoiMjBhNWIzMmFjMjdiNGE1YzhhZTE4YmM0ZjA0MDM4ZWYiLCJwIjoiZXhjZWwtamlyYSJ9" TargetMode="External"/><Relationship Id="rId1895" Type="http://schemas.openxmlformats.org/officeDocument/2006/relationships/hyperlink" Target="https://sanes.atlassian.net/browse/ESPC360-950?atlOrigin=eyJpIjoiMjBhNWIzMmFjMjdiNGE1YzhhZTE4YmM0ZjA0MDM4ZWYiLCJwIjoiZXhjZWwtamlyYSJ9" TargetMode="External"/><Relationship Id="rId613" Type="http://schemas.openxmlformats.org/officeDocument/2006/relationships/hyperlink" Target="https://sanes.atlassian.net/browse/ESPC360-8638?atlOrigin=eyJpIjoiMjBhNWIzMmFjMjdiNGE1YzhhZTE4YmM0ZjA0MDM4ZWYiLCJwIjoiZXhjZWwtamlyYSJ9" TargetMode="External"/><Relationship Id="rId820" Type="http://schemas.openxmlformats.org/officeDocument/2006/relationships/hyperlink" Target="https://sanes.atlassian.net/browse/ESPC360-5714?atlOrigin=eyJpIjoiMjBhNWIzMmFjMjdiNGE1YzhhZTE4YmM0ZjA0MDM4ZWYiLCJwIjoiZXhjZWwtamlyYSJ9" TargetMode="External"/><Relationship Id="rId918" Type="http://schemas.openxmlformats.org/officeDocument/2006/relationships/hyperlink" Target="https://sanes.atlassian.net/browse/ESPC360-5195?atlOrigin=eyJpIjoiMjBhNWIzMmFjMjdiNGE1YzhhZTE4YmM0ZjA0MDM4ZWYiLCJwIjoiZXhjZWwtamlyYSJ9" TargetMode="External"/><Relationship Id="rId1450" Type="http://schemas.openxmlformats.org/officeDocument/2006/relationships/hyperlink" Target="https://sanes.atlassian.net/browse/ESPC360-3882?atlOrigin=eyJpIjoiMjBhNWIzMmFjMjdiNGE1YzhhZTE4YmM0ZjA0MDM4ZWYiLCJwIjoiZXhjZWwtamlyYSJ9" TargetMode="External"/><Relationship Id="rId1548" Type="http://schemas.openxmlformats.org/officeDocument/2006/relationships/hyperlink" Target="https://sanes.atlassian.net/browse/ESPC360-2507?atlOrigin=eyJpIjoiMjBhNWIzMmFjMjdiNGE1YzhhZTE4YmM0ZjA0MDM4ZWYiLCJwIjoiZXhjZWwtamlyYSJ9" TargetMode="External"/><Relationship Id="rId1755" Type="http://schemas.openxmlformats.org/officeDocument/2006/relationships/hyperlink" Target="https://sanes.atlassian.net/browse/ESPC360-36?atlOrigin=eyJpIjoiMjBhNWIzMmFjMjdiNGE1YzhhZTE4YmM0ZjA0MDM4ZWYiLCJwIjoiZXhjZWwtamlyYSJ9" TargetMode="External"/><Relationship Id="rId1103" Type="http://schemas.openxmlformats.org/officeDocument/2006/relationships/hyperlink" Target="https://sanes.atlassian.net/browse/ESPC360-4499?atlOrigin=eyJpIjoiMjBhNWIzMmFjMjdiNGE1YzhhZTE4YmM0ZjA0MDM4ZWYiLCJwIjoiZXhjZWwtamlyYSJ9" TargetMode="External"/><Relationship Id="rId1310" Type="http://schemas.openxmlformats.org/officeDocument/2006/relationships/hyperlink" Target="https://sanes.atlassian.net/browse/ESPC360-91?atlOrigin=eyJpIjoiMjBhNWIzMmFjMjdiNGE1YzhhZTE4YmM0ZjA0MDM4ZWYiLCJwIjoiZXhjZWwtamlyYSJ9" TargetMode="External"/><Relationship Id="rId1408" Type="http://schemas.openxmlformats.org/officeDocument/2006/relationships/hyperlink" Target="https://sanes.atlassian.net/browse/ESPC360-91?atlOrigin=eyJpIjoiMjBhNWIzMmFjMjdiNGE1YzhhZTE4YmM0ZjA0MDM4ZWYiLCJwIjoiZXhjZWwtamlyYSJ9" TargetMode="External"/><Relationship Id="rId1962" Type="http://schemas.openxmlformats.org/officeDocument/2006/relationships/hyperlink" Target="https://sanes.atlassian.net/browse/ESDCENINFO-1036?atlOrigin=eyJpIjoiMjBhNWIzMmFjMjdiNGE1YzhhZTE4YmM0ZjA0MDM4ZWYiLCJwIjoiZXhjZWwtamlyYSJ9" TargetMode="External"/><Relationship Id="rId47" Type="http://schemas.openxmlformats.org/officeDocument/2006/relationships/hyperlink" Target="https://sanes.atlassian.net/browse/ESPC360-6855?atlOrigin=eyJpIjoiMjBhNWIzMmFjMjdiNGE1YzhhZTE4YmM0ZjA0MDM4ZWYiLCJwIjoiZXhjZWwtamlyYSJ9" TargetMode="External"/><Relationship Id="rId1615" Type="http://schemas.openxmlformats.org/officeDocument/2006/relationships/hyperlink" Target="https://sanes.atlassian.net/browse/ESPC360-50?atlOrigin=eyJpIjoiMjBhNWIzMmFjMjdiNGE1YzhhZTE4YmM0ZjA0MDM4ZWYiLCJwIjoiZXhjZWwtamlyYSJ9" TargetMode="External"/><Relationship Id="rId1822" Type="http://schemas.openxmlformats.org/officeDocument/2006/relationships/hyperlink" Target="https://sanes.atlassian.net/browse/ESPC360-1314?atlOrigin=eyJpIjoiMjBhNWIzMmFjMjdiNGE1YzhhZTE4YmM0ZjA0MDM4ZWYiLCJwIjoiZXhjZWwtamlyYSJ9" TargetMode="External"/><Relationship Id="rId196" Type="http://schemas.openxmlformats.org/officeDocument/2006/relationships/hyperlink" Target="https://sanes.atlassian.net/browse/ESPC360-8010?atlOrigin=eyJpIjoiMjBhNWIzMmFjMjdiNGE1YzhhZTE4YmM0ZjA0MDM4ZWYiLCJwIjoiZXhjZWwtamlyYSJ9" TargetMode="External"/><Relationship Id="rId2084" Type="http://schemas.openxmlformats.org/officeDocument/2006/relationships/hyperlink" Target="https://sanes.atlassian.net/browse/ESPC360-548?atlOrigin=eyJpIjoiMjBhNWIzMmFjMjdiNGE1YzhhZTE4YmM0ZjA0MDM4ZWYiLCJwIjoiZXhjZWwtamlyYSJ9" TargetMode="External"/><Relationship Id="rId2291" Type="http://schemas.openxmlformats.org/officeDocument/2006/relationships/hyperlink" Target="https://sanes.atlassian.net/browse/ESPC360-26?atlOrigin=eyJpIjoiMjBhNWIzMmFjMjdiNGE1YzhhZTE4YmM0ZjA0MDM4ZWYiLCJwIjoiZXhjZWwtamlyYSJ9" TargetMode="External"/><Relationship Id="rId263" Type="http://schemas.openxmlformats.org/officeDocument/2006/relationships/hyperlink" Target="https://sanes.atlassian.net/browse/ESPC360-7612?atlOrigin=eyJpIjoiMjBhNWIzMmFjMjdiNGE1YzhhZTE4YmM0ZjA0MDM4ZWYiLCJwIjoiZXhjZWwtamlyYSJ9" TargetMode="External"/><Relationship Id="rId470" Type="http://schemas.openxmlformats.org/officeDocument/2006/relationships/hyperlink" Target="https://sanes.atlassian.net/browse/ESPC360-6401?atlOrigin=eyJpIjoiMjBhNWIzMmFjMjdiNGE1YzhhZTE4YmM0ZjA0MDM4ZWYiLCJwIjoiZXhjZWwtamlyYSJ9" TargetMode="External"/><Relationship Id="rId2151" Type="http://schemas.openxmlformats.org/officeDocument/2006/relationships/hyperlink" Target="https://sanes.atlassian.net/browse/ESPC360-337?atlOrigin=eyJpIjoiMjBhNWIzMmFjMjdiNGE1YzhhZTE4YmM0ZjA0MDM4ZWYiLCJwIjoiZXhjZWwtamlyYSJ9" TargetMode="External"/><Relationship Id="rId2389" Type="http://schemas.openxmlformats.org/officeDocument/2006/relationships/hyperlink" Target="https://sanes.atlassian.net/browse/ESPC360-26?atlOrigin=eyJpIjoiMjBhNWIzMmFjMjdiNGE1YzhhZTE4YmM0ZjA0MDM4ZWYiLCJwIjoiZXhjZWwtamlyYSJ9" TargetMode="External"/><Relationship Id="rId123" Type="http://schemas.openxmlformats.org/officeDocument/2006/relationships/hyperlink" Target="https://sanes.atlassian.net/browse/ESPC360-8669?atlOrigin=eyJpIjoiMjBhNWIzMmFjMjdiNGE1YzhhZTE4YmM0ZjA0MDM4ZWYiLCJwIjoiZXhjZWwtamlyYSJ9" TargetMode="External"/><Relationship Id="rId330" Type="http://schemas.openxmlformats.org/officeDocument/2006/relationships/hyperlink" Target="https://sanes.atlassian.net/browse/ESDCENINFO-1105?atlOrigin=eyJpIjoiMjBhNWIzMmFjMjdiNGE1YzhhZTE4YmM0ZjA0MDM4ZWYiLCJwIjoiZXhjZWwtamlyYSJ9" TargetMode="External"/><Relationship Id="rId568" Type="http://schemas.openxmlformats.org/officeDocument/2006/relationships/hyperlink" Target="https://sanes.atlassian.net/browse/ESPC360-6229?atlOrigin=eyJpIjoiMjBhNWIzMmFjMjdiNGE1YzhhZTE4YmM0ZjA0MDM4ZWYiLCJwIjoiZXhjZWwtamlyYSJ9" TargetMode="External"/><Relationship Id="rId775" Type="http://schemas.openxmlformats.org/officeDocument/2006/relationships/hyperlink" Target="https://sanes.atlassian.net/browse/ESPC360-5771?atlOrigin=eyJpIjoiMjBhNWIzMmFjMjdiNGE1YzhhZTE4YmM0ZjA0MDM4ZWYiLCJwIjoiZXhjZWwtamlyYSJ9" TargetMode="External"/><Relationship Id="rId982" Type="http://schemas.openxmlformats.org/officeDocument/2006/relationships/hyperlink" Target="https://sanes.atlassian.net/browse/ESPC360-3882?atlOrigin=eyJpIjoiMjBhNWIzMmFjMjdiNGE1YzhhZTE4YmM0ZjA0MDM4ZWYiLCJwIjoiZXhjZWwtamlyYSJ9" TargetMode="External"/><Relationship Id="rId1198" Type="http://schemas.openxmlformats.org/officeDocument/2006/relationships/hyperlink" Target="https://sanes.atlassian.net/browse/ESPC360-3697?atlOrigin=eyJpIjoiMjBhNWIzMmFjMjdiNGE1YzhhZTE4YmM0ZjA0MDM4ZWYiLCJwIjoiZXhjZWwtamlyYSJ9" TargetMode="External"/><Relationship Id="rId2011" Type="http://schemas.openxmlformats.org/officeDocument/2006/relationships/hyperlink" Target="https://sanes.atlassian.net/browse/ESPC360-282?atlOrigin=eyJpIjoiMjBhNWIzMmFjMjdiNGE1YzhhZTE4YmM0ZjA0MDM4ZWYiLCJwIjoiZXhjZWwtamlyYSJ9" TargetMode="External"/><Relationship Id="rId2249" Type="http://schemas.openxmlformats.org/officeDocument/2006/relationships/hyperlink" Target="https://sanes.atlassian.net/browse/ESPC360-26?atlOrigin=eyJpIjoiMjBhNWIzMmFjMjdiNGE1YzhhZTE4YmM0ZjA0MDM4ZWYiLCJwIjoiZXhjZWwtamlyYSJ9" TargetMode="External"/><Relationship Id="rId2456" Type="http://schemas.openxmlformats.org/officeDocument/2006/relationships/hyperlink" Target="https://sanes.atlassian.net/browse/ESPC360-4277?atlOrigin=eyJpIjoiMjBhNWIzMmFjMjdiNGE1YzhhZTE4YmM0ZjA0MDM4ZWYiLCJwIjoiZXhjZWwtamlyYSJ9" TargetMode="External"/><Relationship Id="rId428" Type="http://schemas.openxmlformats.org/officeDocument/2006/relationships/hyperlink" Target="https://sanes.atlassian.net/browse/ESDCENINFO-1089?atlOrigin=eyJpIjoiMjBhNWIzMmFjMjdiNGE1YzhhZTE4YmM0ZjA0MDM4ZWYiLCJwIjoiZXhjZWwtamlyYSJ9" TargetMode="External"/><Relationship Id="rId635" Type="http://schemas.openxmlformats.org/officeDocument/2006/relationships/hyperlink" Target="https://sanes.atlassian.net/browse/ESPC360-5902?atlOrigin=eyJpIjoiMjBhNWIzMmFjMjdiNGE1YzhhZTE4YmM0ZjA0MDM4ZWYiLCJwIjoiZXhjZWwtamlyYSJ9" TargetMode="External"/><Relationship Id="rId842" Type="http://schemas.openxmlformats.org/officeDocument/2006/relationships/hyperlink" Target="https://sanes.atlassian.net/browse/ESPC360-3903?atlOrigin=eyJpIjoiMjBhNWIzMmFjMjdiNGE1YzhhZTE4YmM0ZjA0MDM4ZWYiLCJwIjoiZXhjZWwtamlyYSJ9" TargetMode="External"/><Relationship Id="rId1058" Type="http://schemas.openxmlformats.org/officeDocument/2006/relationships/hyperlink" Target="https://sanes.atlassian.net/browse/ESPC360-4543?atlOrigin=eyJpIjoiMjBhNWIzMmFjMjdiNGE1YzhhZTE4YmM0ZjA0MDM4ZWYiLCJwIjoiZXhjZWwtamlyYSJ9" TargetMode="External"/><Relationship Id="rId1265" Type="http://schemas.openxmlformats.org/officeDocument/2006/relationships/hyperlink" Target="https://sanes.atlassian.net/browse/ESPC360-4518?atlOrigin=eyJpIjoiMjBhNWIzMmFjMjdiNGE1YzhhZTE4YmM0ZjA0MDM4ZWYiLCJwIjoiZXhjZWwtamlyYSJ9" TargetMode="External"/><Relationship Id="rId1472" Type="http://schemas.openxmlformats.org/officeDocument/2006/relationships/hyperlink" Target="https://sanes.atlassian.net/browse/ESPC360-2796?atlOrigin=eyJpIjoiMjBhNWIzMmFjMjdiNGE1YzhhZTE4YmM0ZjA0MDM4ZWYiLCJwIjoiZXhjZWwtamlyYSJ9" TargetMode="External"/><Relationship Id="rId2109" Type="http://schemas.openxmlformats.org/officeDocument/2006/relationships/hyperlink" Target="https://sanes.atlassian.net/browse/ESPC360-26?atlOrigin=eyJpIjoiMjBhNWIzMmFjMjdiNGE1YzhhZTE4YmM0ZjA0MDM4ZWYiLCJwIjoiZXhjZWwtamlyYSJ9" TargetMode="External"/><Relationship Id="rId2316" Type="http://schemas.openxmlformats.org/officeDocument/2006/relationships/hyperlink" Target="https://sanes.atlassian.net/browse/ESPC360-175?atlOrigin=eyJpIjoiMjBhNWIzMmFjMjdiNGE1YzhhZTE4YmM0ZjA0MDM4ZWYiLCJwIjoiZXhjZWwtamlyYSJ9" TargetMode="External"/><Relationship Id="rId702" Type="http://schemas.openxmlformats.org/officeDocument/2006/relationships/hyperlink" Target="https://sanes.atlassian.net/browse/ESPC360-5823?atlOrigin=eyJpIjoiMjBhNWIzMmFjMjdiNGE1YzhhZTE4YmM0ZjA0MDM4ZWYiLCJwIjoiZXhjZWwtamlyYSJ9" TargetMode="External"/><Relationship Id="rId1125" Type="http://schemas.openxmlformats.org/officeDocument/2006/relationships/hyperlink" Target="https://sanes.atlassian.net/browse/ESPC360-4446?atlOrigin=eyJpIjoiMjBhNWIzMmFjMjdiNGE1YzhhZTE4YmM0ZjA0MDM4ZWYiLCJwIjoiZXhjZWwtamlyYSJ9" TargetMode="External"/><Relationship Id="rId1332" Type="http://schemas.openxmlformats.org/officeDocument/2006/relationships/hyperlink" Target="https://sanes.atlassian.net/browse/ESPC360-3714?atlOrigin=eyJpIjoiMjBhNWIzMmFjMjdiNGE1YzhhZTE4YmM0ZjA0MDM4ZWYiLCJwIjoiZXhjZWwtamlyYSJ9" TargetMode="External"/><Relationship Id="rId1777" Type="http://schemas.openxmlformats.org/officeDocument/2006/relationships/hyperlink" Target="https://sanes.atlassian.net/browse/ESPC360-1651?atlOrigin=eyJpIjoiMjBhNWIzMmFjMjdiNGE1YzhhZTE4YmM0ZjA0MDM4ZWYiLCJwIjoiZXhjZWwtamlyYSJ9" TargetMode="External"/><Relationship Id="rId1984" Type="http://schemas.openxmlformats.org/officeDocument/2006/relationships/hyperlink" Target="https://sanes.atlassian.net/browse/ESPC360-958?atlOrigin=eyJpIjoiMjBhNWIzMmFjMjdiNGE1YzhhZTE4YmM0ZjA0MDM4ZWYiLCJwIjoiZXhjZWwtamlyYSJ9" TargetMode="External"/><Relationship Id="rId69" Type="http://schemas.openxmlformats.org/officeDocument/2006/relationships/hyperlink" Target="https://sanes.atlassian.net/browse/ESDCENINFO-1105?atlOrigin=eyJpIjoiMjBhNWIzMmFjMjdiNGE1YzhhZTE4YmM0ZjA0MDM4ZWYiLCJwIjoiZXhjZWwtamlyYSJ9" TargetMode="External"/><Relationship Id="rId1637" Type="http://schemas.openxmlformats.org/officeDocument/2006/relationships/hyperlink" Target="https://sanes.atlassian.net/browse/ESPC360-1919?atlOrigin=eyJpIjoiMjBhNWIzMmFjMjdiNGE1YzhhZTE4YmM0ZjA0MDM4ZWYiLCJwIjoiZXhjZWwtamlyYSJ9" TargetMode="External"/><Relationship Id="rId1844" Type="http://schemas.openxmlformats.org/officeDocument/2006/relationships/hyperlink" Target="https://sanes.atlassian.net/browse/ESPC360-65?atlOrigin=eyJpIjoiMjBhNWIzMmFjMjdiNGE1YzhhZTE4YmM0ZjA0MDM4ZWYiLCJwIjoiZXhjZWwtamlyYSJ9" TargetMode="External"/><Relationship Id="rId1704" Type="http://schemas.openxmlformats.org/officeDocument/2006/relationships/hyperlink" Target="https://sanes.atlassian.net/browse/ESPC360-87?atlOrigin=eyJpIjoiMjBhNWIzMmFjMjdiNGE1YzhhZTE4YmM0ZjA0MDM4ZWYiLCJwIjoiZXhjZWwtamlyYSJ9" TargetMode="External"/><Relationship Id="rId285" Type="http://schemas.openxmlformats.org/officeDocument/2006/relationships/hyperlink" Target="https://sanes.atlassian.net/browse/ESPC360-3080?atlOrigin=eyJpIjoiMjBhNWIzMmFjMjdiNGE1YzhhZTE4YmM0ZjA0MDM4ZWYiLCJwIjoiZXhjZWwtamlyYSJ9" TargetMode="External"/><Relationship Id="rId1911" Type="http://schemas.openxmlformats.org/officeDocument/2006/relationships/hyperlink" Target="https://sanes.atlassian.net/browse/ESPC360-26?atlOrigin=eyJpIjoiMjBhNWIzMmFjMjdiNGE1YzhhZTE4YmM0ZjA0MDM4ZWYiLCJwIjoiZXhjZWwtamlyYSJ9" TargetMode="External"/><Relationship Id="rId492" Type="http://schemas.openxmlformats.org/officeDocument/2006/relationships/hyperlink" Target="https://sanes.atlassian.net/browse/ESPC360-6792?atlOrigin=eyJpIjoiMjBhNWIzMmFjMjdiNGE1YzhhZTE4YmM0ZjA0MDM4ZWYiLCJwIjoiZXhjZWwtamlyYSJ9" TargetMode="External"/><Relationship Id="rId797" Type="http://schemas.openxmlformats.org/officeDocument/2006/relationships/hyperlink" Target="https://sanes.atlassian.net/browse/ESPC360-5749?atlOrigin=eyJpIjoiMjBhNWIzMmFjMjdiNGE1YzhhZTE4YmM0ZjA0MDM4ZWYiLCJwIjoiZXhjZWwtamlyYSJ9" TargetMode="External"/><Relationship Id="rId2173" Type="http://schemas.openxmlformats.org/officeDocument/2006/relationships/hyperlink" Target="https://sanes.atlassian.net/browse/ESPC360-196?atlOrigin=eyJpIjoiMjBhNWIzMmFjMjdiNGE1YzhhZTE4YmM0ZjA0MDM4ZWYiLCJwIjoiZXhjZWwtamlyYSJ9" TargetMode="External"/><Relationship Id="rId2380" Type="http://schemas.openxmlformats.org/officeDocument/2006/relationships/hyperlink" Target="https://sanes.atlassian.net/browse/ESPC360-36?atlOrigin=eyJpIjoiMjBhNWIzMmFjMjdiNGE1YzhhZTE4YmM0ZjA0MDM4ZWYiLCJwIjoiZXhjZWwtamlyYSJ9" TargetMode="External"/><Relationship Id="rId145" Type="http://schemas.openxmlformats.org/officeDocument/2006/relationships/hyperlink" Target="https://sanes.atlassian.net/browse/ESPC360-5757?atlOrigin=eyJpIjoiMjBhNWIzMmFjMjdiNGE1YzhhZTE4YmM0ZjA0MDM4ZWYiLCJwIjoiZXhjZWwtamlyYSJ9" TargetMode="External"/><Relationship Id="rId352" Type="http://schemas.openxmlformats.org/officeDocument/2006/relationships/hyperlink" Target="https://sanes.atlassian.net/browse/ESDCENINFO-1085?atlOrigin=eyJpIjoiMjBhNWIzMmFjMjdiNGE1YzhhZTE4YmM0ZjA0MDM4ZWYiLCJwIjoiZXhjZWwtamlyYSJ9" TargetMode="External"/><Relationship Id="rId1287" Type="http://schemas.openxmlformats.org/officeDocument/2006/relationships/hyperlink" Target="https://sanes.atlassian.net/browse/ESPC360-3882?atlOrigin=eyJpIjoiMjBhNWIzMmFjMjdiNGE1YzhhZTE4YmM0ZjA0MDM4ZWYiLCJwIjoiZXhjZWwtamlyYSJ9" TargetMode="External"/><Relationship Id="rId2033" Type="http://schemas.openxmlformats.org/officeDocument/2006/relationships/hyperlink" Target="https://sanes.atlassian.net/browse/ESPC360-26?atlOrigin=eyJpIjoiMjBhNWIzMmFjMjdiNGE1YzhhZTE4YmM0ZjA0MDM4ZWYiLCJwIjoiZXhjZWwtamlyYSJ9" TargetMode="External"/><Relationship Id="rId2240" Type="http://schemas.openxmlformats.org/officeDocument/2006/relationships/hyperlink" Target="https://sanes.atlassian.net/browse/ESPC360-26?atlOrigin=eyJpIjoiMjBhNWIzMmFjMjdiNGE1YzhhZTE4YmM0ZjA0MDM4ZWYiLCJwIjoiZXhjZWwtamlyYSJ9" TargetMode="External"/><Relationship Id="rId212" Type="http://schemas.openxmlformats.org/officeDocument/2006/relationships/hyperlink" Target="https://sanes.atlassian.net/browse/ESDCENINFO-1110?atlOrigin=eyJpIjoiMjBhNWIzMmFjMjdiNGE1YzhhZTE4YmM0ZjA0MDM4ZWYiLCJwIjoiZXhjZWwtamlyYSJ9" TargetMode="External"/><Relationship Id="rId657" Type="http://schemas.openxmlformats.org/officeDocument/2006/relationships/hyperlink" Target="https://sanes.atlassian.net/browse/ESPC360-5823?atlOrigin=eyJpIjoiMjBhNWIzMmFjMjdiNGE1YzhhZTE4YmM0ZjA0MDM4ZWYiLCJwIjoiZXhjZWwtamlyYSJ9" TargetMode="External"/><Relationship Id="rId864" Type="http://schemas.openxmlformats.org/officeDocument/2006/relationships/hyperlink" Target="https://sanes.atlassian.net/browse/ESPC360-5580?atlOrigin=eyJpIjoiMjBhNWIzMmFjMjdiNGE1YzhhZTE4YmM0ZjA0MDM4ZWYiLCJwIjoiZXhjZWwtamlyYSJ9" TargetMode="External"/><Relationship Id="rId1494" Type="http://schemas.openxmlformats.org/officeDocument/2006/relationships/hyperlink" Target="https://sanes.atlassian.net/browse/ESPC360-282?atlOrigin=eyJpIjoiMjBhNWIzMmFjMjdiNGE1YzhhZTE4YmM0ZjA0MDM4ZWYiLCJwIjoiZXhjZWwtamlyYSJ9" TargetMode="External"/><Relationship Id="rId1799" Type="http://schemas.openxmlformats.org/officeDocument/2006/relationships/hyperlink" Target="https://sanes.atlassian.net/browse/ESPC360-4530?atlOrigin=eyJpIjoiMjBhNWIzMmFjMjdiNGE1YzhhZTE4YmM0ZjA0MDM4ZWYiLCJwIjoiZXhjZWwtamlyYSJ9" TargetMode="External"/><Relationship Id="rId2100" Type="http://schemas.openxmlformats.org/officeDocument/2006/relationships/hyperlink" Target="https://sanes.atlassian.net/browse/ESPC360-13?atlOrigin=eyJpIjoiMjBhNWIzMmFjMjdiNGE1YzhhZTE4YmM0ZjA0MDM4ZWYiLCJwIjoiZXhjZWwtamlyYSJ9" TargetMode="External"/><Relationship Id="rId2338" Type="http://schemas.openxmlformats.org/officeDocument/2006/relationships/hyperlink" Target="https://sanes.atlassian.net/browse/ESPC360-537?atlOrigin=eyJpIjoiMjBhNWIzMmFjMjdiNGE1YzhhZTE4YmM0ZjA0MDM4ZWYiLCJwIjoiZXhjZWwtamlyYSJ9" TargetMode="External"/><Relationship Id="rId517" Type="http://schemas.openxmlformats.org/officeDocument/2006/relationships/hyperlink" Target="https://sanes.atlassian.net/browse/ESDCENINFO-1070?atlOrigin=eyJpIjoiMjBhNWIzMmFjMjdiNGE1YzhhZTE4YmM0ZjA0MDM4ZWYiLCJwIjoiZXhjZWwtamlyYSJ9" TargetMode="External"/><Relationship Id="rId724" Type="http://schemas.openxmlformats.org/officeDocument/2006/relationships/hyperlink" Target="https://sanes.atlassian.net/browse/ESDCENINFO-1085?atlOrigin=eyJpIjoiMjBhNWIzMmFjMjdiNGE1YzhhZTE4YmM0ZjA0MDM4ZWYiLCJwIjoiZXhjZWwtamlyYSJ9" TargetMode="External"/><Relationship Id="rId931" Type="http://schemas.openxmlformats.org/officeDocument/2006/relationships/hyperlink" Target="https://sanes.atlassian.net/browse/ESPC360-3882?atlOrigin=eyJpIjoiMjBhNWIzMmFjMjdiNGE1YzhhZTE4YmM0ZjA0MDM4ZWYiLCJwIjoiZXhjZWwtamlyYSJ9" TargetMode="External"/><Relationship Id="rId1147" Type="http://schemas.openxmlformats.org/officeDocument/2006/relationships/hyperlink" Target="https://sanes.atlassian.net/browse/ESPC360-3882?atlOrigin=eyJpIjoiMjBhNWIzMmFjMjdiNGE1YzhhZTE4YmM0ZjA0MDM4ZWYiLCJwIjoiZXhjZWwtamlyYSJ9" TargetMode="External"/><Relationship Id="rId1354" Type="http://schemas.openxmlformats.org/officeDocument/2006/relationships/hyperlink" Target="https://sanes.atlassian.net/browse/ESPC360-4519?atlOrigin=eyJpIjoiMjBhNWIzMmFjMjdiNGE1YzhhZTE4YmM0ZjA0MDM4ZWYiLCJwIjoiZXhjZWwtamlyYSJ9" TargetMode="External"/><Relationship Id="rId1561" Type="http://schemas.openxmlformats.org/officeDocument/2006/relationships/hyperlink" Target="https://sanes.atlassian.net/browse/ESPC360-26?atlOrigin=eyJpIjoiMjBhNWIzMmFjMjdiNGE1YzhhZTE4YmM0ZjA0MDM4ZWYiLCJwIjoiZXhjZWwtamlyYSJ9" TargetMode="External"/><Relationship Id="rId2405" Type="http://schemas.openxmlformats.org/officeDocument/2006/relationships/hyperlink" Target="https://sanes.atlassian.net/browse/ESPC360-101?atlOrigin=eyJpIjoiMjBhNWIzMmFjMjdiNGE1YzhhZTE4YmM0ZjA0MDM4ZWYiLCJwIjoiZXhjZWwtamlyYSJ9" TargetMode="External"/><Relationship Id="rId60" Type="http://schemas.openxmlformats.org/officeDocument/2006/relationships/hyperlink" Target="https://sanes.atlassian.net/browse/ESDCENINFO-1105?atlOrigin=eyJpIjoiMjBhNWIzMmFjMjdiNGE1YzhhZTE4YmM0ZjA0MDM4ZWYiLCJwIjoiZXhjZWwtamlyYSJ9" TargetMode="External"/><Relationship Id="rId1007" Type="http://schemas.openxmlformats.org/officeDocument/2006/relationships/hyperlink" Target="https://sanes.atlassian.net/browse/ESPC360-4636?atlOrigin=eyJpIjoiMjBhNWIzMmFjMjdiNGE1YzhhZTE4YmM0ZjA0MDM4ZWYiLCJwIjoiZXhjZWwtamlyYSJ9" TargetMode="External"/><Relationship Id="rId1214" Type="http://schemas.openxmlformats.org/officeDocument/2006/relationships/hyperlink" Target="https://sanes.atlassian.net/browse/ESPC360-4553?atlOrigin=eyJpIjoiMjBhNWIzMmFjMjdiNGE1YzhhZTE4YmM0ZjA0MDM4ZWYiLCJwIjoiZXhjZWwtamlyYSJ9" TargetMode="External"/><Relationship Id="rId1421" Type="http://schemas.openxmlformats.org/officeDocument/2006/relationships/hyperlink" Target="https://sanes.atlassian.net/browse/ESDCENINFO-1036?atlOrigin=eyJpIjoiMjBhNWIzMmFjMjdiNGE1YzhhZTE4YmM0ZjA0MDM4ZWYiLCJwIjoiZXhjZWwtamlyYSJ9" TargetMode="External"/><Relationship Id="rId1659" Type="http://schemas.openxmlformats.org/officeDocument/2006/relationships/hyperlink" Target="https://sanes.atlassian.net/browse/ESPC360-5747?atlOrigin=eyJpIjoiMjBhNWIzMmFjMjdiNGE1YzhhZTE4YmM0ZjA0MDM4ZWYiLCJwIjoiZXhjZWwtamlyYSJ9" TargetMode="External"/><Relationship Id="rId1866" Type="http://schemas.openxmlformats.org/officeDocument/2006/relationships/hyperlink" Target="https://sanes.atlassian.net/browse/ESDCENINFO-1036?atlOrigin=eyJpIjoiMjBhNWIzMmFjMjdiNGE1YzhhZTE4YmM0ZjA0MDM4ZWYiLCJwIjoiZXhjZWwtamlyYSJ9" TargetMode="External"/><Relationship Id="rId1519" Type="http://schemas.openxmlformats.org/officeDocument/2006/relationships/hyperlink" Target="https://sanes.atlassian.net/browse/ESPC360-26?atlOrigin=eyJpIjoiMjBhNWIzMmFjMjdiNGE1YzhhZTE4YmM0ZjA0MDM4ZWYiLCJwIjoiZXhjZWwtamlyYSJ9" TargetMode="External"/><Relationship Id="rId1726" Type="http://schemas.openxmlformats.org/officeDocument/2006/relationships/hyperlink" Target="https://sanes.atlassian.net/browse/ESPC360-50?atlOrigin=eyJpIjoiMjBhNWIzMmFjMjdiNGE1YzhhZTE4YmM0ZjA0MDM4ZWYiLCJwIjoiZXhjZWwtamlyYSJ9" TargetMode="External"/><Relationship Id="rId1933" Type="http://schemas.openxmlformats.org/officeDocument/2006/relationships/hyperlink" Target="https://sanes.atlassian.net/browse/ESPC360-1115?atlOrigin=eyJpIjoiMjBhNWIzMmFjMjdiNGE1YzhhZTE4YmM0ZjA0MDM4ZWYiLCJwIjoiZXhjZWwtamlyYSJ9" TargetMode="External"/><Relationship Id="rId18" Type="http://schemas.openxmlformats.org/officeDocument/2006/relationships/hyperlink" Target="https://sanes.atlassian.net/browse/ESPC360-6734?atlOrigin=eyJpIjoiMjBhNWIzMmFjMjdiNGE1YzhhZTE4YmM0ZjA0MDM4ZWYiLCJwIjoiZXhjZWwtamlyYSJ9" TargetMode="External"/><Relationship Id="rId2195" Type="http://schemas.openxmlformats.org/officeDocument/2006/relationships/hyperlink" Target="https://sanes.atlassian.net/browse/ESPC360-26?atlOrigin=eyJpIjoiMjBhNWIzMmFjMjdiNGE1YzhhZTE4YmM0ZjA0MDM4ZWYiLCJwIjoiZXhjZWwtamlyYSJ9" TargetMode="External"/><Relationship Id="rId167" Type="http://schemas.openxmlformats.org/officeDocument/2006/relationships/hyperlink" Target="https://sanes.atlassian.net/browse/ESPC360-8040?atlOrigin=eyJpIjoiMjBhNWIzMmFjMjdiNGE1YzhhZTE4YmM0ZjA0MDM4ZWYiLCJwIjoiZXhjZWwtamlyYSJ9" TargetMode="External"/><Relationship Id="rId374" Type="http://schemas.openxmlformats.org/officeDocument/2006/relationships/hyperlink" Target="https://sanes.atlassian.net/browse/ESDCENINFO-1124?atlOrigin=eyJpIjoiMjBhNWIzMmFjMjdiNGE1YzhhZTE4YmM0ZjA0MDM4ZWYiLCJwIjoiZXhjZWwtamlyYSJ9" TargetMode="External"/><Relationship Id="rId581" Type="http://schemas.openxmlformats.org/officeDocument/2006/relationships/hyperlink" Target="https://sanes.atlassian.net/browse/ESPC360-3882?atlOrigin=eyJpIjoiMjBhNWIzMmFjMjdiNGE1YzhhZTE4YmM0ZjA0MDM4ZWYiLCJwIjoiZXhjZWwtamlyYSJ9" TargetMode="External"/><Relationship Id="rId2055" Type="http://schemas.openxmlformats.org/officeDocument/2006/relationships/hyperlink" Target="https://sanes.atlassian.net/browse/ESPC360-56?atlOrigin=eyJpIjoiMjBhNWIzMmFjMjdiNGE1YzhhZTE4YmM0ZjA0MDM4ZWYiLCJwIjoiZXhjZWwtamlyYSJ9" TargetMode="External"/><Relationship Id="rId2262" Type="http://schemas.openxmlformats.org/officeDocument/2006/relationships/hyperlink" Target="https://sanes.atlassian.net/browse/ESPC360-230?atlOrigin=eyJpIjoiMjBhNWIzMmFjMjdiNGE1YzhhZTE4YmM0ZjA0MDM4ZWYiLCJwIjoiZXhjZWwtamlyYSJ9" TargetMode="External"/><Relationship Id="rId234" Type="http://schemas.openxmlformats.org/officeDocument/2006/relationships/hyperlink" Target="https://sanes.atlassian.net/browse/ESPC360-7869?atlOrigin=eyJpIjoiMjBhNWIzMmFjMjdiNGE1YzhhZTE4YmM0ZjA0MDM4ZWYiLCJwIjoiZXhjZWwtamlyYSJ9" TargetMode="External"/><Relationship Id="rId679" Type="http://schemas.openxmlformats.org/officeDocument/2006/relationships/hyperlink" Target="https://sanes.atlassian.net/browse/ESDCENINFO-1110?atlOrigin=eyJpIjoiMjBhNWIzMmFjMjdiNGE1YzhhZTE4YmM0ZjA0MDM4ZWYiLCJwIjoiZXhjZWwtamlyYSJ9" TargetMode="External"/><Relationship Id="rId886" Type="http://schemas.openxmlformats.org/officeDocument/2006/relationships/hyperlink" Target="https://sanes.atlassian.net/browse/ESPC360-5551?atlOrigin=eyJpIjoiMjBhNWIzMmFjMjdiNGE1YzhhZTE4YmM0ZjA0MDM4ZWYiLCJwIjoiZXhjZWwtamlyYSJ9" TargetMode="External"/><Relationship Id="rId2" Type="http://schemas.openxmlformats.org/officeDocument/2006/relationships/hyperlink" Target="https://sanes.atlassian.net/browse/ESPC360-5823?atlOrigin=eyJpIjoiMjBhNWIzMmFjMjdiNGE1YzhhZTE4YmM0ZjA0MDM4ZWYiLCJwIjoiZXhjZWwtamlyYSJ9" TargetMode="External"/><Relationship Id="rId441" Type="http://schemas.openxmlformats.org/officeDocument/2006/relationships/hyperlink" Target="https://sanes.atlassian.net/browse/ESPC360-5558?atlOrigin=eyJpIjoiMjBhNWIzMmFjMjdiNGE1YzhhZTE4YmM0ZjA0MDM4ZWYiLCJwIjoiZXhjZWwtamlyYSJ9" TargetMode="External"/><Relationship Id="rId539" Type="http://schemas.openxmlformats.org/officeDocument/2006/relationships/hyperlink" Target="https://sanes.atlassian.net/browse/ESPC360-6275?atlOrigin=eyJpIjoiMjBhNWIzMmFjMjdiNGE1YzhhZTE4YmM0ZjA0MDM4ZWYiLCJwIjoiZXhjZWwtamlyYSJ9" TargetMode="External"/><Relationship Id="rId746" Type="http://schemas.openxmlformats.org/officeDocument/2006/relationships/hyperlink" Target="https://sanes.atlassian.net/browse/ESPC360-5826?atlOrigin=eyJpIjoiMjBhNWIzMmFjMjdiNGE1YzhhZTE4YmM0ZjA0MDM4ZWYiLCJwIjoiZXhjZWwtamlyYSJ9" TargetMode="External"/><Relationship Id="rId1071" Type="http://schemas.openxmlformats.org/officeDocument/2006/relationships/hyperlink" Target="https://sanes.atlassian.net/browse/ESPC360-4553?atlOrigin=eyJpIjoiMjBhNWIzMmFjMjdiNGE1YzhhZTE4YmM0ZjA0MDM4ZWYiLCJwIjoiZXhjZWwtamlyYSJ9" TargetMode="External"/><Relationship Id="rId1169" Type="http://schemas.openxmlformats.org/officeDocument/2006/relationships/hyperlink" Target="https://sanes.atlassian.net/browse/ESPC360-4003?atlOrigin=eyJpIjoiMjBhNWIzMmFjMjdiNGE1YzhhZTE4YmM0ZjA0MDM4ZWYiLCJwIjoiZXhjZWwtamlyYSJ9" TargetMode="External"/><Relationship Id="rId1376" Type="http://schemas.openxmlformats.org/officeDocument/2006/relationships/hyperlink" Target="https://sanes.atlassian.net/browse/PORTALADN-38781?atlOrigin=eyJpIjoiMjBhNWIzMmFjMjdiNGE1YzhhZTE4YmM0ZjA0MDM4ZWYiLCJwIjoiZXhjZWwtamlyYSJ9" TargetMode="External"/><Relationship Id="rId1583" Type="http://schemas.openxmlformats.org/officeDocument/2006/relationships/hyperlink" Target="https://sanes.atlassian.net/browse/ESPC360-2174?atlOrigin=eyJpIjoiMjBhNWIzMmFjMjdiNGE1YzhhZTE4YmM0ZjA0MDM4ZWYiLCJwIjoiZXhjZWwtamlyYSJ9" TargetMode="External"/><Relationship Id="rId2122" Type="http://schemas.openxmlformats.org/officeDocument/2006/relationships/hyperlink" Target="https://sanes.atlassian.net/browse/ESPC360-485?atlOrigin=eyJpIjoiMjBhNWIzMmFjMjdiNGE1YzhhZTE4YmM0ZjA0MDM4ZWYiLCJwIjoiZXhjZWwtamlyYSJ9" TargetMode="External"/><Relationship Id="rId2427" Type="http://schemas.openxmlformats.org/officeDocument/2006/relationships/hyperlink" Target="https://sanes.atlassian.net/browse/ESPC360-36?atlOrigin=eyJpIjoiMjBhNWIzMmFjMjdiNGE1YzhhZTE4YmM0ZjA0MDM4ZWYiLCJwIjoiZXhjZWwtamlyYSJ9" TargetMode="External"/><Relationship Id="rId301" Type="http://schemas.openxmlformats.org/officeDocument/2006/relationships/hyperlink" Target="https://sanes.atlassian.net/browse/ESPC360-7411?atlOrigin=eyJpIjoiMjBhNWIzMmFjMjdiNGE1YzhhZTE4YmM0ZjA0MDM4ZWYiLCJwIjoiZXhjZWwtamlyYSJ9" TargetMode="External"/><Relationship Id="rId953" Type="http://schemas.openxmlformats.org/officeDocument/2006/relationships/hyperlink" Target="https://sanes.atlassian.net/browse/ESPC360-5003?atlOrigin=eyJpIjoiMjBhNWIzMmFjMjdiNGE1YzhhZTE4YmM0ZjA0MDM4ZWYiLCJwIjoiZXhjZWwtamlyYSJ9" TargetMode="External"/><Relationship Id="rId1029" Type="http://schemas.openxmlformats.org/officeDocument/2006/relationships/hyperlink" Target="https://sanes.atlassian.net/browse/ESPC360-4583?atlOrigin=eyJpIjoiMjBhNWIzMmFjMjdiNGE1YzhhZTE4YmM0ZjA0MDM4ZWYiLCJwIjoiZXhjZWwtamlyYSJ9" TargetMode="External"/><Relationship Id="rId1236" Type="http://schemas.openxmlformats.org/officeDocument/2006/relationships/hyperlink" Target="https://sanes.atlassian.net/browse/ESPC360-3882?atlOrigin=eyJpIjoiMjBhNWIzMmFjMjdiNGE1YzhhZTE4YmM0ZjA0MDM4ZWYiLCJwIjoiZXhjZWwtamlyYSJ9" TargetMode="External"/><Relationship Id="rId1790" Type="http://schemas.openxmlformats.org/officeDocument/2006/relationships/hyperlink" Target="https://sanes.atlassian.net/browse/ESPC360-282?atlOrigin=eyJpIjoiMjBhNWIzMmFjMjdiNGE1YzhhZTE4YmM0ZjA0MDM4ZWYiLCJwIjoiZXhjZWwtamlyYSJ9" TargetMode="External"/><Relationship Id="rId1888" Type="http://schemas.openxmlformats.org/officeDocument/2006/relationships/hyperlink" Target="https://sanes.atlassian.net/browse/ESPC360-1144?atlOrigin=eyJpIjoiMjBhNWIzMmFjMjdiNGE1YzhhZTE4YmM0ZjA0MDM4ZWYiLCJwIjoiZXhjZWwtamlyYSJ9" TargetMode="External"/><Relationship Id="rId82" Type="http://schemas.openxmlformats.org/officeDocument/2006/relationships/hyperlink" Target="https://sanes.atlassian.net/browse/ESPC360-8758?atlOrigin=eyJpIjoiMjBhNWIzMmFjMjdiNGE1YzhhZTE4YmM0ZjA0MDM4ZWYiLCJwIjoiZXhjZWwtamlyYSJ9" TargetMode="External"/><Relationship Id="rId606" Type="http://schemas.openxmlformats.org/officeDocument/2006/relationships/hyperlink" Target="https://sanes.atlassian.net/browse/ESPC360-5708?atlOrigin=eyJpIjoiMjBhNWIzMmFjMjdiNGE1YzhhZTE4YmM0ZjA0MDM4ZWYiLCJwIjoiZXhjZWwtamlyYSJ9" TargetMode="External"/><Relationship Id="rId813" Type="http://schemas.openxmlformats.org/officeDocument/2006/relationships/hyperlink" Target="https://sanes.atlassian.net/browse/ESPC360-5095?atlOrigin=eyJpIjoiMjBhNWIzMmFjMjdiNGE1YzhhZTE4YmM0ZjA0MDM4ZWYiLCJwIjoiZXhjZWwtamlyYSJ9" TargetMode="External"/><Relationship Id="rId1443" Type="http://schemas.openxmlformats.org/officeDocument/2006/relationships/hyperlink" Target="https://sanes.atlassian.net/browse/ESPC360-2856?atlOrigin=eyJpIjoiMjBhNWIzMmFjMjdiNGE1YzhhZTE4YmM0ZjA0MDM4ZWYiLCJwIjoiZXhjZWwtamlyYSJ9" TargetMode="External"/><Relationship Id="rId1650" Type="http://schemas.openxmlformats.org/officeDocument/2006/relationships/hyperlink" Target="https://sanes.atlassian.net/browse/ESPC360-5822?atlOrigin=eyJpIjoiMjBhNWIzMmFjMjdiNGE1YzhhZTE4YmM0ZjA0MDM4ZWYiLCJwIjoiZXhjZWwtamlyYSJ9" TargetMode="External"/><Relationship Id="rId1748" Type="http://schemas.openxmlformats.org/officeDocument/2006/relationships/hyperlink" Target="https://sanes.atlassian.net/browse/ESPC360-1734?atlOrigin=eyJpIjoiMjBhNWIzMmFjMjdiNGE1YzhhZTE4YmM0ZjA0MDM4ZWYiLCJwIjoiZXhjZWwtamlyYSJ9" TargetMode="External"/><Relationship Id="rId1303" Type="http://schemas.openxmlformats.org/officeDocument/2006/relationships/hyperlink" Target="https://sanes.atlassian.net/browse/ESPC360-3340?atlOrigin=eyJpIjoiMjBhNWIzMmFjMjdiNGE1YzhhZTE4YmM0ZjA0MDM4ZWYiLCJwIjoiZXhjZWwtamlyYSJ9" TargetMode="External"/><Relationship Id="rId1510" Type="http://schemas.openxmlformats.org/officeDocument/2006/relationships/hyperlink" Target="https://sanes.atlassian.net/browse/ESPC360-26?atlOrigin=eyJpIjoiMjBhNWIzMmFjMjdiNGE1YzhhZTE4YmM0ZjA0MDM4ZWYiLCJwIjoiZXhjZWwtamlyYSJ9" TargetMode="External"/><Relationship Id="rId1955" Type="http://schemas.openxmlformats.org/officeDocument/2006/relationships/hyperlink" Target="https://sanes.atlassian.net/browse/ESPC360-950?atlOrigin=eyJpIjoiMjBhNWIzMmFjMjdiNGE1YzhhZTE4YmM0ZjA0MDM4ZWYiLCJwIjoiZXhjZWwtamlyYSJ9" TargetMode="External"/><Relationship Id="rId1608" Type="http://schemas.openxmlformats.org/officeDocument/2006/relationships/hyperlink" Target="https://sanes.atlassian.net/browse/ESPC360-36?atlOrigin=eyJpIjoiMjBhNWIzMmFjMjdiNGE1YzhhZTE4YmM0ZjA0MDM4ZWYiLCJwIjoiZXhjZWwtamlyYSJ9" TargetMode="External"/><Relationship Id="rId1815" Type="http://schemas.openxmlformats.org/officeDocument/2006/relationships/hyperlink" Target="https://sanes.atlassian.net/browse/ESPC360-2497?atlOrigin=eyJpIjoiMjBhNWIzMmFjMjdiNGE1YzhhZTE4YmM0ZjA0MDM4ZWYiLCJwIjoiZXhjZWwtamlyYSJ9" TargetMode="External"/><Relationship Id="rId189" Type="http://schemas.openxmlformats.org/officeDocument/2006/relationships/hyperlink" Target="https://sanes.atlassian.net/browse/ESPC360-6855?atlOrigin=eyJpIjoiMjBhNWIzMmFjMjdiNGE1YzhhZTE4YmM0ZjA0MDM4ZWYiLCJwIjoiZXhjZWwtamlyYSJ9" TargetMode="External"/><Relationship Id="rId396" Type="http://schemas.openxmlformats.org/officeDocument/2006/relationships/hyperlink" Target="https://sanes.atlassian.net/browse/ESPC360-6878?atlOrigin=eyJpIjoiMjBhNWIzMmFjMjdiNGE1YzhhZTE4YmM0ZjA0MDM4ZWYiLCJwIjoiZXhjZWwtamlyYSJ9" TargetMode="External"/><Relationship Id="rId2077" Type="http://schemas.openxmlformats.org/officeDocument/2006/relationships/hyperlink" Target="https://sanes.atlassian.net/browse/ESPC360-26?atlOrigin=eyJpIjoiMjBhNWIzMmFjMjdiNGE1YzhhZTE4YmM0ZjA0MDM4ZWYiLCJwIjoiZXhjZWwtamlyYSJ9" TargetMode="External"/><Relationship Id="rId2284" Type="http://schemas.openxmlformats.org/officeDocument/2006/relationships/hyperlink" Target="https://sanes.atlassian.net/browse/ESPC360-36?atlOrigin=eyJpIjoiMjBhNWIzMmFjMjdiNGE1YzhhZTE4YmM0ZjA0MDM4ZWYiLCJwIjoiZXhjZWwtamlyYSJ9" TargetMode="External"/><Relationship Id="rId256" Type="http://schemas.openxmlformats.org/officeDocument/2006/relationships/hyperlink" Target="https://sanes.atlassian.net/browse/ESDCENINFO-1087?atlOrigin=eyJpIjoiMjBhNWIzMmFjMjdiNGE1YzhhZTE4YmM0ZjA0MDM4ZWYiLCJwIjoiZXhjZWwtamlyYSJ9" TargetMode="External"/><Relationship Id="rId463" Type="http://schemas.openxmlformats.org/officeDocument/2006/relationships/hyperlink" Target="https://sanes.atlassian.net/browse/ESDCENINFO-1087?atlOrigin=eyJpIjoiMjBhNWIzMmFjMjdiNGE1YzhhZTE4YmM0ZjA0MDM4ZWYiLCJwIjoiZXhjZWwtamlyYSJ9" TargetMode="External"/><Relationship Id="rId670" Type="http://schemas.openxmlformats.org/officeDocument/2006/relationships/hyperlink" Target="https://sanes.atlassian.net/browse/ESDCENINFO-1110?atlOrigin=eyJpIjoiMjBhNWIzMmFjMjdiNGE1YzhhZTE4YmM0ZjA0MDM4ZWYiLCJwIjoiZXhjZWwtamlyYSJ9" TargetMode="External"/><Relationship Id="rId1093" Type="http://schemas.openxmlformats.org/officeDocument/2006/relationships/hyperlink" Target="https://sanes.atlassian.net/browse/ESDCENINFO-1089?atlOrigin=eyJpIjoiMjBhNWIzMmFjMjdiNGE1YzhhZTE4YmM0ZjA0MDM4ZWYiLCJwIjoiZXhjZWwtamlyYSJ9" TargetMode="External"/><Relationship Id="rId2144" Type="http://schemas.openxmlformats.org/officeDocument/2006/relationships/hyperlink" Target="https://sanes.atlassian.net/browse/ESPC360-22?atlOrigin=eyJpIjoiMjBhNWIzMmFjMjdiNGE1YzhhZTE4YmM0ZjA0MDM4ZWYiLCJwIjoiZXhjZWwtamlyYSJ9" TargetMode="External"/><Relationship Id="rId2351" Type="http://schemas.openxmlformats.org/officeDocument/2006/relationships/hyperlink" Target="https://sanes.atlassian.net/browse/ESPC360-50?atlOrigin=eyJpIjoiMjBhNWIzMmFjMjdiNGE1YzhhZTE4YmM0ZjA0MDM4ZWYiLCJwIjoiZXhjZWwtamlyYSJ9" TargetMode="External"/><Relationship Id="rId116" Type="http://schemas.openxmlformats.org/officeDocument/2006/relationships/hyperlink" Target="https://sanes.atlassian.net/browse/ESPC360-3632?atlOrigin=eyJpIjoiMjBhNWIzMmFjMjdiNGE1YzhhZTE4YmM0ZjA0MDM4ZWYiLCJwIjoiZXhjZWwtamlyYSJ9" TargetMode="External"/><Relationship Id="rId323" Type="http://schemas.openxmlformats.org/officeDocument/2006/relationships/hyperlink" Target="https://sanes.atlassian.net/browse/ESPC360-7399?atlOrigin=eyJpIjoiMjBhNWIzMmFjMjdiNGE1YzhhZTE4YmM0ZjA0MDM4ZWYiLCJwIjoiZXhjZWwtamlyYSJ9" TargetMode="External"/><Relationship Id="rId530" Type="http://schemas.openxmlformats.org/officeDocument/2006/relationships/hyperlink" Target="https://sanes.atlassian.net/browse/ESPC360-6322?atlOrigin=eyJpIjoiMjBhNWIzMmFjMjdiNGE1YzhhZTE4YmM0ZjA0MDM4ZWYiLCJwIjoiZXhjZWwtamlyYSJ9" TargetMode="External"/><Relationship Id="rId768" Type="http://schemas.openxmlformats.org/officeDocument/2006/relationships/hyperlink" Target="https://sanes.atlassian.net/browse/ESPC360-5796?atlOrigin=eyJpIjoiMjBhNWIzMmFjMjdiNGE1YzhhZTE4YmM0ZjA0MDM4ZWYiLCJwIjoiZXhjZWwtamlyYSJ9" TargetMode="External"/><Relationship Id="rId975" Type="http://schemas.openxmlformats.org/officeDocument/2006/relationships/hyperlink" Target="https://sanes.atlassian.net/browse/PORTALADN-36482?atlOrigin=eyJpIjoiMjBhNWIzMmFjMjdiNGE1YzhhZTE4YmM0ZjA0MDM4ZWYiLCJwIjoiZXhjZWwtamlyYSJ9" TargetMode="External"/><Relationship Id="rId1160" Type="http://schemas.openxmlformats.org/officeDocument/2006/relationships/hyperlink" Target="https://sanes.atlassian.net/browse/ESPC360-4306?atlOrigin=eyJpIjoiMjBhNWIzMmFjMjdiNGE1YzhhZTE4YmM0ZjA0MDM4ZWYiLCJwIjoiZXhjZWwtamlyYSJ9" TargetMode="External"/><Relationship Id="rId1398" Type="http://schemas.openxmlformats.org/officeDocument/2006/relationships/hyperlink" Target="https://sanes.atlassian.net/browse/ESPC360-3645?atlOrigin=eyJpIjoiMjBhNWIzMmFjMjdiNGE1YzhhZTE4YmM0ZjA0MDM4ZWYiLCJwIjoiZXhjZWwtamlyYSJ9" TargetMode="External"/><Relationship Id="rId2004" Type="http://schemas.openxmlformats.org/officeDocument/2006/relationships/hyperlink" Target="https://sanes.atlassian.net/browse/ESPC360-931?atlOrigin=eyJpIjoiMjBhNWIzMmFjMjdiNGE1YzhhZTE4YmM0ZjA0MDM4ZWYiLCJwIjoiZXhjZWwtamlyYSJ9" TargetMode="External"/><Relationship Id="rId2211" Type="http://schemas.openxmlformats.org/officeDocument/2006/relationships/hyperlink" Target="https://sanes.atlassian.net/browse/ESPC360-306?atlOrigin=eyJpIjoiMjBhNWIzMmFjMjdiNGE1YzhhZTE4YmM0ZjA0MDM4ZWYiLCJwIjoiZXhjZWwtamlyYSJ9" TargetMode="External"/><Relationship Id="rId2449" Type="http://schemas.openxmlformats.org/officeDocument/2006/relationships/hyperlink" Target="https://sanes.atlassian.net/browse/ESDCENINFO-1087?atlOrigin=eyJpIjoiMjBhNWIzMmFjMjdiNGE1YzhhZTE4YmM0ZjA0MDM4ZWYiLCJwIjoiZXhjZWwtamlyYSJ9" TargetMode="External"/><Relationship Id="rId628" Type="http://schemas.openxmlformats.org/officeDocument/2006/relationships/hyperlink" Target="https://sanes.atlassian.net/browse/ESDCENINFO-1110?atlOrigin=eyJpIjoiMjBhNWIzMmFjMjdiNGE1YzhhZTE4YmM0ZjA0MDM4ZWYiLCJwIjoiZXhjZWwtamlyYSJ9" TargetMode="External"/><Relationship Id="rId835" Type="http://schemas.openxmlformats.org/officeDocument/2006/relationships/hyperlink" Target="https://sanes.atlassian.net/browse/ESPC360-5698?atlOrigin=eyJpIjoiMjBhNWIzMmFjMjdiNGE1YzhhZTE4YmM0ZjA0MDM4ZWYiLCJwIjoiZXhjZWwtamlyYSJ9" TargetMode="External"/><Relationship Id="rId1258" Type="http://schemas.openxmlformats.org/officeDocument/2006/relationships/hyperlink" Target="https://sanes.atlassian.net/browse/ESPC360-3456?atlOrigin=eyJpIjoiMjBhNWIzMmFjMjdiNGE1YzhhZTE4YmM0ZjA0MDM4ZWYiLCJwIjoiZXhjZWwtamlyYSJ9" TargetMode="External"/><Relationship Id="rId1465" Type="http://schemas.openxmlformats.org/officeDocument/2006/relationships/hyperlink" Target="https://sanes.atlassian.net/browse/ESPC360-26?atlOrigin=eyJpIjoiMjBhNWIzMmFjMjdiNGE1YzhhZTE4YmM0ZjA0MDM4ZWYiLCJwIjoiZXhjZWwtamlyYSJ9" TargetMode="External"/><Relationship Id="rId1672" Type="http://schemas.openxmlformats.org/officeDocument/2006/relationships/hyperlink" Target="https://sanes.atlassian.net/browse/ESPC360-2497?atlOrigin=eyJpIjoiMjBhNWIzMmFjMjdiNGE1YzhhZTE4YmM0ZjA0MDM4ZWYiLCJwIjoiZXhjZWwtamlyYSJ9" TargetMode="External"/><Relationship Id="rId2309" Type="http://schemas.openxmlformats.org/officeDocument/2006/relationships/hyperlink" Target="https://sanes.atlassian.net/browse/ESPC360-26?atlOrigin=eyJpIjoiMjBhNWIzMmFjMjdiNGE1YzhhZTE4YmM0ZjA0MDM4ZWYiLCJwIjoiZXhjZWwtamlyYSJ9" TargetMode="External"/><Relationship Id="rId1020" Type="http://schemas.openxmlformats.org/officeDocument/2006/relationships/hyperlink" Target="https://sanes.atlassian.net/browse/ESPC360-4583?atlOrigin=eyJpIjoiMjBhNWIzMmFjMjdiNGE1YzhhZTE4YmM0ZjA0MDM4ZWYiLCJwIjoiZXhjZWwtamlyYSJ9" TargetMode="External"/><Relationship Id="rId1118" Type="http://schemas.openxmlformats.org/officeDocument/2006/relationships/hyperlink" Target="https://sanes.atlassian.net/browse/ESPC360-4348?atlOrigin=eyJpIjoiMjBhNWIzMmFjMjdiNGE1YzhhZTE4YmM0ZjA0MDM4ZWYiLCJwIjoiZXhjZWwtamlyYSJ9" TargetMode="External"/><Relationship Id="rId1325" Type="http://schemas.openxmlformats.org/officeDocument/2006/relationships/hyperlink" Target="https://sanes.atlassian.net/browse/ESDCENINFO-1055?atlOrigin=eyJpIjoiMjBhNWIzMmFjMjdiNGE1YzhhZTE4YmM0ZjA0MDM4ZWYiLCJwIjoiZXhjZWwtamlyYSJ9" TargetMode="External"/><Relationship Id="rId1532" Type="http://schemas.openxmlformats.org/officeDocument/2006/relationships/hyperlink" Target="https://sanes.atlassian.net/browse/ESPC360-2475?atlOrigin=eyJpIjoiMjBhNWIzMmFjMjdiNGE1YzhhZTE4YmM0ZjA0MDM4ZWYiLCJwIjoiZXhjZWwtamlyYSJ9" TargetMode="External"/><Relationship Id="rId1977" Type="http://schemas.openxmlformats.org/officeDocument/2006/relationships/hyperlink" Target="https://sanes.atlassian.net/browse/ESPC360-26?atlOrigin=eyJpIjoiMjBhNWIzMmFjMjdiNGE1YzhhZTE4YmM0ZjA0MDM4ZWYiLCJwIjoiZXhjZWwtamlyYSJ9" TargetMode="External"/><Relationship Id="rId902" Type="http://schemas.openxmlformats.org/officeDocument/2006/relationships/hyperlink" Target="https://sanes.atlassian.net/browse/ESPC360-3646?atlOrigin=eyJpIjoiMjBhNWIzMmFjMjdiNGE1YzhhZTE4YmM0ZjA0MDM4ZWYiLCJwIjoiZXhjZWwtamlyYSJ9" TargetMode="External"/><Relationship Id="rId1837" Type="http://schemas.openxmlformats.org/officeDocument/2006/relationships/hyperlink" Target="https://sanes.atlassian.net/browse/ESPC360-1284?atlOrigin=eyJpIjoiMjBhNWIzMmFjMjdiNGE1YzhhZTE4YmM0ZjA0MDM4ZWYiLCJwIjoiZXhjZWwtamlyYSJ9" TargetMode="External"/><Relationship Id="rId31" Type="http://schemas.openxmlformats.org/officeDocument/2006/relationships/hyperlink" Target="https://sanes.atlassian.net/browse/ESPC360-8802?atlOrigin=eyJpIjoiMjBhNWIzMmFjMjdiNGE1YzhhZTE4YmM0ZjA0MDM4ZWYiLCJwIjoiZXhjZWwtamlyYSJ9" TargetMode="External"/><Relationship Id="rId2099" Type="http://schemas.openxmlformats.org/officeDocument/2006/relationships/hyperlink" Target="https://sanes.atlassian.net/browse/ESPC360-87?atlOrigin=eyJpIjoiMjBhNWIzMmFjMjdiNGE1YzhhZTE4YmM0ZjA0MDM4ZWYiLCJwIjoiZXhjZWwtamlyYSJ9" TargetMode="External"/><Relationship Id="rId180" Type="http://schemas.openxmlformats.org/officeDocument/2006/relationships/hyperlink" Target="https://sanes.atlassian.net/browse/ESPC360-6855?atlOrigin=eyJpIjoiMjBhNWIzMmFjMjdiNGE1YzhhZTE4YmM0ZjA0MDM4ZWYiLCJwIjoiZXhjZWwtamlyYSJ9" TargetMode="External"/><Relationship Id="rId278" Type="http://schemas.openxmlformats.org/officeDocument/2006/relationships/hyperlink" Target="https://sanes.atlassian.net/browse/ESPC360-5822?atlOrigin=eyJpIjoiMjBhNWIzMmFjMjdiNGE1YzhhZTE4YmM0ZjA0MDM4ZWYiLCJwIjoiZXhjZWwtamlyYSJ9" TargetMode="External"/><Relationship Id="rId1904" Type="http://schemas.openxmlformats.org/officeDocument/2006/relationships/hyperlink" Target="https://sanes.atlassian.net/browse/ESPC360-36?atlOrigin=eyJpIjoiMjBhNWIzMmFjMjdiNGE1YzhhZTE4YmM0ZjA0MDM4ZWYiLCJwIjoiZXhjZWwtamlyYSJ9" TargetMode="External"/><Relationship Id="rId485" Type="http://schemas.openxmlformats.org/officeDocument/2006/relationships/hyperlink" Target="https://sanes.atlassian.net/browse/ESPC360-6377?atlOrigin=eyJpIjoiMjBhNWIzMmFjMjdiNGE1YzhhZTE4YmM0ZjA0MDM4ZWYiLCJwIjoiZXhjZWwtamlyYSJ9" TargetMode="External"/><Relationship Id="rId692" Type="http://schemas.openxmlformats.org/officeDocument/2006/relationships/hyperlink" Target="https://sanes.atlassian.net/browse/ESPC360-5879?atlOrigin=eyJpIjoiMjBhNWIzMmFjMjdiNGE1YzhhZTE4YmM0ZjA0MDM4ZWYiLCJwIjoiZXhjZWwtamlyYSJ9" TargetMode="External"/><Relationship Id="rId2166" Type="http://schemas.openxmlformats.org/officeDocument/2006/relationships/hyperlink" Target="https://sanes.atlassian.net/browse/ESPC360-330?atlOrigin=eyJpIjoiMjBhNWIzMmFjMjdiNGE1YzhhZTE4YmM0ZjA0MDM4ZWYiLCJwIjoiZXhjZWwtamlyYSJ9" TargetMode="External"/><Relationship Id="rId2373" Type="http://schemas.openxmlformats.org/officeDocument/2006/relationships/hyperlink" Target="https://sanes.atlassian.net/browse/ESPC360-112?atlOrigin=eyJpIjoiMjBhNWIzMmFjMjdiNGE1YzhhZTE4YmM0ZjA0MDM4ZWYiLCJwIjoiZXhjZWwtamlyYSJ9" TargetMode="External"/><Relationship Id="rId138" Type="http://schemas.openxmlformats.org/officeDocument/2006/relationships/hyperlink" Target="https://sanes.atlassian.net/browse/ESPC360-8572?atlOrigin=eyJpIjoiMjBhNWIzMmFjMjdiNGE1YzhhZTE4YmM0ZjA0MDM4ZWYiLCJwIjoiZXhjZWwtamlyYSJ9" TargetMode="External"/><Relationship Id="rId345" Type="http://schemas.openxmlformats.org/officeDocument/2006/relationships/hyperlink" Target="https://sanes.atlassian.net/browse/ESPC360-7229?atlOrigin=eyJpIjoiMjBhNWIzMmFjMjdiNGE1YzhhZTE4YmM0ZjA0MDM4ZWYiLCJwIjoiZXhjZWwtamlyYSJ9" TargetMode="External"/><Relationship Id="rId552" Type="http://schemas.openxmlformats.org/officeDocument/2006/relationships/hyperlink" Target="https://sanes.atlassian.net/browse/ESDCENINFO-1085?atlOrigin=eyJpIjoiMjBhNWIzMmFjMjdiNGE1YzhhZTE4YmM0ZjA0MDM4ZWYiLCJwIjoiZXhjZWwtamlyYSJ9" TargetMode="External"/><Relationship Id="rId997" Type="http://schemas.openxmlformats.org/officeDocument/2006/relationships/hyperlink" Target="https://sanes.atlassian.net/browse/ESPC360-3882?atlOrigin=eyJpIjoiMjBhNWIzMmFjMjdiNGE1YzhhZTE4YmM0ZjA0MDM4ZWYiLCJwIjoiZXhjZWwtamlyYSJ9" TargetMode="External"/><Relationship Id="rId1182" Type="http://schemas.openxmlformats.org/officeDocument/2006/relationships/hyperlink" Target="https://sanes.atlassian.net/browse/ESPC360-3646?atlOrigin=eyJpIjoiMjBhNWIzMmFjMjdiNGE1YzhhZTE4YmM0ZjA0MDM4ZWYiLCJwIjoiZXhjZWwtamlyYSJ9" TargetMode="External"/><Relationship Id="rId2026" Type="http://schemas.openxmlformats.org/officeDocument/2006/relationships/hyperlink" Target="https://sanes.atlassian.net/browse/ESPC360-91?atlOrigin=eyJpIjoiMjBhNWIzMmFjMjdiNGE1YzhhZTE4YmM0ZjA0MDM4ZWYiLCJwIjoiZXhjZWwtamlyYSJ9" TargetMode="External"/><Relationship Id="rId2233" Type="http://schemas.openxmlformats.org/officeDocument/2006/relationships/hyperlink" Target="https://sanes.atlassian.net/browse/ESPC360-91?atlOrigin=eyJpIjoiMjBhNWIzMmFjMjdiNGE1YzhhZTE4YmM0ZjA0MDM4ZWYiLCJwIjoiZXhjZWwtamlyYSJ9" TargetMode="External"/><Relationship Id="rId2440" Type="http://schemas.openxmlformats.org/officeDocument/2006/relationships/hyperlink" Target="https://sanes.atlassian.net/browse/ESPC360-26?atlOrigin=eyJpIjoiMjBhNWIzMmFjMjdiNGE1YzhhZTE4YmM0ZjA0MDM4ZWYiLCJwIjoiZXhjZWwtamlyYSJ9" TargetMode="External"/><Relationship Id="rId205" Type="http://schemas.openxmlformats.org/officeDocument/2006/relationships/hyperlink" Target="https://sanes.atlassian.net/browse/ESPC360-6038?atlOrigin=eyJpIjoiMjBhNWIzMmFjMjdiNGE1YzhhZTE4YmM0ZjA0MDM4ZWYiLCJwIjoiZXhjZWwtamlyYSJ9" TargetMode="External"/><Relationship Id="rId412" Type="http://schemas.openxmlformats.org/officeDocument/2006/relationships/hyperlink" Target="https://sanes.atlassian.net/browse/ESPC360-6855?atlOrigin=eyJpIjoiMjBhNWIzMmFjMjdiNGE1YzhhZTE4YmM0ZjA0MDM4ZWYiLCJwIjoiZXhjZWwtamlyYSJ9" TargetMode="External"/><Relationship Id="rId857" Type="http://schemas.openxmlformats.org/officeDocument/2006/relationships/hyperlink" Target="https://sanes.atlassian.net/browse/ESPC360-5582?atlOrigin=eyJpIjoiMjBhNWIzMmFjMjdiNGE1YzhhZTE4YmM0ZjA0MDM4ZWYiLCJwIjoiZXhjZWwtamlyYSJ9" TargetMode="External"/><Relationship Id="rId1042" Type="http://schemas.openxmlformats.org/officeDocument/2006/relationships/hyperlink" Target="https://sanes.atlassian.net/browse/ESPC360-3882?atlOrigin=eyJpIjoiMjBhNWIzMmFjMjdiNGE1YzhhZTE4YmM0ZjA0MDM4ZWYiLCJwIjoiZXhjZWwtamlyYSJ9" TargetMode="External"/><Relationship Id="rId1487" Type="http://schemas.openxmlformats.org/officeDocument/2006/relationships/hyperlink" Target="https://sanes.atlassian.net/browse/ESPC360-2563?atlOrigin=eyJpIjoiMjBhNWIzMmFjMjdiNGE1YzhhZTE4YmM0ZjA0MDM4ZWYiLCJwIjoiZXhjZWwtamlyYSJ9" TargetMode="External"/><Relationship Id="rId1694" Type="http://schemas.openxmlformats.org/officeDocument/2006/relationships/hyperlink" Target="https://sanes.atlassian.net/browse/ESPC360-1875?atlOrigin=eyJpIjoiMjBhNWIzMmFjMjdiNGE1YzhhZTE4YmM0ZjA0MDM4ZWYiLCJwIjoiZXhjZWwtamlyYSJ9" TargetMode="External"/><Relationship Id="rId2300" Type="http://schemas.openxmlformats.org/officeDocument/2006/relationships/hyperlink" Target="https://sanes.atlassian.net/browse/ESPC360-26?atlOrigin=eyJpIjoiMjBhNWIzMmFjMjdiNGE1YzhhZTE4YmM0ZjA0MDM4ZWYiLCJwIjoiZXhjZWwtamlyYSJ9" TargetMode="External"/><Relationship Id="rId717" Type="http://schemas.openxmlformats.org/officeDocument/2006/relationships/hyperlink" Target="https://sanes.atlassian.net/browse/ESPC360-5823?atlOrigin=eyJpIjoiMjBhNWIzMmFjMjdiNGE1YzhhZTE4YmM0ZjA0MDM4ZWYiLCJwIjoiZXhjZWwtamlyYSJ9" TargetMode="External"/><Relationship Id="rId924" Type="http://schemas.openxmlformats.org/officeDocument/2006/relationships/hyperlink" Target="https://sanes.atlassian.net/browse/ESPC360-3644?atlOrigin=eyJpIjoiMjBhNWIzMmFjMjdiNGE1YzhhZTE4YmM0ZjA0MDM4ZWYiLCJwIjoiZXhjZWwtamlyYSJ9" TargetMode="External"/><Relationship Id="rId1347" Type="http://schemas.openxmlformats.org/officeDocument/2006/relationships/hyperlink" Target="https://sanes.atlassian.net/browse/ESPC360-3274?atlOrigin=eyJpIjoiMjBhNWIzMmFjMjdiNGE1YzhhZTE4YmM0ZjA0MDM4ZWYiLCJwIjoiZXhjZWwtamlyYSJ9" TargetMode="External"/><Relationship Id="rId1554" Type="http://schemas.openxmlformats.org/officeDocument/2006/relationships/hyperlink" Target="https://sanes.atlassian.net/browse/ESPC360-36?atlOrigin=eyJpIjoiMjBhNWIzMmFjMjdiNGE1YzhhZTE4YmM0ZjA0MDM4ZWYiLCJwIjoiZXhjZWwtamlyYSJ9" TargetMode="External"/><Relationship Id="rId1761" Type="http://schemas.openxmlformats.org/officeDocument/2006/relationships/hyperlink" Target="https://sanes.atlassian.net/browse/ESPC360-36?atlOrigin=eyJpIjoiMjBhNWIzMmFjMjdiNGE1YzhhZTE4YmM0ZjA0MDM4ZWYiLCJwIjoiZXhjZWwtamlyYSJ9" TargetMode="External"/><Relationship Id="rId1999" Type="http://schemas.openxmlformats.org/officeDocument/2006/relationships/hyperlink" Target="https://sanes.atlassian.net/browse/ESPC360-36?atlOrigin=eyJpIjoiMjBhNWIzMmFjMjdiNGE1YzhhZTE4YmM0ZjA0MDM4ZWYiLCJwIjoiZXhjZWwtamlyYSJ9" TargetMode="External"/><Relationship Id="rId53" Type="http://schemas.openxmlformats.org/officeDocument/2006/relationships/hyperlink" Target="https://sanes.atlassian.net/browse/ESPC360-6855?atlOrigin=eyJpIjoiMjBhNWIzMmFjMjdiNGE1YzhhZTE4YmM0ZjA0MDM4ZWYiLCJwIjoiZXhjZWwtamlyYSJ9" TargetMode="External"/><Relationship Id="rId1207" Type="http://schemas.openxmlformats.org/officeDocument/2006/relationships/hyperlink" Target="https://sanes.atlassian.net/browse/ESPC360-3693?atlOrigin=eyJpIjoiMjBhNWIzMmFjMjdiNGE1YzhhZTE4YmM0ZjA0MDM4ZWYiLCJwIjoiZXhjZWwtamlyYSJ9" TargetMode="External"/><Relationship Id="rId1414" Type="http://schemas.openxmlformats.org/officeDocument/2006/relationships/hyperlink" Target="https://sanes.atlassian.net/browse/ESPC360-91?atlOrigin=eyJpIjoiMjBhNWIzMmFjMjdiNGE1YzhhZTE4YmM0ZjA0MDM4ZWYiLCJwIjoiZXhjZWwtamlyYSJ9" TargetMode="External"/><Relationship Id="rId1621" Type="http://schemas.openxmlformats.org/officeDocument/2006/relationships/hyperlink" Target="https://sanes.atlassian.net/browse/ESPC360-50?atlOrigin=eyJpIjoiMjBhNWIzMmFjMjdiNGE1YzhhZTE4YmM0ZjA0MDM4ZWYiLCJwIjoiZXhjZWwtamlyYSJ9" TargetMode="External"/><Relationship Id="rId1859" Type="http://schemas.openxmlformats.org/officeDocument/2006/relationships/hyperlink" Target="https://sanes.atlassian.net/browse/ESPC360-4984?atlOrigin=eyJpIjoiMjBhNWIzMmFjMjdiNGE1YzhhZTE4YmM0ZjA0MDM4ZWYiLCJwIjoiZXhjZWwtamlyYSJ9" TargetMode="External"/><Relationship Id="rId1719" Type="http://schemas.openxmlformats.org/officeDocument/2006/relationships/hyperlink" Target="https://sanes.atlassian.net/browse/ESPC360-36?atlOrigin=eyJpIjoiMjBhNWIzMmFjMjdiNGE1YzhhZTE4YmM0ZjA0MDM4ZWYiLCJwIjoiZXhjZWwtamlyYSJ9" TargetMode="External"/><Relationship Id="rId1926" Type="http://schemas.openxmlformats.org/officeDocument/2006/relationships/hyperlink" Target="https://sanes.atlassian.net/browse/ESPC360-26?atlOrigin=eyJpIjoiMjBhNWIzMmFjMjdiNGE1YzhhZTE4YmM0ZjA0MDM4ZWYiLCJwIjoiZXhjZWwtamlyYSJ9" TargetMode="External"/><Relationship Id="rId2090" Type="http://schemas.openxmlformats.org/officeDocument/2006/relationships/hyperlink" Target="https://sanes.atlassian.net/browse/ESPC360-518?atlOrigin=eyJpIjoiMjBhNWIzMmFjMjdiNGE1YzhhZTE4YmM0ZjA0MDM4ZWYiLCJwIjoiZXhjZWwtamlyYSJ9" TargetMode="External"/><Relationship Id="rId2188" Type="http://schemas.openxmlformats.org/officeDocument/2006/relationships/hyperlink" Target="https://sanes.atlassian.net/browse/ESPC360-85?atlOrigin=eyJpIjoiMjBhNWIzMmFjMjdiNGE1YzhhZTE4YmM0ZjA0MDM4ZWYiLCJwIjoiZXhjZWwtamlyYSJ9" TargetMode="External"/><Relationship Id="rId2395" Type="http://schemas.openxmlformats.org/officeDocument/2006/relationships/hyperlink" Target="https://sanes.atlassian.net/browse/ESPC360-26?atlOrigin=eyJpIjoiMjBhNWIzMmFjMjdiNGE1YzhhZTE4YmM0ZjA0MDM4ZWYiLCJwIjoiZXhjZWwtamlyYSJ9" TargetMode="External"/><Relationship Id="rId367" Type="http://schemas.openxmlformats.org/officeDocument/2006/relationships/hyperlink" Target="https://sanes.atlassian.net/browse/ESPC360-7208?atlOrigin=eyJpIjoiMjBhNWIzMmFjMjdiNGE1YzhhZTE4YmM0ZjA0MDM4ZWYiLCJwIjoiZXhjZWwtamlyYSJ9" TargetMode="External"/><Relationship Id="rId574" Type="http://schemas.openxmlformats.org/officeDocument/2006/relationships/hyperlink" Target="https://sanes.atlassian.net/browse/ESPC360-6260?atlOrigin=eyJpIjoiMjBhNWIzMmFjMjdiNGE1YzhhZTE4YmM0ZjA0MDM4ZWYiLCJwIjoiZXhjZWwtamlyYSJ9" TargetMode="External"/><Relationship Id="rId2048" Type="http://schemas.openxmlformats.org/officeDocument/2006/relationships/hyperlink" Target="https://sanes.atlassian.net/browse/ESPC360-704?atlOrigin=eyJpIjoiMjBhNWIzMmFjMjdiNGE1YzhhZTE4YmM0ZjA0MDM4ZWYiLCJwIjoiZXhjZWwtamlyYSJ9" TargetMode="External"/><Relationship Id="rId2255" Type="http://schemas.openxmlformats.org/officeDocument/2006/relationships/hyperlink" Target="https://sanes.atlassian.net/browse/ESPC360-26?atlOrigin=eyJpIjoiMjBhNWIzMmFjMjdiNGE1YzhhZTE4YmM0ZjA0MDM4ZWYiLCJwIjoiZXhjZWwtamlyYSJ9" TargetMode="External"/><Relationship Id="rId227" Type="http://schemas.openxmlformats.org/officeDocument/2006/relationships/hyperlink" Target="https://sanes.atlassian.net/browse/ESPC360-3882?atlOrigin=eyJpIjoiMjBhNWIzMmFjMjdiNGE1YzhhZTE4YmM0ZjA0MDM4ZWYiLCJwIjoiZXhjZWwtamlyYSJ9" TargetMode="External"/><Relationship Id="rId781" Type="http://schemas.openxmlformats.org/officeDocument/2006/relationships/hyperlink" Target="https://sanes.atlassian.net/browse/ESPC360-5766?atlOrigin=eyJpIjoiMjBhNWIzMmFjMjdiNGE1YzhhZTE4YmM0ZjA0MDM4ZWYiLCJwIjoiZXhjZWwtamlyYSJ9" TargetMode="External"/><Relationship Id="rId879" Type="http://schemas.openxmlformats.org/officeDocument/2006/relationships/hyperlink" Target="https://sanes.atlassian.net/browse/ESPC360-4493?atlOrigin=eyJpIjoiMjBhNWIzMmFjMjdiNGE1YzhhZTE4YmM0ZjA0MDM4ZWYiLCJwIjoiZXhjZWwtamlyYSJ9" TargetMode="External"/><Relationship Id="rId2462" Type="http://schemas.openxmlformats.org/officeDocument/2006/relationships/vmlDrawing" Target="../drawings/vmlDrawing3.vml"/><Relationship Id="rId434" Type="http://schemas.openxmlformats.org/officeDocument/2006/relationships/hyperlink" Target="https://sanes.atlassian.net/browse/ESPC360-6756?atlOrigin=eyJpIjoiMjBhNWIzMmFjMjdiNGE1YzhhZTE4YmM0ZjA0MDM4ZWYiLCJwIjoiZXhjZWwtamlyYSJ9" TargetMode="External"/><Relationship Id="rId641" Type="http://schemas.openxmlformats.org/officeDocument/2006/relationships/hyperlink" Target="https://sanes.atlassian.net/browse/ESPC360-5900?atlOrigin=eyJpIjoiMjBhNWIzMmFjMjdiNGE1YzhhZTE4YmM0ZjA0MDM4ZWYiLCJwIjoiZXhjZWwtamlyYSJ9" TargetMode="External"/><Relationship Id="rId739" Type="http://schemas.openxmlformats.org/officeDocument/2006/relationships/hyperlink" Target="https://sanes.atlassian.net/browse/ESDCENINFO-1110?atlOrigin=eyJpIjoiMjBhNWIzMmFjMjdiNGE1YzhhZTE4YmM0ZjA0MDM4ZWYiLCJwIjoiZXhjZWwtamlyYSJ9" TargetMode="External"/><Relationship Id="rId1064" Type="http://schemas.openxmlformats.org/officeDocument/2006/relationships/hyperlink" Target="https://sanes.atlassian.net/browse/ESPC360-4540?atlOrigin=eyJpIjoiMjBhNWIzMmFjMjdiNGE1YzhhZTE4YmM0ZjA0MDM4ZWYiLCJwIjoiZXhjZWwtamlyYSJ9" TargetMode="External"/><Relationship Id="rId1271" Type="http://schemas.openxmlformats.org/officeDocument/2006/relationships/hyperlink" Target="https://sanes.atlassian.net/browse/ESPC360-5235?atlOrigin=eyJpIjoiMjBhNWIzMmFjMjdiNGE1YzhhZTE4YmM0ZjA0MDM4ZWYiLCJwIjoiZXhjZWwtamlyYSJ9" TargetMode="External"/><Relationship Id="rId1369" Type="http://schemas.openxmlformats.org/officeDocument/2006/relationships/hyperlink" Target="https://sanes.atlassian.net/browse/ESPC360-3740?atlOrigin=eyJpIjoiMjBhNWIzMmFjMjdiNGE1YzhhZTE4YmM0ZjA0MDM4ZWYiLCJwIjoiZXhjZWwtamlyYSJ9" TargetMode="External"/><Relationship Id="rId1576" Type="http://schemas.openxmlformats.org/officeDocument/2006/relationships/hyperlink" Target="https://sanes.atlassian.net/browse/ESPC360-26?atlOrigin=eyJpIjoiMjBhNWIzMmFjMjdiNGE1YzhhZTE4YmM0ZjA0MDM4ZWYiLCJwIjoiZXhjZWwtamlyYSJ9" TargetMode="External"/><Relationship Id="rId2115" Type="http://schemas.openxmlformats.org/officeDocument/2006/relationships/hyperlink" Target="https://sanes.atlassian.net/browse/ESPC360-26?atlOrigin=eyJpIjoiMjBhNWIzMmFjMjdiNGE1YzhhZTE4YmM0ZjA0MDM4ZWYiLCJwIjoiZXhjZWwtamlyYSJ9" TargetMode="External"/><Relationship Id="rId2322" Type="http://schemas.openxmlformats.org/officeDocument/2006/relationships/hyperlink" Target="https://sanes.atlassian.net/browse/ESPC360-173?atlOrigin=eyJpIjoiMjBhNWIzMmFjMjdiNGE1YzhhZTE4YmM0ZjA0MDM4ZWYiLCJwIjoiZXhjZWwtamlyYSJ9" TargetMode="External"/><Relationship Id="rId501" Type="http://schemas.openxmlformats.org/officeDocument/2006/relationships/hyperlink" Target="https://sanes.atlassian.net/browse/ESPC360-5757?atlOrigin=eyJpIjoiMjBhNWIzMmFjMjdiNGE1YzhhZTE4YmM0ZjA0MDM4ZWYiLCJwIjoiZXhjZWwtamlyYSJ9" TargetMode="External"/><Relationship Id="rId946" Type="http://schemas.openxmlformats.org/officeDocument/2006/relationships/hyperlink" Target="https://sanes.atlassian.net/browse/ESDCENINFO-1089?atlOrigin=eyJpIjoiMjBhNWIzMmFjMjdiNGE1YzhhZTE4YmM0ZjA0MDM4ZWYiLCJwIjoiZXhjZWwtamlyYSJ9" TargetMode="External"/><Relationship Id="rId1131" Type="http://schemas.openxmlformats.org/officeDocument/2006/relationships/hyperlink" Target="https://sanes.atlassian.net/browse/ESPC360-4340?atlOrigin=eyJpIjoiMjBhNWIzMmFjMjdiNGE1YzhhZTE4YmM0ZjA0MDM4ZWYiLCJwIjoiZXhjZWwtamlyYSJ9" TargetMode="External"/><Relationship Id="rId1229" Type="http://schemas.openxmlformats.org/officeDocument/2006/relationships/hyperlink" Target="https://sanes.atlassian.net/browse/ESPC360-5235?atlOrigin=eyJpIjoiMjBhNWIzMmFjMjdiNGE1YzhhZTE4YmM0ZjA0MDM4ZWYiLCJwIjoiZXhjZWwtamlyYSJ9" TargetMode="External"/><Relationship Id="rId1783" Type="http://schemas.openxmlformats.org/officeDocument/2006/relationships/hyperlink" Target="https://sanes.atlassian.net/browse/ESPC360-1506?atlOrigin=eyJpIjoiMjBhNWIzMmFjMjdiNGE1YzhhZTE4YmM0ZjA0MDM4ZWYiLCJwIjoiZXhjZWwtamlyYSJ9" TargetMode="External"/><Relationship Id="rId1990" Type="http://schemas.openxmlformats.org/officeDocument/2006/relationships/hyperlink" Target="https://sanes.atlassian.net/browse/ESPC360-950?atlOrigin=eyJpIjoiMjBhNWIzMmFjMjdiNGE1YzhhZTE4YmM0ZjA0MDM4ZWYiLCJwIjoiZXhjZWwtamlyYSJ9" TargetMode="External"/><Relationship Id="rId75" Type="http://schemas.openxmlformats.org/officeDocument/2006/relationships/hyperlink" Target="https://sanes.atlassian.net/browse/ESDCENINFO-1105?atlOrigin=eyJpIjoiMjBhNWIzMmFjMjdiNGE1YzhhZTE4YmM0ZjA0MDM4ZWYiLCJwIjoiZXhjZWwtamlyYSJ9" TargetMode="External"/><Relationship Id="rId806" Type="http://schemas.openxmlformats.org/officeDocument/2006/relationships/hyperlink" Target="https://sanes.atlassian.net/browse/ESPC360-5749?atlOrigin=eyJpIjoiMjBhNWIzMmFjMjdiNGE1YzhhZTE4YmM0ZjA0MDM4ZWYiLCJwIjoiZXhjZWwtamlyYSJ9" TargetMode="External"/><Relationship Id="rId1436" Type="http://schemas.openxmlformats.org/officeDocument/2006/relationships/hyperlink" Target="https://sanes.atlassian.net/browse/ESPC360-26?atlOrigin=eyJpIjoiMjBhNWIzMmFjMjdiNGE1YzhhZTE4YmM0ZjA0MDM4ZWYiLCJwIjoiZXhjZWwtamlyYSJ9" TargetMode="External"/><Relationship Id="rId1643" Type="http://schemas.openxmlformats.org/officeDocument/2006/relationships/hyperlink" Target="https://sanes.atlassian.net/browse/ESPC360-1917?atlOrigin=eyJpIjoiMjBhNWIzMmFjMjdiNGE1YzhhZTE4YmM0ZjA0MDM4ZWYiLCJwIjoiZXhjZWwtamlyYSJ9" TargetMode="External"/><Relationship Id="rId1850" Type="http://schemas.openxmlformats.org/officeDocument/2006/relationships/hyperlink" Target="https://sanes.atlassian.net/browse/ESPC360-65?atlOrigin=eyJpIjoiMjBhNWIzMmFjMjdiNGE1YzhhZTE4YmM0ZjA0MDM4ZWYiLCJwIjoiZXhjZWwtamlyYSJ9" TargetMode="External"/><Relationship Id="rId1503" Type="http://schemas.openxmlformats.org/officeDocument/2006/relationships/hyperlink" Target="https://sanes.atlassian.net/browse/ESPC360-64?atlOrigin=eyJpIjoiMjBhNWIzMmFjMjdiNGE1YzhhZTE4YmM0ZjA0MDM4ZWYiLCJwIjoiZXhjZWwtamlyYSJ9" TargetMode="External"/><Relationship Id="rId1710" Type="http://schemas.openxmlformats.org/officeDocument/2006/relationships/hyperlink" Target="https://sanes.atlassian.net/browse/ESPC360-36?atlOrigin=eyJpIjoiMjBhNWIzMmFjMjdiNGE1YzhhZTE4YmM0ZjA0MDM4ZWYiLCJwIjoiZXhjZWwtamlyYSJ9" TargetMode="External"/><Relationship Id="rId1948" Type="http://schemas.openxmlformats.org/officeDocument/2006/relationships/hyperlink" Target="https://sanes.atlassian.net/browse/ESPC360-1108?atlOrigin=eyJpIjoiMjBhNWIzMmFjMjdiNGE1YzhhZTE4YmM0ZjA0MDM4ZWYiLCJwIjoiZXhjZWwtamlyYSJ9" TargetMode="External"/><Relationship Id="rId291" Type="http://schemas.openxmlformats.org/officeDocument/2006/relationships/hyperlink" Target="https://sanes.atlassian.net/browse/ESDCENINFO-1070?atlOrigin=eyJpIjoiMjBhNWIzMmFjMjdiNGE1YzhhZTE4YmM0ZjA0MDM4ZWYiLCJwIjoiZXhjZWwtamlyYSJ9" TargetMode="External"/><Relationship Id="rId1808" Type="http://schemas.openxmlformats.org/officeDocument/2006/relationships/hyperlink" Target="https://sanes.atlassian.net/browse/ESPC360-950?atlOrigin=eyJpIjoiMjBhNWIzMmFjMjdiNGE1YzhhZTE4YmM0ZjA0MDM4ZWYiLCJwIjoiZXhjZWwtamlyYSJ9" TargetMode="External"/><Relationship Id="rId151" Type="http://schemas.openxmlformats.org/officeDocument/2006/relationships/hyperlink" Target="https://sanes.atlassian.net/browse/ESDCENINFO-1125?atlOrigin=eyJpIjoiMjBhNWIzMmFjMjdiNGE1YzhhZTE4YmM0ZjA0MDM4ZWYiLCJwIjoiZXhjZWwtamlyYSJ9" TargetMode="External"/><Relationship Id="rId389" Type="http://schemas.openxmlformats.org/officeDocument/2006/relationships/hyperlink" Target="https://sanes.atlassian.net/browse/ESDCENINFO-1127?atlOrigin=eyJpIjoiMjBhNWIzMmFjMjdiNGE1YzhhZTE4YmM0ZjA0MDM4ZWYiLCJwIjoiZXhjZWwtamlyYSJ9" TargetMode="External"/><Relationship Id="rId596" Type="http://schemas.openxmlformats.org/officeDocument/2006/relationships/hyperlink" Target="https://sanes.atlassian.net/browse/ESPC360-8638?atlOrigin=eyJpIjoiMjBhNWIzMmFjMjdiNGE1YzhhZTE4YmM0ZjA0MDM4ZWYiLCJwIjoiZXhjZWwtamlyYSJ9" TargetMode="External"/><Relationship Id="rId2277" Type="http://schemas.openxmlformats.org/officeDocument/2006/relationships/hyperlink" Target="https://sanes.atlassian.net/browse/ESPC360-197?atlOrigin=eyJpIjoiMjBhNWIzMmFjMjdiNGE1YzhhZTE4YmM0ZjA0MDM4ZWYiLCJwIjoiZXhjZWwtamlyYSJ9" TargetMode="External"/><Relationship Id="rId249" Type="http://schemas.openxmlformats.org/officeDocument/2006/relationships/hyperlink" Target="https://sanes.atlassian.net/browse/ESPC360-7966?atlOrigin=eyJpIjoiMjBhNWIzMmFjMjdiNGE1YzhhZTE4YmM0ZjA0MDM4ZWYiLCJwIjoiZXhjZWwtamlyYSJ9" TargetMode="External"/><Relationship Id="rId456" Type="http://schemas.openxmlformats.org/officeDocument/2006/relationships/hyperlink" Target="https://sanes.atlassian.net/browse/ESPC360-6468?atlOrigin=eyJpIjoiMjBhNWIzMmFjMjdiNGE1YzhhZTE4YmM0ZjA0MDM4ZWYiLCJwIjoiZXhjZWwtamlyYSJ9" TargetMode="External"/><Relationship Id="rId663" Type="http://schemas.openxmlformats.org/officeDocument/2006/relationships/hyperlink" Target="https://sanes.atlassian.net/browse/ESPC360-5823?atlOrigin=eyJpIjoiMjBhNWIzMmFjMjdiNGE1YzhhZTE4YmM0ZjA0MDM4ZWYiLCJwIjoiZXhjZWwtamlyYSJ9" TargetMode="External"/><Relationship Id="rId870" Type="http://schemas.openxmlformats.org/officeDocument/2006/relationships/hyperlink" Target="https://sanes.atlassian.net/browse/ESPC360-3882?atlOrigin=eyJpIjoiMjBhNWIzMmFjMjdiNGE1YzhhZTE4YmM0ZjA0MDM4ZWYiLCJwIjoiZXhjZWwtamlyYSJ9" TargetMode="External"/><Relationship Id="rId1086" Type="http://schemas.openxmlformats.org/officeDocument/2006/relationships/hyperlink" Target="https://sanes.atlassian.net/browse/ESPC360-4553?atlOrigin=eyJpIjoiMjBhNWIzMmFjMjdiNGE1YzhhZTE4YmM0ZjA0MDM4ZWYiLCJwIjoiZXhjZWwtamlyYSJ9" TargetMode="External"/><Relationship Id="rId1293" Type="http://schemas.openxmlformats.org/officeDocument/2006/relationships/hyperlink" Target="https://sanes.atlassian.net/browse/ESPC360-3468?atlOrigin=eyJpIjoiMjBhNWIzMmFjMjdiNGE1YzhhZTE4YmM0ZjA0MDM4ZWYiLCJwIjoiZXhjZWwtamlyYSJ9" TargetMode="External"/><Relationship Id="rId2137" Type="http://schemas.openxmlformats.org/officeDocument/2006/relationships/hyperlink" Target="https://sanes.atlassian.net/browse/ESPC360-473?atlOrigin=eyJpIjoiMjBhNWIzMmFjMjdiNGE1YzhhZTE4YmM0ZjA0MDM4ZWYiLCJwIjoiZXhjZWwtamlyYSJ9" TargetMode="External"/><Relationship Id="rId2344" Type="http://schemas.openxmlformats.org/officeDocument/2006/relationships/hyperlink" Target="https://sanes.atlassian.net/browse/ESPC360-533?atlOrigin=eyJpIjoiMjBhNWIzMmFjMjdiNGE1YzhhZTE4YmM0ZjA0MDM4ZWYiLCJwIjoiZXhjZWwtamlyYSJ9" TargetMode="External"/><Relationship Id="rId109" Type="http://schemas.openxmlformats.org/officeDocument/2006/relationships/hyperlink" Target="https://sanes.atlassian.net/browse/ESPC360-8749?atlOrigin=eyJpIjoiMjBhNWIzMmFjMjdiNGE1YzhhZTE4YmM0ZjA0MDM4ZWYiLCJwIjoiZXhjZWwtamlyYSJ9" TargetMode="External"/><Relationship Id="rId316" Type="http://schemas.openxmlformats.org/officeDocument/2006/relationships/hyperlink" Target="https://sanes.atlassian.net/browse/ESPC360-7402?atlOrigin=eyJpIjoiMjBhNWIzMmFjMjdiNGE1YzhhZTE4YmM0ZjA0MDM4ZWYiLCJwIjoiZXhjZWwtamlyYSJ9" TargetMode="External"/><Relationship Id="rId523" Type="http://schemas.openxmlformats.org/officeDocument/2006/relationships/hyperlink" Target="https://sanes.atlassian.net/browse/ESDCENINFO-1070?atlOrigin=eyJpIjoiMjBhNWIzMmFjMjdiNGE1YzhhZTE4YmM0ZjA0MDM4ZWYiLCJwIjoiZXhjZWwtamlyYSJ9" TargetMode="External"/><Relationship Id="rId968" Type="http://schemas.openxmlformats.org/officeDocument/2006/relationships/hyperlink" Target="https://sanes.atlassian.net/browse/ESPC360-4973?atlOrigin=eyJpIjoiMjBhNWIzMmFjMjdiNGE1YzhhZTE4YmM0ZjA0MDM4ZWYiLCJwIjoiZXhjZWwtamlyYSJ9" TargetMode="External"/><Relationship Id="rId1153" Type="http://schemas.openxmlformats.org/officeDocument/2006/relationships/hyperlink" Target="https://sanes.atlassian.net/browse/ESPC360-4324?atlOrigin=eyJpIjoiMjBhNWIzMmFjMjdiNGE1YzhhZTE4YmM0ZjA0MDM4ZWYiLCJwIjoiZXhjZWwtamlyYSJ9" TargetMode="External"/><Relationship Id="rId1598" Type="http://schemas.openxmlformats.org/officeDocument/2006/relationships/hyperlink" Target="https://sanes.atlassian.net/browse/ESPC360-2169?atlOrigin=eyJpIjoiMjBhNWIzMmFjMjdiNGE1YzhhZTE4YmM0ZjA0MDM4ZWYiLCJwIjoiZXhjZWwtamlyYSJ9" TargetMode="External"/><Relationship Id="rId2204" Type="http://schemas.openxmlformats.org/officeDocument/2006/relationships/hyperlink" Target="https://sanes.atlassian.net/browse/ESPC360-22?atlOrigin=eyJpIjoiMjBhNWIzMmFjMjdiNGE1YzhhZTE4YmM0ZjA0MDM4ZWYiLCJwIjoiZXhjZWwtamlyYSJ9" TargetMode="External"/><Relationship Id="rId97" Type="http://schemas.openxmlformats.org/officeDocument/2006/relationships/hyperlink" Target="https://sanes.atlassian.net/browse/ESPC360-8753?atlOrigin=eyJpIjoiMjBhNWIzMmFjMjdiNGE1YzhhZTE4YmM0ZjA0MDM4ZWYiLCJwIjoiZXhjZWwtamlyYSJ9" TargetMode="External"/><Relationship Id="rId730" Type="http://schemas.openxmlformats.org/officeDocument/2006/relationships/hyperlink" Target="https://sanes.atlassian.net/browse/ESPC360-3882?atlOrigin=eyJpIjoiMjBhNWIzMmFjMjdiNGE1YzhhZTE4YmM0ZjA0MDM4ZWYiLCJwIjoiZXhjZWwtamlyYSJ9" TargetMode="External"/><Relationship Id="rId828" Type="http://schemas.openxmlformats.org/officeDocument/2006/relationships/hyperlink" Target="https://sanes.atlassian.net/browse/ESPC360-5095?atlOrigin=eyJpIjoiMjBhNWIzMmFjMjdiNGE1YzhhZTE4YmM0ZjA0MDM4ZWYiLCJwIjoiZXhjZWwtamlyYSJ9" TargetMode="External"/><Relationship Id="rId1013" Type="http://schemas.openxmlformats.org/officeDocument/2006/relationships/hyperlink" Target="https://sanes.atlassian.net/browse/ESPC360-4621?atlOrigin=eyJpIjoiMjBhNWIzMmFjMjdiNGE1YzhhZTE4YmM0ZjA0MDM4ZWYiLCJwIjoiZXhjZWwtamlyYSJ9" TargetMode="External"/><Relationship Id="rId1360" Type="http://schemas.openxmlformats.org/officeDocument/2006/relationships/hyperlink" Target="https://sanes.atlassian.net/browse/ESPC360-36?atlOrigin=eyJpIjoiMjBhNWIzMmFjMjdiNGE1YzhhZTE4YmM0ZjA0MDM4ZWYiLCJwIjoiZXhjZWwtamlyYSJ9" TargetMode="External"/><Relationship Id="rId1458" Type="http://schemas.openxmlformats.org/officeDocument/2006/relationships/hyperlink" Target="https://sanes.atlassian.net/browse/ESPC360-282?atlOrigin=eyJpIjoiMjBhNWIzMmFjMjdiNGE1YzhhZTE4YmM0ZjA0MDM4ZWYiLCJwIjoiZXhjZWwtamlyYSJ9" TargetMode="External"/><Relationship Id="rId1665" Type="http://schemas.openxmlformats.org/officeDocument/2006/relationships/hyperlink" Target="https://sanes.atlassian.net/browse/ESPC360-533?atlOrigin=eyJpIjoiMjBhNWIzMmFjMjdiNGE1YzhhZTE4YmM0ZjA0MDM4ZWYiLCJwIjoiZXhjZWwtamlyYSJ9" TargetMode="External"/><Relationship Id="rId1872" Type="http://schemas.openxmlformats.org/officeDocument/2006/relationships/hyperlink" Target="https://sanes.atlassian.net/browse/ESPC360-38?atlOrigin=eyJpIjoiMjBhNWIzMmFjMjdiNGE1YzhhZTE4YmM0ZjA0MDM4ZWYiLCJwIjoiZXhjZWwtamlyYSJ9" TargetMode="External"/><Relationship Id="rId2411" Type="http://schemas.openxmlformats.org/officeDocument/2006/relationships/hyperlink" Target="https://sanes.atlassian.net/browse/ESPC360-93?atlOrigin=eyJpIjoiMjBhNWIzMmFjMjdiNGE1YzhhZTE4YmM0ZjA0MDM4ZWYiLCJwIjoiZXhjZWwtamlyYSJ9" TargetMode="External"/><Relationship Id="rId1220" Type="http://schemas.openxmlformats.org/officeDocument/2006/relationships/hyperlink" Target="https://sanes.atlassian.net/browse/ESPC360-4552?atlOrigin=eyJpIjoiMjBhNWIzMmFjMjdiNGE1YzhhZTE4YmM0ZjA0MDM4ZWYiLCJwIjoiZXhjZWwtamlyYSJ9" TargetMode="External"/><Relationship Id="rId1318" Type="http://schemas.openxmlformats.org/officeDocument/2006/relationships/hyperlink" Target="https://sanes.atlassian.net/browse/ESPC360-3296?atlOrigin=eyJpIjoiMjBhNWIzMmFjMjdiNGE1YzhhZTE4YmM0ZjA0MDM4ZWYiLCJwIjoiZXhjZWwtamlyYSJ9" TargetMode="External"/><Relationship Id="rId1525" Type="http://schemas.openxmlformats.org/officeDocument/2006/relationships/hyperlink" Target="https://sanes.atlassian.net/browse/ESPC360-26?atlOrigin=eyJpIjoiMjBhNWIzMmFjMjdiNGE1YzhhZTE4YmM0ZjA0MDM4ZWYiLCJwIjoiZXhjZWwtamlyYSJ9" TargetMode="External"/><Relationship Id="rId1732" Type="http://schemas.openxmlformats.org/officeDocument/2006/relationships/hyperlink" Target="https://sanes.atlassian.net/browse/ESPC360-50?atlOrigin=eyJpIjoiMjBhNWIzMmFjMjdiNGE1YzhhZTE4YmM0ZjA0MDM4ZWYiLCJwIjoiZXhjZWwtamlyYSJ9" TargetMode="External"/><Relationship Id="rId24" Type="http://schemas.openxmlformats.org/officeDocument/2006/relationships/hyperlink" Target="https://sanes.atlassian.net/browse/ESDCENINFO-1127?atlOrigin=eyJpIjoiMjBhNWIzMmFjMjdiNGE1YzhhZTE4YmM0ZjA0MDM4ZWYiLCJwIjoiZXhjZWwtamlyYSJ9" TargetMode="External"/><Relationship Id="rId2299" Type="http://schemas.openxmlformats.org/officeDocument/2006/relationships/hyperlink" Target="https://sanes.atlassian.net/browse/ESPC360-36?atlOrigin=eyJpIjoiMjBhNWIzMmFjMjdiNGE1YzhhZTE4YmM0ZjA0MDM4ZWYiLCJwIjoiZXhjZWwtamlyYSJ9" TargetMode="External"/><Relationship Id="rId173" Type="http://schemas.openxmlformats.org/officeDocument/2006/relationships/hyperlink" Target="https://sanes.atlassian.net/browse/ESPC360-8038?atlOrigin=eyJpIjoiMjBhNWIzMmFjMjdiNGE1YzhhZTE4YmM0ZjA0MDM4ZWYiLCJwIjoiZXhjZWwtamlyYSJ9" TargetMode="External"/><Relationship Id="rId380" Type="http://schemas.openxmlformats.org/officeDocument/2006/relationships/hyperlink" Target="https://sanes.atlassian.net/browse/ESPC360-3882?atlOrigin=eyJpIjoiMjBhNWIzMmFjMjdiNGE1YzhhZTE4YmM0ZjA0MDM4ZWYiLCJwIjoiZXhjZWwtamlyYSJ9" TargetMode="External"/><Relationship Id="rId2061" Type="http://schemas.openxmlformats.org/officeDocument/2006/relationships/hyperlink" Target="https://sanes.atlassian.net/browse/ESPC360-36?atlOrigin=eyJpIjoiMjBhNWIzMmFjMjdiNGE1YzhhZTE4YmM0ZjA0MDM4ZWYiLCJwIjoiZXhjZWwtamlyYSJ9" TargetMode="External"/><Relationship Id="rId240" Type="http://schemas.openxmlformats.org/officeDocument/2006/relationships/hyperlink" Target="https://sanes.atlassian.net/browse/ESPC360-7719?atlOrigin=eyJpIjoiMjBhNWIzMmFjMjdiNGE1YzhhZTE4YmM0ZjA0MDM4ZWYiLCJwIjoiZXhjZWwtamlyYSJ9" TargetMode="External"/><Relationship Id="rId478" Type="http://schemas.openxmlformats.org/officeDocument/2006/relationships/hyperlink" Target="https://sanes.atlassian.net/browse/ESPC360-3882?atlOrigin=eyJpIjoiMjBhNWIzMmFjMjdiNGE1YzhhZTE4YmM0ZjA0MDM4ZWYiLCJwIjoiZXhjZWwtamlyYSJ9" TargetMode="External"/><Relationship Id="rId685" Type="http://schemas.openxmlformats.org/officeDocument/2006/relationships/hyperlink" Target="https://sanes.atlassian.net/browse/ESDCENINFO-1110?atlOrigin=eyJpIjoiMjBhNWIzMmFjMjdiNGE1YzhhZTE4YmM0ZjA0MDM4ZWYiLCJwIjoiZXhjZWwtamlyYSJ9" TargetMode="External"/><Relationship Id="rId892" Type="http://schemas.openxmlformats.org/officeDocument/2006/relationships/hyperlink" Target="https://sanes.atlassian.net/browse/ESPC360-5534?atlOrigin=eyJpIjoiMjBhNWIzMmFjMjdiNGE1YzhhZTE4YmM0ZjA0MDM4ZWYiLCJwIjoiZXhjZWwtamlyYSJ9" TargetMode="External"/><Relationship Id="rId2159" Type="http://schemas.openxmlformats.org/officeDocument/2006/relationships/hyperlink" Target="https://sanes.atlassian.net/browse/ESPC360-26?atlOrigin=eyJpIjoiMjBhNWIzMmFjMjdiNGE1YzhhZTE4YmM0ZjA0MDM4ZWYiLCJwIjoiZXhjZWwtamlyYSJ9" TargetMode="External"/><Relationship Id="rId2366" Type="http://schemas.openxmlformats.org/officeDocument/2006/relationships/hyperlink" Target="https://sanes.atlassian.net/browse/ESPC360-38?atlOrigin=eyJpIjoiMjBhNWIzMmFjMjdiNGE1YzhhZTE4YmM0ZjA0MDM4ZWYiLCJwIjoiZXhjZWwtamlyYSJ9" TargetMode="External"/><Relationship Id="rId100" Type="http://schemas.openxmlformats.org/officeDocument/2006/relationships/hyperlink" Target="https://sanes.atlassian.net/browse/ESPC360-8752?atlOrigin=eyJpIjoiMjBhNWIzMmFjMjdiNGE1YzhhZTE4YmM0ZjA0MDM4ZWYiLCJwIjoiZXhjZWwtamlyYSJ9" TargetMode="External"/><Relationship Id="rId338" Type="http://schemas.openxmlformats.org/officeDocument/2006/relationships/hyperlink" Target="https://sanes.atlassian.net/browse/ESPC360-6746?atlOrigin=eyJpIjoiMjBhNWIzMmFjMjdiNGE1YzhhZTE4YmM0ZjA0MDM4ZWYiLCJwIjoiZXhjZWwtamlyYSJ9" TargetMode="External"/><Relationship Id="rId545" Type="http://schemas.openxmlformats.org/officeDocument/2006/relationships/hyperlink" Target="https://sanes.atlassian.net/browse/ESPC360-5208?atlOrigin=eyJpIjoiMjBhNWIzMmFjMjdiNGE1YzhhZTE4YmM0ZjA0MDM4ZWYiLCJwIjoiZXhjZWwtamlyYSJ9" TargetMode="External"/><Relationship Id="rId752" Type="http://schemas.openxmlformats.org/officeDocument/2006/relationships/hyperlink" Target="https://sanes.atlassian.net/browse/ESPC360-5824?atlOrigin=eyJpIjoiMjBhNWIzMmFjMjdiNGE1YzhhZTE4YmM0ZjA0MDM4ZWYiLCJwIjoiZXhjZWwtamlyYSJ9" TargetMode="External"/><Relationship Id="rId1175" Type="http://schemas.openxmlformats.org/officeDocument/2006/relationships/hyperlink" Target="https://sanes.atlassian.net/browse/ESPC360-4553?atlOrigin=eyJpIjoiMjBhNWIzMmFjMjdiNGE1YzhhZTE4YmM0ZjA0MDM4ZWYiLCJwIjoiZXhjZWwtamlyYSJ9" TargetMode="External"/><Relationship Id="rId1382" Type="http://schemas.openxmlformats.org/officeDocument/2006/relationships/hyperlink" Target="https://sanes.atlassian.net/browse/PORTALADN-38781?atlOrigin=eyJpIjoiMjBhNWIzMmFjMjdiNGE1YzhhZTE4YmM0ZjA0MDM4ZWYiLCJwIjoiZXhjZWwtamlyYSJ9" TargetMode="External"/><Relationship Id="rId2019" Type="http://schemas.openxmlformats.org/officeDocument/2006/relationships/hyperlink" Target="https://sanes.atlassian.net/browse/ESPC360-748?atlOrigin=eyJpIjoiMjBhNWIzMmFjMjdiNGE1YzhhZTE4YmM0ZjA0MDM4ZWYiLCJwIjoiZXhjZWwtamlyYSJ9" TargetMode="External"/><Relationship Id="rId2226" Type="http://schemas.openxmlformats.org/officeDocument/2006/relationships/hyperlink" Target="https://sanes.atlassian.net/browse/ESPC360-300?atlOrigin=eyJpIjoiMjBhNWIzMmFjMjdiNGE1YzhhZTE4YmM0ZjA0MDM4ZWYiLCJwIjoiZXhjZWwtamlyYSJ9" TargetMode="External"/><Relationship Id="rId2433" Type="http://schemas.openxmlformats.org/officeDocument/2006/relationships/hyperlink" Target="https://sanes.atlassian.net/browse/ESPC360-36?atlOrigin=eyJpIjoiMjBhNWIzMmFjMjdiNGE1YzhhZTE4YmM0ZjA0MDM4ZWYiLCJwIjoiZXhjZWwtamlyYSJ9" TargetMode="External"/><Relationship Id="rId405" Type="http://schemas.openxmlformats.org/officeDocument/2006/relationships/hyperlink" Target="https://sanes.atlassian.net/browse/ESPC360-6858?atlOrigin=eyJpIjoiMjBhNWIzMmFjMjdiNGE1YzhhZTE4YmM0ZjA0MDM4ZWYiLCJwIjoiZXhjZWwtamlyYSJ9" TargetMode="External"/><Relationship Id="rId612" Type="http://schemas.openxmlformats.org/officeDocument/2006/relationships/hyperlink" Target="https://sanes.atlassian.net/browse/ESPC360-5708?atlOrigin=eyJpIjoiMjBhNWIzMmFjMjdiNGE1YzhhZTE4YmM0ZjA0MDM4ZWYiLCJwIjoiZXhjZWwtamlyYSJ9" TargetMode="External"/><Relationship Id="rId1035" Type="http://schemas.openxmlformats.org/officeDocument/2006/relationships/hyperlink" Target="https://sanes.atlassian.net/browse/ESPC360-4580?atlOrigin=eyJpIjoiMjBhNWIzMmFjMjdiNGE1YzhhZTE4YmM0ZjA0MDM4ZWYiLCJwIjoiZXhjZWwtamlyYSJ9" TargetMode="External"/><Relationship Id="rId1242" Type="http://schemas.openxmlformats.org/officeDocument/2006/relationships/hyperlink" Target="https://sanes.atlassian.net/browse/ESPC360-3882?atlOrigin=eyJpIjoiMjBhNWIzMmFjMjdiNGE1YzhhZTE4YmM0ZjA0MDM4ZWYiLCJwIjoiZXhjZWwtamlyYSJ9" TargetMode="External"/><Relationship Id="rId1687" Type="http://schemas.openxmlformats.org/officeDocument/2006/relationships/hyperlink" Target="https://sanes.atlassian.net/browse/ESPC360-3882?atlOrigin=eyJpIjoiMjBhNWIzMmFjMjdiNGE1YzhhZTE4YmM0ZjA0MDM4ZWYiLCJwIjoiZXhjZWwtamlyYSJ9" TargetMode="External"/><Relationship Id="rId1894" Type="http://schemas.openxmlformats.org/officeDocument/2006/relationships/hyperlink" Target="https://sanes.atlassian.net/browse/ESPC360-1142?atlOrigin=eyJpIjoiMjBhNWIzMmFjMjdiNGE1YzhhZTE4YmM0ZjA0MDM4ZWYiLCJwIjoiZXhjZWwtamlyYSJ9" TargetMode="External"/><Relationship Id="rId917" Type="http://schemas.openxmlformats.org/officeDocument/2006/relationships/hyperlink" Target="https://sanes.atlassian.net/browse/ESDCENINFO-1087?atlOrigin=eyJpIjoiMjBhNWIzMmFjMjdiNGE1YzhhZTE4YmM0ZjA0MDM4ZWYiLCJwIjoiZXhjZWwtamlyYSJ9" TargetMode="External"/><Relationship Id="rId1102" Type="http://schemas.openxmlformats.org/officeDocument/2006/relationships/hyperlink" Target="https://sanes.atlassian.net/browse/ESPC360-4493?atlOrigin=eyJpIjoiMjBhNWIzMmFjMjdiNGE1YzhhZTE4YmM0ZjA0MDM4ZWYiLCJwIjoiZXhjZWwtamlyYSJ9" TargetMode="External"/><Relationship Id="rId1547" Type="http://schemas.openxmlformats.org/officeDocument/2006/relationships/hyperlink" Target="https://sanes.atlassian.net/browse/ESPC360-2470?atlOrigin=eyJpIjoiMjBhNWIzMmFjMjdiNGE1YzhhZTE4YmM0ZjA0MDM4ZWYiLCJwIjoiZXhjZWwtamlyYSJ9" TargetMode="External"/><Relationship Id="rId1754" Type="http://schemas.openxmlformats.org/officeDocument/2006/relationships/hyperlink" Target="https://sanes.atlassian.net/browse/ESPC360-1669?atlOrigin=eyJpIjoiMjBhNWIzMmFjMjdiNGE1YzhhZTE4YmM0ZjA0MDM4ZWYiLCJwIjoiZXhjZWwtamlyYSJ9" TargetMode="External"/><Relationship Id="rId1961" Type="http://schemas.openxmlformats.org/officeDocument/2006/relationships/hyperlink" Target="https://sanes.atlassian.net/browse/ESPC360-35?atlOrigin=eyJpIjoiMjBhNWIzMmFjMjdiNGE1YzhhZTE4YmM0ZjA0MDM4ZWYiLCJwIjoiZXhjZWwtamlyYSJ9" TargetMode="External"/><Relationship Id="rId46" Type="http://schemas.openxmlformats.org/officeDocument/2006/relationships/hyperlink" Target="https://sanes.atlassian.net/browse/ESPC360-8770?atlOrigin=eyJpIjoiMjBhNWIzMmFjMjdiNGE1YzhhZTE4YmM0ZjA0MDM4ZWYiLCJwIjoiZXhjZWwtamlyYSJ9" TargetMode="External"/><Relationship Id="rId1407" Type="http://schemas.openxmlformats.org/officeDocument/2006/relationships/hyperlink" Target="https://sanes.atlassian.net/browse/ESPC360-3076?atlOrigin=eyJpIjoiMjBhNWIzMmFjMjdiNGE1YzhhZTE4YmM0ZjA0MDM4ZWYiLCJwIjoiZXhjZWwtamlyYSJ9" TargetMode="External"/><Relationship Id="rId1614" Type="http://schemas.openxmlformats.org/officeDocument/2006/relationships/hyperlink" Target="https://sanes.atlassian.net/browse/ESPC360-65?atlOrigin=eyJpIjoiMjBhNWIzMmFjMjdiNGE1YzhhZTE4YmM0ZjA0MDM4ZWYiLCJwIjoiZXhjZWwtamlyYSJ9" TargetMode="External"/><Relationship Id="rId1821" Type="http://schemas.openxmlformats.org/officeDocument/2006/relationships/hyperlink" Target="https://sanes.atlassian.net/browse/ESPC360-38?atlOrigin=eyJpIjoiMjBhNWIzMmFjMjdiNGE1YzhhZTE4YmM0ZjA0MDM4ZWYiLCJwIjoiZXhjZWwtamlyYSJ9" TargetMode="External"/><Relationship Id="rId195" Type="http://schemas.openxmlformats.org/officeDocument/2006/relationships/hyperlink" Target="https://sanes.atlassian.net/browse/ESPC360-3468?atlOrigin=eyJpIjoiMjBhNWIzMmFjMjdiNGE1YzhhZTE4YmM0ZjA0MDM4ZWYiLCJwIjoiZXhjZWwtamlyYSJ9" TargetMode="External"/><Relationship Id="rId1919" Type="http://schemas.openxmlformats.org/officeDocument/2006/relationships/hyperlink" Target="https://sanes.atlassian.net/browse/ESPC360-36?atlOrigin=eyJpIjoiMjBhNWIzMmFjMjdiNGE1YzhhZTE4YmM0ZjA0MDM4ZWYiLCJwIjoiZXhjZWwtamlyYSJ9" TargetMode="External"/><Relationship Id="rId2083" Type="http://schemas.openxmlformats.org/officeDocument/2006/relationships/hyperlink" Target="https://sanes.atlassian.net/browse/ESPC360-26?atlOrigin=eyJpIjoiMjBhNWIzMmFjMjdiNGE1YzhhZTE4YmM0ZjA0MDM4ZWYiLCJwIjoiZXhjZWwtamlyYSJ9" TargetMode="External"/><Relationship Id="rId2290" Type="http://schemas.openxmlformats.org/officeDocument/2006/relationships/hyperlink" Target="https://sanes.atlassian.net/browse/ESPC360-36?atlOrigin=eyJpIjoiMjBhNWIzMmFjMjdiNGE1YzhhZTE4YmM0ZjA0MDM4ZWYiLCJwIjoiZXhjZWwtamlyYSJ9" TargetMode="External"/><Relationship Id="rId2388" Type="http://schemas.openxmlformats.org/officeDocument/2006/relationships/hyperlink" Target="https://sanes.atlassian.net/browse/ESPC360-36?atlOrigin=eyJpIjoiMjBhNWIzMmFjMjdiNGE1YzhhZTE4YmM0ZjA0MDM4ZWYiLCJwIjoiZXhjZWwtamlyYSJ9" TargetMode="External"/><Relationship Id="rId262" Type="http://schemas.openxmlformats.org/officeDocument/2006/relationships/hyperlink" Target="https://sanes.atlassian.net/browse/ESPC360-3882?atlOrigin=eyJpIjoiMjBhNWIzMmFjMjdiNGE1YzhhZTE4YmM0ZjA0MDM4ZWYiLCJwIjoiZXhjZWwtamlyYSJ9" TargetMode="External"/><Relationship Id="rId567" Type="http://schemas.openxmlformats.org/officeDocument/2006/relationships/hyperlink" Target="https://sanes.atlassian.net/browse/ESPC360-6230?atlOrigin=eyJpIjoiMjBhNWIzMmFjMjdiNGE1YzhhZTE4YmM0ZjA0MDM4ZWYiLCJwIjoiZXhjZWwtamlyYSJ9" TargetMode="External"/><Relationship Id="rId1197" Type="http://schemas.openxmlformats.org/officeDocument/2006/relationships/hyperlink" Target="https://sanes.atlassian.net/browse/ESPC360-3882?atlOrigin=eyJpIjoiMjBhNWIzMmFjMjdiNGE1YzhhZTE4YmM0ZjA0MDM4ZWYiLCJwIjoiZXhjZWwtamlyYSJ9" TargetMode="External"/><Relationship Id="rId2150" Type="http://schemas.openxmlformats.org/officeDocument/2006/relationships/hyperlink" Target="https://sanes.atlassian.net/browse/ESPC360-26?atlOrigin=eyJpIjoiMjBhNWIzMmFjMjdiNGE1YzhhZTE4YmM0ZjA0MDM4ZWYiLCJwIjoiZXhjZWwtamlyYSJ9" TargetMode="External"/><Relationship Id="rId2248" Type="http://schemas.openxmlformats.org/officeDocument/2006/relationships/hyperlink" Target="https://sanes.atlassian.net/browse/ESPC360-36?atlOrigin=eyJpIjoiMjBhNWIzMmFjMjdiNGE1YzhhZTE4YmM0ZjA0MDM4ZWYiLCJwIjoiZXhjZWwtamlyYSJ9" TargetMode="External"/><Relationship Id="rId122" Type="http://schemas.openxmlformats.org/officeDocument/2006/relationships/hyperlink" Target="https://sanes.atlassian.net/browse/ESDCENINFO-1085?atlOrigin=eyJpIjoiMjBhNWIzMmFjMjdiNGE1YzhhZTE4YmM0ZjA0MDM4ZWYiLCJwIjoiZXhjZWwtamlyYSJ9" TargetMode="External"/><Relationship Id="rId774" Type="http://schemas.openxmlformats.org/officeDocument/2006/relationships/hyperlink" Target="https://sanes.atlassian.net/browse/ESPC360-3882?atlOrigin=eyJpIjoiMjBhNWIzMmFjMjdiNGE1YzhhZTE4YmM0ZjA0MDM4ZWYiLCJwIjoiZXhjZWwtamlyYSJ9" TargetMode="External"/><Relationship Id="rId981" Type="http://schemas.openxmlformats.org/officeDocument/2006/relationships/hyperlink" Target="https://sanes.atlassian.net/browse/ESPC360-4980?atlOrigin=eyJpIjoiMjBhNWIzMmFjMjdiNGE1YzhhZTE4YmM0ZjA0MDM4ZWYiLCJwIjoiZXhjZWwtamlyYSJ9" TargetMode="External"/><Relationship Id="rId1057" Type="http://schemas.openxmlformats.org/officeDocument/2006/relationships/hyperlink" Target="https://sanes.atlassian.net/browse/ESPC360-3882?atlOrigin=eyJpIjoiMjBhNWIzMmFjMjdiNGE1YzhhZTE4YmM0ZjA0MDM4ZWYiLCJwIjoiZXhjZWwtamlyYSJ9" TargetMode="External"/><Relationship Id="rId2010" Type="http://schemas.openxmlformats.org/officeDocument/2006/relationships/hyperlink" Target="https://sanes.atlassian.net/browse/ESPC360-929?atlOrigin=eyJpIjoiMjBhNWIzMmFjMjdiNGE1YzhhZTE4YmM0ZjA0MDM4ZWYiLCJwIjoiZXhjZWwtamlyYSJ9" TargetMode="External"/><Relationship Id="rId2455" Type="http://schemas.openxmlformats.org/officeDocument/2006/relationships/hyperlink" Target="https://sanes.atlassian.net/browse/ESPC360-3646?atlOrigin=eyJpIjoiMjBhNWIzMmFjMjdiNGE1YzhhZTE4YmM0ZjA0MDM4ZWYiLCJwIjoiZXhjZWwtamlyYSJ9" TargetMode="External"/><Relationship Id="rId427" Type="http://schemas.openxmlformats.org/officeDocument/2006/relationships/hyperlink" Target="https://sanes.atlassian.net/browse/ESPC360-4945?atlOrigin=eyJpIjoiMjBhNWIzMmFjMjdiNGE1YzhhZTE4YmM0ZjA0MDM4ZWYiLCJwIjoiZXhjZWwtamlyYSJ9" TargetMode="External"/><Relationship Id="rId634" Type="http://schemas.openxmlformats.org/officeDocument/2006/relationships/hyperlink" Target="https://sanes.atlassian.net/browse/ESDCENINFO-1110?atlOrigin=eyJpIjoiMjBhNWIzMmFjMjdiNGE1YzhhZTE4YmM0ZjA0MDM4ZWYiLCJwIjoiZXhjZWwtamlyYSJ9" TargetMode="External"/><Relationship Id="rId841" Type="http://schemas.openxmlformats.org/officeDocument/2006/relationships/hyperlink" Target="https://sanes.atlassian.net/browse/ESPC360-5599?atlOrigin=eyJpIjoiMjBhNWIzMmFjMjdiNGE1YzhhZTE4YmM0ZjA0MDM4ZWYiLCJwIjoiZXhjZWwtamlyYSJ9" TargetMode="External"/><Relationship Id="rId1264" Type="http://schemas.openxmlformats.org/officeDocument/2006/relationships/hyperlink" Target="https://sanes.atlassian.net/browse/ESPC360-3454?atlOrigin=eyJpIjoiMjBhNWIzMmFjMjdiNGE1YzhhZTE4YmM0ZjA0MDM4ZWYiLCJwIjoiZXhjZWwtamlyYSJ9" TargetMode="External"/><Relationship Id="rId1471" Type="http://schemas.openxmlformats.org/officeDocument/2006/relationships/hyperlink" Target="https://sanes.atlassian.net/browse/ESPC360-26?atlOrigin=eyJpIjoiMjBhNWIzMmFjMjdiNGE1YzhhZTE4YmM0ZjA0MDM4ZWYiLCJwIjoiZXhjZWwtamlyYSJ9" TargetMode="External"/><Relationship Id="rId1569" Type="http://schemas.openxmlformats.org/officeDocument/2006/relationships/hyperlink" Target="https://sanes.atlassian.net/browse/ESPC360-56?atlOrigin=eyJpIjoiMjBhNWIzMmFjMjdiNGE1YzhhZTE4YmM0ZjA0MDM4ZWYiLCJwIjoiZXhjZWwtamlyYSJ9" TargetMode="External"/><Relationship Id="rId2108" Type="http://schemas.openxmlformats.org/officeDocument/2006/relationships/hyperlink" Target="https://sanes.atlassian.net/browse/ESPC360-282?atlOrigin=eyJpIjoiMjBhNWIzMmFjMjdiNGE1YzhhZTE4YmM0ZjA0MDM4ZWYiLCJwIjoiZXhjZWwtamlyYSJ9" TargetMode="External"/><Relationship Id="rId2315" Type="http://schemas.openxmlformats.org/officeDocument/2006/relationships/hyperlink" Target="https://sanes.atlassian.net/browse/ESPC360-26?atlOrigin=eyJpIjoiMjBhNWIzMmFjMjdiNGE1YzhhZTE4YmM0ZjA0MDM4ZWYiLCJwIjoiZXhjZWwtamlyYSJ9" TargetMode="External"/><Relationship Id="rId701" Type="http://schemas.openxmlformats.org/officeDocument/2006/relationships/hyperlink" Target="https://sanes.atlassian.net/browse/ESPC360-5876?atlOrigin=eyJpIjoiMjBhNWIzMmFjMjdiNGE1YzhhZTE4YmM0ZjA0MDM4ZWYiLCJwIjoiZXhjZWwtamlyYSJ9" TargetMode="External"/><Relationship Id="rId939" Type="http://schemas.openxmlformats.org/officeDocument/2006/relationships/hyperlink" Target="https://sanes.atlassian.net/browse/ESPC360-5083?atlOrigin=eyJpIjoiMjBhNWIzMmFjMjdiNGE1YzhhZTE4YmM0ZjA0MDM4ZWYiLCJwIjoiZXhjZWwtamlyYSJ9" TargetMode="External"/><Relationship Id="rId1124" Type="http://schemas.openxmlformats.org/officeDocument/2006/relationships/hyperlink" Target="https://sanes.atlassian.net/browse/ESPC360-4346?atlOrigin=eyJpIjoiMjBhNWIzMmFjMjdiNGE1YzhhZTE4YmM0ZjA0MDM4ZWYiLCJwIjoiZXhjZWwtamlyYSJ9" TargetMode="External"/><Relationship Id="rId1331" Type="http://schemas.openxmlformats.org/officeDocument/2006/relationships/hyperlink" Target="https://sanes.atlassian.net/browse/ESPC360-3646?atlOrigin=eyJpIjoiMjBhNWIzMmFjMjdiNGE1YzhhZTE4YmM0ZjA0MDM4ZWYiLCJwIjoiZXhjZWwtamlyYSJ9" TargetMode="External"/><Relationship Id="rId1776" Type="http://schemas.openxmlformats.org/officeDocument/2006/relationships/hyperlink" Target="https://sanes.atlassian.net/browse/ESPC360-26?atlOrigin=eyJpIjoiMjBhNWIzMmFjMjdiNGE1YzhhZTE4YmM0ZjA0MDM4ZWYiLCJwIjoiZXhjZWwtamlyYSJ9" TargetMode="External"/><Relationship Id="rId1983" Type="http://schemas.openxmlformats.org/officeDocument/2006/relationships/hyperlink" Target="https://sanes.atlassian.net/browse/ESPC360-26?atlOrigin=eyJpIjoiMjBhNWIzMmFjMjdiNGE1YzhhZTE4YmM0ZjA0MDM4ZWYiLCJwIjoiZXhjZWwtamlyYSJ9" TargetMode="External"/><Relationship Id="rId68" Type="http://schemas.openxmlformats.org/officeDocument/2006/relationships/hyperlink" Target="https://sanes.atlassian.net/browse/ESPC360-6855?atlOrigin=eyJpIjoiMjBhNWIzMmFjMjdiNGE1YzhhZTE4YmM0ZjA0MDM4ZWYiLCJwIjoiZXhjZWwtamlyYSJ9" TargetMode="External"/><Relationship Id="rId1429" Type="http://schemas.openxmlformats.org/officeDocument/2006/relationships/hyperlink" Target="https://sanes.atlassian.net/browse/ESPC360-36?atlOrigin=eyJpIjoiMjBhNWIzMmFjMjdiNGE1YzhhZTE4YmM0ZjA0MDM4ZWYiLCJwIjoiZXhjZWwtamlyYSJ9" TargetMode="External"/><Relationship Id="rId1636" Type="http://schemas.openxmlformats.org/officeDocument/2006/relationships/hyperlink" Target="https://sanes.atlassian.net/browse/ESPC360-26?atlOrigin=eyJpIjoiMjBhNWIzMmFjMjdiNGE1YzhhZTE4YmM0ZjA0MDM4ZWYiLCJwIjoiZXhjZWwtamlyYSJ9" TargetMode="External"/><Relationship Id="rId1843" Type="http://schemas.openxmlformats.org/officeDocument/2006/relationships/hyperlink" Target="https://sanes.atlassian.net/browse/ESPC360-1281?atlOrigin=eyJpIjoiMjBhNWIzMmFjMjdiNGE1YzhhZTE4YmM0ZjA0MDM4ZWYiLCJwIjoiZXhjZWwtamlyYSJ9" TargetMode="External"/><Relationship Id="rId1703" Type="http://schemas.openxmlformats.org/officeDocument/2006/relationships/hyperlink" Target="https://sanes.atlassian.net/browse/ESPC360-1763?atlOrigin=eyJpIjoiMjBhNWIzMmFjMjdiNGE1YzhhZTE4YmM0ZjA0MDM4ZWYiLCJwIjoiZXhjZWwtamlyYSJ9" TargetMode="External"/><Relationship Id="rId1910" Type="http://schemas.openxmlformats.org/officeDocument/2006/relationships/hyperlink" Target="https://sanes.atlassian.net/browse/ESPC360-36?atlOrigin=eyJpIjoiMjBhNWIzMmFjMjdiNGE1YzhhZTE4YmM0ZjA0MDM4ZWYiLCJwIjoiZXhjZWwtamlyYSJ9" TargetMode="External"/><Relationship Id="rId284" Type="http://schemas.openxmlformats.org/officeDocument/2006/relationships/hyperlink" Target="https://sanes.atlassian.net/browse/ESPC360-6038?atlOrigin=eyJpIjoiMjBhNWIzMmFjMjdiNGE1YzhhZTE4YmM0ZjA0MDM4ZWYiLCJwIjoiZXhjZWwtamlyYSJ9" TargetMode="External"/><Relationship Id="rId491" Type="http://schemas.openxmlformats.org/officeDocument/2006/relationships/hyperlink" Target="https://sanes.atlassian.net/browse/ESPC360-6355?atlOrigin=eyJpIjoiMjBhNWIzMmFjMjdiNGE1YzhhZTE4YmM0ZjA0MDM4ZWYiLCJwIjoiZXhjZWwtamlyYSJ9" TargetMode="External"/><Relationship Id="rId2172" Type="http://schemas.openxmlformats.org/officeDocument/2006/relationships/hyperlink" Target="https://sanes.atlassian.net/browse/ESPC360-320?atlOrigin=eyJpIjoiMjBhNWIzMmFjMjdiNGE1YzhhZTE4YmM0ZjA0MDM4ZWYiLCJwIjoiZXhjZWwtamlyYSJ9" TargetMode="External"/><Relationship Id="rId144" Type="http://schemas.openxmlformats.org/officeDocument/2006/relationships/hyperlink" Target="https://sanes.atlassian.net/browse/ESPC360-8570?atlOrigin=eyJpIjoiMjBhNWIzMmFjMjdiNGE1YzhhZTE4YmM0ZjA0MDM4ZWYiLCJwIjoiZXhjZWwtamlyYSJ9" TargetMode="External"/><Relationship Id="rId589" Type="http://schemas.openxmlformats.org/officeDocument/2006/relationships/hyperlink" Target="https://sanes.atlassian.net/browse/ESPC360-4984?atlOrigin=eyJpIjoiMjBhNWIzMmFjMjdiNGE1YzhhZTE4YmM0ZjA0MDM4ZWYiLCJwIjoiZXhjZWwtamlyYSJ9" TargetMode="External"/><Relationship Id="rId796" Type="http://schemas.openxmlformats.org/officeDocument/2006/relationships/hyperlink" Target="https://sanes.atlassian.net/browse/ESPC360-5754?atlOrigin=eyJpIjoiMjBhNWIzMmFjMjdiNGE1YzhhZTE4YmM0ZjA0MDM4ZWYiLCJwIjoiZXhjZWwtamlyYSJ9" TargetMode="External"/><Relationship Id="rId351" Type="http://schemas.openxmlformats.org/officeDocument/2006/relationships/hyperlink" Target="https://sanes.atlassian.net/browse/ESPC360-7227?atlOrigin=eyJpIjoiMjBhNWIzMmFjMjdiNGE1YzhhZTE4YmM0ZjA0MDM4ZWYiLCJwIjoiZXhjZWwtamlyYSJ9" TargetMode="External"/><Relationship Id="rId449" Type="http://schemas.openxmlformats.org/officeDocument/2006/relationships/hyperlink" Target="https://sanes.atlassian.net/browse/ESPC360-6550?atlOrigin=eyJpIjoiMjBhNWIzMmFjMjdiNGE1YzhhZTE4YmM0ZjA0MDM4ZWYiLCJwIjoiZXhjZWwtamlyYSJ9" TargetMode="External"/><Relationship Id="rId656" Type="http://schemas.openxmlformats.org/officeDocument/2006/relationships/hyperlink" Target="https://sanes.atlassian.net/browse/ESPC360-5893?atlOrigin=eyJpIjoiMjBhNWIzMmFjMjdiNGE1YzhhZTE4YmM0ZjA0MDM4ZWYiLCJwIjoiZXhjZWwtamlyYSJ9" TargetMode="External"/><Relationship Id="rId863" Type="http://schemas.openxmlformats.org/officeDocument/2006/relationships/hyperlink" Target="https://sanes.atlassian.net/browse/ESPC360-5577?atlOrigin=eyJpIjoiMjBhNWIzMmFjMjdiNGE1YzhhZTE4YmM0ZjA0MDM4ZWYiLCJwIjoiZXhjZWwtamlyYSJ9" TargetMode="External"/><Relationship Id="rId1079" Type="http://schemas.openxmlformats.org/officeDocument/2006/relationships/hyperlink" Target="https://sanes.atlassian.net/browse/ESPC360-4535?atlOrigin=eyJpIjoiMjBhNWIzMmFjMjdiNGE1YzhhZTE4YmM0ZjA0MDM4ZWYiLCJwIjoiZXhjZWwtamlyYSJ9" TargetMode="External"/><Relationship Id="rId1286" Type="http://schemas.openxmlformats.org/officeDocument/2006/relationships/hyperlink" Target="https://sanes.atlassian.net/browse/ESPC360-5206?atlOrigin=eyJpIjoiMjBhNWIzMmFjMjdiNGE1YzhhZTE4YmM0ZjA0MDM4ZWYiLCJwIjoiZXhjZWwtamlyYSJ9" TargetMode="External"/><Relationship Id="rId1493" Type="http://schemas.openxmlformats.org/officeDocument/2006/relationships/hyperlink" Target="https://sanes.atlassian.net/browse/ESPC360-2559?atlOrigin=eyJpIjoiMjBhNWIzMmFjMjdiNGE1YzhhZTE4YmM0ZjA0MDM4ZWYiLCJwIjoiZXhjZWwtamlyYSJ9" TargetMode="External"/><Relationship Id="rId2032" Type="http://schemas.openxmlformats.org/officeDocument/2006/relationships/hyperlink" Target="https://sanes.atlassian.net/browse/ESPC360-91?atlOrigin=eyJpIjoiMjBhNWIzMmFjMjdiNGE1YzhhZTE4YmM0ZjA0MDM4ZWYiLCJwIjoiZXhjZWwtamlyYSJ9" TargetMode="External"/><Relationship Id="rId2337" Type="http://schemas.openxmlformats.org/officeDocument/2006/relationships/hyperlink" Target="https://sanes.atlassian.net/browse/ESPC360-126?atlOrigin=eyJpIjoiMjBhNWIzMmFjMjdiNGE1YzhhZTE4YmM0ZjA0MDM4ZWYiLCJwIjoiZXhjZWwtamlyYSJ9" TargetMode="External"/><Relationship Id="rId211" Type="http://schemas.openxmlformats.org/officeDocument/2006/relationships/hyperlink" Target="https://sanes.atlassian.net/browse/ESPC360-5822?atlOrigin=eyJpIjoiMjBhNWIzMmFjMjdiNGE1YzhhZTE4YmM0ZjA0MDM4ZWYiLCJwIjoiZXhjZWwtamlyYSJ9" TargetMode="External"/><Relationship Id="rId309" Type="http://schemas.openxmlformats.org/officeDocument/2006/relationships/hyperlink" Target="https://sanes.atlassian.net/browse/ESDCENINFO-1089?atlOrigin=eyJpIjoiMjBhNWIzMmFjMjdiNGE1YzhhZTE4YmM0ZjA0MDM4ZWYiLCJwIjoiZXhjZWwtamlyYSJ9" TargetMode="External"/><Relationship Id="rId516" Type="http://schemas.openxmlformats.org/officeDocument/2006/relationships/hyperlink" Target="https://sanes.atlassian.net/browse/ESPC360-5757?atlOrigin=eyJpIjoiMjBhNWIzMmFjMjdiNGE1YzhhZTE4YmM0ZjA0MDM4ZWYiLCJwIjoiZXhjZWwtamlyYSJ9" TargetMode="External"/><Relationship Id="rId1146" Type="http://schemas.openxmlformats.org/officeDocument/2006/relationships/hyperlink" Target="https://sanes.atlassian.net/browse/ESPC360-4530?atlOrigin=eyJpIjoiMjBhNWIzMmFjMjdiNGE1YzhhZTE4YmM0ZjA0MDM4ZWYiLCJwIjoiZXhjZWwtamlyYSJ9" TargetMode="External"/><Relationship Id="rId1798" Type="http://schemas.openxmlformats.org/officeDocument/2006/relationships/hyperlink" Target="https://sanes.atlassian.net/browse/ESPC360-1495?atlOrigin=eyJpIjoiMjBhNWIzMmFjMjdiNGE1YzhhZTE4YmM0ZjA0MDM4ZWYiLCJwIjoiZXhjZWwtamlyYSJ9" TargetMode="External"/><Relationship Id="rId723" Type="http://schemas.openxmlformats.org/officeDocument/2006/relationships/hyperlink" Target="https://sanes.atlassian.net/browse/ESPC360-87?atlOrigin=eyJpIjoiMjBhNWIzMmFjMjdiNGE1YzhhZTE4YmM0ZjA0MDM4ZWYiLCJwIjoiZXhjZWwtamlyYSJ9" TargetMode="External"/><Relationship Id="rId930" Type="http://schemas.openxmlformats.org/officeDocument/2006/relationships/hyperlink" Target="https://sanes.atlassian.net/browse/ESPC360-5145?atlOrigin=eyJpIjoiMjBhNWIzMmFjMjdiNGE1YzhhZTE4YmM0ZjA0MDM4ZWYiLCJwIjoiZXhjZWwtamlyYSJ9" TargetMode="External"/><Relationship Id="rId1006" Type="http://schemas.openxmlformats.org/officeDocument/2006/relationships/hyperlink" Target="https://sanes.atlassian.net/browse/ESPC360-3882?atlOrigin=eyJpIjoiMjBhNWIzMmFjMjdiNGE1YzhhZTE4YmM0ZjA0MDM4ZWYiLCJwIjoiZXhjZWwtamlyYSJ9" TargetMode="External"/><Relationship Id="rId1353" Type="http://schemas.openxmlformats.org/officeDocument/2006/relationships/hyperlink" Target="https://sanes.atlassian.net/browse/ESPC360-3138?atlOrigin=eyJpIjoiMjBhNWIzMmFjMjdiNGE1YzhhZTE4YmM0ZjA0MDM4ZWYiLCJwIjoiZXhjZWwtamlyYSJ9" TargetMode="External"/><Relationship Id="rId1560" Type="http://schemas.openxmlformats.org/officeDocument/2006/relationships/hyperlink" Target="https://sanes.atlassian.net/browse/ESPC360-36?atlOrigin=eyJpIjoiMjBhNWIzMmFjMjdiNGE1YzhhZTE4YmM0ZjA0MDM4ZWYiLCJwIjoiZXhjZWwtamlyYSJ9" TargetMode="External"/><Relationship Id="rId1658" Type="http://schemas.openxmlformats.org/officeDocument/2006/relationships/hyperlink" Target="https://sanes.atlassian.net/browse/ESPC360-4225?atlOrigin=eyJpIjoiMjBhNWIzMmFjMjdiNGE1YzhhZTE4YmM0ZjA0MDM4ZWYiLCJwIjoiZXhjZWwtamlyYSJ9" TargetMode="External"/><Relationship Id="rId1865" Type="http://schemas.openxmlformats.org/officeDocument/2006/relationships/hyperlink" Target="https://sanes.atlassian.net/browse/ESPC360-35?atlOrigin=eyJpIjoiMjBhNWIzMmFjMjdiNGE1YzhhZTE4YmM0ZjA0MDM4ZWYiLCJwIjoiZXhjZWwtamlyYSJ9" TargetMode="External"/><Relationship Id="rId2404" Type="http://schemas.openxmlformats.org/officeDocument/2006/relationships/hyperlink" Target="https://sanes.atlassian.net/browse/ESPC360-26?atlOrigin=eyJpIjoiMjBhNWIzMmFjMjdiNGE1YzhhZTE4YmM0ZjA0MDM4ZWYiLCJwIjoiZXhjZWwtamlyYSJ9" TargetMode="External"/><Relationship Id="rId1213" Type="http://schemas.openxmlformats.org/officeDocument/2006/relationships/hyperlink" Target="https://sanes.atlassian.net/browse/ESPC360-3691?atlOrigin=eyJpIjoiMjBhNWIzMmFjMjdiNGE1YzhhZTE4YmM0ZjA0MDM4ZWYiLCJwIjoiZXhjZWwtamlyYSJ9" TargetMode="External"/><Relationship Id="rId1420" Type="http://schemas.openxmlformats.org/officeDocument/2006/relationships/hyperlink" Target="https://sanes.atlassian.net/browse/ESPC360-36?atlOrigin=eyJpIjoiMjBhNWIzMmFjMjdiNGE1YzhhZTE4YmM0ZjA0MDM4ZWYiLCJwIjoiZXhjZWwtamlyYSJ9" TargetMode="External"/><Relationship Id="rId1518" Type="http://schemas.openxmlformats.org/officeDocument/2006/relationships/hyperlink" Target="https://sanes.atlassian.net/browse/ESPC360-2507?atlOrigin=eyJpIjoiMjBhNWIzMmFjMjdiNGE1YzhhZTE4YmM0ZjA0MDM4ZWYiLCJwIjoiZXhjZWwtamlyYSJ9" TargetMode="External"/><Relationship Id="rId1725" Type="http://schemas.openxmlformats.org/officeDocument/2006/relationships/hyperlink" Target="https://sanes.atlassian.net/browse/ESPC360-533?atlOrigin=eyJpIjoiMjBhNWIzMmFjMjdiNGE1YzhhZTE4YmM0ZjA0MDM4ZWYiLCJwIjoiZXhjZWwtamlyYSJ9" TargetMode="External"/><Relationship Id="rId1932" Type="http://schemas.openxmlformats.org/officeDocument/2006/relationships/hyperlink" Target="https://sanes.atlassian.net/browse/ESPC360-13?atlOrigin=eyJpIjoiMjBhNWIzMmFjMjdiNGE1YzhhZTE4YmM0ZjA0MDM4ZWYiLCJwIjoiZXhjZWwtamlyYSJ9" TargetMode="External"/><Relationship Id="rId17" Type="http://schemas.openxmlformats.org/officeDocument/2006/relationships/hyperlink" Target="https://sanes.atlassian.net/browse/ESPC360-6746?atlOrigin=eyJpIjoiMjBhNWIzMmFjMjdiNGE1YzhhZTE4YmM0ZjA0MDM4ZWYiLCJwIjoiZXhjZWwtamlyYSJ9" TargetMode="External"/><Relationship Id="rId2194" Type="http://schemas.openxmlformats.org/officeDocument/2006/relationships/hyperlink" Target="https://sanes.atlassian.net/browse/ESPC360-36?atlOrigin=eyJpIjoiMjBhNWIzMmFjMjdiNGE1YzhhZTE4YmM0ZjA0MDM4ZWYiLCJwIjoiZXhjZWwtamlyYSJ9" TargetMode="External"/><Relationship Id="rId166" Type="http://schemas.openxmlformats.org/officeDocument/2006/relationships/hyperlink" Target="https://sanes.atlassian.net/browse/ESDCENINFO-1105?atlOrigin=eyJpIjoiMjBhNWIzMmFjMjdiNGE1YzhhZTE4YmM0ZjA0MDM4ZWYiLCJwIjoiZXhjZWwtamlyYSJ9" TargetMode="External"/><Relationship Id="rId373" Type="http://schemas.openxmlformats.org/officeDocument/2006/relationships/hyperlink" Target="https://sanes.atlassian.net/browse/ESPC360-7207?atlOrigin=eyJpIjoiMjBhNWIzMmFjMjdiNGE1YzhhZTE4YmM0ZjA0MDM4ZWYiLCJwIjoiZXhjZWwtamlyYSJ9" TargetMode="External"/><Relationship Id="rId580" Type="http://schemas.openxmlformats.org/officeDocument/2006/relationships/hyperlink" Target="https://sanes.atlassian.net/browse/ESPC360-4989?atlOrigin=eyJpIjoiMjBhNWIzMmFjMjdiNGE1YzhhZTE4YmM0ZjA0MDM4ZWYiLCJwIjoiZXhjZWwtamlyYSJ9" TargetMode="External"/><Relationship Id="rId2054" Type="http://schemas.openxmlformats.org/officeDocument/2006/relationships/hyperlink" Target="https://sanes.atlassian.net/browse/ESPC360-702?atlOrigin=eyJpIjoiMjBhNWIzMmFjMjdiNGE1YzhhZTE4YmM0ZjA0MDM4ZWYiLCJwIjoiZXhjZWwtamlyYSJ9" TargetMode="External"/><Relationship Id="rId2261" Type="http://schemas.openxmlformats.org/officeDocument/2006/relationships/hyperlink" Target="https://sanes.atlassian.net/browse/ESPC360-3882?atlOrigin=eyJpIjoiMjBhNWIzMmFjMjdiNGE1YzhhZTE4YmM0ZjA0MDM4ZWYiLCJwIjoiZXhjZWwtamlyYSJ9" TargetMode="External"/><Relationship Id="rId1" Type="http://schemas.openxmlformats.org/officeDocument/2006/relationships/hyperlink" Target="https://sanes.atlassian.net/browse/ESPC360-9084?atlOrigin=eyJpIjoiMjBhNWIzMmFjMjdiNGE1YzhhZTE4YmM0ZjA0MDM4ZWYiLCJwIjoiZXhjZWwtamlyYSJ9" TargetMode="External"/><Relationship Id="rId233" Type="http://schemas.openxmlformats.org/officeDocument/2006/relationships/hyperlink" Target="https://sanes.atlassian.net/browse/ESDCENINFO-1102?atlOrigin=eyJpIjoiMjBhNWIzMmFjMjdiNGE1YzhhZTE4YmM0ZjA0MDM4ZWYiLCJwIjoiZXhjZWwtamlyYSJ9" TargetMode="External"/><Relationship Id="rId440" Type="http://schemas.openxmlformats.org/officeDocument/2006/relationships/hyperlink" Target="https://sanes.atlassian.net/browse/ESPC360-6748?atlOrigin=eyJpIjoiMjBhNWIzMmFjMjdiNGE1YzhhZTE4YmM0ZjA0MDM4ZWYiLCJwIjoiZXhjZWwtamlyYSJ9" TargetMode="External"/><Relationship Id="rId678" Type="http://schemas.openxmlformats.org/officeDocument/2006/relationships/hyperlink" Target="https://sanes.atlassian.net/browse/ESPC360-5823?atlOrigin=eyJpIjoiMjBhNWIzMmFjMjdiNGE1YzhhZTE4YmM0ZjA0MDM4ZWYiLCJwIjoiZXhjZWwtamlyYSJ9" TargetMode="External"/><Relationship Id="rId885" Type="http://schemas.openxmlformats.org/officeDocument/2006/relationships/hyperlink" Target="https://sanes.atlassian.net/browse/ESPC360-3882?atlOrigin=eyJpIjoiMjBhNWIzMmFjMjdiNGE1YzhhZTE4YmM0ZjA0MDM4ZWYiLCJwIjoiZXhjZWwtamlyYSJ9" TargetMode="External"/><Relationship Id="rId1070" Type="http://schemas.openxmlformats.org/officeDocument/2006/relationships/hyperlink" Target="https://sanes.atlassian.net/browse/ESPC360-4538?atlOrigin=eyJpIjoiMjBhNWIzMmFjMjdiNGE1YzhhZTE4YmM0ZjA0MDM4ZWYiLCJwIjoiZXhjZWwtamlyYSJ9" TargetMode="External"/><Relationship Id="rId2121" Type="http://schemas.openxmlformats.org/officeDocument/2006/relationships/hyperlink" Target="https://sanes.atlassian.net/browse/ESPC360-3882?atlOrigin=eyJpIjoiMjBhNWIzMmFjMjdiNGE1YzhhZTE4YmM0ZjA0MDM4ZWYiLCJwIjoiZXhjZWwtamlyYSJ9" TargetMode="External"/><Relationship Id="rId2359" Type="http://schemas.openxmlformats.org/officeDocument/2006/relationships/hyperlink" Target="https://sanes.atlassian.net/browse/ESPC360-34?atlOrigin=eyJpIjoiMjBhNWIzMmFjMjdiNGE1YzhhZTE4YmM0ZjA0MDM4ZWYiLCJwIjoiZXhjZWwtamlyYSJ9" TargetMode="External"/><Relationship Id="rId300" Type="http://schemas.openxmlformats.org/officeDocument/2006/relationships/hyperlink" Target="https://sanes.atlassian.net/browse/ESDCENINFO-1089?atlOrigin=eyJpIjoiMjBhNWIzMmFjMjdiNGE1YzhhZTE4YmM0ZjA0MDM4ZWYiLCJwIjoiZXhjZWwtamlyYSJ9" TargetMode="External"/><Relationship Id="rId538" Type="http://schemas.openxmlformats.org/officeDocument/2006/relationships/hyperlink" Target="https://sanes.atlassian.net/browse/ESPC360-3080?atlOrigin=eyJpIjoiMjBhNWIzMmFjMjdiNGE1YzhhZTE4YmM0ZjA0MDM4ZWYiLCJwIjoiZXhjZWwtamlyYSJ9" TargetMode="External"/><Relationship Id="rId745" Type="http://schemas.openxmlformats.org/officeDocument/2006/relationships/hyperlink" Target="https://sanes.atlassian.net/browse/ESDCENINFO-1110?atlOrigin=eyJpIjoiMjBhNWIzMmFjMjdiNGE1YzhhZTE4YmM0ZjA0MDM4ZWYiLCJwIjoiZXhjZWwtamlyYSJ9" TargetMode="External"/><Relationship Id="rId952" Type="http://schemas.openxmlformats.org/officeDocument/2006/relationships/hyperlink" Target="https://sanes.atlassian.net/browse/ESPC360-3646?atlOrigin=eyJpIjoiMjBhNWIzMmFjMjdiNGE1YzhhZTE4YmM0ZjA0MDM4ZWYiLCJwIjoiZXhjZWwtamlyYSJ9" TargetMode="External"/><Relationship Id="rId1168" Type="http://schemas.openxmlformats.org/officeDocument/2006/relationships/hyperlink" Target="https://sanes.atlassian.net/browse/ESPC360-4001?atlOrigin=eyJpIjoiMjBhNWIzMmFjMjdiNGE1YzhhZTE4YmM0ZjA0MDM4ZWYiLCJwIjoiZXhjZWwtamlyYSJ9" TargetMode="External"/><Relationship Id="rId1375" Type="http://schemas.openxmlformats.org/officeDocument/2006/relationships/hyperlink" Target="https://sanes.atlassian.net/browse/ESPC360-3135?atlOrigin=eyJpIjoiMjBhNWIzMmFjMjdiNGE1YzhhZTE4YmM0ZjA0MDM4ZWYiLCJwIjoiZXhjZWwtamlyYSJ9" TargetMode="External"/><Relationship Id="rId1582" Type="http://schemas.openxmlformats.org/officeDocument/2006/relationships/hyperlink" Target="https://sanes.atlassian.net/browse/ESDCENINFO-1036?atlOrigin=eyJpIjoiMjBhNWIzMmFjMjdiNGE1YzhhZTE4YmM0ZjA0MDM4ZWYiLCJwIjoiZXhjZWwtamlyYSJ9" TargetMode="External"/><Relationship Id="rId2219" Type="http://schemas.openxmlformats.org/officeDocument/2006/relationships/hyperlink" Target="https://sanes.atlassian.net/browse/ESPC360-26?atlOrigin=eyJpIjoiMjBhNWIzMmFjMjdiNGE1YzhhZTE4YmM0ZjA0MDM4ZWYiLCJwIjoiZXhjZWwtamlyYSJ9" TargetMode="External"/><Relationship Id="rId2426" Type="http://schemas.openxmlformats.org/officeDocument/2006/relationships/hyperlink" Target="https://sanes.atlassian.net/browse/ESPC360-48?atlOrigin=eyJpIjoiMjBhNWIzMmFjMjdiNGE1YzhhZTE4YmM0ZjA0MDM4ZWYiLCJwIjoiZXhjZWwtamlyYSJ9" TargetMode="External"/><Relationship Id="rId81" Type="http://schemas.openxmlformats.org/officeDocument/2006/relationships/hyperlink" Target="https://sanes.atlassian.net/browse/ESDCENINFO-1105?atlOrigin=eyJpIjoiMjBhNWIzMmFjMjdiNGE1YzhhZTE4YmM0ZjA0MDM4ZWYiLCJwIjoiZXhjZWwtamlyYSJ9" TargetMode="External"/><Relationship Id="rId605" Type="http://schemas.openxmlformats.org/officeDocument/2006/relationships/hyperlink" Target="https://sanes.atlassian.net/browse/ESPC360-5921?atlOrigin=eyJpIjoiMjBhNWIzMmFjMjdiNGE1YzhhZTE4YmM0ZjA0MDM4ZWYiLCJwIjoiZXhjZWwtamlyYSJ9" TargetMode="External"/><Relationship Id="rId812" Type="http://schemas.openxmlformats.org/officeDocument/2006/relationships/hyperlink" Target="https://sanes.atlassian.net/browse/ESPC360-5727?atlOrigin=eyJpIjoiMjBhNWIzMmFjMjdiNGE1YzhhZTE4YmM0ZjA0MDM4ZWYiLCJwIjoiZXhjZWwtamlyYSJ9" TargetMode="External"/><Relationship Id="rId1028" Type="http://schemas.openxmlformats.org/officeDocument/2006/relationships/hyperlink" Target="https://sanes.atlassian.net/browse/ESPC360-4584?atlOrigin=eyJpIjoiMjBhNWIzMmFjMjdiNGE1YzhhZTE4YmM0ZjA0MDM4ZWYiLCJwIjoiZXhjZWwtamlyYSJ9" TargetMode="External"/><Relationship Id="rId1235" Type="http://schemas.openxmlformats.org/officeDocument/2006/relationships/hyperlink" Target="https://sanes.atlassian.net/browse/ESPC360-5236?atlOrigin=eyJpIjoiMjBhNWIzMmFjMjdiNGE1YzhhZTE4YmM0ZjA0MDM4ZWYiLCJwIjoiZXhjZWwtamlyYSJ9" TargetMode="External"/><Relationship Id="rId1442" Type="http://schemas.openxmlformats.org/officeDocument/2006/relationships/hyperlink" Target="https://sanes.atlassian.net/browse/ESPC360-26?atlOrigin=eyJpIjoiMjBhNWIzMmFjMjdiNGE1YzhhZTE4YmM0ZjA0MDM4ZWYiLCJwIjoiZXhjZWwtamlyYSJ9" TargetMode="External"/><Relationship Id="rId1887" Type="http://schemas.openxmlformats.org/officeDocument/2006/relationships/hyperlink" Target="https://sanes.atlassian.net/browse/ESPC360-26?atlOrigin=eyJpIjoiMjBhNWIzMmFjMjdiNGE1YzhhZTE4YmM0ZjA0MDM4ZWYiLCJwIjoiZXhjZWwtamlyYSJ9" TargetMode="External"/><Relationship Id="rId1302" Type="http://schemas.openxmlformats.org/officeDocument/2006/relationships/hyperlink" Target="https://sanes.atlassian.net/browse/ESDCENINFO-1073?atlOrigin=eyJpIjoiMjBhNWIzMmFjMjdiNGE1YzhhZTE4YmM0ZjA0MDM4ZWYiLCJwIjoiZXhjZWwtamlyYSJ9" TargetMode="External"/><Relationship Id="rId1747" Type="http://schemas.openxmlformats.org/officeDocument/2006/relationships/hyperlink" Target="https://sanes.atlassian.net/browse/ESPC360-50?atlOrigin=eyJpIjoiMjBhNWIzMmFjMjdiNGE1YzhhZTE4YmM0ZjA0MDM4ZWYiLCJwIjoiZXhjZWwtamlyYSJ9" TargetMode="External"/><Relationship Id="rId1954" Type="http://schemas.openxmlformats.org/officeDocument/2006/relationships/hyperlink" Target="https://sanes.atlassian.net/browse/ESPC360-1106?atlOrigin=eyJpIjoiMjBhNWIzMmFjMjdiNGE1YzhhZTE4YmM0ZjA0MDM4ZWYiLCJwIjoiZXhjZWwtamlyYSJ9" TargetMode="External"/><Relationship Id="rId39" Type="http://schemas.openxmlformats.org/officeDocument/2006/relationships/hyperlink" Target="https://sanes.atlassian.net/browse/ESDCENINFO-1105?atlOrigin=eyJpIjoiMjBhNWIzMmFjMjdiNGE1YzhhZTE4YmM0ZjA0MDM4ZWYiLCJwIjoiZXhjZWwtamlyYSJ9" TargetMode="External"/><Relationship Id="rId1607" Type="http://schemas.openxmlformats.org/officeDocument/2006/relationships/hyperlink" Target="https://sanes.atlassian.net/browse/ESPC360-2165?atlOrigin=eyJpIjoiMjBhNWIzMmFjMjdiNGE1YzhhZTE4YmM0ZjA0MDM4ZWYiLCJwIjoiZXhjZWwtamlyYSJ9" TargetMode="External"/><Relationship Id="rId1814" Type="http://schemas.openxmlformats.org/officeDocument/2006/relationships/hyperlink" Target="https://sanes.atlassian.net/browse/ESPC360-950?atlOrigin=eyJpIjoiMjBhNWIzMmFjMjdiNGE1YzhhZTE4YmM0ZjA0MDM4ZWYiLCJwIjoiZXhjZWwtamlyYSJ9" TargetMode="External"/><Relationship Id="rId188" Type="http://schemas.openxmlformats.org/officeDocument/2006/relationships/hyperlink" Target="https://sanes.atlassian.net/browse/ESPC360-8033?atlOrigin=eyJpIjoiMjBhNWIzMmFjMjdiNGE1YzhhZTE4YmM0ZjA0MDM4ZWYiLCJwIjoiZXhjZWwtamlyYSJ9" TargetMode="External"/><Relationship Id="rId395" Type="http://schemas.openxmlformats.org/officeDocument/2006/relationships/hyperlink" Target="https://sanes.atlassian.net/browse/ESDCENINFO-1089?atlOrigin=eyJpIjoiMjBhNWIzMmFjMjdiNGE1YzhhZTE4YmM0ZjA0MDM4ZWYiLCJwIjoiZXhjZWwtamlyYSJ9" TargetMode="External"/><Relationship Id="rId2076" Type="http://schemas.openxmlformats.org/officeDocument/2006/relationships/hyperlink" Target="https://sanes.atlassian.net/browse/ESPC360-552?atlOrigin=eyJpIjoiMjBhNWIzMmFjMjdiNGE1YzhhZTE4YmM0ZjA0MDM4ZWYiLCJwIjoiZXhjZWwtamlyYSJ9" TargetMode="External"/><Relationship Id="rId2283" Type="http://schemas.openxmlformats.org/officeDocument/2006/relationships/hyperlink" Target="https://sanes.atlassian.net/browse/ESPC360-193?atlOrigin=eyJpIjoiMjBhNWIzMmFjMjdiNGE1YzhhZTE4YmM0ZjA0MDM4ZWYiLCJwIjoiZXhjZWwtamlyYSJ9" TargetMode="External"/><Relationship Id="rId255" Type="http://schemas.openxmlformats.org/officeDocument/2006/relationships/hyperlink" Target="https://sanes.atlassian.net/browse/ESPC360-5796?atlOrigin=eyJpIjoiMjBhNWIzMmFjMjdiNGE1YzhhZTE4YmM0ZjA0MDM4ZWYiLCJwIjoiZXhjZWwtamlyYSJ9" TargetMode="External"/><Relationship Id="rId462" Type="http://schemas.openxmlformats.org/officeDocument/2006/relationships/hyperlink" Target="https://sanes.atlassian.net/browse/ESPC360-3632?atlOrigin=eyJpIjoiMjBhNWIzMmFjMjdiNGE1YzhhZTE4YmM0ZjA0MDM4ZWYiLCJwIjoiZXhjZWwtamlyYSJ9" TargetMode="External"/><Relationship Id="rId1092" Type="http://schemas.openxmlformats.org/officeDocument/2006/relationships/hyperlink" Target="https://sanes.atlassian.net/browse/ESPC360-4504?atlOrigin=eyJpIjoiMjBhNWIzMmFjMjdiNGE1YzhhZTE4YmM0ZjA0MDM4ZWYiLCJwIjoiZXhjZWwtamlyYSJ9" TargetMode="External"/><Relationship Id="rId1397" Type="http://schemas.openxmlformats.org/officeDocument/2006/relationships/hyperlink" Target="https://sanes.atlassian.net/browse/ESDCENINFO-1036?atlOrigin=eyJpIjoiMjBhNWIzMmFjMjdiNGE1YzhhZTE4YmM0ZjA0MDM4ZWYiLCJwIjoiZXhjZWwtamlyYSJ9" TargetMode="External"/><Relationship Id="rId2143" Type="http://schemas.openxmlformats.org/officeDocument/2006/relationships/hyperlink" Target="https://sanes.atlassian.net/browse/ESPC360-61?atlOrigin=eyJpIjoiMjBhNWIzMmFjMjdiNGE1YzhhZTE4YmM0ZjA0MDM4ZWYiLCJwIjoiZXhjZWwtamlyYSJ9" TargetMode="External"/><Relationship Id="rId2350" Type="http://schemas.openxmlformats.org/officeDocument/2006/relationships/hyperlink" Target="https://sanes.atlassian.net/browse/ESPC360-533?atlOrigin=eyJpIjoiMjBhNWIzMmFjMjdiNGE1YzhhZTE4YmM0ZjA0MDM4ZWYiLCJwIjoiZXhjZWwtamlyYSJ9" TargetMode="External"/><Relationship Id="rId115" Type="http://schemas.openxmlformats.org/officeDocument/2006/relationships/hyperlink" Target="https://sanes.atlassian.net/browse/ESPC360-8675?atlOrigin=eyJpIjoiMjBhNWIzMmFjMjdiNGE1YzhhZTE4YmM0ZjA0MDM4ZWYiLCJwIjoiZXhjZWwtamlyYSJ9" TargetMode="External"/><Relationship Id="rId322" Type="http://schemas.openxmlformats.org/officeDocument/2006/relationships/hyperlink" Target="https://sanes.atlassian.net/browse/ESPC360-7400?atlOrigin=eyJpIjoiMjBhNWIzMmFjMjdiNGE1YzhhZTE4YmM0ZjA0MDM4ZWYiLCJwIjoiZXhjZWwtamlyYSJ9" TargetMode="External"/><Relationship Id="rId767" Type="http://schemas.openxmlformats.org/officeDocument/2006/relationships/hyperlink" Target="https://sanes.atlassian.net/browse/ESPC360-5798?atlOrigin=eyJpIjoiMjBhNWIzMmFjMjdiNGE1YzhhZTE4YmM0ZjA0MDM4ZWYiLCJwIjoiZXhjZWwtamlyYSJ9" TargetMode="External"/><Relationship Id="rId974" Type="http://schemas.openxmlformats.org/officeDocument/2006/relationships/hyperlink" Target="https://sanes.atlassian.net/browse/ESPC360-4963?atlOrigin=eyJpIjoiMjBhNWIzMmFjMjdiNGE1YzhhZTE4YmM0ZjA0MDM4ZWYiLCJwIjoiZXhjZWwtamlyYSJ9" TargetMode="External"/><Relationship Id="rId2003" Type="http://schemas.openxmlformats.org/officeDocument/2006/relationships/hyperlink" Target="https://sanes.atlassian.net/browse/ESPC360-26?atlOrigin=eyJpIjoiMjBhNWIzMmFjMjdiNGE1YzhhZTE4YmM0ZjA0MDM4ZWYiLCJwIjoiZXhjZWwtamlyYSJ9" TargetMode="External"/><Relationship Id="rId2210" Type="http://schemas.openxmlformats.org/officeDocument/2006/relationships/hyperlink" Target="https://sanes.atlassian.net/browse/ESPC360-26?atlOrigin=eyJpIjoiMjBhNWIzMmFjMjdiNGE1YzhhZTE4YmM0ZjA0MDM4ZWYiLCJwIjoiZXhjZWwtamlyYSJ9" TargetMode="External"/><Relationship Id="rId2448" Type="http://schemas.openxmlformats.org/officeDocument/2006/relationships/hyperlink" Target="https://sanes.atlassian.net/browse/ESPC360-3903?atlOrigin=eyJpIjoiMjBhNWIzMmFjMjdiNGE1YzhhZTE4YmM0ZjA0MDM4ZWYiLCJwIjoiZXhjZWwtamlyYSJ9" TargetMode="External"/><Relationship Id="rId627" Type="http://schemas.openxmlformats.org/officeDocument/2006/relationships/hyperlink" Target="https://sanes.atlassian.net/browse/ESPC360-5823?atlOrigin=eyJpIjoiMjBhNWIzMmFjMjdiNGE1YzhhZTE4YmM0ZjA0MDM4ZWYiLCJwIjoiZXhjZWwtamlyYSJ9" TargetMode="External"/><Relationship Id="rId834" Type="http://schemas.openxmlformats.org/officeDocument/2006/relationships/hyperlink" Target="https://sanes.atlassian.net/browse/ESDCENINFO-1085?atlOrigin=eyJpIjoiMjBhNWIzMmFjMjdiNGE1YzhhZTE4YmM0ZjA0MDM4ZWYiLCJwIjoiZXhjZWwtamlyYSJ9" TargetMode="External"/><Relationship Id="rId1257" Type="http://schemas.openxmlformats.org/officeDocument/2006/relationships/hyperlink" Target="https://sanes.atlassian.net/browse/ESPC360-26?atlOrigin=eyJpIjoiMjBhNWIzMmFjMjdiNGE1YzhhZTE4YmM0ZjA0MDM4ZWYiLCJwIjoiZXhjZWwtamlyYSJ9" TargetMode="External"/><Relationship Id="rId1464" Type="http://schemas.openxmlformats.org/officeDocument/2006/relationships/hyperlink" Target="https://sanes.atlassian.net/browse/ESPC360-36?atlOrigin=eyJpIjoiMjBhNWIzMmFjMjdiNGE1YzhhZTE4YmM0ZjA0MDM4ZWYiLCJwIjoiZXhjZWwtamlyYSJ9" TargetMode="External"/><Relationship Id="rId1671" Type="http://schemas.openxmlformats.org/officeDocument/2006/relationships/hyperlink" Target="https://sanes.atlassian.net/browse/ESPC360-36?atlOrigin=eyJpIjoiMjBhNWIzMmFjMjdiNGE1YzhhZTE4YmM0ZjA0MDM4ZWYiLCJwIjoiZXhjZWwtamlyYSJ9" TargetMode="External"/><Relationship Id="rId2308" Type="http://schemas.openxmlformats.org/officeDocument/2006/relationships/hyperlink" Target="https://sanes.atlassian.net/browse/ESPC360-36?atlOrigin=eyJpIjoiMjBhNWIzMmFjMjdiNGE1YzhhZTE4YmM0ZjA0MDM4ZWYiLCJwIjoiZXhjZWwtamlyYSJ9" TargetMode="External"/><Relationship Id="rId901" Type="http://schemas.openxmlformats.org/officeDocument/2006/relationships/hyperlink" Target="https://sanes.atlassian.net/browse/ESPC360-4276?atlOrigin=eyJpIjoiMjBhNWIzMmFjMjdiNGE1YzhhZTE4YmM0ZjA0MDM4ZWYiLCJwIjoiZXhjZWwtamlyYSJ9" TargetMode="External"/><Relationship Id="rId1117" Type="http://schemas.openxmlformats.org/officeDocument/2006/relationships/hyperlink" Target="https://sanes.atlassian.net/browse/ESDCENINFO-1087?atlOrigin=eyJpIjoiMjBhNWIzMmFjMjdiNGE1YzhhZTE4YmM0ZjA0MDM4ZWYiLCJwIjoiZXhjZWwtamlyYSJ9" TargetMode="External"/><Relationship Id="rId1324" Type="http://schemas.openxmlformats.org/officeDocument/2006/relationships/hyperlink" Target="https://sanes.atlassian.net/browse/ESPC360-3295?atlOrigin=eyJpIjoiMjBhNWIzMmFjMjdiNGE1YzhhZTE4YmM0ZjA0MDM4ZWYiLCJwIjoiZXhjZWwtamlyYSJ9" TargetMode="External"/><Relationship Id="rId1531" Type="http://schemas.openxmlformats.org/officeDocument/2006/relationships/hyperlink" Target="https://sanes.atlassian.net/browse/ESDCENINFO-1036?atlOrigin=eyJpIjoiMjBhNWIzMmFjMjdiNGE1YzhhZTE4YmM0ZjA0MDM4ZWYiLCJwIjoiZXhjZWwtamlyYSJ9" TargetMode="External"/><Relationship Id="rId1769" Type="http://schemas.openxmlformats.org/officeDocument/2006/relationships/hyperlink" Target="https://sanes.atlassian.net/browse/ESPC360-1654?atlOrigin=eyJpIjoiMjBhNWIzMmFjMjdiNGE1YzhhZTE4YmM0ZjA0MDM4ZWYiLCJwIjoiZXhjZWwtamlyYSJ9" TargetMode="External"/><Relationship Id="rId1976" Type="http://schemas.openxmlformats.org/officeDocument/2006/relationships/hyperlink" Target="https://sanes.atlassian.net/browse/ESPC360-34?atlOrigin=eyJpIjoiMjBhNWIzMmFjMjdiNGE1YzhhZTE4YmM0ZjA0MDM4ZWYiLCJwIjoiZXhjZWwtamlyYSJ9" TargetMode="External"/><Relationship Id="rId30" Type="http://schemas.openxmlformats.org/officeDocument/2006/relationships/hyperlink" Target="https://sanes.atlassian.net/browse/ESPC360-3882?atlOrigin=eyJpIjoiMjBhNWIzMmFjMjdiNGE1YzhhZTE4YmM0ZjA0MDM4ZWYiLCJwIjoiZXhjZWwtamlyYSJ9" TargetMode="External"/><Relationship Id="rId1629" Type="http://schemas.openxmlformats.org/officeDocument/2006/relationships/hyperlink" Target="https://sanes.atlassian.net/browse/ESPC360-36?atlOrigin=eyJpIjoiMjBhNWIzMmFjMjdiNGE1YzhhZTE4YmM0ZjA0MDM4ZWYiLCJwIjoiZXhjZWwtamlyYSJ9" TargetMode="External"/><Relationship Id="rId1836" Type="http://schemas.openxmlformats.org/officeDocument/2006/relationships/hyperlink" Target="https://sanes.atlassian.net/browse/ESPC360-26?atlOrigin=eyJpIjoiMjBhNWIzMmFjMjdiNGE1YzhhZTE4YmM0ZjA0MDM4ZWYiLCJwIjoiZXhjZWwtamlyYSJ9" TargetMode="External"/><Relationship Id="rId1903" Type="http://schemas.openxmlformats.org/officeDocument/2006/relationships/hyperlink" Target="https://sanes.atlassian.net/browse/ESPC360-1133?atlOrigin=eyJpIjoiMjBhNWIzMmFjMjdiNGE1YzhhZTE4YmM0ZjA0MDM4ZWYiLCJwIjoiZXhjZWwtamlyYSJ9" TargetMode="External"/><Relationship Id="rId2098" Type="http://schemas.openxmlformats.org/officeDocument/2006/relationships/hyperlink" Target="https://sanes.atlassian.net/browse/ESPC360-514?atlOrigin=eyJpIjoiMjBhNWIzMmFjMjdiNGE1YzhhZTE4YmM0ZjA0MDM4ZWYiLCJwIjoiZXhjZWwtamlyYSJ9" TargetMode="External"/><Relationship Id="rId277" Type="http://schemas.openxmlformats.org/officeDocument/2006/relationships/hyperlink" Target="https://sanes.atlassian.net/browse/ESPC360-7595?atlOrigin=eyJpIjoiMjBhNWIzMmFjMjdiNGE1YzhhZTE4YmM0ZjA0MDM4ZWYiLCJwIjoiZXhjZWwtamlyYSJ9" TargetMode="External"/><Relationship Id="rId484" Type="http://schemas.openxmlformats.org/officeDocument/2006/relationships/hyperlink" Target="https://sanes.atlassian.net/browse/ESPC360-3882?atlOrigin=eyJpIjoiMjBhNWIzMmFjMjdiNGE1YzhhZTE4YmM0ZjA0MDM4ZWYiLCJwIjoiZXhjZWwtamlyYSJ9" TargetMode="External"/><Relationship Id="rId2165" Type="http://schemas.openxmlformats.org/officeDocument/2006/relationships/hyperlink" Target="https://sanes.atlassian.net/browse/ESPC360-38?atlOrigin=eyJpIjoiMjBhNWIzMmFjMjdiNGE1YzhhZTE4YmM0ZjA0MDM4ZWYiLCJwIjoiZXhjZWwtamlyYSJ9" TargetMode="External"/><Relationship Id="rId137" Type="http://schemas.openxmlformats.org/officeDocument/2006/relationships/hyperlink" Target="https://sanes.atlassian.net/browse/ESPC360-6734?atlOrigin=eyJpIjoiMjBhNWIzMmFjMjdiNGE1YzhhZTE4YmM0ZjA0MDM4ZWYiLCJwIjoiZXhjZWwtamlyYSJ9" TargetMode="External"/><Relationship Id="rId344" Type="http://schemas.openxmlformats.org/officeDocument/2006/relationships/hyperlink" Target="https://sanes.atlassian.net/browse/ESDCENINFO-1085?atlOrigin=eyJpIjoiMjBhNWIzMmFjMjdiNGE1YzhhZTE4YmM0ZjA0MDM4ZWYiLCJwIjoiZXhjZWwtamlyYSJ9" TargetMode="External"/><Relationship Id="rId691" Type="http://schemas.openxmlformats.org/officeDocument/2006/relationships/hyperlink" Target="https://sanes.atlassian.net/browse/ESDCENINFO-1110?atlOrigin=eyJpIjoiMjBhNWIzMmFjMjdiNGE1YzhhZTE4YmM0ZjA0MDM4ZWYiLCJwIjoiZXhjZWwtamlyYSJ9" TargetMode="External"/><Relationship Id="rId789" Type="http://schemas.openxmlformats.org/officeDocument/2006/relationships/hyperlink" Target="https://sanes.atlassian.net/browse/ESPC360-3882?atlOrigin=eyJpIjoiMjBhNWIzMmFjMjdiNGE1YzhhZTE4YmM0ZjA0MDM4ZWYiLCJwIjoiZXhjZWwtamlyYSJ9" TargetMode="External"/><Relationship Id="rId996" Type="http://schemas.openxmlformats.org/officeDocument/2006/relationships/hyperlink" Target="https://sanes.atlassian.net/browse/ESPC360-4980?atlOrigin=eyJpIjoiMjBhNWIzMmFjMjdiNGE1YzhhZTE4YmM0ZjA0MDM4ZWYiLCJwIjoiZXhjZWwtamlyYSJ9" TargetMode="External"/><Relationship Id="rId2025" Type="http://schemas.openxmlformats.org/officeDocument/2006/relationships/hyperlink" Target="https://sanes.atlassian.net/browse/ESPC360-745?atlOrigin=eyJpIjoiMjBhNWIzMmFjMjdiNGE1YzhhZTE4YmM0ZjA0MDM4ZWYiLCJwIjoiZXhjZWwtamlyYSJ9" TargetMode="External"/><Relationship Id="rId2372" Type="http://schemas.openxmlformats.org/officeDocument/2006/relationships/hyperlink" Target="https://sanes.atlassian.net/browse/ESPC360-50?atlOrigin=eyJpIjoiMjBhNWIzMmFjMjdiNGE1YzhhZTE4YmM0ZjA0MDM4ZWYiLCJwIjoiZXhjZWwtamlyYSJ9" TargetMode="External"/><Relationship Id="rId551" Type="http://schemas.openxmlformats.org/officeDocument/2006/relationships/hyperlink" Target="https://sanes.atlassian.net/browse/ESPC360-6260?atlOrigin=eyJpIjoiMjBhNWIzMmFjMjdiNGE1YzhhZTE4YmM0ZjA0MDM4ZWYiLCJwIjoiZXhjZWwtamlyYSJ9" TargetMode="External"/><Relationship Id="rId649" Type="http://schemas.openxmlformats.org/officeDocument/2006/relationships/hyperlink" Target="https://sanes.atlassian.net/browse/ESDCENINFO-1110?atlOrigin=eyJpIjoiMjBhNWIzMmFjMjdiNGE1YzhhZTE4YmM0ZjA0MDM4ZWYiLCJwIjoiZXhjZWwtamlyYSJ9" TargetMode="External"/><Relationship Id="rId856" Type="http://schemas.openxmlformats.org/officeDocument/2006/relationships/hyperlink" Target="https://sanes.atlassian.net/browse/ESPC360-5095?atlOrigin=eyJpIjoiMjBhNWIzMmFjMjdiNGE1YzhhZTE4YmM0ZjA0MDM4ZWYiLCJwIjoiZXhjZWwtamlyYSJ9" TargetMode="External"/><Relationship Id="rId1181" Type="http://schemas.openxmlformats.org/officeDocument/2006/relationships/hyperlink" Target="https://sanes.atlassian.net/browse/ESPC360-3649?atlOrigin=eyJpIjoiMjBhNWIzMmFjMjdiNGE1YzhhZTE4YmM0ZjA0MDM4ZWYiLCJwIjoiZXhjZWwtamlyYSJ9" TargetMode="External"/><Relationship Id="rId1279" Type="http://schemas.openxmlformats.org/officeDocument/2006/relationships/hyperlink" Target="https://sanes.atlassian.net/browse/ESPC360-3444?atlOrigin=eyJpIjoiMjBhNWIzMmFjMjdiNGE1YzhhZTE4YmM0ZjA0MDM4ZWYiLCJwIjoiZXhjZWwtamlyYSJ9" TargetMode="External"/><Relationship Id="rId1486" Type="http://schemas.openxmlformats.org/officeDocument/2006/relationships/hyperlink" Target="https://sanes.atlassian.net/browse/ESPC360-26?atlOrigin=eyJpIjoiMjBhNWIzMmFjMjdiNGE1YzhhZTE4YmM0ZjA0MDM4ZWYiLCJwIjoiZXhjZWwtamlyYSJ9" TargetMode="External"/><Relationship Id="rId2232" Type="http://schemas.openxmlformats.org/officeDocument/2006/relationships/hyperlink" Target="https://sanes.atlassian.net/browse/ESPC360-298?atlOrigin=eyJpIjoiMjBhNWIzMmFjMjdiNGE1YzhhZTE4YmM0ZjA0MDM4ZWYiLCJwIjoiZXhjZWwtamlyYSJ9" TargetMode="External"/><Relationship Id="rId204" Type="http://schemas.openxmlformats.org/officeDocument/2006/relationships/hyperlink" Target="https://sanes.atlassian.net/browse/ESPC360-7961?atlOrigin=eyJpIjoiMjBhNWIzMmFjMjdiNGE1YzhhZTE4YmM0ZjA0MDM4ZWYiLCJwIjoiZXhjZWwtamlyYSJ9" TargetMode="External"/><Relationship Id="rId411" Type="http://schemas.openxmlformats.org/officeDocument/2006/relationships/hyperlink" Target="https://sanes.atlassian.net/browse/ESPC360-6856?atlOrigin=eyJpIjoiMjBhNWIzMmFjMjdiNGE1YzhhZTE4YmM0ZjA0MDM4ZWYiLCJwIjoiZXhjZWwtamlyYSJ9" TargetMode="External"/><Relationship Id="rId509" Type="http://schemas.openxmlformats.org/officeDocument/2006/relationships/hyperlink" Target="https://sanes.atlassian.net/browse/ESPC360-6337?atlOrigin=eyJpIjoiMjBhNWIzMmFjMjdiNGE1YzhhZTE4YmM0ZjA0MDM4ZWYiLCJwIjoiZXhjZWwtamlyYSJ9" TargetMode="External"/><Relationship Id="rId1041" Type="http://schemas.openxmlformats.org/officeDocument/2006/relationships/hyperlink" Target="https://sanes.atlassian.net/browse/ESPC360-4553?atlOrigin=eyJpIjoiMjBhNWIzMmFjMjdiNGE1YzhhZTE4YmM0ZjA0MDM4ZWYiLCJwIjoiZXhjZWwtamlyYSJ9" TargetMode="External"/><Relationship Id="rId1139" Type="http://schemas.openxmlformats.org/officeDocument/2006/relationships/hyperlink" Target="https://sanes.atlassian.net/browse/ESPC360-4335?atlOrigin=eyJpIjoiMjBhNWIzMmFjMjdiNGE1YzhhZTE4YmM0ZjA0MDM4ZWYiLCJwIjoiZXhjZWwtamlyYSJ9" TargetMode="External"/><Relationship Id="rId1346" Type="http://schemas.openxmlformats.org/officeDocument/2006/relationships/hyperlink" Target="https://sanes.atlassian.net/browse/ESPC360-5095?atlOrigin=eyJpIjoiMjBhNWIzMmFjMjdiNGE1YzhhZTE4YmM0ZjA0MDM4ZWYiLCJwIjoiZXhjZWwtamlyYSJ9" TargetMode="External"/><Relationship Id="rId1693" Type="http://schemas.openxmlformats.org/officeDocument/2006/relationships/hyperlink" Target="https://sanes.atlassian.net/browse/ESPC360-2497?atlOrigin=eyJpIjoiMjBhNWIzMmFjMjdiNGE1YzhhZTE4YmM0ZjA0MDM4ZWYiLCJwIjoiZXhjZWwtamlyYSJ9" TargetMode="External"/><Relationship Id="rId1998" Type="http://schemas.openxmlformats.org/officeDocument/2006/relationships/hyperlink" Target="https://sanes.atlassian.net/browse/ESPC360-935?atlOrigin=eyJpIjoiMjBhNWIzMmFjMjdiNGE1YzhhZTE4YmM0ZjA0MDM4ZWYiLCJwIjoiZXhjZWwtamlyYSJ9" TargetMode="External"/><Relationship Id="rId716" Type="http://schemas.openxmlformats.org/officeDocument/2006/relationships/hyperlink" Target="https://sanes.atlassian.net/browse/ESPC360-5871?atlOrigin=eyJpIjoiMjBhNWIzMmFjMjdiNGE1YzhhZTE4YmM0ZjA0MDM4ZWYiLCJwIjoiZXhjZWwtamlyYSJ9" TargetMode="External"/><Relationship Id="rId923" Type="http://schemas.openxmlformats.org/officeDocument/2006/relationships/hyperlink" Target="https://sanes.atlassian.net/browse/ESPC360-5192?atlOrigin=eyJpIjoiMjBhNWIzMmFjMjdiNGE1YzhhZTE4YmM0ZjA0MDM4ZWYiLCJwIjoiZXhjZWwtamlyYSJ9" TargetMode="External"/><Relationship Id="rId1553" Type="http://schemas.openxmlformats.org/officeDocument/2006/relationships/hyperlink" Target="https://sanes.atlassian.net/browse/ESPC360-2468?atlOrigin=eyJpIjoiMjBhNWIzMmFjMjdiNGE1YzhhZTE4YmM0ZjA0MDM4ZWYiLCJwIjoiZXhjZWwtamlyYSJ9" TargetMode="External"/><Relationship Id="rId1760" Type="http://schemas.openxmlformats.org/officeDocument/2006/relationships/hyperlink" Target="https://sanes.atlassian.net/browse/ESPC360-1657?atlOrigin=eyJpIjoiMjBhNWIzMmFjMjdiNGE1YzhhZTE4YmM0ZjA0MDM4ZWYiLCJwIjoiZXhjZWwtamlyYSJ9" TargetMode="External"/><Relationship Id="rId1858" Type="http://schemas.openxmlformats.org/officeDocument/2006/relationships/hyperlink" Target="https://sanes.atlassian.net/browse/ESPC360-1155?atlOrigin=eyJpIjoiMjBhNWIzMmFjMjdiNGE1YzhhZTE4YmM0ZjA0MDM4ZWYiLCJwIjoiZXhjZWwtamlyYSJ9" TargetMode="External"/><Relationship Id="rId52" Type="http://schemas.openxmlformats.org/officeDocument/2006/relationships/hyperlink" Target="https://sanes.atlassian.net/browse/ESPC360-8768?atlOrigin=eyJpIjoiMjBhNWIzMmFjMjdiNGE1YzhhZTE4YmM0ZjA0MDM4ZWYiLCJwIjoiZXhjZWwtamlyYSJ9" TargetMode="External"/><Relationship Id="rId1206" Type="http://schemas.openxmlformats.org/officeDocument/2006/relationships/hyperlink" Target="https://sanes.atlassian.net/browse/ESPC360-3882?atlOrigin=eyJpIjoiMjBhNWIzMmFjMjdiNGE1YzhhZTE4YmM0ZjA0MDM4ZWYiLCJwIjoiZXhjZWwtamlyYSJ9" TargetMode="External"/><Relationship Id="rId1413" Type="http://schemas.openxmlformats.org/officeDocument/2006/relationships/hyperlink" Target="https://sanes.atlassian.net/browse/ESPC360-3074?atlOrigin=eyJpIjoiMjBhNWIzMmFjMjdiNGE1YzhhZTE4YmM0ZjA0MDM4ZWYiLCJwIjoiZXhjZWwtamlyYSJ9" TargetMode="External"/><Relationship Id="rId1620" Type="http://schemas.openxmlformats.org/officeDocument/2006/relationships/hyperlink" Target="https://sanes.atlassian.net/browse/ESPC360-65?atlOrigin=eyJpIjoiMjBhNWIzMmFjMjdiNGE1YzhhZTE4YmM0ZjA0MDM4ZWYiLCJwIjoiZXhjZWwtamlyYSJ9" TargetMode="External"/><Relationship Id="rId1718" Type="http://schemas.openxmlformats.org/officeDocument/2006/relationships/hyperlink" Target="https://sanes.atlassian.net/browse/ESPC360-1754?atlOrigin=eyJpIjoiMjBhNWIzMmFjMjdiNGE1YzhhZTE4YmM0ZjA0MDM4ZWYiLCJwIjoiZXhjZWwtamlyYSJ9" TargetMode="External"/><Relationship Id="rId1925" Type="http://schemas.openxmlformats.org/officeDocument/2006/relationships/hyperlink" Target="https://sanes.atlassian.net/browse/ESPC360-36?atlOrigin=eyJpIjoiMjBhNWIzMmFjMjdiNGE1YzhhZTE4YmM0ZjA0MDM4ZWYiLCJwIjoiZXhjZWwtamlyYSJ9" TargetMode="External"/><Relationship Id="rId299" Type="http://schemas.openxmlformats.org/officeDocument/2006/relationships/hyperlink" Target="https://sanes.atlassian.net/browse/ESPC360-7406?atlOrigin=eyJpIjoiMjBhNWIzMmFjMjdiNGE1YzhhZTE4YmM0ZjA0MDM4ZWYiLCJwIjoiZXhjZWwtamlyYSJ9" TargetMode="External"/><Relationship Id="rId2187" Type="http://schemas.openxmlformats.org/officeDocument/2006/relationships/hyperlink" Target="https://sanes.atlassian.net/browse/ESPC360-315?atlOrigin=eyJpIjoiMjBhNWIzMmFjMjdiNGE1YzhhZTE4YmM0ZjA0MDM4ZWYiLCJwIjoiZXhjZWwtamlyYSJ9" TargetMode="External"/><Relationship Id="rId2394" Type="http://schemas.openxmlformats.org/officeDocument/2006/relationships/hyperlink" Target="https://sanes.atlassian.net/browse/ESPC360-34?atlOrigin=eyJpIjoiMjBhNWIzMmFjMjdiNGE1YzhhZTE4YmM0ZjA0MDM4ZWYiLCJwIjoiZXhjZWwtamlyYSJ9" TargetMode="External"/><Relationship Id="rId159" Type="http://schemas.openxmlformats.org/officeDocument/2006/relationships/hyperlink" Target="https://sanes.atlassian.net/browse/ESPC360-6855?atlOrigin=eyJpIjoiMjBhNWIzMmFjMjdiNGE1YzhhZTE4YmM0ZjA0MDM4ZWYiLCJwIjoiZXhjZWwtamlyYSJ9" TargetMode="External"/><Relationship Id="rId366" Type="http://schemas.openxmlformats.org/officeDocument/2006/relationships/hyperlink" Target="https://sanes.atlassian.net/browse/ESPC360-7209?atlOrigin=eyJpIjoiMjBhNWIzMmFjMjdiNGE1YzhhZTE4YmM0ZjA0MDM4ZWYiLCJwIjoiZXhjZWwtamlyYSJ9" TargetMode="External"/><Relationship Id="rId573" Type="http://schemas.openxmlformats.org/officeDocument/2006/relationships/hyperlink" Target="https://sanes.atlassian.net/browse/ESPC360-6193?atlOrigin=eyJpIjoiMjBhNWIzMmFjMjdiNGE1YzhhZTE4YmM0ZjA0MDM4ZWYiLCJwIjoiZXhjZWwtamlyYSJ9" TargetMode="External"/><Relationship Id="rId780" Type="http://schemas.openxmlformats.org/officeDocument/2006/relationships/hyperlink" Target="https://sanes.atlassian.net/browse/ESPC360-3882?atlOrigin=eyJpIjoiMjBhNWIzMmFjMjdiNGE1YzhhZTE4YmM0ZjA0MDM4ZWYiLCJwIjoiZXhjZWwtamlyYSJ9" TargetMode="External"/><Relationship Id="rId2047" Type="http://schemas.openxmlformats.org/officeDocument/2006/relationships/hyperlink" Target="https://sanes.atlassian.net/browse/ESPC360-2497?atlOrigin=eyJpIjoiMjBhNWIzMmFjMjdiNGE1YzhhZTE4YmM0ZjA0MDM4ZWYiLCJwIjoiZXhjZWwtamlyYSJ9" TargetMode="External"/><Relationship Id="rId2254" Type="http://schemas.openxmlformats.org/officeDocument/2006/relationships/hyperlink" Target="https://sanes.atlassian.net/browse/ESPC360-282?atlOrigin=eyJpIjoiMjBhNWIzMmFjMjdiNGE1YzhhZTE4YmM0ZjA0MDM4ZWYiLCJwIjoiZXhjZWwtamlyYSJ9" TargetMode="External"/><Relationship Id="rId2461" Type="http://schemas.openxmlformats.org/officeDocument/2006/relationships/hyperlink" Target="https://sanes.atlassian.net/browse/ESPC360-3646?atlOrigin=eyJpIjoiMjBhNWIzMmFjMjdiNGE1YzhhZTE4YmM0ZjA0MDM4ZWYiLCJwIjoiZXhjZWwtamlyYSJ9" TargetMode="External"/><Relationship Id="rId226" Type="http://schemas.openxmlformats.org/officeDocument/2006/relationships/hyperlink" Target="https://sanes.atlassian.net/browse/ESPC360-7966?atlOrigin=eyJpIjoiMjBhNWIzMmFjMjdiNGE1YzhhZTE4YmM0ZjA0MDM4ZWYiLCJwIjoiZXhjZWwtamlyYSJ9" TargetMode="External"/><Relationship Id="rId433" Type="http://schemas.openxmlformats.org/officeDocument/2006/relationships/hyperlink" Target="https://sanes.atlassian.net/browse/ESPC360-3882?atlOrigin=eyJpIjoiMjBhNWIzMmFjMjdiNGE1YzhhZTE4YmM0ZjA0MDM4ZWYiLCJwIjoiZXhjZWwtamlyYSJ9" TargetMode="External"/><Relationship Id="rId878" Type="http://schemas.openxmlformats.org/officeDocument/2006/relationships/hyperlink" Target="https://sanes.atlassian.net/browse/ESPC360-4496?atlOrigin=eyJpIjoiMjBhNWIzMmFjMjdiNGE1YzhhZTE4YmM0ZjA0MDM4ZWYiLCJwIjoiZXhjZWwtamlyYSJ9" TargetMode="External"/><Relationship Id="rId1063" Type="http://schemas.openxmlformats.org/officeDocument/2006/relationships/hyperlink" Target="https://sanes.atlassian.net/browse/ESPC360-3882?atlOrigin=eyJpIjoiMjBhNWIzMmFjMjdiNGE1YzhhZTE4YmM0ZjA0MDM4ZWYiLCJwIjoiZXhjZWwtamlyYSJ9" TargetMode="External"/><Relationship Id="rId1270" Type="http://schemas.openxmlformats.org/officeDocument/2006/relationships/hyperlink" Target="https://sanes.atlassian.net/browse/ESPC360-3450?atlOrigin=eyJpIjoiMjBhNWIzMmFjMjdiNGE1YzhhZTE4YmM0ZjA0MDM4ZWYiLCJwIjoiZXhjZWwtamlyYSJ9" TargetMode="External"/><Relationship Id="rId2114" Type="http://schemas.openxmlformats.org/officeDocument/2006/relationships/hyperlink" Target="https://sanes.atlassian.net/browse/ESPC360-282?atlOrigin=eyJpIjoiMjBhNWIzMmFjMjdiNGE1YzhhZTE4YmM0ZjA0MDM4ZWYiLCJwIjoiZXhjZWwtamlyYSJ9" TargetMode="External"/><Relationship Id="rId640" Type="http://schemas.openxmlformats.org/officeDocument/2006/relationships/hyperlink" Target="https://sanes.atlassian.net/browse/ESDCENINFO-1110?atlOrigin=eyJpIjoiMjBhNWIzMmFjMjdiNGE1YzhhZTE4YmM0ZjA0MDM4ZWYiLCJwIjoiZXhjZWwtamlyYSJ9" TargetMode="External"/><Relationship Id="rId738" Type="http://schemas.openxmlformats.org/officeDocument/2006/relationships/hyperlink" Target="https://sanes.atlassian.net/browse/ESPC360-5823?atlOrigin=eyJpIjoiMjBhNWIzMmFjMjdiNGE1YzhhZTE4YmM0ZjA0MDM4ZWYiLCJwIjoiZXhjZWwtamlyYSJ9" TargetMode="External"/><Relationship Id="rId945" Type="http://schemas.openxmlformats.org/officeDocument/2006/relationships/hyperlink" Target="https://sanes.atlassian.net/browse/ESPC360-4945?atlOrigin=eyJpIjoiMjBhNWIzMmFjMjdiNGE1YzhhZTE4YmM0ZjA0MDM4ZWYiLCJwIjoiZXhjZWwtamlyYSJ9" TargetMode="External"/><Relationship Id="rId1368" Type="http://schemas.openxmlformats.org/officeDocument/2006/relationships/hyperlink" Target="https://sanes.atlassian.net/browse/ESPC360-3741?atlOrigin=eyJpIjoiMjBhNWIzMmFjMjdiNGE1YzhhZTE4YmM0ZjA0MDM4ZWYiLCJwIjoiZXhjZWwtamlyYSJ9" TargetMode="External"/><Relationship Id="rId1575" Type="http://schemas.openxmlformats.org/officeDocument/2006/relationships/hyperlink" Target="https://sanes.atlassian.net/browse/ESPC360-36?atlOrigin=eyJpIjoiMjBhNWIzMmFjMjdiNGE1YzhhZTE4YmM0ZjA0MDM4ZWYiLCJwIjoiZXhjZWwtamlyYSJ9" TargetMode="External"/><Relationship Id="rId1782" Type="http://schemas.openxmlformats.org/officeDocument/2006/relationships/hyperlink" Target="https://sanes.atlassian.net/browse/ESPC360-2497?atlOrigin=eyJpIjoiMjBhNWIzMmFjMjdiNGE1YzhhZTE4YmM0ZjA0MDM4ZWYiLCJwIjoiZXhjZWwtamlyYSJ9" TargetMode="External"/><Relationship Id="rId2321" Type="http://schemas.openxmlformats.org/officeDocument/2006/relationships/hyperlink" Target="https://sanes.atlassian.net/browse/ESPC360-26?atlOrigin=eyJpIjoiMjBhNWIzMmFjMjdiNGE1YzhhZTE4YmM0ZjA0MDM4ZWYiLCJwIjoiZXhjZWwtamlyYSJ9" TargetMode="External"/><Relationship Id="rId2419" Type="http://schemas.openxmlformats.org/officeDocument/2006/relationships/hyperlink" Target="https://sanes.atlassian.net/browse/ESPC360-26?atlOrigin=eyJpIjoiMjBhNWIzMmFjMjdiNGE1YzhhZTE4YmM0ZjA0MDM4ZWYiLCJwIjoiZXhjZWwtamlyYSJ9" TargetMode="External"/><Relationship Id="rId74" Type="http://schemas.openxmlformats.org/officeDocument/2006/relationships/hyperlink" Target="https://sanes.atlassian.net/browse/ESPC360-6855?atlOrigin=eyJpIjoiMjBhNWIzMmFjMjdiNGE1YzhhZTE4YmM0ZjA0MDM4ZWYiLCJwIjoiZXhjZWwtamlyYSJ9" TargetMode="External"/><Relationship Id="rId500" Type="http://schemas.openxmlformats.org/officeDocument/2006/relationships/hyperlink" Target="https://sanes.atlassian.net/browse/ESPC360-6340?atlOrigin=eyJpIjoiMjBhNWIzMmFjMjdiNGE1YzhhZTE4YmM0ZjA0MDM4ZWYiLCJwIjoiZXhjZWwtamlyYSJ9" TargetMode="External"/><Relationship Id="rId805" Type="http://schemas.openxmlformats.org/officeDocument/2006/relationships/hyperlink" Target="https://sanes.atlassian.net/browse/ESPC360-5746?atlOrigin=eyJpIjoiMjBhNWIzMmFjMjdiNGE1YzhhZTE4YmM0ZjA0MDM4ZWYiLCJwIjoiZXhjZWwtamlyYSJ9" TargetMode="External"/><Relationship Id="rId1130" Type="http://schemas.openxmlformats.org/officeDocument/2006/relationships/hyperlink" Target="https://sanes.atlassian.net/browse/ESPC360-4341?atlOrigin=eyJpIjoiMjBhNWIzMmFjMjdiNGE1YzhhZTE4YmM0ZjA0MDM4ZWYiLCJwIjoiZXhjZWwtamlyYSJ9" TargetMode="External"/><Relationship Id="rId1228" Type="http://schemas.openxmlformats.org/officeDocument/2006/relationships/hyperlink" Target="https://sanes.atlassian.net/browse/ESPC360-3657?atlOrigin=eyJpIjoiMjBhNWIzMmFjMjdiNGE1YzhhZTE4YmM0ZjA0MDM4ZWYiLCJwIjoiZXhjZWwtamlyYSJ9" TargetMode="External"/><Relationship Id="rId1435" Type="http://schemas.openxmlformats.org/officeDocument/2006/relationships/hyperlink" Target="https://sanes.atlassian.net/browse/ESPC360-36?atlOrigin=eyJpIjoiMjBhNWIzMmFjMjdiNGE1YzhhZTE4YmM0ZjA0MDM4ZWYiLCJwIjoiZXhjZWwtamlyYSJ9" TargetMode="External"/><Relationship Id="rId1642" Type="http://schemas.openxmlformats.org/officeDocument/2006/relationships/hyperlink" Target="https://sanes.atlassian.net/browse/ESPC360-2497?atlOrigin=eyJpIjoiMjBhNWIzMmFjMjdiNGE1YzhhZTE4YmM0ZjA0MDM4ZWYiLCJwIjoiZXhjZWwtamlyYSJ9" TargetMode="External"/><Relationship Id="rId1947" Type="http://schemas.openxmlformats.org/officeDocument/2006/relationships/hyperlink" Target="https://sanes.atlassian.net/browse/ESDCENINFO-1036?atlOrigin=eyJpIjoiMjBhNWIzMmFjMjdiNGE1YzhhZTE4YmM0ZjA0MDM4ZWYiLCJwIjoiZXhjZWwtamlyYSJ9" TargetMode="External"/><Relationship Id="rId1502" Type="http://schemas.openxmlformats.org/officeDocument/2006/relationships/hyperlink" Target="https://sanes.atlassian.net/browse/ESPC360-2532?atlOrigin=eyJpIjoiMjBhNWIzMmFjMjdiNGE1YzhhZTE4YmM0ZjA0MDM4ZWYiLCJwIjoiZXhjZWwtamlyYSJ9" TargetMode="External"/><Relationship Id="rId1807" Type="http://schemas.openxmlformats.org/officeDocument/2006/relationships/hyperlink" Target="https://sanes.atlassian.net/browse/ESPC360-1490?atlOrigin=eyJpIjoiMjBhNWIzMmFjMjdiNGE1YzhhZTE4YmM0ZjA0MDM4ZWYiLCJwIjoiZXhjZWwtamlyYSJ9" TargetMode="External"/><Relationship Id="rId290" Type="http://schemas.openxmlformats.org/officeDocument/2006/relationships/hyperlink" Target="https://sanes.atlassian.net/browse/ESPC360-5757?atlOrigin=eyJpIjoiMjBhNWIzMmFjMjdiNGE1YzhhZTE4YmM0ZjA0MDM4ZWYiLCJwIjoiZXhjZWwtamlyYSJ9" TargetMode="External"/><Relationship Id="rId388" Type="http://schemas.openxmlformats.org/officeDocument/2006/relationships/hyperlink" Target="https://sanes.atlassian.net/browse/ESPC360-6994?atlOrigin=eyJpIjoiMjBhNWIzMmFjMjdiNGE1YzhhZTE4YmM0ZjA0MDM4ZWYiLCJwIjoiZXhjZWwtamlyYSJ9" TargetMode="External"/><Relationship Id="rId2069" Type="http://schemas.openxmlformats.org/officeDocument/2006/relationships/hyperlink" Target="https://sanes.atlassian.net/browse/ESPC360-558?atlOrigin=eyJpIjoiMjBhNWIzMmFjMjdiNGE1YzhhZTE4YmM0ZjA0MDM4ZWYiLCJwIjoiZXhjZWwtamlyYSJ9" TargetMode="External"/><Relationship Id="rId150" Type="http://schemas.openxmlformats.org/officeDocument/2006/relationships/hyperlink" Target="https://sanes.atlassian.net/browse/ESPC360-7297?atlOrigin=eyJpIjoiMjBhNWIzMmFjMjdiNGE1YzhhZTE4YmM0ZjA0MDM4ZWYiLCJwIjoiZXhjZWwtamlyYSJ9" TargetMode="External"/><Relationship Id="rId595" Type="http://schemas.openxmlformats.org/officeDocument/2006/relationships/hyperlink" Target="https://sanes.atlassian.net/browse/ESPC360-5727?atlOrigin=eyJpIjoiMjBhNWIzMmFjMjdiNGE1YzhhZTE4YmM0ZjA0MDM4ZWYiLCJwIjoiZXhjZWwtamlyYSJ9" TargetMode="External"/><Relationship Id="rId2276" Type="http://schemas.openxmlformats.org/officeDocument/2006/relationships/hyperlink" Target="https://sanes.atlassian.net/browse/ESPC360-26?atlOrigin=eyJpIjoiMjBhNWIzMmFjMjdiNGE1YzhhZTE4YmM0ZjA0MDM4ZWYiLCJwIjoiZXhjZWwtamlyYSJ9" TargetMode="External"/><Relationship Id="rId248" Type="http://schemas.openxmlformats.org/officeDocument/2006/relationships/hyperlink" Target="https://sanes.atlassian.net/browse/ESPC360-7650?atlOrigin=eyJpIjoiMjBhNWIzMmFjMjdiNGE1YzhhZTE4YmM0ZjA0MDM4ZWYiLCJwIjoiZXhjZWwtamlyYSJ9" TargetMode="External"/><Relationship Id="rId455" Type="http://schemas.openxmlformats.org/officeDocument/2006/relationships/hyperlink" Target="https://sanes.atlassian.net/browse/ESDCENINFO-1085?atlOrigin=eyJpIjoiMjBhNWIzMmFjMjdiNGE1YzhhZTE4YmM0ZjA0MDM4ZWYiLCJwIjoiZXhjZWwtamlyYSJ9" TargetMode="External"/><Relationship Id="rId662" Type="http://schemas.openxmlformats.org/officeDocument/2006/relationships/hyperlink" Target="https://sanes.atlassian.net/browse/ESPC360-5889?atlOrigin=eyJpIjoiMjBhNWIzMmFjMjdiNGE1YzhhZTE4YmM0ZjA0MDM4ZWYiLCJwIjoiZXhjZWwtamlyYSJ9" TargetMode="External"/><Relationship Id="rId1085" Type="http://schemas.openxmlformats.org/officeDocument/2006/relationships/hyperlink" Target="https://sanes.atlassian.net/browse/ESPC360-4532?atlOrigin=eyJpIjoiMjBhNWIzMmFjMjdiNGE1YzhhZTE4YmM0ZjA0MDM4ZWYiLCJwIjoiZXhjZWwtamlyYSJ9" TargetMode="External"/><Relationship Id="rId1292" Type="http://schemas.openxmlformats.org/officeDocument/2006/relationships/hyperlink" Target="https://sanes.atlassian.net/browse/ESPC360-61?atlOrigin=eyJpIjoiMjBhNWIzMmFjMjdiNGE1YzhhZTE4YmM0ZjA0MDM4ZWYiLCJwIjoiZXhjZWwtamlyYSJ9" TargetMode="External"/><Relationship Id="rId2136" Type="http://schemas.openxmlformats.org/officeDocument/2006/relationships/hyperlink" Target="https://sanes.atlassian.net/browse/ESPC360-26?atlOrigin=eyJpIjoiMjBhNWIzMmFjMjdiNGE1YzhhZTE4YmM0ZjA0MDM4ZWYiLCJwIjoiZXhjZWwtamlyYSJ9" TargetMode="External"/><Relationship Id="rId2343" Type="http://schemas.openxmlformats.org/officeDocument/2006/relationships/hyperlink" Target="https://sanes.atlassian.net/browse/ESPC360-124?atlOrigin=eyJpIjoiMjBhNWIzMmFjMjdiNGE1YzhhZTE4YmM0ZjA0MDM4ZWYiLCJwIjoiZXhjZWwtamlyYSJ9" TargetMode="External"/><Relationship Id="rId108" Type="http://schemas.openxmlformats.org/officeDocument/2006/relationships/hyperlink" Target="https://sanes.atlassian.net/browse/ESDCENINFO-1105?atlOrigin=eyJpIjoiMjBhNWIzMmFjMjdiNGE1YzhhZTE4YmM0ZjA0MDM4ZWYiLCJwIjoiZXhjZWwtamlyYSJ9" TargetMode="External"/><Relationship Id="rId315" Type="http://schemas.openxmlformats.org/officeDocument/2006/relationships/hyperlink" Target="https://sanes.atlassian.net/browse/ESDCENINFO-1089?atlOrigin=eyJpIjoiMjBhNWIzMmFjMjdiNGE1YzhhZTE4YmM0ZjA0MDM4ZWYiLCJwIjoiZXhjZWwtamlyYSJ9" TargetMode="External"/><Relationship Id="rId522" Type="http://schemas.openxmlformats.org/officeDocument/2006/relationships/hyperlink" Target="https://sanes.atlassian.net/browse/ESPC360-5757?atlOrigin=eyJpIjoiMjBhNWIzMmFjMjdiNGE1YzhhZTE4YmM0ZjA0MDM4ZWYiLCJwIjoiZXhjZWwtamlyYSJ9" TargetMode="External"/><Relationship Id="rId967" Type="http://schemas.openxmlformats.org/officeDocument/2006/relationships/hyperlink" Target="https://sanes.atlassian.net/browse/ESPC360-4608?atlOrigin=eyJpIjoiMjBhNWIzMmFjMjdiNGE1YzhhZTE4YmM0ZjA0MDM4ZWYiLCJwIjoiZXhjZWwtamlyYSJ9" TargetMode="External"/><Relationship Id="rId1152" Type="http://schemas.openxmlformats.org/officeDocument/2006/relationships/hyperlink" Target="https://sanes.atlassian.net/browse/ESPC360-3882?atlOrigin=eyJpIjoiMjBhNWIzMmFjMjdiNGE1YzhhZTE4YmM0ZjA0MDM4ZWYiLCJwIjoiZXhjZWwtamlyYSJ9" TargetMode="External"/><Relationship Id="rId1597" Type="http://schemas.openxmlformats.org/officeDocument/2006/relationships/hyperlink" Target="https://sanes.atlassian.net/browse/ESPC360-26?atlOrigin=eyJpIjoiMjBhNWIzMmFjMjdiNGE1YzhhZTE4YmM0ZjA0MDM4ZWYiLCJwIjoiZXhjZWwtamlyYSJ9" TargetMode="External"/><Relationship Id="rId2203" Type="http://schemas.openxmlformats.org/officeDocument/2006/relationships/hyperlink" Target="https://sanes.atlassian.net/browse/ESPC360-61?atlOrigin=eyJpIjoiMjBhNWIzMmFjMjdiNGE1YzhhZTE4YmM0ZjA0MDM4ZWYiLCJwIjoiZXhjZWwtamlyYSJ9" TargetMode="External"/><Relationship Id="rId2410" Type="http://schemas.openxmlformats.org/officeDocument/2006/relationships/hyperlink" Target="https://sanes.atlassian.net/browse/ESPC360-26?atlOrigin=eyJpIjoiMjBhNWIzMmFjMjdiNGE1YzhhZTE4YmM0ZjA0MDM4ZWYiLCJwIjoiZXhjZWwtamlyYSJ9" TargetMode="External"/><Relationship Id="rId96" Type="http://schemas.openxmlformats.org/officeDocument/2006/relationships/hyperlink" Target="https://sanes.atlassian.net/browse/ESDCENINFO-1105?atlOrigin=eyJpIjoiMjBhNWIzMmFjMjdiNGE1YzhhZTE4YmM0ZjA0MDM4ZWYiLCJwIjoiZXhjZWwtamlyYSJ9" TargetMode="External"/><Relationship Id="rId827" Type="http://schemas.openxmlformats.org/officeDocument/2006/relationships/hyperlink" Target="https://sanes.atlassian.net/browse/ESPC360-5708?atlOrigin=eyJpIjoiMjBhNWIzMmFjMjdiNGE1YzhhZTE4YmM0ZjA0MDM4ZWYiLCJwIjoiZXhjZWwtamlyYSJ9" TargetMode="External"/><Relationship Id="rId1012" Type="http://schemas.openxmlformats.org/officeDocument/2006/relationships/hyperlink" Target="https://sanes.atlassian.net/browse/ESPC360-3882?atlOrigin=eyJpIjoiMjBhNWIzMmFjMjdiNGE1YzhhZTE4YmM0ZjA0MDM4ZWYiLCJwIjoiZXhjZWwtamlyYSJ9" TargetMode="External"/><Relationship Id="rId1457" Type="http://schemas.openxmlformats.org/officeDocument/2006/relationships/hyperlink" Target="https://sanes.atlassian.net/browse/ESPC360-2835?atlOrigin=eyJpIjoiMjBhNWIzMmFjMjdiNGE1YzhhZTE4YmM0ZjA0MDM4ZWYiLCJwIjoiZXhjZWwtamlyYSJ9" TargetMode="External"/><Relationship Id="rId1664" Type="http://schemas.openxmlformats.org/officeDocument/2006/relationships/hyperlink" Target="https://sanes.atlassian.net/browse/ESPC360-1901?atlOrigin=eyJpIjoiMjBhNWIzMmFjMjdiNGE1YzhhZTE4YmM0ZjA0MDM4ZWYiLCJwIjoiZXhjZWwtamlyYSJ9" TargetMode="External"/><Relationship Id="rId1871" Type="http://schemas.openxmlformats.org/officeDocument/2006/relationships/hyperlink" Target="https://sanes.atlassian.net/browse/ESPC360-56?atlOrigin=eyJpIjoiMjBhNWIzMmFjMjdiNGE1YzhhZTE4YmM0ZjA0MDM4ZWYiLCJwIjoiZXhjZWwtamlyYSJ9" TargetMode="External"/><Relationship Id="rId1317" Type="http://schemas.openxmlformats.org/officeDocument/2006/relationships/hyperlink" Target="https://sanes.atlassian.net/browse/ESPC360-3882?atlOrigin=eyJpIjoiMjBhNWIzMmFjMjdiNGE1YzhhZTE4YmM0ZjA0MDM4ZWYiLCJwIjoiZXhjZWwtamlyYSJ9" TargetMode="External"/><Relationship Id="rId1524" Type="http://schemas.openxmlformats.org/officeDocument/2006/relationships/hyperlink" Target="https://sanes.atlassian.net/browse/ESPC360-36?atlOrigin=eyJpIjoiMjBhNWIzMmFjMjdiNGE1YzhhZTE4YmM0ZjA0MDM4ZWYiLCJwIjoiZXhjZWwtamlyYSJ9" TargetMode="External"/><Relationship Id="rId1731" Type="http://schemas.openxmlformats.org/officeDocument/2006/relationships/hyperlink" Target="https://sanes.atlassian.net/browse/ESPC360-537?atlOrigin=eyJpIjoiMjBhNWIzMmFjMjdiNGE1YzhhZTE4YmM0ZjA0MDM4ZWYiLCJwIjoiZXhjZWwtamlyYSJ9" TargetMode="External"/><Relationship Id="rId1969" Type="http://schemas.openxmlformats.org/officeDocument/2006/relationships/hyperlink" Target="https://sanes.atlassian.net/browse/ESPC360-967?atlOrigin=eyJpIjoiMjBhNWIzMmFjMjdiNGE1YzhhZTE4YmM0ZjA0MDM4ZWYiLCJwIjoiZXhjZWwtamlyYSJ9" TargetMode="External"/><Relationship Id="rId23" Type="http://schemas.openxmlformats.org/officeDocument/2006/relationships/hyperlink" Target="https://sanes.atlassian.net/browse/ESPC360-6994?atlOrigin=eyJpIjoiMjBhNWIzMmFjMjdiNGE1YzhhZTE4YmM0ZjA0MDM4ZWYiLCJwIjoiZXhjZWwtamlyYSJ9" TargetMode="External"/><Relationship Id="rId1829" Type="http://schemas.openxmlformats.org/officeDocument/2006/relationships/hyperlink" Target="https://sanes.atlassian.net/browse/ESPC360-537?atlOrigin=eyJpIjoiMjBhNWIzMmFjMjdiNGE1YzhhZTE4YmM0ZjA0MDM4ZWYiLCJwIjoiZXhjZWwtamlyYSJ9" TargetMode="External"/><Relationship Id="rId2298" Type="http://schemas.openxmlformats.org/officeDocument/2006/relationships/hyperlink" Target="https://sanes.atlassian.net/browse/ESPC360-188?atlOrigin=eyJpIjoiMjBhNWIzMmFjMjdiNGE1YzhhZTE4YmM0ZjA0MDM4ZWYiLCJwIjoiZXhjZWwtamlyYSJ9" TargetMode="External"/><Relationship Id="rId172" Type="http://schemas.openxmlformats.org/officeDocument/2006/relationships/hyperlink" Target="https://sanes.atlassian.net/browse/ESDCENINFO-1105?atlOrigin=eyJpIjoiMjBhNWIzMmFjMjdiNGE1YzhhZTE4YmM0ZjA0MDM4ZWYiLCJwIjoiZXhjZWwtamlyYSJ9" TargetMode="External"/><Relationship Id="rId477" Type="http://schemas.openxmlformats.org/officeDocument/2006/relationships/hyperlink" Target="https://sanes.atlassian.net/browse/ESPC360-5712?atlOrigin=eyJpIjoiMjBhNWIzMmFjMjdiNGE1YzhhZTE4YmM0ZjA0MDM4ZWYiLCJwIjoiZXhjZWwtamlyYSJ9" TargetMode="External"/><Relationship Id="rId684" Type="http://schemas.openxmlformats.org/officeDocument/2006/relationships/hyperlink" Target="https://sanes.atlassian.net/browse/ESPC360-5823?atlOrigin=eyJpIjoiMjBhNWIzMmFjMjdiNGE1YzhhZTE4YmM0ZjA0MDM4ZWYiLCJwIjoiZXhjZWwtamlyYSJ9" TargetMode="External"/><Relationship Id="rId2060" Type="http://schemas.openxmlformats.org/officeDocument/2006/relationships/hyperlink" Target="https://sanes.atlassian.net/browse/ESPC360-566?atlOrigin=eyJpIjoiMjBhNWIzMmFjMjdiNGE1YzhhZTE4YmM0ZjA0MDM4ZWYiLCJwIjoiZXhjZWwtamlyYSJ9" TargetMode="External"/><Relationship Id="rId2158" Type="http://schemas.openxmlformats.org/officeDocument/2006/relationships/hyperlink" Target="https://sanes.atlassian.net/browse/ESPC360-91?atlOrigin=eyJpIjoiMjBhNWIzMmFjMjdiNGE1YzhhZTE4YmM0ZjA0MDM4ZWYiLCJwIjoiZXhjZWwtamlyYSJ9" TargetMode="External"/><Relationship Id="rId2365" Type="http://schemas.openxmlformats.org/officeDocument/2006/relationships/hyperlink" Target="https://sanes.atlassian.net/browse/ESPC360-56?atlOrigin=eyJpIjoiMjBhNWIzMmFjMjdiNGE1YzhhZTE4YmM0ZjA0MDM4ZWYiLCJwIjoiZXhjZWwtamlyYSJ9" TargetMode="External"/><Relationship Id="rId337" Type="http://schemas.openxmlformats.org/officeDocument/2006/relationships/hyperlink" Target="https://sanes.atlassian.net/browse/ESPC360-7232?atlOrigin=eyJpIjoiMjBhNWIzMmFjMjdiNGE1YzhhZTE4YmM0ZjA0MDM4ZWYiLCJwIjoiZXhjZWwtamlyYSJ9" TargetMode="External"/><Relationship Id="rId891" Type="http://schemas.openxmlformats.org/officeDocument/2006/relationships/hyperlink" Target="https://sanes.atlassian.net/browse/ESPC360-3646?atlOrigin=eyJpIjoiMjBhNWIzMmFjMjdiNGE1YzhhZTE4YmM0ZjA0MDM4ZWYiLCJwIjoiZXhjZWwtamlyYSJ9" TargetMode="External"/><Relationship Id="rId989" Type="http://schemas.openxmlformats.org/officeDocument/2006/relationships/hyperlink" Target="https://sanes.atlassian.net/browse/ESPC360-4940?atlOrigin=eyJpIjoiMjBhNWIzMmFjMjdiNGE1YzhhZTE4YmM0ZjA0MDM4ZWYiLCJwIjoiZXhjZWwtamlyYSJ9" TargetMode="External"/><Relationship Id="rId2018" Type="http://schemas.openxmlformats.org/officeDocument/2006/relationships/hyperlink" Target="https://sanes.atlassian.net/browse/ESPC360-26?atlOrigin=eyJpIjoiMjBhNWIzMmFjMjdiNGE1YzhhZTE4YmM0ZjA0MDM4ZWYiLCJwIjoiZXhjZWwtamlyYSJ9" TargetMode="External"/><Relationship Id="rId544" Type="http://schemas.openxmlformats.org/officeDocument/2006/relationships/hyperlink" Target="https://sanes.atlassian.net/browse/ESPC360-6262?atlOrigin=eyJpIjoiMjBhNWIzMmFjMjdiNGE1YzhhZTE4YmM0ZjA0MDM4ZWYiLCJwIjoiZXhjZWwtamlyYSJ9" TargetMode="External"/><Relationship Id="rId751" Type="http://schemas.openxmlformats.org/officeDocument/2006/relationships/hyperlink" Target="https://sanes.atlassian.net/browse/ESDCENINFO-1110?atlOrigin=eyJpIjoiMjBhNWIzMmFjMjdiNGE1YzhhZTE4YmM0ZjA0MDM4ZWYiLCJwIjoiZXhjZWwtamlyYSJ9" TargetMode="External"/><Relationship Id="rId849" Type="http://schemas.openxmlformats.org/officeDocument/2006/relationships/hyperlink" Target="https://sanes.atlassian.net/browse/ESDCENINFO-1087?atlOrigin=eyJpIjoiMjBhNWIzMmFjMjdiNGE1YzhhZTE4YmM0ZjA0MDM4ZWYiLCJwIjoiZXhjZWwtamlyYSJ9" TargetMode="External"/><Relationship Id="rId1174" Type="http://schemas.openxmlformats.org/officeDocument/2006/relationships/hyperlink" Target="https://sanes.atlassian.net/browse/ESPC360-3885?atlOrigin=eyJpIjoiMjBhNWIzMmFjMjdiNGE1YzhhZTE4YmM0ZjA0MDM4ZWYiLCJwIjoiZXhjZWwtamlyYSJ9" TargetMode="External"/><Relationship Id="rId1381" Type="http://schemas.openxmlformats.org/officeDocument/2006/relationships/hyperlink" Target="https://sanes.atlassian.net/browse/ESPC360-3135?atlOrigin=eyJpIjoiMjBhNWIzMmFjMjdiNGE1YzhhZTE4YmM0ZjA0MDM4ZWYiLCJwIjoiZXhjZWwtamlyYSJ9" TargetMode="External"/><Relationship Id="rId1479" Type="http://schemas.openxmlformats.org/officeDocument/2006/relationships/hyperlink" Target="https://sanes.atlassian.net/browse/ESPC360-717?atlOrigin=eyJpIjoiMjBhNWIzMmFjMjdiNGE1YzhhZTE4YmM0ZjA0MDM4ZWYiLCJwIjoiZXhjZWwtamlyYSJ9" TargetMode="External"/><Relationship Id="rId1686" Type="http://schemas.openxmlformats.org/officeDocument/2006/relationships/hyperlink" Target="https://sanes.atlassian.net/browse/ESPC360-950?atlOrigin=eyJpIjoiMjBhNWIzMmFjMjdiNGE1YzhhZTE4YmM0ZjA0MDM4ZWYiLCJwIjoiZXhjZWwtamlyYSJ9" TargetMode="External"/><Relationship Id="rId2225" Type="http://schemas.openxmlformats.org/officeDocument/2006/relationships/hyperlink" Target="https://sanes.atlassian.net/browse/ESPC360-26?atlOrigin=eyJpIjoiMjBhNWIzMmFjMjdiNGE1YzhhZTE4YmM0ZjA0MDM4ZWYiLCJwIjoiZXhjZWwtamlyYSJ9" TargetMode="External"/><Relationship Id="rId2432" Type="http://schemas.openxmlformats.org/officeDocument/2006/relationships/hyperlink" Target="https://sanes.atlassian.net/browse/ESPC360-46?atlOrigin=eyJpIjoiMjBhNWIzMmFjMjdiNGE1YzhhZTE4YmM0ZjA0MDM4ZWYiLCJwIjoiZXhjZWwtamlyYSJ9" TargetMode="External"/><Relationship Id="rId404" Type="http://schemas.openxmlformats.org/officeDocument/2006/relationships/hyperlink" Target="https://sanes.atlassian.net/browse/ESDCENINFO-1105?atlOrigin=eyJpIjoiMjBhNWIzMmFjMjdiNGE1YzhhZTE4YmM0ZjA0MDM4ZWYiLCJwIjoiZXhjZWwtamlyYSJ9" TargetMode="External"/><Relationship Id="rId611" Type="http://schemas.openxmlformats.org/officeDocument/2006/relationships/hyperlink" Target="https://sanes.atlassian.net/browse/ESPC360-5919?atlOrigin=eyJpIjoiMjBhNWIzMmFjMjdiNGE1YzhhZTE4YmM0ZjA0MDM4ZWYiLCJwIjoiZXhjZWwtamlyYSJ9" TargetMode="External"/><Relationship Id="rId1034" Type="http://schemas.openxmlformats.org/officeDocument/2006/relationships/hyperlink" Target="https://sanes.atlassian.net/browse/ESPC360-4581?atlOrigin=eyJpIjoiMjBhNWIzMmFjMjdiNGE1YzhhZTE4YmM0ZjA0MDM4ZWYiLCJwIjoiZXhjZWwtamlyYSJ9" TargetMode="External"/><Relationship Id="rId1241" Type="http://schemas.openxmlformats.org/officeDocument/2006/relationships/hyperlink" Target="https://sanes.atlassian.net/browse/ESPC360-4519?atlOrigin=eyJpIjoiMjBhNWIzMmFjMjdiNGE1YzhhZTE4YmM0ZjA0MDM4ZWYiLCJwIjoiZXhjZWwtamlyYSJ9" TargetMode="External"/><Relationship Id="rId1339" Type="http://schemas.openxmlformats.org/officeDocument/2006/relationships/hyperlink" Target="https://sanes.atlassian.net/browse/ESPC360-91?atlOrigin=eyJpIjoiMjBhNWIzMmFjMjdiNGE1YzhhZTE4YmM0ZjA0MDM4ZWYiLCJwIjoiZXhjZWwtamlyYSJ9" TargetMode="External"/><Relationship Id="rId1893" Type="http://schemas.openxmlformats.org/officeDocument/2006/relationships/hyperlink" Target="https://sanes.atlassian.net/browse/ESPC360-26?atlOrigin=eyJpIjoiMjBhNWIzMmFjMjdiNGE1YzhhZTE4YmM0ZjA0MDM4ZWYiLCJwIjoiZXhjZWwtamlyYSJ9" TargetMode="External"/><Relationship Id="rId709" Type="http://schemas.openxmlformats.org/officeDocument/2006/relationships/hyperlink" Target="https://sanes.atlassian.net/browse/ESDCENINFO-1110?atlOrigin=eyJpIjoiMjBhNWIzMmFjMjdiNGE1YzhhZTE4YmM0ZjA0MDM4ZWYiLCJwIjoiZXhjZWwtamlyYSJ9" TargetMode="External"/><Relationship Id="rId916" Type="http://schemas.openxmlformats.org/officeDocument/2006/relationships/hyperlink" Target="https://sanes.atlassian.net/browse/ESPC360-5201?atlOrigin=eyJpIjoiMjBhNWIzMmFjMjdiNGE1YzhhZTE4YmM0ZjA0MDM4ZWYiLCJwIjoiZXhjZWwtamlyYSJ9" TargetMode="External"/><Relationship Id="rId1101" Type="http://schemas.openxmlformats.org/officeDocument/2006/relationships/hyperlink" Target="https://sanes.atlassian.net/browse/ESPC360-4496?atlOrigin=eyJpIjoiMjBhNWIzMmFjMjdiNGE1YzhhZTE4YmM0ZjA0MDM4ZWYiLCJwIjoiZXhjZWwtamlyYSJ9" TargetMode="External"/><Relationship Id="rId1546" Type="http://schemas.openxmlformats.org/officeDocument/2006/relationships/hyperlink" Target="https://sanes.atlassian.net/browse/PORTALADN-38316?atlOrigin=eyJpIjoiMjBhNWIzMmFjMjdiNGE1YzhhZTE4YmM0ZjA0MDM4ZWYiLCJwIjoiZXhjZWwtamlyYSJ9" TargetMode="External"/><Relationship Id="rId1753" Type="http://schemas.openxmlformats.org/officeDocument/2006/relationships/hyperlink" Target="https://sanes.atlassian.net/browse/ESPC360-2497?atlOrigin=eyJpIjoiMjBhNWIzMmFjMjdiNGE1YzhhZTE4YmM0ZjA0MDM4ZWYiLCJwIjoiZXhjZWwtamlyYSJ9" TargetMode="External"/><Relationship Id="rId1960" Type="http://schemas.openxmlformats.org/officeDocument/2006/relationships/hyperlink" Target="https://sanes.atlassian.net/browse/ESPC360-978?atlOrigin=eyJpIjoiMjBhNWIzMmFjMjdiNGE1YzhhZTE4YmM0ZjA0MDM4ZWYiLCJwIjoiZXhjZWwtamlyYSJ9" TargetMode="External"/><Relationship Id="rId45" Type="http://schemas.openxmlformats.org/officeDocument/2006/relationships/hyperlink" Target="https://sanes.atlassian.net/browse/ESDCENINFO-1105?atlOrigin=eyJpIjoiMjBhNWIzMmFjMjdiNGE1YzhhZTE4YmM0ZjA0MDM4ZWYiLCJwIjoiZXhjZWwtamlyYSJ9" TargetMode="External"/><Relationship Id="rId1406" Type="http://schemas.openxmlformats.org/officeDocument/2006/relationships/hyperlink" Target="https://sanes.atlassian.net/browse/ESDCENINFO-1036?atlOrigin=eyJpIjoiMjBhNWIzMmFjMjdiNGE1YzhhZTE4YmM0ZjA0MDM4ZWYiLCJwIjoiZXhjZWwtamlyYSJ9" TargetMode="External"/><Relationship Id="rId1613" Type="http://schemas.openxmlformats.org/officeDocument/2006/relationships/hyperlink" Target="https://sanes.atlassian.net/browse/ESPC360-2155?atlOrigin=eyJpIjoiMjBhNWIzMmFjMjdiNGE1YzhhZTE4YmM0ZjA0MDM4ZWYiLCJwIjoiZXhjZWwtamlyYSJ9" TargetMode="External"/><Relationship Id="rId1820" Type="http://schemas.openxmlformats.org/officeDocument/2006/relationships/hyperlink" Target="https://sanes.atlassian.net/browse/ESPC360-56?atlOrigin=eyJpIjoiMjBhNWIzMmFjMjdiNGE1YzhhZTE4YmM0ZjA0MDM4ZWYiLCJwIjoiZXhjZWwtamlyYSJ9" TargetMode="External"/><Relationship Id="rId194" Type="http://schemas.openxmlformats.org/officeDocument/2006/relationships/hyperlink" Target="https://sanes.atlassian.net/browse/ESPC360-8025?atlOrigin=eyJpIjoiMjBhNWIzMmFjMjdiNGE1YzhhZTE4YmM0ZjA0MDM4ZWYiLCJwIjoiZXhjZWwtamlyYSJ9" TargetMode="External"/><Relationship Id="rId1918" Type="http://schemas.openxmlformats.org/officeDocument/2006/relationships/hyperlink" Target="https://sanes.atlassian.net/browse/ESPC360-1121?atlOrigin=eyJpIjoiMjBhNWIzMmFjMjdiNGE1YzhhZTE4YmM0ZjA0MDM4ZWYiLCJwIjoiZXhjZWwtamlyYSJ9" TargetMode="External"/><Relationship Id="rId2082" Type="http://schemas.openxmlformats.org/officeDocument/2006/relationships/hyperlink" Target="https://sanes.atlassian.net/browse/ESPC360-36?atlOrigin=eyJpIjoiMjBhNWIzMmFjMjdiNGE1YzhhZTE4YmM0ZjA0MDM4ZWYiLCJwIjoiZXhjZWwtamlyYSJ9" TargetMode="External"/><Relationship Id="rId261" Type="http://schemas.openxmlformats.org/officeDocument/2006/relationships/hyperlink" Target="https://sanes.atlassian.net/browse/ESPC360-6855?atlOrigin=eyJpIjoiMjBhNWIzMmFjMjdiNGE1YzhhZTE4YmM0ZjA0MDM4ZWYiLCJwIjoiZXhjZWwtamlyYSJ9" TargetMode="External"/><Relationship Id="rId499" Type="http://schemas.openxmlformats.org/officeDocument/2006/relationships/hyperlink" Target="https://sanes.atlassian.net/browse/ESDCENINFO-1070?atlOrigin=eyJpIjoiMjBhNWIzMmFjMjdiNGE1YzhhZTE4YmM0ZjA0MDM4ZWYiLCJwIjoiZXhjZWwtamlyYSJ9" TargetMode="External"/><Relationship Id="rId2387" Type="http://schemas.openxmlformats.org/officeDocument/2006/relationships/hyperlink" Target="https://sanes.atlassian.net/browse/ESPC360-108?atlOrigin=eyJpIjoiMjBhNWIzMmFjMjdiNGE1YzhhZTE4YmM0ZjA0MDM4ZWYiLCJwIjoiZXhjZWwtamlyYSJ9" TargetMode="External"/><Relationship Id="rId359" Type="http://schemas.openxmlformats.org/officeDocument/2006/relationships/hyperlink" Target="https://sanes.atlassian.net/browse/ESPC360-3468?atlOrigin=eyJpIjoiMjBhNWIzMmFjMjdiNGE1YzhhZTE4YmM0ZjA0MDM4ZWYiLCJwIjoiZXhjZWwtamlyYSJ9" TargetMode="External"/><Relationship Id="rId566" Type="http://schemas.openxmlformats.org/officeDocument/2006/relationships/hyperlink" Target="https://sanes.atlassian.net/browse/ESDCENINFO-1085?atlOrigin=eyJpIjoiMjBhNWIzMmFjMjdiNGE1YzhhZTE4YmM0ZjA0MDM4ZWYiLCJwIjoiZXhjZWwtamlyYSJ9" TargetMode="External"/><Relationship Id="rId773" Type="http://schemas.openxmlformats.org/officeDocument/2006/relationships/hyperlink" Target="https://sanes.atlassian.net/browse/ESPC360-5208?atlOrigin=eyJpIjoiMjBhNWIzMmFjMjdiNGE1YzhhZTE4YmM0ZjA0MDM4ZWYiLCJwIjoiZXhjZWwtamlyYSJ9" TargetMode="External"/><Relationship Id="rId1196" Type="http://schemas.openxmlformats.org/officeDocument/2006/relationships/hyperlink" Target="https://sanes.atlassian.net/browse/ESPC360-4552?atlOrigin=eyJpIjoiMjBhNWIzMmFjMjdiNGE1YzhhZTE4YmM0ZjA0MDM4ZWYiLCJwIjoiZXhjZWwtamlyYSJ9" TargetMode="External"/><Relationship Id="rId2247" Type="http://schemas.openxmlformats.org/officeDocument/2006/relationships/hyperlink" Target="https://sanes.atlassian.net/browse/ESPC360-286?atlOrigin=eyJpIjoiMjBhNWIzMmFjMjdiNGE1YzhhZTE4YmM0ZjA0MDM4ZWYiLCJwIjoiZXhjZWwtamlyYSJ9" TargetMode="External"/><Relationship Id="rId2454" Type="http://schemas.openxmlformats.org/officeDocument/2006/relationships/hyperlink" Target="https://sanes.atlassian.net/browse/ESPC360-4276?atlOrigin=eyJpIjoiMjBhNWIzMmFjMjdiNGE1YzhhZTE4YmM0ZjA0MDM4ZWYiLCJwIjoiZXhjZWwtamlyYSJ9" TargetMode="External"/><Relationship Id="rId121" Type="http://schemas.openxmlformats.org/officeDocument/2006/relationships/hyperlink" Target="https://sanes.atlassian.net/browse/ESPC360-8670?atlOrigin=eyJpIjoiMjBhNWIzMmFjMjdiNGE1YzhhZTE4YmM0ZjA0MDM4ZWYiLCJwIjoiZXhjZWwtamlyYSJ9" TargetMode="External"/><Relationship Id="rId219" Type="http://schemas.openxmlformats.org/officeDocument/2006/relationships/hyperlink" Target="https://sanes.atlassian.net/browse/ESPC360-7947?atlOrigin=eyJpIjoiMjBhNWIzMmFjMjdiNGE1YzhhZTE4YmM0ZjA0MDM4ZWYiLCJwIjoiZXhjZWwtamlyYSJ9" TargetMode="External"/><Relationship Id="rId426" Type="http://schemas.openxmlformats.org/officeDocument/2006/relationships/hyperlink" Target="https://sanes.atlassian.net/browse/ESPC360-6767?atlOrigin=eyJpIjoiMjBhNWIzMmFjMjdiNGE1YzhhZTE4YmM0ZjA0MDM4ZWYiLCJwIjoiZXhjZWwtamlyYSJ9" TargetMode="External"/><Relationship Id="rId633" Type="http://schemas.openxmlformats.org/officeDocument/2006/relationships/hyperlink" Target="https://sanes.atlassian.net/browse/ESPC360-5823?atlOrigin=eyJpIjoiMjBhNWIzMmFjMjdiNGE1YzhhZTE4YmM0ZjA0MDM4ZWYiLCJwIjoiZXhjZWwtamlyYSJ9" TargetMode="External"/><Relationship Id="rId980" Type="http://schemas.openxmlformats.org/officeDocument/2006/relationships/hyperlink" Target="https://sanes.atlassian.net/browse/ESPC360-4952?atlOrigin=eyJpIjoiMjBhNWIzMmFjMjdiNGE1YzhhZTE4YmM0ZjA0MDM4ZWYiLCJwIjoiZXhjZWwtamlyYSJ9" TargetMode="External"/><Relationship Id="rId1056" Type="http://schemas.openxmlformats.org/officeDocument/2006/relationships/hyperlink" Target="https://sanes.atlassian.net/browse/ESPC360-4553?atlOrigin=eyJpIjoiMjBhNWIzMmFjMjdiNGE1YzhhZTE4YmM0ZjA0MDM4ZWYiLCJwIjoiZXhjZWwtamlyYSJ9" TargetMode="External"/><Relationship Id="rId1263" Type="http://schemas.openxmlformats.org/officeDocument/2006/relationships/hyperlink" Target="https://sanes.atlassian.net/browse/ESPC360-3882?atlOrigin=eyJpIjoiMjBhNWIzMmFjMjdiNGE1YzhhZTE4YmM0ZjA0MDM4ZWYiLCJwIjoiZXhjZWwtamlyYSJ9" TargetMode="External"/><Relationship Id="rId2107" Type="http://schemas.openxmlformats.org/officeDocument/2006/relationships/hyperlink" Target="https://sanes.atlassian.net/browse/ESPC360-496?atlOrigin=eyJpIjoiMjBhNWIzMmFjMjdiNGE1YzhhZTE4YmM0ZjA0MDM4ZWYiLCJwIjoiZXhjZWwtamlyYSJ9" TargetMode="External"/><Relationship Id="rId2314" Type="http://schemas.openxmlformats.org/officeDocument/2006/relationships/hyperlink" Target="https://sanes.atlassian.net/browse/ESPC360-36?atlOrigin=eyJpIjoiMjBhNWIzMmFjMjdiNGE1YzhhZTE4YmM0ZjA0MDM4ZWYiLCJwIjoiZXhjZWwtamlyYSJ9" TargetMode="External"/><Relationship Id="rId840" Type="http://schemas.openxmlformats.org/officeDocument/2006/relationships/hyperlink" Target="https://sanes.atlassian.net/browse/ESDCENINFO-1105?atlOrigin=eyJpIjoiMjBhNWIzMmFjMjdiNGE1YzhhZTE4YmM0ZjA0MDM4ZWYiLCJwIjoiZXhjZWwtamlyYSJ9" TargetMode="External"/><Relationship Id="rId938" Type="http://schemas.openxmlformats.org/officeDocument/2006/relationships/hyperlink" Target="https://sanes.atlassian.net/browse/ESPC360-3882?atlOrigin=eyJpIjoiMjBhNWIzMmFjMjdiNGE1YzhhZTE4YmM0ZjA0MDM4ZWYiLCJwIjoiZXhjZWwtamlyYSJ9" TargetMode="External"/><Relationship Id="rId1470" Type="http://schemas.openxmlformats.org/officeDocument/2006/relationships/hyperlink" Target="https://sanes.atlassian.net/browse/ESPC360-552?atlOrigin=eyJpIjoiMjBhNWIzMmFjMjdiNGE1YzhhZTE4YmM0ZjA0MDM4ZWYiLCJwIjoiZXhjZWwtamlyYSJ9" TargetMode="External"/><Relationship Id="rId1568" Type="http://schemas.openxmlformats.org/officeDocument/2006/relationships/hyperlink" Target="https://sanes.atlassian.net/browse/ESPC360-2204?atlOrigin=eyJpIjoiMjBhNWIzMmFjMjdiNGE1YzhhZTE4YmM0ZjA0MDM4ZWYiLCJwIjoiZXhjZWwtamlyYSJ9" TargetMode="External"/><Relationship Id="rId1775" Type="http://schemas.openxmlformats.org/officeDocument/2006/relationships/hyperlink" Target="https://sanes.atlassian.net/browse/ESPC360-717?atlOrigin=eyJpIjoiMjBhNWIzMmFjMjdiNGE1YzhhZTE4YmM0ZjA0MDM4ZWYiLCJwIjoiZXhjZWwtamlyYSJ9" TargetMode="External"/><Relationship Id="rId67" Type="http://schemas.openxmlformats.org/officeDocument/2006/relationships/hyperlink" Target="https://sanes.atlassian.net/browse/ESPC360-8763?atlOrigin=eyJpIjoiMjBhNWIzMmFjMjdiNGE1YzhhZTE4YmM0ZjA0MDM4ZWYiLCJwIjoiZXhjZWwtamlyYSJ9" TargetMode="External"/><Relationship Id="rId700" Type="http://schemas.openxmlformats.org/officeDocument/2006/relationships/hyperlink" Target="https://sanes.atlassian.net/browse/ESDCENINFO-1110?atlOrigin=eyJpIjoiMjBhNWIzMmFjMjdiNGE1YzhhZTE4YmM0ZjA0MDM4ZWYiLCJwIjoiZXhjZWwtamlyYSJ9" TargetMode="External"/><Relationship Id="rId1123" Type="http://schemas.openxmlformats.org/officeDocument/2006/relationships/hyperlink" Target="https://sanes.atlassian.net/browse/ESPC360-3882?atlOrigin=eyJpIjoiMjBhNWIzMmFjMjdiNGE1YzhhZTE4YmM0ZjA0MDM4ZWYiLCJwIjoiZXhjZWwtamlyYSJ9" TargetMode="External"/><Relationship Id="rId1330" Type="http://schemas.openxmlformats.org/officeDocument/2006/relationships/hyperlink" Target="https://sanes.atlassian.net/browse/ESPC360-3649?atlOrigin=eyJpIjoiMjBhNWIzMmFjMjdiNGE1YzhhZTE4YmM0ZjA0MDM4ZWYiLCJwIjoiZXhjZWwtamlyYSJ9" TargetMode="External"/><Relationship Id="rId1428" Type="http://schemas.openxmlformats.org/officeDocument/2006/relationships/hyperlink" Target="https://sanes.atlassian.net/browse/ESPC360-2868?atlOrigin=eyJpIjoiMjBhNWIzMmFjMjdiNGE1YzhhZTE4YmM0ZjA0MDM4ZWYiLCJwIjoiZXhjZWwtamlyYSJ9" TargetMode="External"/><Relationship Id="rId1635" Type="http://schemas.openxmlformats.org/officeDocument/2006/relationships/hyperlink" Target="https://sanes.atlassian.net/browse/ESPC360-36?atlOrigin=eyJpIjoiMjBhNWIzMmFjMjdiNGE1YzhhZTE4YmM0ZjA0MDM4ZWYiLCJwIjoiZXhjZWwtamlyYSJ9" TargetMode="External"/><Relationship Id="rId1982" Type="http://schemas.openxmlformats.org/officeDocument/2006/relationships/hyperlink" Target="https://sanes.atlassian.net/browse/ESPC360-91?atlOrigin=eyJpIjoiMjBhNWIzMmFjMjdiNGE1YzhhZTE4YmM0ZjA0MDM4ZWYiLCJwIjoiZXhjZWwtamlyYSJ9" TargetMode="External"/><Relationship Id="rId1842" Type="http://schemas.openxmlformats.org/officeDocument/2006/relationships/hyperlink" Target="https://sanes.atlassian.net/browse/ESPC360-26?atlOrigin=eyJpIjoiMjBhNWIzMmFjMjdiNGE1YzhhZTE4YmM0ZjA0MDM4ZWYiLCJwIjoiZXhjZWwtamlyYSJ9" TargetMode="External"/><Relationship Id="rId1702" Type="http://schemas.openxmlformats.org/officeDocument/2006/relationships/hyperlink" Target="https://sanes.atlassian.net/browse/ESPC360-26?atlOrigin=eyJpIjoiMjBhNWIzMmFjMjdiNGE1YzhhZTE4YmM0ZjA0MDM4ZWYiLCJwIjoiZXhjZWwtamlyYSJ9" TargetMode="External"/><Relationship Id="rId283" Type="http://schemas.openxmlformats.org/officeDocument/2006/relationships/hyperlink" Target="https://sanes.atlassian.net/browse/ESPC360-7581?atlOrigin=eyJpIjoiMjBhNWIzMmFjMjdiNGE1YzhhZTE4YmM0ZjA0MDM4ZWYiLCJwIjoiZXhjZWwtamlyYSJ9" TargetMode="External"/><Relationship Id="rId490" Type="http://schemas.openxmlformats.org/officeDocument/2006/relationships/hyperlink" Target="https://sanes.atlassian.net/browse/ESPC360-3882?atlOrigin=eyJpIjoiMjBhNWIzMmFjMjdiNGE1YzhhZTE4YmM0ZjA0MDM4ZWYiLCJwIjoiZXhjZWwtamlyYSJ9" TargetMode="External"/><Relationship Id="rId2171" Type="http://schemas.openxmlformats.org/officeDocument/2006/relationships/hyperlink" Target="https://sanes.atlassian.net/browse/ESPC360-2497?atlOrigin=eyJpIjoiMjBhNWIzMmFjMjdiNGE1YzhhZTE4YmM0ZjA0MDM4ZWYiLCJwIjoiZXhjZWwtamlyYSJ9" TargetMode="External"/><Relationship Id="rId143" Type="http://schemas.openxmlformats.org/officeDocument/2006/relationships/hyperlink" Target="https://sanes.atlassian.net/browse/ESDCENINFO-1070?atlOrigin=eyJpIjoiMjBhNWIzMmFjMjdiNGE1YzhhZTE4YmM0ZjA0MDM4ZWYiLCJwIjoiZXhjZWwtamlyYSJ9" TargetMode="External"/><Relationship Id="rId350" Type="http://schemas.openxmlformats.org/officeDocument/2006/relationships/hyperlink" Target="https://sanes.atlassian.net/browse/ESDCENINFO-1087?atlOrigin=eyJpIjoiMjBhNWIzMmFjMjdiNGE1YzhhZTE4YmM0ZjA0MDM4ZWYiLCJwIjoiZXhjZWwtamlyYSJ9" TargetMode="External"/><Relationship Id="rId588" Type="http://schemas.openxmlformats.org/officeDocument/2006/relationships/hyperlink" Target="https://sanes.atlassian.net/browse/ESPC360-6071?atlOrigin=eyJpIjoiMjBhNWIzMmFjMjdiNGE1YzhhZTE4YmM0ZjA0MDM4ZWYiLCJwIjoiZXhjZWwtamlyYSJ9" TargetMode="External"/><Relationship Id="rId795" Type="http://schemas.openxmlformats.org/officeDocument/2006/relationships/hyperlink" Target="https://sanes.atlassian.net/browse/ESDCENINFO-1089?atlOrigin=eyJpIjoiMjBhNWIzMmFjMjdiNGE1YzhhZTE4YmM0ZjA0MDM4ZWYiLCJwIjoiZXhjZWwtamlyYSJ9" TargetMode="External"/><Relationship Id="rId2031" Type="http://schemas.openxmlformats.org/officeDocument/2006/relationships/hyperlink" Target="https://sanes.atlassian.net/browse/ESPC360-740?atlOrigin=eyJpIjoiMjBhNWIzMmFjMjdiNGE1YzhhZTE4YmM0ZjA0MDM4ZWYiLCJwIjoiZXhjZWwtamlyYSJ9" TargetMode="External"/><Relationship Id="rId2269" Type="http://schemas.openxmlformats.org/officeDocument/2006/relationships/hyperlink" Target="https://sanes.atlassian.net/browse/ESPC360-61?atlOrigin=eyJpIjoiMjBhNWIzMmFjMjdiNGE1YzhhZTE4YmM0ZjA0MDM4ZWYiLCJwIjoiZXhjZWwtamlyYSJ9" TargetMode="External"/><Relationship Id="rId9" Type="http://schemas.openxmlformats.org/officeDocument/2006/relationships/hyperlink" Target="https://sanes.atlassian.net/browse/ESDCENINFO-1070?atlOrigin=eyJpIjoiMjBhNWIzMmFjMjdiNGE1YzhhZTE4YmM0ZjA0MDM4ZWYiLCJwIjoiZXhjZWwtamlyYSJ9" TargetMode="External"/><Relationship Id="rId210" Type="http://schemas.openxmlformats.org/officeDocument/2006/relationships/hyperlink" Target="https://sanes.atlassian.net/browse/ESPC360-7955?atlOrigin=eyJpIjoiMjBhNWIzMmFjMjdiNGE1YzhhZTE4YmM0ZjA0MDM4ZWYiLCJwIjoiZXhjZWwtamlyYSJ9" TargetMode="External"/><Relationship Id="rId448" Type="http://schemas.openxmlformats.org/officeDocument/2006/relationships/hyperlink" Target="https://sanes.atlassian.net/browse/ESPC360-3882?atlOrigin=eyJpIjoiMjBhNWIzMmFjMjdiNGE1YzhhZTE4YmM0ZjA0MDM4ZWYiLCJwIjoiZXhjZWwtamlyYSJ9" TargetMode="External"/><Relationship Id="rId655" Type="http://schemas.openxmlformats.org/officeDocument/2006/relationships/hyperlink" Target="https://sanes.atlassian.net/browse/ESDCENINFO-1110?atlOrigin=eyJpIjoiMjBhNWIzMmFjMjdiNGE1YzhhZTE4YmM0ZjA0MDM4ZWYiLCJwIjoiZXhjZWwtamlyYSJ9" TargetMode="External"/><Relationship Id="rId862" Type="http://schemas.openxmlformats.org/officeDocument/2006/relationships/hyperlink" Target="https://sanes.atlassian.net/browse/ESPC360-5095?atlOrigin=eyJpIjoiMjBhNWIzMmFjMjdiNGE1YzhhZTE4YmM0ZjA0MDM4ZWYiLCJwIjoiZXhjZWwtamlyYSJ9" TargetMode="External"/><Relationship Id="rId1078" Type="http://schemas.openxmlformats.org/officeDocument/2006/relationships/hyperlink" Target="https://sanes.atlassian.net/browse/ESPC360-3882?atlOrigin=eyJpIjoiMjBhNWIzMmFjMjdiNGE1YzhhZTE4YmM0ZjA0MDM4ZWYiLCJwIjoiZXhjZWwtamlyYSJ9" TargetMode="External"/><Relationship Id="rId1285" Type="http://schemas.openxmlformats.org/officeDocument/2006/relationships/hyperlink" Target="https://sanes.atlassian.net/browse/ESPC360-3441?atlOrigin=eyJpIjoiMjBhNWIzMmFjMjdiNGE1YzhhZTE4YmM0ZjA0MDM4ZWYiLCJwIjoiZXhjZWwtamlyYSJ9" TargetMode="External"/><Relationship Id="rId1492" Type="http://schemas.openxmlformats.org/officeDocument/2006/relationships/hyperlink" Target="https://sanes.atlassian.net/browse/ESPC360-3882?atlOrigin=eyJpIjoiMjBhNWIzMmFjMjdiNGE1YzhhZTE4YmM0ZjA0MDM4ZWYiLCJwIjoiZXhjZWwtamlyYSJ9" TargetMode="External"/><Relationship Id="rId2129" Type="http://schemas.openxmlformats.org/officeDocument/2006/relationships/hyperlink" Target="https://sanes.atlassian.net/browse/ESPC360-282?atlOrigin=eyJpIjoiMjBhNWIzMmFjMjdiNGE1YzhhZTE4YmM0ZjA0MDM4ZWYiLCJwIjoiZXhjZWwtamlyYSJ9" TargetMode="External"/><Relationship Id="rId2336" Type="http://schemas.openxmlformats.org/officeDocument/2006/relationships/hyperlink" Target="https://sanes.atlassian.net/browse/ESPC360-50?atlOrigin=eyJpIjoiMjBhNWIzMmFjMjdiNGE1YzhhZTE4YmM0ZjA0MDM4ZWYiLCJwIjoiZXhjZWwtamlyYSJ9" TargetMode="External"/><Relationship Id="rId308" Type="http://schemas.openxmlformats.org/officeDocument/2006/relationships/hyperlink" Target="https://sanes.atlassian.net/browse/ESPC360-7406?atlOrigin=eyJpIjoiMjBhNWIzMmFjMjdiNGE1YzhhZTE4YmM0ZjA0MDM4ZWYiLCJwIjoiZXhjZWwtamlyYSJ9" TargetMode="External"/><Relationship Id="rId515" Type="http://schemas.openxmlformats.org/officeDocument/2006/relationships/hyperlink" Target="https://sanes.atlassian.net/browse/ESPC360-6335?atlOrigin=eyJpIjoiMjBhNWIzMmFjMjdiNGE1YzhhZTE4YmM0ZjA0MDM4ZWYiLCJwIjoiZXhjZWwtamlyYSJ9" TargetMode="External"/><Relationship Id="rId722" Type="http://schemas.openxmlformats.org/officeDocument/2006/relationships/hyperlink" Target="https://sanes.atlassian.net/browse/ESPC360-5835?atlOrigin=eyJpIjoiMjBhNWIzMmFjMjdiNGE1YzhhZTE4YmM0ZjA0MDM4ZWYiLCJwIjoiZXhjZWwtamlyYSJ9" TargetMode="External"/><Relationship Id="rId1145" Type="http://schemas.openxmlformats.org/officeDocument/2006/relationships/hyperlink" Target="https://sanes.atlassian.net/browse/ESPC360-4327?atlOrigin=eyJpIjoiMjBhNWIzMmFjMjdiNGE1YzhhZTE4YmM0ZjA0MDM4ZWYiLCJwIjoiZXhjZWwtamlyYSJ9" TargetMode="External"/><Relationship Id="rId1352" Type="http://schemas.openxmlformats.org/officeDocument/2006/relationships/hyperlink" Target="https://sanes.atlassian.net/browse/ESPC360-3737?atlOrigin=eyJpIjoiMjBhNWIzMmFjMjdiNGE1YzhhZTE4YmM0ZjA0MDM4ZWYiLCJwIjoiZXhjZWwtamlyYSJ9" TargetMode="External"/><Relationship Id="rId1797" Type="http://schemas.openxmlformats.org/officeDocument/2006/relationships/hyperlink" Target="https://sanes.atlassian.net/browse/ESPC360-50?atlOrigin=eyJpIjoiMjBhNWIzMmFjMjdiNGE1YzhhZTE4YmM0ZjA0MDM4ZWYiLCJwIjoiZXhjZWwtamlyYSJ9" TargetMode="External"/><Relationship Id="rId2403" Type="http://schemas.openxmlformats.org/officeDocument/2006/relationships/hyperlink" Target="https://sanes.atlassian.net/browse/ESPC360-35?atlOrigin=eyJpIjoiMjBhNWIzMmFjMjdiNGE1YzhhZTE4YmM0ZjA0MDM4ZWYiLCJwIjoiZXhjZWwtamlyYSJ9" TargetMode="External"/><Relationship Id="rId89" Type="http://schemas.openxmlformats.org/officeDocument/2006/relationships/hyperlink" Target="https://sanes.atlassian.net/browse/ESPC360-6855?atlOrigin=eyJpIjoiMjBhNWIzMmFjMjdiNGE1YzhhZTE4YmM0ZjA0MDM4ZWYiLCJwIjoiZXhjZWwtamlyYSJ9" TargetMode="External"/><Relationship Id="rId1005" Type="http://schemas.openxmlformats.org/officeDocument/2006/relationships/hyperlink" Target="https://sanes.atlassian.net/browse/ESPC360-4518?atlOrigin=eyJpIjoiMjBhNWIzMmFjMjdiNGE1YzhhZTE4YmM0ZjA0MDM4ZWYiLCJwIjoiZXhjZWwtamlyYSJ9" TargetMode="External"/><Relationship Id="rId1212" Type="http://schemas.openxmlformats.org/officeDocument/2006/relationships/hyperlink" Target="https://sanes.atlassian.net/browse/ESPC360-3882?atlOrigin=eyJpIjoiMjBhNWIzMmFjMjdiNGE1YzhhZTE4YmM0ZjA0MDM4ZWYiLCJwIjoiZXhjZWwtamlyYSJ9" TargetMode="External"/><Relationship Id="rId1657" Type="http://schemas.openxmlformats.org/officeDocument/2006/relationships/hyperlink" Target="https://sanes.atlassian.net/browse/ESDCENINFO-1087?atlOrigin=eyJpIjoiMjBhNWIzMmFjMjdiNGE1YzhhZTE4YmM0ZjA0MDM4ZWYiLCJwIjoiZXhjZWwtamlyYSJ9" TargetMode="External"/><Relationship Id="rId1864" Type="http://schemas.openxmlformats.org/officeDocument/2006/relationships/hyperlink" Target="https://sanes.atlassian.net/browse/ESPC360-1153?atlOrigin=eyJpIjoiMjBhNWIzMmFjMjdiNGE1YzhhZTE4YmM0ZjA0MDM4ZWYiLCJwIjoiZXhjZWwtamlyYSJ9" TargetMode="External"/><Relationship Id="rId1517" Type="http://schemas.openxmlformats.org/officeDocument/2006/relationships/hyperlink" Target="https://sanes.atlassian.net/browse/ESPC360-2496?atlOrigin=eyJpIjoiMjBhNWIzMmFjMjdiNGE1YzhhZTE4YmM0ZjA0MDM4ZWYiLCJwIjoiZXhjZWwtamlyYSJ9" TargetMode="External"/><Relationship Id="rId1724" Type="http://schemas.openxmlformats.org/officeDocument/2006/relationships/hyperlink" Target="https://sanes.atlassian.net/browse/ESPC360-1745?atlOrigin=eyJpIjoiMjBhNWIzMmFjMjdiNGE1YzhhZTE4YmM0ZjA0MDM4ZWYiLCJwIjoiZXhjZWwtamlyYSJ9" TargetMode="External"/><Relationship Id="rId16" Type="http://schemas.openxmlformats.org/officeDocument/2006/relationships/hyperlink" Target="https://sanes.atlassian.net/browse/ESPC360-8846?atlOrigin=eyJpIjoiMjBhNWIzMmFjMjdiNGE1YzhhZTE4YmM0ZjA0MDM4ZWYiLCJwIjoiZXhjZWwtamlyYSJ9" TargetMode="External"/><Relationship Id="rId1931" Type="http://schemas.openxmlformats.org/officeDocument/2006/relationships/hyperlink" Target="https://sanes.atlassian.net/browse/ESPC360-87?atlOrigin=eyJpIjoiMjBhNWIzMmFjMjdiNGE1YzhhZTE4YmM0ZjA0MDM4ZWYiLCJwIjoiZXhjZWwtamlyYSJ9" TargetMode="External"/><Relationship Id="rId2193" Type="http://schemas.openxmlformats.org/officeDocument/2006/relationships/hyperlink" Target="https://sanes.atlassian.net/browse/ESPC360-313?atlOrigin=eyJpIjoiMjBhNWIzMmFjMjdiNGE1YzhhZTE4YmM0ZjA0MDM4ZWYiLCJwIjoiZXhjZWwtamlyYSJ9" TargetMode="External"/><Relationship Id="rId165" Type="http://schemas.openxmlformats.org/officeDocument/2006/relationships/hyperlink" Target="https://sanes.atlassian.net/browse/ESPC360-6855?atlOrigin=eyJpIjoiMjBhNWIzMmFjMjdiNGE1YzhhZTE4YmM0ZjA0MDM4ZWYiLCJwIjoiZXhjZWwtamlyYSJ9" TargetMode="External"/><Relationship Id="rId372" Type="http://schemas.openxmlformats.org/officeDocument/2006/relationships/hyperlink" Target="https://sanes.atlassian.net/browse/ESPC360-7199?atlOrigin=eyJpIjoiMjBhNWIzMmFjMjdiNGE1YzhhZTE4YmM0ZjA0MDM4ZWYiLCJwIjoiZXhjZWwtamlyYSJ9" TargetMode="External"/><Relationship Id="rId677" Type="http://schemas.openxmlformats.org/officeDocument/2006/relationships/hyperlink" Target="https://sanes.atlassian.net/browse/ESPC360-5884?atlOrigin=eyJpIjoiMjBhNWIzMmFjMjdiNGE1YzhhZTE4YmM0ZjA0MDM4ZWYiLCJwIjoiZXhjZWwtamlyYSJ9" TargetMode="External"/><Relationship Id="rId2053" Type="http://schemas.openxmlformats.org/officeDocument/2006/relationships/hyperlink" Target="https://sanes.atlassian.net/browse/ESPC360-26?atlOrigin=eyJpIjoiMjBhNWIzMmFjMjdiNGE1YzhhZTE4YmM0ZjA0MDM4ZWYiLCJwIjoiZXhjZWwtamlyYSJ9" TargetMode="External"/><Relationship Id="rId2260" Type="http://schemas.openxmlformats.org/officeDocument/2006/relationships/hyperlink" Target="https://sanes.atlassian.net/browse/ESPC360-5208?atlOrigin=eyJpIjoiMjBhNWIzMmFjMjdiNGE1YzhhZTE4YmM0ZjA0MDM4ZWYiLCJwIjoiZXhjZWwtamlyYSJ9" TargetMode="External"/><Relationship Id="rId2358" Type="http://schemas.openxmlformats.org/officeDocument/2006/relationships/hyperlink" Target="https://sanes.atlassian.net/browse/ESPC360-117?atlOrigin=eyJpIjoiMjBhNWIzMmFjMjdiNGE1YzhhZTE4YmM0ZjA0MDM4ZWYiLCJwIjoiZXhjZWwtamlyYSJ9" TargetMode="External"/><Relationship Id="rId232" Type="http://schemas.openxmlformats.org/officeDocument/2006/relationships/hyperlink" Target="https://sanes.atlassian.net/browse/ESPC360-7870?atlOrigin=eyJpIjoiMjBhNWIzMmFjMjdiNGE1YzhhZTE4YmM0ZjA0MDM4ZWYiLCJwIjoiZXhjZWwtamlyYSJ9" TargetMode="External"/><Relationship Id="rId884" Type="http://schemas.openxmlformats.org/officeDocument/2006/relationships/hyperlink" Target="https://sanes.atlassian.net/browse/ESPC360-4990?atlOrigin=eyJpIjoiMjBhNWIzMmFjMjdiNGE1YzhhZTE4YmM0ZjA0MDM4ZWYiLCJwIjoiZXhjZWwtamlyYSJ9" TargetMode="External"/><Relationship Id="rId2120" Type="http://schemas.openxmlformats.org/officeDocument/2006/relationships/hyperlink" Target="https://sanes.atlassian.net/browse/ESPC360-4984?atlOrigin=eyJpIjoiMjBhNWIzMmFjMjdiNGE1YzhhZTE4YmM0ZjA0MDM4ZWYiLCJwIjoiZXhjZWwtamlyYSJ9" TargetMode="External"/><Relationship Id="rId537" Type="http://schemas.openxmlformats.org/officeDocument/2006/relationships/hyperlink" Target="https://sanes.atlassian.net/browse/ESPC360-5558?atlOrigin=eyJpIjoiMjBhNWIzMmFjMjdiNGE1YzhhZTE4YmM0ZjA0MDM4ZWYiLCJwIjoiZXhjZWwtamlyYSJ9" TargetMode="External"/><Relationship Id="rId744" Type="http://schemas.openxmlformats.org/officeDocument/2006/relationships/hyperlink" Target="https://sanes.atlassian.net/browse/ESPC360-5823?atlOrigin=eyJpIjoiMjBhNWIzMmFjMjdiNGE1YzhhZTE4YmM0ZjA0MDM4ZWYiLCJwIjoiZXhjZWwtamlyYSJ9" TargetMode="External"/><Relationship Id="rId951" Type="http://schemas.openxmlformats.org/officeDocument/2006/relationships/hyperlink" Target="https://sanes.atlassian.net/browse/ESPC360-3649?atlOrigin=eyJpIjoiMjBhNWIzMmFjMjdiNGE1YzhhZTE4YmM0ZjA0MDM4ZWYiLCJwIjoiZXhjZWwtamlyYSJ9" TargetMode="External"/><Relationship Id="rId1167" Type="http://schemas.openxmlformats.org/officeDocument/2006/relationships/hyperlink" Target="https://sanes.atlassian.net/browse/ESPC360-3882?atlOrigin=eyJpIjoiMjBhNWIzMmFjMjdiNGE1YzhhZTE4YmM0ZjA0MDM4ZWYiLCJwIjoiZXhjZWwtamlyYSJ9" TargetMode="External"/><Relationship Id="rId1374" Type="http://schemas.openxmlformats.org/officeDocument/2006/relationships/hyperlink" Target="https://sanes.atlassian.net/browse/ESPC360-3123?atlOrigin=eyJpIjoiMjBhNWIzMmFjMjdiNGE1YzhhZTE4YmM0ZjA0MDM4ZWYiLCJwIjoiZXhjZWwtamlyYSJ9" TargetMode="External"/><Relationship Id="rId1581" Type="http://schemas.openxmlformats.org/officeDocument/2006/relationships/hyperlink" Target="https://sanes.atlassian.net/browse/ESPC360-85?atlOrigin=eyJpIjoiMjBhNWIzMmFjMjdiNGE1YzhhZTE4YmM0ZjA0MDM4ZWYiLCJwIjoiZXhjZWwtamlyYSJ9" TargetMode="External"/><Relationship Id="rId1679" Type="http://schemas.openxmlformats.org/officeDocument/2006/relationships/hyperlink" Target="https://sanes.atlassian.net/browse/ESPC360-3893?atlOrigin=eyJpIjoiMjBhNWIzMmFjMjdiNGE1YzhhZTE4YmM0ZjA0MDM4ZWYiLCJwIjoiZXhjZWwtamlyYSJ9" TargetMode="External"/><Relationship Id="rId2218" Type="http://schemas.openxmlformats.org/officeDocument/2006/relationships/hyperlink" Target="https://sanes.atlassian.net/browse/ESPC360-91?atlOrigin=eyJpIjoiMjBhNWIzMmFjMjdiNGE1YzhhZTE4YmM0ZjA0MDM4ZWYiLCJwIjoiZXhjZWwtamlyYSJ9" TargetMode="External"/><Relationship Id="rId2425" Type="http://schemas.openxmlformats.org/officeDocument/2006/relationships/hyperlink" Target="https://sanes.atlassian.net/browse/ESPC360-22?atlOrigin=eyJpIjoiMjBhNWIzMmFjMjdiNGE1YzhhZTE4YmM0ZjA0MDM4ZWYiLCJwIjoiZXhjZWwtamlyYSJ9" TargetMode="External"/><Relationship Id="rId80" Type="http://schemas.openxmlformats.org/officeDocument/2006/relationships/hyperlink" Target="https://sanes.atlassian.net/browse/ESPC360-6855?atlOrigin=eyJpIjoiMjBhNWIzMmFjMjdiNGE1YzhhZTE4YmM0ZjA0MDM4ZWYiLCJwIjoiZXhjZWwtamlyYSJ9" TargetMode="External"/><Relationship Id="rId604" Type="http://schemas.openxmlformats.org/officeDocument/2006/relationships/hyperlink" Target="https://sanes.atlassian.net/browse/ESPC360-3882?atlOrigin=eyJpIjoiMjBhNWIzMmFjMjdiNGE1YzhhZTE4YmM0ZjA0MDM4ZWYiLCJwIjoiZXhjZWwtamlyYSJ9" TargetMode="External"/><Relationship Id="rId811" Type="http://schemas.openxmlformats.org/officeDocument/2006/relationships/hyperlink" Target="https://sanes.atlassian.net/browse/ESPC360-5728?atlOrigin=eyJpIjoiMjBhNWIzMmFjMjdiNGE1YzhhZTE4YmM0ZjA0MDM4ZWYiLCJwIjoiZXhjZWwtamlyYSJ9" TargetMode="External"/><Relationship Id="rId1027" Type="http://schemas.openxmlformats.org/officeDocument/2006/relationships/hyperlink" Target="https://sanes.atlassian.net/browse/ESDCENINFO-1087?atlOrigin=eyJpIjoiMjBhNWIzMmFjMjdiNGE1YzhhZTE4YmM0ZjA0MDM4ZWYiLCJwIjoiZXhjZWwtamlyYSJ9" TargetMode="External"/><Relationship Id="rId1234" Type="http://schemas.openxmlformats.org/officeDocument/2006/relationships/hyperlink" Target="https://sanes.atlassian.net/browse/ESPC360-3655?atlOrigin=eyJpIjoiMjBhNWIzMmFjMjdiNGE1YzhhZTE4YmM0ZjA0MDM4ZWYiLCJwIjoiZXhjZWwtamlyYSJ9" TargetMode="External"/><Relationship Id="rId1441" Type="http://schemas.openxmlformats.org/officeDocument/2006/relationships/hyperlink" Target="https://sanes.atlassian.net/browse/ESPC360-36?atlOrigin=eyJpIjoiMjBhNWIzMmFjMjdiNGE1YzhhZTE4YmM0ZjA0MDM4ZWYiLCJwIjoiZXhjZWwtamlyYSJ9" TargetMode="External"/><Relationship Id="rId1886" Type="http://schemas.openxmlformats.org/officeDocument/2006/relationships/hyperlink" Target="https://sanes.atlassian.net/browse/ESPC360-950?atlOrigin=eyJpIjoiMjBhNWIzMmFjMjdiNGE1YzhhZTE4YmM0ZjA0MDM4ZWYiLCJwIjoiZXhjZWwtamlyYSJ9" TargetMode="External"/><Relationship Id="rId909" Type="http://schemas.openxmlformats.org/officeDocument/2006/relationships/hyperlink" Target="https://sanes.atlassian.net/browse/ESPC360-5205?atlOrigin=eyJpIjoiMjBhNWIzMmFjMjdiNGE1YzhhZTE4YmM0ZjA0MDM4ZWYiLCJwIjoiZXhjZWwtamlyYSJ9" TargetMode="External"/><Relationship Id="rId1301" Type="http://schemas.openxmlformats.org/officeDocument/2006/relationships/hyperlink" Target="https://sanes.atlassian.net/browse/ESPC360-3342?atlOrigin=eyJpIjoiMjBhNWIzMmFjMjdiNGE1YzhhZTE4YmM0ZjA0MDM4ZWYiLCJwIjoiZXhjZWwtamlyYSJ9" TargetMode="External"/><Relationship Id="rId1539" Type="http://schemas.openxmlformats.org/officeDocument/2006/relationships/hyperlink" Target="https://sanes.atlassian.net/browse/ESPC360-36?atlOrigin=eyJpIjoiMjBhNWIzMmFjMjdiNGE1YzhhZTE4YmM0ZjA0MDM4ZWYiLCJwIjoiZXhjZWwtamlyYSJ9" TargetMode="External"/><Relationship Id="rId1746" Type="http://schemas.openxmlformats.org/officeDocument/2006/relationships/hyperlink" Target="https://sanes.atlassian.net/browse/ESPC360-65?atlOrigin=eyJpIjoiMjBhNWIzMmFjMjdiNGE1YzhhZTE4YmM0ZjA0MDM4ZWYiLCJwIjoiZXhjZWwtamlyYSJ9" TargetMode="External"/><Relationship Id="rId1953" Type="http://schemas.openxmlformats.org/officeDocument/2006/relationships/hyperlink" Target="https://sanes.atlassian.net/browse/ESPC360-26?atlOrigin=eyJpIjoiMjBhNWIzMmFjMjdiNGE1YzhhZTE4YmM0ZjA0MDM4ZWYiLCJwIjoiZXhjZWwtamlyYSJ9" TargetMode="External"/><Relationship Id="rId38" Type="http://schemas.openxmlformats.org/officeDocument/2006/relationships/hyperlink" Target="https://sanes.atlassian.net/browse/ESPC360-6855?atlOrigin=eyJpIjoiMjBhNWIzMmFjMjdiNGE1YzhhZTE4YmM0ZjA0MDM4ZWYiLCJwIjoiZXhjZWwtamlyYSJ9" TargetMode="External"/><Relationship Id="rId1606" Type="http://schemas.openxmlformats.org/officeDocument/2006/relationships/hyperlink" Target="https://sanes.atlassian.net/browse/ESDCENINFO-1036?atlOrigin=eyJpIjoiMjBhNWIzMmFjMjdiNGE1YzhhZTE4YmM0ZjA0MDM4ZWYiLCJwIjoiZXhjZWwtamlyYSJ9" TargetMode="External"/><Relationship Id="rId1813" Type="http://schemas.openxmlformats.org/officeDocument/2006/relationships/hyperlink" Target="https://sanes.atlassian.net/browse/ESPC360-1488?atlOrigin=eyJpIjoiMjBhNWIzMmFjMjdiNGE1YzhhZTE4YmM0ZjA0MDM4ZWYiLCJwIjoiZXhjZWwtamlyYSJ9" TargetMode="External"/><Relationship Id="rId187" Type="http://schemas.openxmlformats.org/officeDocument/2006/relationships/hyperlink" Target="https://sanes.atlassian.net/browse/ESDCENINFO-1105?atlOrigin=eyJpIjoiMjBhNWIzMmFjMjdiNGE1YzhhZTE4YmM0ZjA0MDM4ZWYiLCJwIjoiZXhjZWwtamlyYSJ9" TargetMode="External"/><Relationship Id="rId394" Type="http://schemas.openxmlformats.org/officeDocument/2006/relationships/hyperlink" Target="https://sanes.atlassian.net/browse/ESPC360-4945?atlOrigin=eyJpIjoiMjBhNWIzMmFjMjdiNGE1YzhhZTE4YmM0ZjA0MDM4ZWYiLCJwIjoiZXhjZWwtamlyYSJ9" TargetMode="External"/><Relationship Id="rId2075" Type="http://schemas.openxmlformats.org/officeDocument/2006/relationships/hyperlink" Target="https://sanes.atlassian.net/browse/ESPC360-553?atlOrigin=eyJpIjoiMjBhNWIzMmFjMjdiNGE1YzhhZTE4YmM0ZjA0MDM4ZWYiLCJwIjoiZXhjZWwtamlyYSJ9" TargetMode="External"/><Relationship Id="rId2282" Type="http://schemas.openxmlformats.org/officeDocument/2006/relationships/hyperlink" Target="https://sanes.atlassian.net/browse/ESPC360-26?atlOrigin=eyJpIjoiMjBhNWIzMmFjMjdiNGE1YzhhZTE4YmM0ZjA0MDM4ZWYiLCJwIjoiZXhjZWwtamlyYSJ9" TargetMode="External"/><Relationship Id="rId254" Type="http://schemas.openxmlformats.org/officeDocument/2006/relationships/hyperlink" Target="https://sanes.atlassian.net/browse/ESPC360-7624?atlOrigin=eyJpIjoiMjBhNWIzMmFjMjdiNGE1YzhhZTE4YmM0ZjA0MDM4ZWYiLCJwIjoiZXhjZWwtamlyYSJ9" TargetMode="External"/><Relationship Id="rId699" Type="http://schemas.openxmlformats.org/officeDocument/2006/relationships/hyperlink" Target="https://sanes.atlassian.net/browse/ESPC360-5823?atlOrigin=eyJpIjoiMjBhNWIzMmFjMjdiNGE1YzhhZTE4YmM0ZjA0MDM4ZWYiLCJwIjoiZXhjZWwtamlyYSJ9" TargetMode="External"/><Relationship Id="rId1091" Type="http://schemas.openxmlformats.org/officeDocument/2006/relationships/hyperlink" Target="https://sanes.atlassian.net/browse/ESPC360-4505?atlOrigin=eyJpIjoiMjBhNWIzMmFjMjdiNGE1YzhhZTE4YmM0ZjA0MDM4ZWYiLCJwIjoiZXhjZWwtamlyYSJ9" TargetMode="External"/><Relationship Id="rId114" Type="http://schemas.openxmlformats.org/officeDocument/2006/relationships/hyperlink" Target="https://sanes.atlassian.net/browse/ESPC360-6734?atlOrigin=eyJpIjoiMjBhNWIzMmFjMjdiNGE1YzhhZTE4YmM0ZjA0MDM4ZWYiLCJwIjoiZXhjZWwtamlyYSJ9" TargetMode="External"/><Relationship Id="rId461" Type="http://schemas.openxmlformats.org/officeDocument/2006/relationships/hyperlink" Target="https://sanes.atlassian.net/browse/ESPC360-6436?atlOrigin=eyJpIjoiMjBhNWIzMmFjMjdiNGE1YzhhZTE4YmM0ZjA0MDM4ZWYiLCJwIjoiZXhjZWwtamlyYSJ9" TargetMode="External"/><Relationship Id="rId559" Type="http://schemas.openxmlformats.org/officeDocument/2006/relationships/hyperlink" Target="https://sanes.atlassian.net/browse/ESPC360-6250?atlOrigin=eyJpIjoiMjBhNWIzMmFjMjdiNGE1YzhhZTE4YmM0ZjA0MDM4ZWYiLCJwIjoiZXhjZWwtamlyYSJ9" TargetMode="External"/><Relationship Id="rId766" Type="http://schemas.openxmlformats.org/officeDocument/2006/relationships/hyperlink" Target="https://sanes.atlassian.net/browse/ESPC360-3080?atlOrigin=eyJpIjoiMjBhNWIzMmFjMjdiNGE1YzhhZTE4YmM0ZjA0MDM4ZWYiLCJwIjoiZXhjZWwtamlyYSJ9" TargetMode="External"/><Relationship Id="rId1189" Type="http://schemas.openxmlformats.org/officeDocument/2006/relationships/hyperlink" Target="https://sanes.atlassian.net/browse/ESPC360-3700?atlOrigin=eyJpIjoiMjBhNWIzMmFjMjdiNGE1YzhhZTE4YmM0ZjA0MDM4ZWYiLCJwIjoiZXhjZWwtamlyYSJ9" TargetMode="External"/><Relationship Id="rId1396" Type="http://schemas.openxmlformats.org/officeDocument/2006/relationships/hyperlink" Target="https://sanes.atlassian.net/browse/ESPC360-282?atlOrigin=eyJpIjoiMjBhNWIzMmFjMjdiNGE1YzhhZTE4YmM0ZjA0MDM4ZWYiLCJwIjoiZXhjZWwtamlyYSJ9" TargetMode="External"/><Relationship Id="rId2142" Type="http://schemas.openxmlformats.org/officeDocument/2006/relationships/hyperlink" Target="https://sanes.atlassian.net/browse/ESPC360-340?atlOrigin=eyJpIjoiMjBhNWIzMmFjMjdiNGE1YzhhZTE4YmM0ZjA0MDM4ZWYiLCJwIjoiZXhjZWwtamlyYSJ9" TargetMode="External"/><Relationship Id="rId2447" Type="http://schemas.openxmlformats.org/officeDocument/2006/relationships/hyperlink" Target="https://sanes.atlassian.net/browse/ESPC360-3724?atlOrigin=eyJpIjoiMjBhNWIzMmFjMjdiNGE1YzhhZTE4YmM0ZjA0MDM4ZWYiLCJwIjoiZXhjZWwtamlyYSJ9" TargetMode="External"/><Relationship Id="rId321" Type="http://schemas.openxmlformats.org/officeDocument/2006/relationships/hyperlink" Target="https://sanes.atlassian.net/browse/ESDCENINFO-1089?atlOrigin=eyJpIjoiMjBhNWIzMmFjMjdiNGE1YzhhZTE4YmM0ZjA0MDM4ZWYiLCJwIjoiZXhjZWwtamlyYSJ9" TargetMode="External"/><Relationship Id="rId419" Type="http://schemas.openxmlformats.org/officeDocument/2006/relationships/hyperlink" Target="https://sanes.atlassian.net/browse/ESPC360-3646?atlOrigin=eyJpIjoiMjBhNWIzMmFjMjdiNGE1YzhhZTE4YmM0ZjA0MDM4ZWYiLCJwIjoiZXhjZWwtamlyYSJ9" TargetMode="External"/><Relationship Id="rId626" Type="http://schemas.openxmlformats.org/officeDocument/2006/relationships/hyperlink" Target="https://sanes.atlassian.net/browse/ESPC360-5905?atlOrigin=eyJpIjoiMjBhNWIzMmFjMjdiNGE1YzhhZTE4YmM0ZjA0MDM4ZWYiLCJwIjoiZXhjZWwtamlyYSJ9" TargetMode="External"/><Relationship Id="rId973" Type="http://schemas.openxmlformats.org/officeDocument/2006/relationships/hyperlink" Target="https://sanes.atlassian.net/browse/ESPC360-4608?atlOrigin=eyJpIjoiMjBhNWIzMmFjMjdiNGE1YzhhZTE4YmM0ZjA0MDM4ZWYiLCJwIjoiZXhjZWwtamlyYSJ9" TargetMode="External"/><Relationship Id="rId1049" Type="http://schemas.openxmlformats.org/officeDocument/2006/relationships/hyperlink" Target="https://sanes.atlassian.net/browse/ESPC360-4547?atlOrigin=eyJpIjoiMjBhNWIzMmFjMjdiNGE1YzhhZTE4YmM0ZjA0MDM4ZWYiLCJwIjoiZXhjZWwtamlyYSJ9" TargetMode="External"/><Relationship Id="rId1256" Type="http://schemas.openxmlformats.org/officeDocument/2006/relationships/hyperlink" Target="https://sanes.atlassian.net/browse/ESPC360-4968?atlOrigin=eyJpIjoiMjBhNWIzMmFjMjdiNGE1YzhhZTE4YmM0ZjA0MDM4ZWYiLCJwIjoiZXhjZWwtamlyYSJ9" TargetMode="External"/><Relationship Id="rId2002" Type="http://schemas.openxmlformats.org/officeDocument/2006/relationships/hyperlink" Target="https://sanes.atlassian.net/browse/ESPC360-36?atlOrigin=eyJpIjoiMjBhNWIzMmFjMjdiNGE1YzhhZTE4YmM0ZjA0MDM4ZWYiLCJwIjoiZXhjZWwtamlyYSJ9" TargetMode="External"/><Relationship Id="rId2307" Type="http://schemas.openxmlformats.org/officeDocument/2006/relationships/hyperlink" Target="https://sanes.atlassian.net/browse/ESPC360-178?atlOrigin=eyJpIjoiMjBhNWIzMmFjMjdiNGE1YzhhZTE4YmM0ZjA0MDM4ZWYiLCJwIjoiZXhjZWwtamlyYSJ9" TargetMode="External"/><Relationship Id="rId833" Type="http://schemas.openxmlformats.org/officeDocument/2006/relationships/hyperlink" Target="https://sanes.atlassian.net/browse/ESPC360-6260?atlOrigin=eyJpIjoiMjBhNWIzMmFjMjdiNGE1YzhhZTE4YmM0ZjA0MDM4ZWYiLCJwIjoiZXhjZWwtamlyYSJ9" TargetMode="External"/><Relationship Id="rId1116" Type="http://schemas.openxmlformats.org/officeDocument/2006/relationships/hyperlink" Target="https://sanes.atlassian.net/browse/ESPC360-3903?atlOrigin=eyJpIjoiMjBhNWIzMmFjMjdiNGE1YzhhZTE4YmM0ZjA0MDM4ZWYiLCJwIjoiZXhjZWwtamlyYSJ9" TargetMode="External"/><Relationship Id="rId1463" Type="http://schemas.openxmlformats.org/officeDocument/2006/relationships/hyperlink" Target="https://sanes.atlassian.net/browse/ESPC360-2833?atlOrigin=eyJpIjoiMjBhNWIzMmFjMjdiNGE1YzhhZTE4YmM0ZjA0MDM4ZWYiLCJwIjoiZXhjZWwtamlyYSJ9" TargetMode="External"/><Relationship Id="rId1670" Type="http://schemas.openxmlformats.org/officeDocument/2006/relationships/hyperlink" Target="https://sanes.atlassian.net/browse/ESPC360-1898?atlOrigin=eyJpIjoiMjBhNWIzMmFjMjdiNGE1YzhhZTE4YmM0ZjA0MDM4ZWYiLCJwIjoiZXhjZWwtamlyYSJ9" TargetMode="External"/><Relationship Id="rId1768" Type="http://schemas.openxmlformats.org/officeDocument/2006/relationships/hyperlink" Target="https://sanes.atlassian.net/browse/ESDCENINFO-1036?atlOrigin=eyJpIjoiMjBhNWIzMmFjMjdiNGE1YzhhZTE4YmM0ZjA0MDM4ZWYiLCJwIjoiZXhjZWwtamlyYSJ9" TargetMode="External"/><Relationship Id="rId900" Type="http://schemas.openxmlformats.org/officeDocument/2006/relationships/hyperlink" Target="https://sanes.atlassian.net/browse/ESPC360-5524?atlOrigin=eyJpIjoiMjBhNWIzMmFjMjdiNGE1YzhhZTE4YmM0ZjA0MDM4ZWYiLCJwIjoiZXhjZWwtamlyYSJ9" TargetMode="External"/><Relationship Id="rId1323" Type="http://schemas.openxmlformats.org/officeDocument/2006/relationships/hyperlink" Target="https://sanes.atlassian.net/browse/ESDCENINFO-1087?atlOrigin=eyJpIjoiMjBhNWIzMmFjMjdiNGE1YzhhZTE4YmM0ZjA0MDM4ZWYiLCJwIjoiZXhjZWwtamlyYSJ9" TargetMode="External"/><Relationship Id="rId1530" Type="http://schemas.openxmlformats.org/officeDocument/2006/relationships/hyperlink" Target="https://sanes.atlassian.net/browse/ESPC360-36?atlOrigin=eyJpIjoiMjBhNWIzMmFjMjdiNGE1YzhhZTE4YmM0ZjA0MDM4ZWYiLCJwIjoiZXhjZWwtamlyYSJ9" TargetMode="External"/><Relationship Id="rId1628" Type="http://schemas.openxmlformats.org/officeDocument/2006/relationships/hyperlink" Target="https://sanes.atlassian.net/browse/ESPC360-2140?atlOrigin=eyJpIjoiMjBhNWIzMmFjMjdiNGE1YzhhZTE4YmM0ZjA0MDM4ZWYiLCJwIjoiZXhjZWwtamlyYSJ9" TargetMode="External"/><Relationship Id="rId1975" Type="http://schemas.openxmlformats.org/officeDocument/2006/relationships/hyperlink" Target="https://sanes.atlassian.net/browse/ESPC360-965?atlOrigin=eyJpIjoiMjBhNWIzMmFjMjdiNGE1YzhhZTE4YmM0ZjA0MDM4ZWYiLCJwIjoiZXhjZWwtamlyYSJ9" TargetMode="External"/><Relationship Id="rId1835" Type="http://schemas.openxmlformats.org/officeDocument/2006/relationships/hyperlink" Target="https://sanes.atlassian.net/browse/ESPC360-36?atlOrigin=eyJpIjoiMjBhNWIzMmFjMjdiNGE1YzhhZTE4YmM0ZjA0MDM4ZWYiLCJwIjoiZXhjZWwtamlyYSJ9" TargetMode="External"/><Relationship Id="rId1902" Type="http://schemas.openxmlformats.org/officeDocument/2006/relationships/hyperlink" Target="https://sanes.atlassian.net/browse/ESPC360-2497?atlOrigin=eyJpIjoiMjBhNWIzMmFjMjdiNGE1YzhhZTE4YmM0ZjA0MDM4ZWYiLCJwIjoiZXhjZWwtamlyYSJ9" TargetMode="External"/><Relationship Id="rId2097" Type="http://schemas.openxmlformats.org/officeDocument/2006/relationships/hyperlink" Target="https://sanes.atlassian.net/browse/ESDCENINFO-1036?atlOrigin=eyJpIjoiMjBhNWIzMmFjMjdiNGE1YzhhZTE4YmM0ZjA0MDM4ZWYiLCJwIjoiZXhjZWwtamlyYSJ9" TargetMode="External"/><Relationship Id="rId276" Type="http://schemas.openxmlformats.org/officeDocument/2006/relationships/hyperlink" Target="https://sanes.atlassian.net/browse/ESDCENINFO-1087?atlOrigin=eyJpIjoiMjBhNWIzMmFjMjdiNGE1YzhhZTE4YmM0ZjA0MDM4ZWYiLCJwIjoiZXhjZWwtamlyYSJ9" TargetMode="External"/><Relationship Id="rId483" Type="http://schemas.openxmlformats.org/officeDocument/2006/relationships/hyperlink" Target="https://sanes.atlassian.net/browse/ESPC360-6431?atlOrigin=eyJpIjoiMjBhNWIzMmFjMjdiNGE1YzhhZTE4YmM0ZjA0MDM4ZWYiLCJwIjoiZXhjZWwtamlyYSJ9" TargetMode="External"/><Relationship Id="rId690" Type="http://schemas.openxmlformats.org/officeDocument/2006/relationships/hyperlink" Target="https://sanes.atlassian.net/browse/ESPC360-5823?atlOrigin=eyJpIjoiMjBhNWIzMmFjMjdiNGE1YzhhZTE4YmM0ZjA0MDM4ZWYiLCJwIjoiZXhjZWwtamlyYSJ9" TargetMode="External"/><Relationship Id="rId2164" Type="http://schemas.openxmlformats.org/officeDocument/2006/relationships/hyperlink" Target="https://sanes.atlassian.net/browse/ESPC360-55?atlOrigin=eyJpIjoiMjBhNWIzMmFjMjdiNGE1YzhhZTE4YmM0ZjA0MDM4ZWYiLCJwIjoiZXhjZWwtamlyYSJ9" TargetMode="External"/><Relationship Id="rId2371" Type="http://schemas.openxmlformats.org/officeDocument/2006/relationships/hyperlink" Target="https://sanes.atlassian.net/browse/ESPC360-65?atlOrigin=eyJpIjoiMjBhNWIzMmFjMjdiNGE1YzhhZTE4YmM0ZjA0MDM4ZWYiLCJwIjoiZXhjZWwtamlyYSJ9" TargetMode="External"/><Relationship Id="rId136" Type="http://schemas.openxmlformats.org/officeDocument/2006/relationships/hyperlink" Target="https://sanes.atlassian.net/browse/ESPC360-6746?atlOrigin=eyJpIjoiMjBhNWIzMmFjMjdiNGE1YzhhZTE4YmM0ZjA0MDM4ZWYiLCJwIjoiZXhjZWwtamlyYSJ9" TargetMode="External"/><Relationship Id="rId343" Type="http://schemas.openxmlformats.org/officeDocument/2006/relationships/hyperlink" Target="https://sanes.atlassian.net/browse/ESPC360-7230?atlOrigin=eyJpIjoiMjBhNWIzMmFjMjdiNGE1YzhhZTE4YmM0ZjA0MDM4ZWYiLCJwIjoiZXhjZWwtamlyYSJ9" TargetMode="External"/><Relationship Id="rId550" Type="http://schemas.openxmlformats.org/officeDocument/2006/relationships/hyperlink" Target="https://sanes.atlassian.net/browse/ESPC360-6254?atlOrigin=eyJpIjoiMjBhNWIzMmFjMjdiNGE1YzhhZTE4YmM0ZjA0MDM4ZWYiLCJwIjoiZXhjZWwtamlyYSJ9" TargetMode="External"/><Relationship Id="rId788" Type="http://schemas.openxmlformats.org/officeDocument/2006/relationships/hyperlink" Target="https://sanes.atlassian.net/browse/ESPC360-4990?atlOrigin=eyJpIjoiMjBhNWIzMmFjMjdiNGE1YzhhZTE4YmM0ZjA0MDM4ZWYiLCJwIjoiZXhjZWwtamlyYSJ9" TargetMode="External"/><Relationship Id="rId995" Type="http://schemas.openxmlformats.org/officeDocument/2006/relationships/hyperlink" Target="https://sanes.atlassian.net/browse/ESPC360-4932?atlOrigin=eyJpIjoiMjBhNWIzMmFjMjdiNGE1YzhhZTE4YmM0ZjA0MDM4ZWYiLCJwIjoiZXhjZWwtamlyYSJ9" TargetMode="External"/><Relationship Id="rId1180" Type="http://schemas.openxmlformats.org/officeDocument/2006/relationships/hyperlink" Target="https://sanes.atlassian.net/browse/ESPC360-3736?atlOrigin=eyJpIjoiMjBhNWIzMmFjMjdiNGE1YzhhZTE4YmM0ZjA0MDM4ZWYiLCJwIjoiZXhjZWwtamlyYSJ9" TargetMode="External"/><Relationship Id="rId2024" Type="http://schemas.openxmlformats.org/officeDocument/2006/relationships/hyperlink" Target="https://sanes.atlassian.net/browse/ESDCENINFO-1036?atlOrigin=eyJpIjoiMjBhNWIzMmFjMjdiNGE1YzhhZTE4YmM0ZjA0MDM4ZWYiLCJwIjoiZXhjZWwtamlyYSJ9" TargetMode="External"/><Relationship Id="rId2231" Type="http://schemas.openxmlformats.org/officeDocument/2006/relationships/hyperlink" Target="https://sanes.atlassian.net/browse/ESPC360-26?atlOrigin=eyJpIjoiMjBhNWIzMmFjMjdiNGE1YzhhZTE4YmM0ZjA0MDM4ZWYiLCJwIjoiZXhjZWwtamlyYSJ9" TargetMode="External"/><Relationship Id="rId203" Type="http://schemas.openxmlformats.org/officeDocument/2006/relationships/hyperlink" Target="https://sanes.atlassian.net/browse/ESDCENINFO-1085?atlOrigin=eyJpIjoiMjBhNWIzMmFjMjdiNGE1YzhhZTE4YmM0ZjA0MDM4ZWYiLCJwIjoiZXhjZWwtamlyYSJ9" TargetMode="External"/><Relationship Id="rId648" Type="http://schemas.openxmlformats.org/officeDocument/2006/relationships/hyperlink" Target="https://sanes.atlassian.net/browse/ESPC360-5823?atlOrigin=eyJpIjoiMjBhNWIzMmFjMjdiNGE1YzhhZTE4YmM0ZjA0MDM4ZWYiLCJwIjoiZXhjZWwtamlyYSJ9" TargetMode="External"/><Relationship Id="rId855" Type="http://schemas.openxmlformats.org/officeDocument/2006/relationships/hyperlink" Target="https://sanes.atlassian.net/browse/ESPC360-5103?atlOrigin=eyJpIjoiMjBhNWIzMmFjMjdiNGE1YzhhZTE4YmM0ZjA0MDM4ZWYiLCJwIjoiZXhjZWwtamlyYSJ9" TargetMode="External"/><Relationship Id="rId1040" Type="http://schemas.openxmlformats.org/officeDocument/2006/relationships/hyperlink" Target="https://sanes.atlassian.net/browse/ESPC360-4550?atlOrigin=eyJpIjoiMjBhNWIzMmFjMjdiNGE1YzhhZTE4YmM0ZjA0MDM4ZWYiLCJwIjoiZXhjZWwtamlyYSJ9" TargetMode="External"/><Relationship Id="rId1278" Type="http://schemas.openxmlformats.org/officeDocument/2006/relationships/hyperlink" Target="https://sanes.atlassian.net/browse/ESPC360-3882?atlOrigin=eyJpIjoiMjBhNWIzMmFjMjdiNGE1YzhhZTE4YmM0ZjA0MDM4ZWYiLCJwIjoiZXhjZWwtamlyYSJ9" TargetMode="External"/><Relationship Id="rId1485" Type="http://schemas.openxmlformats.org/officeDocument/2006/relationships/hyperlink" Target="https://sanes.atlassian.net/browse/ESPC360-2568?atlOrigin=eyJpIjoiMjBhNWIzMmFjMjdiNGE1YzhhZTE4YmM0ZjA0MDM4ZWYiLCJwIjoiZXhjZWwtamlyYSJ9" TargetMode="External"/><Relationship Id="rId1692" Type="http://schemas.openxmlformats.org/officeDocument/2006/relationships/hyperlink" Target="https://sanes.atlassian.net/browse/ESPC360-36?atlOrigin=eyJpIjoiMjBhNWIzMmFjMjdiNGE1YzhhZTE4YmM0ZjA0MDM4ZWYiLCJwIjoiZXhjZWwtamlyYSJ9" TargetMode="External"/><Relationship Id="rId2329" Type="http://schemas.openxmlformats.org/officeDocument/2006/relationships/hyperlink" Target="https://sanes.atlassian.net/browse/ESPC360-56?atlOrigin=eyJpIjoiMjBhNWIzMmFjMjdiNGE1YzhhZTE4YmM0ZjA0MDM4ZWYiLCJwIjoiZXhjZWwtamlyYSJ9" TargetMode="External"/><Relationship Id="rId410" Type="http://schemas.openxmlformats.org/officeDocument/2006/relationships/hyperlink" Target="https://sanes.atlassian.net/browse/ESDCENINFO-1105?atlOrigin=eyJpIjoiMjBhNWIzMmFjMjdiNGE1YzhhZTE4YmM0ZjA0MDM4ZWYiLCJwIjoiZXhjZWwtamlyYSJ9" TargetMode="External"/><Relationship Id="rId508" Type="http://schemas.openxmlformats.org/officeDocument/2006/relationships/hyperlink" Target="https://sanes.atlassian.net/browse/ESDCENINFO-1070?atlOrigin=eyJpIjoiMjBhNWIzMmFjMjdiNGE1YzhhZTE4YmM0ZjA0MDM4ZWYiLCJwIjoiZXhjZWwtamlyYSJ9" TargetMode="External"/><Relationship Id="rId715" Type="http://schemas.openxmlformats.org/officeDocument/2006/relationships/hyperlink" Target="https://sanes.atlassian.net/browse/ESDCENINFO-1110?atlOrigin=eyJpIjoiMjBhNWIzMmFjMjdiNGE1YzhhZTE4YmM0ZjA0MDM4ZWYiLCJwIjoiZXhjZWwtamlyYSJ9" TargetMode="External"/><Relationship Id="rId922" Type="http://schemas.openxmlformats.org/officeDocument/2006/relationships/hyperlink" Target="https://sanes.atlassian.net/browse/ESPC360-3468?atlOrigin=eyJpIjoiMjBhNWIzMmFjMjdiNGE1YzhhZTE4YmM0ZjA0MDM4ZWYiLCJwIjoiZXhjZWwtamlyYSJ9" TargetMode="External"/><Relationship Id="rId1138" Type="http://schemas.openxmlformats.org/officeDocument/2006/relationships/hyperlink" Target="https://sanes.atlassian.net/browse/ESDCENINFO-1087?atlOrigin=eyJpIjoiMjBhNWIzMmFjMjdiNGE1YzhhZTE4YmM0ZjA0MDM4ZWYiLCJwIjoiZXhjZWwtamlyYSJ9" TargetMode="External"/><Relationship Id="rId1345" Type="http://schemas.openxmlformats.org/officeDocument/2006/relationships/hyperlink" Target="https://sanes.atlassian.net/browse/ESPC360-5103?atlOrigin=eyJpIjoiMjBhNWIzMmFjMjdiNGE1YzhhZTE4YmM0ZjA0MDM4ZWYiLCJwIjoiZXhjZWwtamlyYSJ9" TargetMode="External"/><Relationship Id="rId1552" Type="http://schemas.openxmlformats.org/officeDocument/2006/relationships/hyperlink" Target="https://sanes.atlassian.net/browse/ESPC360-26?atlOrigin=eyJpIjoiMjBhNWIzMmFjMjdiNGE1YzhhZTE4YmM0ZjA0MDM4ZWYiLCJwIjoiZXhjZWwtamlyYSJ9" TargetMode="External"/><Relationship Id="rId1997" Type="http://schemas.openxmlformats.org/officeDocument/2006/relationships/hyperlink" Target="https://sanes.atlassian.net/browse/ESPC360-3634?atlOrigin=eyJpIjoiMjBhNWIzMmFjMjdiNGE1YzhhZTE4YmM0ZjA0MDM4ZWYiLCJwIjoiZXhjZWwtamlyYSJ9" TargetMode="External"/><Relationship Id="rId1205" Type="http://schemas.openxmlformats.org/officeDocument/2006/relationships/hyperlink" Target="https://sanes.atlassian.net/browse/ESPC360-5233?atlOrigin=eyJpIjoiMjBhNWIzMmFjMjdiNGE1YzhhZTE4YmM0ZjA0MDM4ZWYiLCJwIjoiZXhjZWwtamlyYSJ9" TargetMode="External"/><Relationship Id="rId1857" Type="http://schemas.openxmlformats.org/officeDocument/2006/relationships/hyperlink" Target="https://sanes.atlassian.net/browse/ESPC360-26?atlOrigin=eyJpIjoiMjBhNWIzMmFjMjdiNGE1YzhhZTE4YmM0ZjA0MDM4ZWYiLCJwIjoiZXhjZWwtamlyYSJ9" TargetMode="External"/><Relationship Id="rId51" Type="http://schemas.openxmlformats.org/officeDocument/2006/relationships/hyperlink" Target="https://sanes.atlassian.net/browse/ESDCENINFO-1105?atlOrigin=eyJpIjoiMjBhNWIzMmFjMjdiNGE1YzhhZTE4YmM0ZjA0MDM4ZWYiLCJwIjoiZXhjZWwtamlyYSJ9" TargetMode="External"/><Relationship Id="rId1412" Type="http://schemas.openxmlformats.org/officeDocument/2006/relationships/hyperlink" Target="https://sanes.atlassian.net/browse/ESDCENINFO-1036?atlOrigin=eyJpIjoiMjBhNWIzMmFjMjdiNGE1YzhhZTE4YmM0ZjA0MDM4ZWYiLCJwIjoiZXhjZWwtamlyYSJ9" TargetMode="External"/><Relationship Id="rId1717" Type="http://schemas.openxmlformats.org/officeDocument/2006/relationships/hyperlink" Target="https://sanes.atlassian.net/browse/ESPC360-2497?atlOrigin=eyJpIjoiMjBhNWIzMmFjMjdiNGE1YzhhZTE4YmM0ZjA0MDM4ZWYiLCJwIjoiZXhjZWwtamlyYSJ9" TargetMode="External"/><Relationship Id="rId1924" Type="http://schemas.openxmlformats.org/officeDocument/2006/relationships/hyperlink" Target="https://sanes.atlassian.net/browse/ESPC360-1119?atlOrigin=eyJpIjoiMjBhNWIzMmFjMjdiNGE1YzhhZTE4YmM0ZjA0MDM4ZWYiLCJwIjoiZXhjZWwtamlyYSJ9" TargetMode="External"/><Relationship Id="rId298" Type="http://schemas.openxmlformats.org/officeDocument/2006/relationships/hyperlink" Target="https://sanes.atlassian.net/browse/ESPC360-7412?atlOrigin=eyJpIjoiMjBhNWIzMmFjMjdiNGE1YzhhZTE4YmM0ZjA0MDM4ZWYiLCJwIjoiZXhjZWwtamlyYSJ9" TargetMode="External"/><Relationship Id="rId158" Type="http://schemas.openxmlformats.org/officeDocument/2006/relationships/hyperlink" Target="https://sanes.atlassian.net/browse/ESPC360-8043?atlOrigin=eyJpIjoiMjBhNWIzMmFjMjdiNGE1YzhhZTE4YmM0ZjA0MDM4ZWYiLCJwIjoiZXhjZWwtamlyYSJ9" TargetMode="External"/><Relationship Id="rId2186" Type="http://schemas.openxmlformats.org/officeDocument/2006/relationships/hyperlink" Target="https://sanes.atlassian.net/browse/ESPC360-26?atlOrigin=eyJpIjoiMjBhNWIzMmFjMjdiNGE1YzhhZTE4YmM0ZjA0MDM4ZWYiLCJwIjoiZXhjZWwtamlyYSJ9" TargetMode="External"/><Relationship Id="rId2393" Type="http://schemas.openxmlformats.org/officeDocument/2006/relationships/hyperlink" Target="https://sanes.atlassian.net/browse/ESPC360-105?atlOrigin=eyJpIjoiMjBhNWIzMmFjMjdiNGE1YzhhZTE4YmM0ZjA0MDM4ZWYiLCJwIjoiZXhjZWwtamlyYSJ9" TargetMode="External"/><Relationship Id="rId365" Type="http://schemas.openxmlformats.org/officeDocument/2006/relationships/hyperlink" Target="https://sanes.atlassian.net/browse/ESDCENINFO-1089?atlOrigin=eyJpIjoiMjBhNWIzMmFjMjdiNGE1YzhhZTE4YmM0ZjA0MDM4ZWYiLCJwIjoiZXhjZWwtamlyYSJ9" TargetMode="External"/><Relationship Id="rId572" Type="http://schemas.openxmlformats.org/officeDocument/2006/relationships/hyperlink" Target="https://sanes.atlassian.net/browse/ESDCENINFO-1085?atlOrigin=eyJpIjoiMjBhNWIzMmFjMjdiNGE1YzhhZTE4YmM0ZjA0MDM4ZWYiLCJwIjoiZXhjZWwtamlyYSJ9" TargetMode="External"/><Relationship Id="rId2046" Type="http://schemas.openxmlformats.org/officeDocument/2006/relationships/hyperlink" Target="https://sanes.atlassian.net/browse/ESPC360-717?atlOrigin=eyJpIjoiMjBhNWIzMmFjMjdiNGE1YzhhZTE4YmM0ZjA0MDM4ZWYiLCJwIjoiZXhjZWwtamlyYSJ9" TargetMode="External"/><Relationship Id="rId2253" Type="http://schemas.openxmlformats.org/officeDocument/2006/relationships/hyperlink" Target="https://sanes.atlassian.net/browse/ESPC360-283?atlOrigin=eyJpIjoiMjBhNWIzMmFjMjdiNGE1YzhhZTE4YmM0ZjA0MDM4ZWYiLCJwIjoiZXhjZWwtamlyYSJ9" TargetMode="External"/><Relationship Id="rId2460" Type="http://schemas.openxmlformats.org/officeDocument/2006/relationships/hyperlink" Target="https://sanes.atlassian.net/browse/ESPC360-4276?atlOrigin=eyJpIjoiMjBhNWIzMmFjMjdiNGE1YzhhZTE4YmM0ZjA0MDM4ZWYiLCJwIjoiZXhjZWwtamlyYSJ9" TargetMode="External"/><Relationship Id="rId225" Type="http://schemas.openxmlformats.org/officeDocument/2006/relationships/hyperlink" Target="https://sanes.atlassian.net/browse/ESPC360-7933?atlOrigin=eyJpIjoiMjBhNWIzMmFjMjdiNGE1YzhhZTE4YmM0ZjA0MDM4ZWYiLCJwIjoiZXhjZWwtamlyYSJ9" TargetMode="External"/><Relationship Id="rId432" Type="http://schemas.openxmlformats.org/officeDocument/2006/relationships/hyperlink" Target="https://sanes.atlassian.net/browse/ESPC360-6755?atlOrigin=eyJpIjoiMjBhNWIzMmFjMjdiNGE1YzhhZTE4YmM0ZjA0MDM4ZWYiLCJwIjoiZXhjZWwtamlyYSJ9" TargetMode="External"/><Relationship Id="rId877" Type="http://schemas.openxmlformats.org/officeDocument/2006/relationships/hyperlink" Target="https://sanes.atlassian.net/browse/ESPC360-5566?atlOrigin=eyJpIjoiMjBhNWIzMmFjMjdiNGE1YzhhZTE4YmM0ZjA0MDM4ZWYiLCJwIjoiZXhjZWwtamlyYSJ9" TargetMode="External"/><Relationship Id="rId1062" Type="http://schemas.openxmlformats.org/officeDocument/2006/relationships/hyperlink" Target="https://sanes.atlassian.net/browse/ESPC360-4553?atlOrigin=eyJpIjoiMjBhNWIzMmFjMjdiNGE1YzhhZTE4YmM0ZjA0MDM4ZWYiLCJwIjoiZXhjZWwtamlyYSJ9" TargetMode="External"/><Relationship Id="rId2113" Type="http://schemas.openxmlformats.org/officeDocument/2006/relationships/hyperlink" Target="https://sanes.atlassian.net/browse/ESPC360-494?atlOrigin=eyJpIjoiMjBhNWIzMmFjMjdiNGE1YzhhZTE4YmM0ZjA0MDM4ZWYiLCJwIjoiZXhjZWwtamlyYSJ9" TargetMode="External"/><Relationship Id="rId2320" Type="http://schemas.openxmlformats.org/officeDocument/2006/relationships/hyperlink" Target="https://sanes.atlassian.net/browse/ESPC360-36?atlOrigin=eyJpIjoiMjBhNWIzMmFjMjdiNGE1YzhhZTE4YmM0ZjA0MDM4ZWYiLCJwIjoiZXhjZWwtamlyYSJ9" TargetMode="External"/><Relationship Id="rId737" Type="http://schemas.openxmlformats.org/officeDocument/2006/relationships/hyperlink" Target="https://sanes.atlassian.net/browse/ESPC360-5829?atlOrigin=eyJpIjoiMjBhNWIzMmFjMjdiNGE1YzhhZTE4YmM0ZjA0MDM4ZWYiLCJwIjoiZXhjZWwtamlyYSJ9" TargetMode="External"/><Relationship Id="rId944" Type="http://schemas.openxmlformats.org/officeDocument/2006/relationships/hyperlink" Target="https://sanes.atlassian.net/browse/ESPC360-5047?atlOrigin=eyJpIjoiMjBhNWIzMmFjMjdiNGE1YzhhZTE4YmM0ZjA0MDM4ZWYiLCJwIjoiZXhjZWwtamlyYSJ9" TargetMode="External"/><Relationship Id="rId1367" Type="http://schemas.openxmlformats.org/officeDocument/2006/relationships/hyperlink" Target="https://sanes.atlassian.net/browse/ESPC360-26?atlOrigin=eyJpIjoiMjBhNWIzMmFjMjdiNGE1YzhhZTE4YmM0ZjA0MDM4ZWYiLCJwIjoiZXhjZWwtamlyYSJ9" TargetMode="External"/><Relationship Id="rId1574" Type="http://schemas.openxmlformats.org/officeDocument/2006/relationships/hyperlink" Target="https://sanes.atlassian.net/browse/ESPC360-2198?atlOrigin=eyJpIjoiMjBhNWIzMmFjMjdiNGE1YzhhZTE4YmM0ZjA0MDM4ZWYiLCJwIjoiZXhjZWwtamlyYSJ9" TargetMode="External"/><Relationship Id="rId1781" Type="http://schemas.openxmlformats.org/officeDocument/2006/relationships/hyperlink" Target="https://sanes.atlassian.net/browse/ESPC360-91?atlOrigin=eyJpIjoiMjBhNWIzMmFjMjdiNGE1YzhhZTE4YmM0ZjA0MDM4ZWYiLCJwIjoiZXhjZWwtamlyYSJ9" TargetMode="External"/><Relationship Id="rId2418" Type="http://schemas.openxmlformats.org/officeDocument/2006/relationships/hyperlink" Target="https://sanes.atlassian.net/browse/ESPC360-85?atlOrigin=eyJpIjoiMjBhNWIzMmFjMjdiNGE1YzhhZTE4YmM0ZjA0MDM4ZWYiLCJwIjoiZXhjZWwtamlyYSJ9" TargetMode="External"/><Relationship Id="rId73" Type="http://schemas.openxmlformats.org/officeDocument/2006/relationships/hyperlink" Target="https://sanes.atlassian.net/browse/ESPC360-8761?atlOrigin=eyJpIjoiMjBhNWIzMmFjMjdiNGE1YzhhZTE4YmM0ZjA0MDM4ZWYiLCJwIjoiZXhjZWwtamlyYSJ9" TargetMode="External"/><Relationship Id="rId804" Type="http://schemas.openxmlformats.org/officeDocument/2006/relationships/hyperlink" Target="https://sanes.atlassian.net/browse/ESDCENINFO-1087?atlOrigin=eyJpIjoiMjBhNWIzMmFjMjdiNGE1YzhhZTE4YmM0ZjA0MDM4ZWYiLCJwIjoiZXhjZWwtamlyYSJ9" TargetMode="External"/><Relationship Id="rId1227" Type="http://schemas.openxmlformats.org/officeDocument/2006/relationships/hyperlink" Target="https://sanes.atlassian.net/browse/ESPC360-3882?atlOrigin=eyJpIjoiMjBhNWIzMmFjMjdiNGE1YzhhZTE4YmM0ZjA0MDM4ZWYiLCJwIjoiZXhjZWwtamlyYSJ9" TargetMode="External"/><Relationship Id="rId1434" Type="http://schemas.openxmlformats.org/officeDocument/2006/relationships/hyperlink" Target="https://sanes.atlassian.net/browse/ESPC360-2859?atlOrigin=eyJpIjoiMjBhNWIzMmFjMjdiNGE1YzhhZTE4YmM0ZjA0MDM4ZWYiLCJwIjoiZXhjZWwtamlyYSJ9" TargetMode="External"/><Relationship Id="rId1641" Type="http://schemas.openxmlformats.org/officeDocument/2006/relationships/hyperlink" Target="https://sanes.atlassian.net/browse/ESPC360-36?atlOrigin=eyJpIjoiMjBhNWIzMmFjMjdiNGE1YzhhZTE4YmM0ZjA0MDM4ZWYiLCJwIjoiZXhjZWwtamlyYSJ9" TargetMode="External"/><Relationship Id="rId1879" Type="http://schemas.openxmlformats.org/officeDocument/2006/relationships/hyperlink" Target="https://sanes.atlassian.net/browse/ESPC360-1147?atlOrigin=eyJpIjoiMjBhNWIzMmFjMjdiNGE1YzhhZTE4YmM0ZjA0MDM4ZWYiLCJwIjoiZXhjZWwtamlyYSJ9" TargetMode="External"/><Relationship Id="rId1501" Type="http://schemas.openxmlformats.org/officeDocument/2006/relationships/hyperlink" Target="https://sanes.atlassian.net/browse/ESPC360-26?atlOrigin=eyJpIjoiMjBhNWIzMmFjMjdiNGE1YzhhZTE4YmM0ZjA0MDM4ZWYiLCJwIjoiZXhjZWwtamlyYSJ9" TargetMode="External"/><Relationship Id="rId1739" Type="http://schemas.openxmlformats.org/officeDocument/2006/relationships/hyperlink" Target="https://sanes.atlassian.net/browse/ESPC360-1740?atlOrigin=eyJpIjoiMjBhNWIzMmFjMjdiNGE1YzhhZTE4YmM0ZjA0MDM4ZWYiLCJwIjoiZXhjZWwtamlyYSJ9" TargetMode="External"/><Relationship Id="rId1946" Type="http://schemas.openxmlformats.org/officeDocument/2006/relationships/hyperlink" Target="https://sanes.atlassian.net/browse/ESPC360-35?atlOrigin=eyJpIjoiMjBhNWIzMmFjMjdiNGE1YzhhZTE4YmM0ZjA0MDM4ZWYiLCJwIjoiZXhjZWwtamlyYSJ9" TargetMode="External"/><Relationship Id="rId1806" Type="http://schemas.openxmlformats.org/officeDocument/2006/relationships/hyperlink" Target="https://sanes.atlassian.net/browse/ESPC360-13?atlOrigin=eyJpIjoiMjBhNWIzMmFjMjdiNGE1YzhhZTE4YmM0ZjA0MDM4ZWYiLCJwIjoiZXhjZWwtamlyYSJ9" TargetMode="External"/><Relationship Id="rId387" Type="http://schemas.openxmlformats.org/officeDocument/2006/relationships/hyperlink" Target="https://sanes.atlassian.net/browse/ESPC360-6993?atlOrigin=eyJpIjoiMjBhNWIzMmFjMjdiNGE1YzhhZTE4YmM0ZjA0MDM4ZWYiLCJwIjoiZXhjZWwtamlyYSJ9" TargetMode="External"/><Relationship Id="rId594" Type="http://schemas.openxmlformats.org/officeDocument/2006/relationships/hyperlink" Target="https://sanes.atlassian.net/browse/ESPC360-6027?atlOrigin=eyJpIjoiMjBhNWIzMmFjMjdiNGE1YzhhZTE4YmM0ZjA0MDM4ZWYiLCJwIjoiZXhjZWwtamlyYSJ9" TargetMode="External"/><Relationship Id="rId2068" Type="http://schemas.openxmlformats.org/officeDocument/2006/relationships/hyperlink" Target="https://sanes.atlassian.net/browse/ESPC360-38?atlOrigin=eyJpIjoiMjBhNWIzMmFjMjdiNGE1YzhhZTE4YmM0ZjA0MDM4ZWYiLCJwIjoiZXhjZWwtamlyYSJ9" TargetMode="External"/><Relationship Id="rId2275" Type="http://schemas.openxmlformats.org/officeDocument/2006/relationships/hyperlink" Target="https://sanes.atlassian.net/browse/ESPC360-196?atlOrigin=eyJpIjoiMjBhNWIzMmFjMjdiNGE1YzhhZTE4YmM0ZjA0MDM4ZWYiLCJwIjoiZXhjZWwtamlyYSJ9" TargetMode="External"/><Relationship Id="rId247" Type="http://schemas.openxmlformats.org/officeDocument/2006/relationships/hyperlink" Target="https://sanes.atlassian.net/browse/ESPC360-3468?atlOrigin=eyJpIjoiMjBhNWIzMmFjMjdiNGE1YzhhZTE4YmM0ZjA0MDM4ZWYiLCJwIjoiZXhjZWwtamlyYSJ9" TargetMode="External"/><Relationship Id="rId899" Type="http://schemas.openxmlformats.org/officeDocument/2006/relationships/hyperlink" Target="https://sanes.atlassian.net/browse/ESPC360-3646?atlOrigin=eyJpIjoiMjBhNWIzMmFjMjdiNGE1YzhhZTE4YmM0ZjA0MDM4ZWYiLCJwIjoiZXhjZWwtamlyYSJ9" TargetMode="External"/><Relationship Id="rId1084" Type="http://schemas.openxmlformats.org/officeDocument/2006/relationships/hyperlink" Target="https://sanes.atlassian.net/browse/ESPC360-3882?atlOrigin=eyJpIjoiMjBhNWIzMmFjMjdiNGE1YzhhZTE4YmM0ZjA0MDM4ZWYiLCJwIjoiZXhjZWwtamlyYSJ9" TargetMode="External"/><Relationship Id="rId107" Type="http://schemas.openxmlformats.org/officeDocument/2006/relationships/hyperlink" Target="https://sanes.atlassian.net/browse/ESPC360-6855?atlOrigin=eyJpIjoiMjBhNWIzMmFjMjdiNGE1YzhhZTE4YmM0ZjA0MDM4ZWYiLCJwIjoiZXhjZWwtamlyYSJ9" TargetMode="External"/><Relationship Id="rId454" Type="http://schemas.openxmlformats.org/officeDocument/2006/relationships/hyperlink" Target="https://sanes.atlassian.net/browse/ESPC360-6489?atlOrigin=eyJpIjoiMjBhNWIzMmFjMjdiNGE1YzhhZTE4YmM0ZjA0MDM4ZWYiLCJwIjoiZXhjZWwtamlyYSJ9" TargetMode="External"/><Relationship Id="rId661" Type="http://schemas.openxmlformats.org/officeDocument/2006/relationships/hyperlink" Target="https://sanes.atlassian.net/browse/ESDCENINFO-1110?atlOrigin=eyJpIjoiMjBhNWIzMmFjMjdiNGE1YzhhZTE4YmM0ZjA0MDM4ZWYiLCJwIjoiZXhjZWwtamlyYSJ9" TargetMode="External"/><Relationship Id="rId759" Type="http://schemas.openxmlformats.org/officeDocument/2006/relationships/hyperlink" Target="https://sanes.atlassian.net/browse/ESPC360-5708?atlOrigin=eyJpIjoiMjBhNWIzMmFjMjdiNGE1YzhhZTE4YmM0ZjA0MDM4ZWYiLCJwIjoiZXhjZWwtamlyYSJ9" TargetMode="External"/><Relationship Id="rId966" Type="http://schemas.openxmlformats.org/officeDocument/2006/relationships/hyperlink" Target="https://sanes.atlassian.net/browse/ESPC360-4969?atlOrigin=eyJpIjoiMjBhNWIzMmFjMjdiNGE1YzhhZTE4YmM0ZjA0MDM4ZWYiLCJwIjoiZXhjZWwtamlyYSJ9" TargetMode="External"/><Relationship Id="rId1291" Type="http://schemas.openxmlformats.org/officeDocument/2006/relationships/hyperlink" Target="https://sanes.atlassian.net/browse/ESPC360-3439?atlOrigin=eyJpIjoiMjBhNWIzMmFjMjdiNGE1YzhhZTE4YmM0ZjA0MDM4ZWYiLCJwIjoiZXhjZWwtamlyYSJ9" TargetMode="External"/><Relationship Id="rId1389" Type="http://schemas.openxmlformats.org/officeDocument/2006/relationships/hyperlink" Target="https://sanes.atlassian.net/browse/ESPC360-3107?atlOrigin=eyJpIjoiMjBhNWIzMmFjMjdiNGE1YzhhZTE4YmM0ZjA0MDM4ZWYiLCJwIjoiZXhjZWwtamlyYSJ9" TargetMode="External"/><Relationship Id="rId1596" Type="http://schemas.openxmlformats.org/officeDocument/2006/relationships/hyperlink" Target="https://sanes.atlassian.net/browse/ESPC360-36?atlOrigin=eyJpIjoiMjBhNWIzMmFjMjdiNGE1YzhhZTE4YmM0ZjA0MDM4ZWYiLCJwIjoiZXhjZWwtamlyYSJ9" TargetMode="External"/><Relationship Id="rId2135" Type="http://schemas.openxmlformats.org/officeDocument/2006/relationships/hyperlink" Target="https://sanes.atlassian.net/browse/ESPC360-36?atlOrigin=eyJpIjoiMjBhNWIzMmFjMjdiNGE1YzhhZTE4YmM0ZjA0MDM4ZWYiLCJwIjoiZXhjZWwtamlyYSJ9" TargetMode="External"/><Relationship Id="rId2342" Type="http://schemas.openxmlformats.org/officeDocument/2006/relationships/hyperlink" Target="https://sanes.atlassian.net/browse/ESPC360-50?atlOrigin=eyJpIjoiMjBhNWIzMmFjMjdiNGE1YzhhZTE4YmM0ZjA0MDM4ZWYiLCJwIjoiZXhjZWwtamlyYSJ9" TargetMode="External"/><Relationship Id="rId314" Type="http://schemas.openxmlformats.org/officeDocument/2006/relationships/hyperlink" Target="https://sanes.atlassian.net/browse/ESPC360-7406?atlOrigin=eyJpIjoiMjBhNWIzMmFjMjdiNGE1YzhhZTE4YmM0ZjA0MDM4ZWYiLCJwIjoiZXhjZWwtamlyYSJ9" TargetMode="External"/><Relationship Id="rId521" Type="http://schemas.openxmlformats.org/officeDocument/2006/relationships/hyperlink" Target="https://sanes.atlassian.net/browse/ESPC360-6331?atlOrigin=eyJpIjoiMjBhNWIzMmFjMjdiNGE1YzhhZTE4YmM0ZjA0MDM4ZWYiLCJwIjoiZXhjZWwtamlyYSJ9" TargetMode="External"/><Relationship Id="rId619" Type="http://schemas.openxmlformats.org/officeDocument/2006/relationships/hyperlink" Target="https://sanes.atlassian.net/browse/ESDCENINFO-1110?atlOrigin=eyJpIjoiMjBhNWIzMmFjMjdiNGE1YzhhZTE4YmM0ZjA0MDM4ZWYiLCJwIjoiZXhjZWwtamlyYSJ9" TargetMode="External"/><Relationship Id="rId1151" Type="http://schemas.openxmlformats.org/officeDocument/2006/relationships/hyperlink" Target="https://sanes.atlassian.net/browse/ESPC360-4530?atlOrigin=eyJpIjoiMjBhNWIzMmFjMjdiNGE1YzhhZTE4YmM0ZjA0MDM4ZWYiLCJwIjoiZXhjZWwtamlyYSJ9" TargetMode="External"/><Relationship Id="rId1249" Type="http://schemas.openxmlformats.org/officeDocument/2006/relationships/hyperlink" Target="https://sanes.atlassian.net/browse/ESPC360-3485?atlOrigin=eyJpIjoiMjBhNWIzMmFjMjdiNGE1YzhhZTE4YmM0ZjA0MDM4ZWYiLCJwIjoiZXhjZWwtamlyYSJ9" TargetMode="External"/><Relationship Id="rId2202" Type="http://schemas.openxmlformats.org/officeDocument/2006/relationships/hyperlink" Target="https://sanes.atlassian.net/browse/ESPC360-310?atlOrigin=eyJpIjoiMjBhNWIzMmFjMjdiNGE1YzhhZTE4YmM0ZjA0MDM4ZWYiLCJwIjoiZXhjZWwtamlyYSJ9" TargetMode="External"/><Relationship Id="rId95" Type="http://schemas.openxmlformats.org/officeDocument/2006/relationships/hyperlink" Target="https://sanes.atlassian.net/browse/ESPC360-6855?atlOrigin=eyJpIjoiMjBhNWIzMmFjMjdiNGE1YzhhZTE4YmM0ZjA0MDM4ZWYiLCJwIjoiZXhjZWwtamlyYSJ9" TargetMode="External"/><Relationship Id="rId826" Type="http://schemas.openxmlformats.org/officeDocument/2006/relationships/hyperlink" Target="https://sanes.atlassian.net/browse/ESPC360-5710?atlOrigin=eyJpIjoiMjBhNWIzMmFjMjdiNGE1YzhhZTE4YmM0ZjA0MDM4ZWYiLCJwIjoiZXhjZWwtamlyYSJ9" TargetMode="External"/><Relationship Id="rId1011" Type="http://schemas.openxmlformats.org/officeDocument/2006/relationships/hyperlink" Target="https://sanes.atlassian.net/browse/ESPC360-4552?atlOrigin=eyJpIjoiMjBhNWIzMmFjMjdiNGE1YzhhZTE4YmM0ZjA0MDM4ZWYiLCJwIjoiZXhjZWwtamlyYSJ9" TargetMode="External"/><Relationship Id="rId1109" Type="http://schemas.openxmlformats.org/officeDocument/2006/relationships/hyperlink" Target="https://sanes.atlassian.net/browse/ESPC360-4365?atlOrigin=eyJpIjoiMjBhNWIzMmFjMjdiNGE1YzhhZTE4YmM0ZjA0MDM4ZWYiLCJwIjoiZXhjZWwtamlyYSJ9" TargetMode="External"/><Relationship Id="rId1456" Type="http://schemas.openxmlformats.org/officeDocument/2006/relationships/hyperlink" Target="https://sanes.atlassian.net/browse/ESPC360-26?atlOrigin=eyJpIjoiMjBhNWIzMmFjMjdiNGE1YzhhZTE4YmM0ZjA0MDM4ZWYiLCJwIjoiZXhjZWwtamlyYSJ9" TargetMode="External"/><Relationship Id="rId1663" Type="http://schemas.openxmlformats.org/officeDocument/2006/relationships/hyperlink" Target="https://sanes.atlassian.net/browse/ESPC360-50?atlOrigin=eyJpIjoiMjBhNWIzMmFjMjdiNGE1YzhhZTE4YmM0ZjA0MDM4ZWYiLCJwIjoiZXhjZWwtamlyYSJ9" TargetMode="External"/><Relationship Id="rId1870" Type="http://schemas.openxmlformats.org/officeDocument/2006/relationships/hyperlink" Target="https://sanes.atlassian.net/browse/ESPC360-1150?atlOrigin=eyJpIjoiMjBhNWIzMmFjMjdiNGE1YzhhZTE4YmM0ZjA0MDM4ZWYiLCJwIjoiZXhjZWwtamlyYSJ9" TargetMode="External"/><Relationship Id="rId1968" Type="http://schemas.openxmlformats.org/officeDocument/2006/relationships/hyperlink" Target="https://sanes.atlassian.net/browse/ESDCENINFO-1036?atlOrigin=eyJpIjoiMjBhNWIzMmFjMjdiNGE1YzhhZTE4YmM0ZjA0MDM4ZWYiLCJwIjoiZXhjZWwtamlyYSJ9" TargetMode="External"/><Relationship Id="rId1316" Type="http://schemas.openxmlformats.org/officeDocument/2006/relationships/hyperlink" Target="https://sanes.atlassian.net/browse/ESPC360-5000?atlOrigin=eyJpIjoiMjBhNWIzMmFjMjdiNGE1YzhhZTE4YmM0ZjA0MDM4ZWYiLCJwIjoiZXhjZWwtamlyYSJ9" TargetMode="External"/><Relationship Id="rId1523" Type="http://schemas.openxmlformats.org/officeDocument/2006/relationships/hyperlink" Target="https://sanes.atlassian.net/browse/ESPC360-2488?atlOrigin=eyJpIjoiMjBhNWIzMmFjMjdiNGE1YzhhZTE4YmM0ZjA0MDM4ZWYiLCJwIjoiZXhjZWwtamlyYSJ9" TargetMode="External"/><Relationship Id="rId1730" Type="http://schemas.openxmlformats.org/officeDocument/2006/relationships/hyperlink" Target="https://sanes.atlassian.net/browse/ESPC360-1743?atlOrigin=eyJpIjoiMjBhNWIzMmFjMjdiNGE1YzhhZTE4YmM0ZjA0MDM4ZWYiLCJwIjoiZXhjZWwtamlyYSJ9" TargetMode="External"/><Relationship Id="rId22" Type="http://schemas.openxmlformats.org/officeDocument/2006/relationships/hyperlink" Target="https://sanes.atlassian.net/browse/ESPC360-8813?atlOrigin=eyJpIjoiMjBhNWIzMmFjMjdiNGE1YzhhZTE4YmM0ZjA0MDM4ZWYiLCJwIjoiZXhjZWwtamlyYSJ9" TargetMode="External"/><Relationship Id="rId1828" Type="http://schemas.openxmlformats.org/officeDocument/2006/relationships/hyperlink" Target="https://sanes.atlassian.net/browse/ESPC360-1310?atlOrigin=eyJpIjoiMjBhNWIzMmFjMjdiNGE1YzhhZTE4YmM0ZjA0MDM4ZWYiLCJwIjoiZXhjZWwtamlyYSJ9" TargetMode="External"/><Relationship Id="rId171" Type="http://schemas.openxmlformats.org/officeDocument/2006/relationships/hyperlink" Target="https://sanes.atlassian.net/browse/ESPC360-6855?atlOrigin=eyJpIjoiMjBhNWIzMmFjMjdiNGE1YzhhZTE4YmM0ZjA0MDM4ZWYiLCJwIjoiZXhjZWwtamlyYSJ9" TargetMode="External"/><Relationship Id="rId2297" Type="http://schemas.openxmlformats.org/officeDocument/2006/relationships/hyperlink" Target="https://sanes.atlassian.net/browse/ESPC360-26?atlOrigin=eyJpIjoiMjBhNWIzMmFjMjdiNGE1YzhhZTE4YmM0ZjA0MDM4ZWYiLCJwIjoiZXhjZWwtamlyYSJ9" TargetMode="External"/><Relationship Id="rId269" Type="http://schemas.openxmlformats.org/officeDocument/2006/relationships/hyperlink" Target="https://sanes.atlassian.net/browse/ESPC360-6855?atlOrigin=eyJpIjoiMjBhNWIzMmFjMjdiNGE1YzhhZTE4YmM0ZjA0MDM4ZWYiLCJwIjoiZXhjZWwtamlyYSJ9" TargetMode="External"/><Relationship Id="rId476" Type="http://schemas.openxmlformats.org/officeDocument/2006/relationships/hyperlink" Target="https://sanes.atlassian.net/browse/ESPC360-6393?atlOrigin=eyJpIjoiMjBhNWIzMmFjMjdiNGE1YzhhZTE4YmM0ZjA0MDM4ZWYiLCJwIjoiZXhjZWwtamlyYSJ9" TargetMode="External"/><Relationship Id="rId683" Type="http://schemas.openxmlformats.org/officeDocument/2006/relationships/hyperlink" Target="https://sanes.atlassian.net/browse/ESPC360-5882?atlOrigin=eyJpIjoiMjBhNWIzMmFjMjdiNGE1YzhhZTE4YmM0ZjA0MDM4ZWYiLCJwIjoiZXhjZWwtamlyYSJ9" TargetMode="External"/><Relationship Id="rId890" Type="http://schemas.openxmlformats.org/officeDocument/2006/relationships/hyperlink" Target="https://sanes.atlassian.net/browse/ESPC360-3649?atlOrigin=eyJpIjoiMjBhNWIzMmFjMjdiNGE1YzhhZTE4YmM0ZjA0MDM4ZWYiLCJwIjoiZXhjZWwtamlyYSJ9" TargetMode="External"/><Relationship Id="rId2157" Type="http://schemas.openxmlformats.org/officeDocument/2006/relationships/hyperlink" Target="https://sanes.atlassian.net/browse/ESPC360-335?atlOrigin=eyJpIjoiMjBhNWIzMmFjMjdiNGE1YzhhZTE4YmM0ZjA0MDM4ZWYiLCJwIjoiZXhjZWwtamlyYSJ9" TargetMode="External"/><Relationship Id="rId2364" Type="http://schemas.openxmlformats.org/officeDocument/2006/relationships/hyperlink" Target="https://sanes.atlassian.net/browse/ESPC360-115?atlOrigin=eyJpIjoiMjBhNWIzMmFjMjdiNGE1YzhhZTE4YmM0ZjA0MDM4ZWYiLCJwIjoiZXhjZWwtamlyYSJ9" TargetMode="External"/><Relationship Id="rId129" Type="http://schemas.openxmlformats.org/officeDocument/2006/relationships/hyperlink" Target="https://sanes.atlassian.net/browse/ESPC360-8636?atlOrigin=eyJpIjoiMjBhNWIzMmFjMjdiNGE1YzhhZTE4YmM0ZjA0MDM4ZWYiLCJwIjoiZXhjZWwtamlyYSJ9" TargetMode="External"/><Relationship Id="rId336" Type="http://schemas.openxmlformats.org/officeDocument/2006/relationships/hyperlink" Target="https://sanes.atlassian.net/browse/ESPC360-3882?atlOrigin=eyJpIjoiMjBhNWIzMmFjMjdiNGE1YzhhZTE4YmM0ZjA0MDM4ZWYiLCJwIjoiZXhjZWwtamlyYSJ9" TargetMode="External"/><Relationship Id="rId543" Type="http://schemas.openxmlformats.org/officeDocument/2006/relationships/hyperlink" Target="https://sanes.atlassian.net/browse/ESDCENINFO-1085?atlOrigin=eyJpIjoiMjBhNWIzMmFjMjdiNGE1YzhhZTE4YmM0ZjA0MDM4ZWYiLCJwIjoiZXhjZWwtamlyYSJ9" TargetMode="External"/><Relationship Id="rId988" Type="http://schemas.openxmlformats.org/officeDocument/2006/relationships/hyperlink" Target="https://sanes.atlassian.net/browse/ESPC360-3882?atlOrigin=eyJpIjoiMjBhNWIzMmFjMjdiNGE1YzhhZTE4YmM0ZjA0MDM4ZWYiLCJwIjoiZXhjZWwtamlyYSJ9" TargetMode="External"/><Relationship Id="rId1173" Type="http://schemas.openxmlformats.org/officeDocument/2006/relationships/hyperlink" Target="https://sanes.atlassian.net/browse/ESPC360-3468?atlOrigin=eyJpIjoiMjBhNWIzMmFjMjdiNGE1YzhhZTE4YmM0ZjA0MDM4ZWYiLCJwIjoiZXhjZWwtamlyYSJ9" TargetMode="External"/><Relationship Id="rId1380" Type="http://schemas.openxmlformats.org/officeDocument/2006/relationships/hyperlink" Target="https://sanes.atlassian.net/browse/ESPC360-3119?atlOrigin=eyJpIjoiMjBhNWIzMmFjMjdiNGE1YzhhZTE4YmM0ZjA0MDM4ZWYiLCJwIjoiZXhjZWwtamlyYSJ9" TargetMode="External"/><Relationship Id="rId2017" Type="http://schemas.openxmlformats.org/officeDocument/2006/relationships/hyperlink" Target="https://sanes.atlassian.net/browse/ESPC360-35?atlOrigin=eyJpIjoiMjBhNWIzMmFjMjdiNGE1YzhhZTE4YmM0ZjA0MDM4ZWYiLCJwIjoiZXhjZWwtamlyYSJ9" TargetMode="External"/><Relationship Id="rId2224" Type="http://schemas.openxmlformats.org/officeDocument/2006/relationships/hyperlink" Target="https://sanes.atlassian.net/browse/ESPC360-91?atlOrigin=eyJpIjoiMjBhNWIzMmFjMjdiNGE1YzhhZTE4YmM0ZjA0MDM4ZWYiLCJwIjoiZXhjZWwtamlyYSJ9" TargetMode="External"/><Relationship Id="rId403" Type="http://schemas.openxmlformats.org/officeDocument/2006/relationships/hyperlink" Target="https://sanes.atlassian.net/browse/ESPC360-6855?atlOrigin=eyJpIjoiMjBhNWIzMmFjMjdiNGE1YzhhZTE4YmM0ZjA0MDM4ZWYiLCJwIjoiZXhjZWwtamlyYSJ9" TargetMode="External"/><Relationship Id="rId750" Type="http://schemas.openxmlformats.org/officeDocument/2006/relationships/hyperlink" Target="https://sanes.atlassian.net/browse/ESPC360-5822?atlOrigin=eyJpIjoiMjBhNWIzMmFjMjdiNGE1YzhhZTE4YmM0ZjA0MDM4ZWYiLCJwIjoiZXhjZWwtamlyYSJ9" TargetMode="External"/><Relationship Id="rId848" Type="http://schemas.openxmlformats.org/officeDocument/2006/relationships/hyperlink" Target="https://sanes.atlassian.net/browse/ESPC360-3644?atlOrigin=eyJpIjoiMjBhNWIzMmFjMjdiNGE1YzhhZTE4YmM0ZjA0MDM4ZWYiLCJwIjoiZXhjZWwtamlyYSJ9" TargetMode="External"/><Relationship Id="rId1033" Type="http://schemas.openxmlformats.org/officeDocument/2006/relationships/hyperlink" Target="https://sanes.atlassian.net/browse/ESPC360-3646?atlOrigin=eyJpIjoiMjBhNWIzMmFjMjdiNGE1YzhhZTE4YmM0ZjA0MDM4ZWYiLCJwIjoiZXhjZWwtamlyYSJ9" TargetMode="External"/><Relationship Id="rId1478" Type="http://schemas.openxmlformats.org/officeDocument/2006/relationships/hyperlink" Target="https://sanes.atlassian.net/browse/ESPC360-2789?atlOrigin=eyJpIjoiMjBhNWIzMmFjMjdiNGE1YzhhZTE4YmM0ZjA0MDM4ZWYiLCJwIjoiZXhjZWwtamlyYSJ9" TargetMode="External"/><Relationship Id="rId1685" Type="http://schemas.openxmlformats.org/officeDocument/2006/relationships/hyperlink" Target="https://sanes.atlassian.net/browse/ESPC360-1884?atlOrigin=eyJpIjoiMjBhNWIzMmFjMjdiNGE1YzhhZTE4YmM0ZjA0MDM4ZWYiLCJwIjoiZXhjZWwtamlyYSJ9" TargetMode="External"/><Relationship Id="rId1892" Type="http://schemas.openxmlformats.org/officeDocument/2006/relationships/hyperlink" Target="https://sanes.atlassian.net/browse/ESPC360-950?atlOrigin=eyJpIjoiMjBhNWIzMmFjMjdiNGE1YzhhZTE4YmM0ZjA0MDM4ZWYiLCJwIjoiZXhjZWwtamlyYSJ9" TargetMode="External"/><Relationship Id="rId2431" Type="http://schemas.openxmlformats.org/officeDocument/2006/relationships/hyperlink" Target="https://sanes.atlassian.net/browse/ESPC360-26?atlOrigin=eyJpIjoiMjBhNWIzMmFjMjdiNGE1YzhhZTE4YmM0ZjA0MDM4ZWYiLCJwIjoiZXhjZWwtamlyYSJ9" TargetMode="External"/><Relationship Id="rId610" Type="http://schemas.openxmlformats.org/officeDocument/2006/relationships/hyperlink" Target="https://sanes.atlassian.net/browse/ESPC360-8638?atlOrigin=eyJpIjoiMjBhNWIzMmFjMjdiNGE1YzhhZTE4YmM0ZjA0MDM4ZWYiLCJwIjoiZXhjZWwtamlyYSJ9" TargetMode="External"/><Relationship Id="rId708" Type="http://schemas.openxmlformats.org/officeDocument/2006/relationships/hyperlink" Target="https://sanes.atlassian.net/browse/ESPC360-5823?atlOrigin=eyJpIjoiMjBhNWIzMmFjMjdiNGE1YzhhZTE4YmM0ZjA0MDM4ZWYiLCJwIjoiZXhjZWwtamlyYSJ9" TargetMode="External"/><Relationship Id="rId915" Type="http://schemas.openxmlformats.org/officeDocument/2006/relationships/hyperlink" Target="https://sanes.atlassian.net/browse/ESPC360-5203?atlOrigin=eyJpIjoiMjBhNWIzMmFjMjdiNGE1YzhhZTE4YmM0ZjA0MDM4ZWYiLCJwIjoiZXhjZWwtamlyYSJ9" TargetMode="External"/><Relationship Id="rId1240" Type="http://schemas.openxmlformats.org/officeDocument/2006/relationships/hyperlink" Target="https://sanes.atlassian.net/browse/ESPC360-3652?atlOrigin=eyJpIjoiMjBhNWIzMmFjMjdiNGE1YzhhZTE4YmM0ZjA0MDM4ZWYiLCJwIjoiZXhjZWwtamlyYSJ9" TargetMode="External"/><Relationship Id="rId1338" Type="http://schemas.openxmlformats.org/officeDocument/2006/relationships/hyperlink" Target="https://sanes.atlassian.net/browse/ESPC360-3291?atlOrigin=eyJpIjoiMjBhNWIzMmFjMjdiNGE1YzhhZTE4YmM0ZjA0MDM4ZWYiLCJwIjoiZXhjZWwtamlyYSJ9" TargetMode="External"/><Relationship Id="rId1545" Type="http://schemas.openxmlformats.org/officeDocument/2006/relationships/hyperlink" Target="https://sanes.atlassian.net/browse/ESPC360-2510?atlOrigin=eyJpIjoiMjBhNWIzMmFjMjdiNGE1YzhhZTE4YmM0ZjA0MDM4ZWYiLCJwIjoiZXhjZWwtamlyYSJ9" TargetMode="External"/><Relationship Id="rId1100" Type="http://schemas.openxmlformats.org/officeDocument/2006/relationships/hyperlink" Target="https://sanes.atlassian.net/browse/ESPC360-4500?atlOrigin=eyJpIjoiMjBhNWIzMmFjMjdiNGE1YzhhZTE4YmM0ZjA0MDM4ZWYiLCJwIjoiZXhjZWwtamlyYSJ9" TargetMode="External"/><Relationship Id="rId1405" Type="http://schemas.openxmlformats.org/officeDocument/2006/relationships/hyperlink" Target="https://sanes.atlassian.net/browse/ESPC360-91?atlOrigin=eyJpIjoiMjBhNWIzMmFjMjdiNGE1YzhhZTE4YmM0ZjA0MDM4ZWYiLCJwIjoiZXhjZWwtamlyYSJ9" TargetMode="External"/><Relationship Id="rId1752" Type="http://schemas.openxmlformats.org/officeDocument/2006/relationships/hyperlink" Target="https://sanes.atlassian.net/browse/ESPC360-34?atlOrigin=eyJpIjoiMjBhNWIzMmFjMjdiNGE1YzhhZTE4YmM0ZjA0MDM4ZWYiLCJwIjoiZXhjZWwtamlyYSJ9" TargetMode="External"/><Relationship Id="rId44" Type="http://schemas.openxmlformats.org/officeDocument/2006/relationships/hyperlink" Target="https://sanes.atlassian.net/browse/ESPC360-6855?atlOrigin=eyJpIjoiMjBhNWIzMmFjMjdiNGE1YzhhZTE4YmM0ZjA0MDM4ZWYiLCJwIjoiZXhjZWwtamlyYSJ9" TargetMode="External"/><Relationship Id="rId1612" Type="http://schemas.openxmlformats.org/officeDocument/2006/relationships/hyperlink" Target="https://sanes.atlassian.net/browse/ESPC360-26?atlOrigin=eyJpIjoiMjBhNWIzMmFjMjdiNGE1YzhhZTE4YmM0ZjA0MDM4ZWYiLCJwIjoiZXhjZWwtamlyYSJ9" TargetMode="External"/><Relationship Id="rId1917" Type="http://schemas.openxmlformats.org/officeDocument/2006/relationships/hyperlink" Target="https://sanes.atlassian.net/browse/ESPC360-26?atlOrigin=eyJpIjoiMjBhNWIzMmFjMjdiNGE1YzhhZTE4YmM0ZjA0MDM4ZWYiLCJwIjoiZXhjZWwtamlyYSJ9" TargetMode="External"/><Relationship Id="rId193" Type="http://schemas.openxmlformats.org/officeDocument/2006/relationships/hyperlink" Target="https://sanes.atlassian.net/browse/ESDCENINFO-1105?atlOrigin=eyJpIjoiMjBhNWIzMmFjMjdiNGE1YzhhZTE4YmM0ZjA0MDM4ZWYiLCJwIjoiZXhjZWwtamlyYSJ9" TargetMode="External"/><Relationship Id="rId498" Type="http://schemas.openxmlformats.org/officeDocument/2006/relationships/hyperlink" Target="https://sanes.atlassian.net/browse/ESPC360-5757?atlOrigin=eyJpIjoiMjBhNWIzMmFjMjdiNGE1YzhhZTE4YmM0ZjA0MDM4ZWYiLCJwIjoiZXhjZWwtamlyYSJ9" TargetMode="External"/><Relationship Id="rId2081" Type="http://schemas.openxmlformats.org/officeDocument/2006/relationships/hyperlink" Target="https://sanes.atlassian.net/browse/ESPC360-549?atlOrigin=eyJpIjoiMjBhNWIzMmFjMjdiNGE1YzhhZTE4YmM0ZjA0MDM4ZWYiLCJwIjoiZXhjZWwtamlyYSJ9" TargetMode="External"/><Relationship Id="rId2179" Type="http://schemas.openxmlformats.org/officeDocument/2006/relationships/hyperlink" Target="https://sanes.atlassian.net/browse/ESPC360-196?atlOrigin=eyJpIjoiMjBhNWIzMmFjMjdiNGE1YzhhZTE4YmM0ZjA0MDM4ZWYiLCJwIjoiZXhjZWwtamlyYSJ9" TargetMode="External"/><Relationship Id="rId260" Type="http://schemas.openxmlformats.org/officeDocument/2006/relationships/hyperlink" Target="https://sanes.atlassian.net/browse/ESPC360-7613?atlOrigin=eyJpIjoiMjBhNWIzMmFjMjdiNGE1YzhhZTE4YmM0ZjA0MDM4ZWYiLCJwIjoiZXhjZWwtamlyYSJ9" TargetMode="External"/><Relationship Id="rId2386" Type="http://schemas.openxmlformats.org/officeDocument/2006/relationships/hyperlink" Target="https://sanes.atlassian.net/browse/ESDCENINFO-1036?atlOrigin=eyJpIjoiMjBhNWIzMmFjMjdiNGE1YzhhZTE4YmM0ZjA0MDM4ZWYiLCJwIjoiZXhjZWwtamlyYSJ9" TargetMode="External"/><Relationship Id="rId120" Type="http://schemas.openxmlformats.org/officeDocument/2006/relationships/hyperlink" Target="https://sanes.atlassian.net/browse/ESDCENINFO-1110?atlOrigin=eyJpIjoiMjBhNWIzMmFjMjdiNGE1YzhhZTE4YmM0ZjA0MDM4ZWYiLCJwIjoiZXhjZWwtamlyYSJ9" TargetMode="External"/><Relationship Id="rId358" Type="http://schemas.openxmlformats.org/officeDocument/2006/relationships/hyperlink" Target="https://sanes.atlassian.net/browse/ESPC360-7214?atlOrigin=eyJpIjoiMjBhNWIzMmFjMjdiNGE1YzhhZTE4YmM0ZjA0MDM4ZWYiLCJwIjoiZXhjZWwtamlyYSJ9" TargetMode="External"/><Relationship Id="rId565" Type="http://schemas.openxmlformats.org/officeDocument/2006/relationships/hyperlink" Target="https://sanes.atlassian.net/browse/ESPC360-6260?atlOrigin=eyJpIjoiMjBhNWIzMmFjMjdiNGE1YzhhZTE4YmM0ZjA0MDM4ZWYiLCJwIjoiZXhjZWwtamlyYSJ9" TargetMode="External"/><Relationship Id="rId772" Type="http://schemas.openxmlformats.org/officeDocument/2006/relationships/hyperlink" Target="https://sanes.atlassian.net/browse/ESPC360-5781?atlOrigin=eyJpIjoiMjBhNWIzMmFjMjdiNGE1YzhhZTE4YmM0ZjA0MDM4ZWYiLCJwIjoiZXhjZWwtamlyYSJ9" TargetMode="External"/><Relationship Id="rId1195" Type="http://schemas.openxmlformats.org/officeDocument/2006/relationships/hyperlink" Target="https://sanes.atlassian.net/browse/ESPC360-3698?atlOrigin=eyJpIjoiMjBhNWIzMmFjMjdiNGE1YzhhZTE4YmM0ZjA0MDM4ZWYiLCJwIjoiZXhjZWwtamlyYSJ9" TargetMode="External"/><Relationship Id="rId2039" Type="http://schemas.openxmlformats.org/officeDocument/2006/relationships/hyperlink" Target="https://sanes.atlassian.net/browse/ESPC360-719?atlOrigin=eyJpIjoiMjBhNWIzMmFjMjdiNGE1YzhhZTE4YmM0ZjA0MDM4ZWYiLCJwIjoiZXhjZWwtamlyYSJ9" TargetMode="External"/><Relationship Id="rId2246" Type="http://schemas.openxmlformats.org/officeDocument/2006/relationships/hyperlink" Target="https://sanes.atlassian.net/browse/ESPC360-26?atlOrigin=eyJpIjoiMjBhNWIzMmFjMjdiNGE1YzhhZTE4YmM0ZjA0MDM4ZWYiLCJwIjoiZXhjZWwtamlyYSJ9" TargetMode="External"/><Relationship Id="rId2453" Type="http://schemas.openxmlformats.org/officeDocument/2006/relationships/hyperlink" Target="https://sanes.atlassian.net/browse/ESPC360-4284?atlOrigin=eyJpIjoiMjBhNWIzMmFjMjdiNGE1YzhhZTE4YmM0ZjA0MDM4ZWYiLCJwIjoiZXhjZWwtamlyYSJ9" TargetMode="External"/><Relationship Id="rId218" Type="http://schemas.openxmlformats.org/officeDocument/2006/relationships/hyperlink" Target="https://sanes.atlassian.net/browse/ESDCENINFO-1110?atlOrigin=eyJpIjoiMjBhNWIzMmFjMjdiNGE1YzhhZTE4YmM0ZjA0MDM4ZWYiLCJwIjoiZXhjZWwtamlyYSJ9" TargetMode="External"/><Relationship Id="rId425" Type="http://schemas.openxmlformats.org/officeDocument/2006/relationships/hyperlink" Target="https://sanes.atlassian.net/browse/ESPC360-3882?atlOrigin=eyJpIjoiMjBhNWIzMmFjMjdiNGE1YzhhZTE4YmM0ZjA0MDM4ZWYiLCJwIjoiZXhjZWwtamlyYSJ9" TargetMode="External"/><Relationship Id="rId632" Type="http://schemas.openxmlformats.org/officeDocument/2006/relationships/hyperlink" Target="https://sanes.atlassian.net/browse/ESPC360-5903?atlOrigin=eyJpIjoiMjBhNWIzMmFjMjdiNGE1YzhhZTE4YmM0ZjA0MDM4ZWYiLCJwIjoiZXhjZWwtamlyYSJ9" TargetMode="External"/><Relationship Id="rId1055" Type="http://schemas.openxmlformats.org/officeDocument/2006/relationships/hyperlink" Target="https://sanes.atlassian.net/browse/ESPC360-4544?atlOrigin=eyJpIjoiMjBhNWIzMmFjMjdiNGE1YzhhZTE4YmM0ZjA0MDM4ZWYiLCJwIjoiZXhjZWwtamlyYSJ9" TargetMode="External"/><Relationship Id="rId1262" Type="http://schemas.openxmlformats.org/officeDocument/2006/relationships/hyperlink" Target="https://sanes.atlassian.net/browse/ESPC360-4519?atlOrigin=eyJpIjoiMjBhNWIzMmFjMjdiNGE1YzhhZTE4YmM0ZjA0MDM4ZWYiLCJwIjoiZXhjZWwtamlyYSJ9" TargetMode="External"/><Relationship Id="rId2106" Type="http://schemas.openxmlformats.org/officeDocument/2006/relationships/hyperlink" Target="https://sanes.atlassian.net/browse/ESPC360-38?atlOrigin=eyJpIjoiMjBhNWIzMmFjMjdiNGE1YzhhZTE4YmM0ZjA0MDM4ZWYiLCJwIjoiZXhjZWwtamlyYSJ9" TargetMode="External"/><Relationship Id="rId2313" Type="http://schemas.openxmlformats.org/officeDocument/2006/relationships/hyperlink" Target="https://sanes.atlassian.net/browse/ESPC360-176?atlOrigin=eyJpIjoiMjBhNWIzMmFjMjdiNGE1YzhhZTE4YmM0ZjA0MDM4ZWYiLCJwIjoiZXhjZWwtamlyYSJ9" TargetMode="External"/><Relationship Id="rId937" Type="http://schemas.openxmlformats.org/officeDocument/2006/relationships/hyperlink" Target="https://sanes.atlassian.net/browse/ESPC360-4530?atlOrigin=eyJpIjoiMjBhNWIzMmFjMjdiNGE1YzhhZTE4YmM0ZjA0MDM4ZWYiLCJwIjoiZXhjZWwtamlyYSJ9" TargetMode="External"/><Relationship Id="rId1122" Type="http://schemas.openxmlformats.org/officeDocument/2006/relationships/hyperlink" Target="https://sanes.atlassian.net/browse/ESPC360-4446?atlOrigin=eyJpIjoiMjBhNWIzMmFjMjdiNGE1YzhhZTE4YmM0ZjA0MDM4ZWYiLCJwIjoiZXhjZWwtamlyYSJ9" TargetMode="External"/><Relationship Id="rId1567" Type="http://schemas.openxmlformats.org/officeDocument/2006/relationships/hyperlink" Target="https://sanes.atlassian.net/browse/ESPC360-13?atlOrigin=eyJpIjoiMjBhNWIzMmFjMjdiNGE1YzhhZTE4YmM0ZjA0MDM4ZWYiLCJwIjoiZXhjZWwtamlyYSJ9" TargetMode="External"/><Relationship Id="rId1774" Type="http://schemas.openxmlformats.org/officeDocument/2006/relationships/hyperlink" Target="https://sanes.atlassian.net/browse/ESPC360-1652?atlOrigin=eyJpIjoiMjBhNWIzMmFjMjdiNGE1YzhhZTE4YmM0ZjA0MDM4ZWYiLCJwIjoiZXhjZWwtamlyYSJ9" TargetMode="External"/><Relationship Id="rId1981" Type="http://schemas.openxmlformats.org/officeDocument/2006/relationships/hyperlink" Target="https://sanes.atlassian.net/browse/ESPC360-959?atlOrigin=eyJpIjoiMjBhNWIzMmFjMjdiNGE1YzhhZTE4YmM0ZjA0MDM4ZWYiLCJwIjoiZXhjZWwtamlyYSJ9" TargetMode="External"/><Relationship Id="rId66" Type="http://schemas.openxmlformats.org/officeDocument/2006/relationships/hyperlink" Target="https://sanes.atlassian.net/browse/ESDCENINFO-1105?atlOrigin=eyJpIjoiMjBhNWIzMmFjMjdiNGE1YzhhZTE4YmM0ZjA0MDM4ZWYiLCJwIjoiZXhjZWwtamlyYSJ9" TargetMode="External"/><Relationship Id="rId1427" Type="http://schemas.openxmlformats.org/officeDocument/2006/relationships/hyperlink" Target="https://sanes.atlassian.net/browse/ESPC360-26?atlOrigin=eyJpIjoiMjBhNWIzMmFjMjdiNGE1YzhhZTE4YmM0ZjA0MDM4ZWYiLCJwIjoiZXhjZWwtamlyYSJ9" TargetMode="External"/><Relationship Id="rId1634" Type="http://schemas.openxmlformats.org/officeDocument/2006/relationships/hyperlink" Target="https://sanes.atlassian.net/browse/ESPC360-2135?atlOrigin=eyJpIjoiMjBhNWIzMmFjMjdiNGE1YzhhZTE4YmM0ZjA0MDM4ZWYiLCJwIjoiZXhjZWwtamlyYSJ9" TargetMode="External"/><Relationship Id="rId1841" Type="http://schemas.openxmlformats.org/officeDocument/2006/relationships/hyperlink" Target="https://sanes.atlassian.net/browse/ESPC360-533?atlOrigin=eyJpIjoiMjBhNWIzMmFjMjdiNGE1YzhhZTE4YmM0ZjA0MDM4ZWYiLCJwIjoiZXhjZWwtamlyYSJ9" TargetMode="External"/><Relationship Id="rId1939" Type="http://schemas.openxmlformats.org/officeDocument/2006/relationships/hyperlink" Target="https://sanes.atlassian.net/browse/ESPC360-1113?atlOrigin=eyJpIjoiMjBhNWIzMmFjMjdiNGE1YzhhZTE4YmM0ZjA0MDM4ZWYiLCJwIjoiZXhjZWwtamlyYSJ9" TargetMode="External"/><Relationship Id="rId1701" Type="http://schemas.openxmlformats.org/officeDocument/2006/relationships/hyperlink" Target="https://sanes.atlassian.net/browse/ESPC360-36?atlOrigin=eyJpIjoiMjBhNWIzMmFjMjdiNGE1YzhhZTE4YmM0ZjA0MDM4ZWYiLCJwIjoiZXhjZWwtamlyYSJ9" TargetMode="External"/><Relationship Id="rId282" Type="http://schemas.openxmlformats.org/officeDocument/2006/relationships/hyperlink" Target="https://sanes.atlassian.net/browse/ESDCENINFO-1087?atlOrigin=eyJpIjoiMjBhNWIzMmFjMjdiNGE1YzhhZTE4YmM0ZjA0MDM4ZWYiLCJwIjoiZXhjZWwtamlyYSJ9" TargetMode="External"/><Relationship Id="rId587" Type="http://schemas.openxmlformats.org/officeDocument/2006/relationships/hyperlink" Target="https://sanes.atlassian.net/browse/ESDCENINFO-1105?atlOrigin=eyJpIjoiMjBhNWIzMmFjMjdiNGE1YzhhZTE4YmM0ZjA0MDM4ZWYiLCJwIjoiZXhjZWwtamlyYSJ9" TargetMode="External"/><Relationship Id="rId2170" Type="http://schemas.openxmlformats.org/officeDocument/2006/relationships/hyperlink" Target="https://sanes.atlassian.net/browse/ESPC360-552?atlOrigin=eyJpIjoiMjBhNWIzMmFjMjdiNGE1YzhhZTE4YmM0ZjA0MDM4ZWYiLCJwIjoiZXhjZWwtamlyYSJ9" TargetMode="External"/><Relationship Id="rId2268" Type="http://schemas.openxmlformats.org/officeDocument/2006/relationships/hyperlink" Target="https://sanes.atlassian.net/browse/ESPC360-200?atlOrigin=eyJpIjoiMjBhNWIzMmFjMjdiNGE1YzhhZTE4YmM0ZjA0MDM4ZWYiLCJwIjoiZXhjZWwtamlyYSJ9" TargetMode="External"/><Relationship Id="rId8" Type="http://schemas.openxmlformats.org/officeDocument/2006/relationships/hyperlink" Target="https://sanes.atlassian.net/browse/ESPC360-5757?atlOrigin=eyJpIjoiMjBhNWIzMmFjMjdiNGE1YzhhZTE4YmM0ZjA0MDM4ZWYiLCJwIjoiZXhjZWwtamlyYSJ9" TargetMode="External"/><Relationship Id="rId142" Type="http://schemas.openxmlformats.org/officeDocument/2006/relationships/hyperlink" Target="https://sanes.atlassian.net/browse/ESPC360-5757?atlOrigin=eyJpIjoiMjBhNWIzMmFjMjdiNGE1YzhhZTE4YmM0ZjA0MDM4ZWYiLCJwIjoiZXhjZWwtamlyYSJ9" TargetMode="External"/><Relationship Id="rId447" Type="http://schemas.openxmlformats.org/officeDocument/2006/relationships/hyperlink" Target="https://sanes.atlassian.net/browse/ESPC360-6744?atlOrigin=eyJpIjoiMjBhNWIzMmFjMjdiNGE1YzhhZTE4YmM0ZjA0MDM4ZWYiLCJwIjoiZXhjZWwtamlyYSJ9" TargetMode="External"/><Relationship Id="rId794" Type="http://schemas.openxmlformats.org/officeDocument/2006/relationships/hyperlink" Target="https://sanes.atlassian.net/browse/ESPC360-5749?atlOrigin=eyJpIjoiMjBhNWIzMmFjMjdiNGE1YzhhZTE4YmM0ZjA0MDM4ZWYiLCJwIjoiZXhjZWwtamlyYSJ9" TargetMode="External"/><Relationship Id="rId1077" Type="http://schemas.openxmlformats.org/officeDocument/2006/relationships/hyperlink" Target="https://sanes.atlassian.net/browse/ESPC360-4553?atlOrigin=eyJpIjoiMjBhNWIzMmFjMjdiNGE1YzhhZTE4YmM0ZjA0MDM4ZWYiLCJwIjoiZXhjZWwtamlyYSJ9" TargetMode="External"/><Relationship Id="rId2030" Type="http://schemas.openxmlformats.org/officeDocument/2006/relationships/hyperlink" Target="https://sanes.atlassian.net/browse/ESPC360-26?atlOrigin=eyJpIjoiMjBhNWIzMmFjMjdiNGE1YzhhZTE4YmM0ZjA0MDM4ZWYiLCJwIjoiZXhjZWwtamlyYSJ9" TargetMode="External"/><Relationship Id="rId2128" Type="http://schemas.openxmlformats.org/officeDocument/2006/relationships/hyperlink" Target="https://sanes.atlassian.net/browse/ESPC360-482?atlOrigin=eyJpIjoiMjBhNWIzMmFjMjdiNGE1YzhhZTE4YmM0ZjA0MDM4ZWYiLCJwIjoiZXhjZWwtamlyYSJ9" TargetMode="External"/><Relationship Id="rId654" Type="http://schemas.openxmlformats.org/officeDocument/2006/relationships/hyperlink" Target="https://sanes.atlassian.net/browse/ESPC360-5823?atlOrigin=eyJpIjoiMjBhNWIzMmFjMjdiNGE1YzhhZTE4YmM0ZjA0MDM4ZWYiLCJwIjoiZXhjZWwtamlyYSJ9" TargetMode="External"/><Relationship Id="rId861" Type="http://schemas.openxmlformats.org/officeDocument/2006/relationships/hyperlink" Target="https://sanes.atlassian.net/browse/ESPC360-5103?atlOrigin=eyJpIjoiMjBhNWIzMmFjMjdiNGE1YzhhZTE4YmM0ZjA0MDM4ZWYiLCJwIjoiZXhjZWwtamlyYSJ9" TargetMode="External"/><Relationship Id="rId959" Type="http://schemas.openxmlformats.org/officeDocument/2006/relationships/hyperlink" Target="https://sanes.atlassian.net/browse/ESPC360-5001?atlOrigin=eyJpIjoiMjBhNWIzMmFjMjdiNGE1YzhhZTE4YmM0ZjA0MDM4ZWYiLCJwIjoiZXhjZWwtamlyYSJ9" TargetMode="External"/><Relationship Id="rId1284" Type="http://schemas.openxmlformats.org/officeDocument/2006/relationships/hyperlink" Target="https://sanes.atlassian.net/browse/ESPC360-3882?atlOrigin=eyJpIjoiMjBhNWIzMmFjMjdiNGE1YzhhZTE4YmM0ZjA0MDM4ZWYiLCJwIjoiZXhjZWwtamlyYSJ9" TargetMode="External"/><Relationship Id="rId1491" Type="http://schemas.openxmlformats.org/officeDocument/2006/relationships/hyperlink" Target="https://sanes.atlassian.net/browse/ESPC360-5202?atlOrigin=eyJpIjoiMjBhNWIzMmFjMjdiNGE1YzhhZTE4YmM0ZjA0MDM4ZWYiLCJwIjoiZXhjZWwtamlyYSJ9" TargetMode="External"/><Relationship Id="rId1589" Type="http://schemas.openxmlformats.org/officeDocument/2006/relationships/hyperlink" Target="https://sanes.atlassian.net/browse/ESPC360-2172?atlOrigin=eyJpIjoiMjBhNWIzMmFjMjdiNGE1YzhhZTE4YmM0ZjA0MDM4ZWYiLCJwIjoiZXhjZWwtamlyYSJ9" TargetMode="External"/><Relationship Id="rId2335" Type="http://schemas.openxmlformats.org/officeDocument/2006/relationships/hyperlink" Target="https://sanes.atlassian.net/browse/ESPC360-65?atlOrigin=eyJpIjoiMjBhNWIzMmFjMjdiNGE1YzhhZTE4YmM0ZjA0MDM4ZWYiLCJwIjoiZXhjZWwtamlyYSJ9" TargetMode="External"/><Relationship Id="rId307" Type="http://schemas.openxmlformats.org/officeDocument/2006/relationships/hyperlink" Target="https://sanes.atlassian.net/browse/ESPC360-7409?atlOrigin=eyJpIjoiMjBhNWIzMmFjMjdiNGE1YzhhZTE4YmM0ZjA0MDM4ZWYiLCJwIjoiZXhjZWwtamlyYSJ9" TargetMode="External"/><Relationship Id="rId514" Type="http://schemas.openxmlformats.org/officeDocument/2006/relationships/hyperlink" Target="https://sanes.atlassian.net/browse/ESDCENINFO-1070?atlOrigin=eyJpIjoiMjBhNWIzMmFjMjdiNGE1YzhhZTE4YmM0ZjA0MDM4ZWYiLCJwIjoiZXhjZWwtamlyYSJ9" TargetMode="External"/><Relationship Id="rId721" Type="http://schemas.openxmlformats.org/officeDocument/2006/relationships/hyperlink" Target="https://sanes.atlassian.net/browse/ESDCENINFO-1110?atlOrigin=eyJpIjoiMjBhNWIzMmFjMjdiNGE1YzhhZTE4YmM0ZjA0MDM4ZWYiLCJwIjoiZXhjZWwtamlyYSJ9" TargetMode="External"/><Relationship Id="rId1144" Type="http://schemas.openxmlformats.org/officeDocument/2006/relationships/hyperlink" Target="https://sanes.atlassian.net/browse/ESPC360-3646?atlOrigin=eyJpIjoiMjBhNWIzMmFjMjdiNGE1YzhhZTE4YmM0ZjA0MDM4ZWYiLCJwIjoiZXhjZWwtamlyYSJ9" TargetMode="External"/><Relationship Id="rId1351" Type="http://schemas.openxmlformats.org/officeDocument/2006/relationships/hyperlink" Target="https://sanes.atlassian.net/browse/ESPC360-3740?atlOrigin=eyJpIjoiMjBhNWIzMmFjMjdiNGE1YzhhZTE4YmM0ZjA0MDM4ZWYiLCJwIjoiZXhjZWwtamlyYSJ9" TargetMode="External"/><Relationship Id="rId1449" Type="http://schemas.openxmlformats.org/officeDocument/2006/relationships/hyperlink" Target="https://sanes.atlassian.net/browse/ESPC360-5239?atlOrigin=eyJpIjoiMjBhNWIzMmFjMjdiNGE1YzhhZTE4YmM0ZjA0MDM4ZWYiLCJwIjoiZXhjZWwtamlyYSJ9" TargetMode="External"/><Relationship Id="rId1796" Type="http://schemas.openxmlformats.org/officeDocument/2006/relationships/hyperlink" Target="https://sanes.atlassian.net/browse/ESPC360-537?atlOrigin=eyJpIjoiMjBhNWIzMmFjMjdiNGE1YzhhZTE4YmM0ZjA0MDM4ZWYiLCJwIjoiZXhjZWwtamlyYSJ9" TargetMode="External"/><Relationship Id="rId2402" Type="http://schemas.openxmlformats.org/officeDocument/2006/relationships/hyperlink" Target="https://sanes.atlassian.net/browse/ESPC360-102?atlOrigin=eyJpIjoiMjBhNWIzMmFjMjdiNGE1YzhhZTE4YmM0ZjA0MDM4ZWYiLCJwIjoiZXhjZWwtamlyYSJ9" TargetMode="External"/><Relationship Id="rId88" Type="http://schemas.openxmlformats.org/officeDocument/2006/relationships/hyperlink" Target="https://sanes.atlassian.net/browse/ESPC360-8756?atlOrigin=eyJpIjoiMjBhNWIzMmFjMjdiNGE1YzhhZTE4YmM0ZjA0MDM4ZWYiLCJwIjoiZXhjZWwtamlyYSJ9" TargetMode="External"/><Relationship Id="rId819" Type="http://schemas.openxmlformats.org/officeDocument/2006/relationships/hyperlink" Target="https://sanes.atlassian.net/browse/ESPC360-3882?atlOrigin=eyJpIjoiMjBhNWIzMmFjMjdiNGE1YzhhZTE4YmM0ZjA0MDM4ZWYiLCJwIjoiZXhjZWwtamlyYSJ9" TargetMode="External"/><Relationship Id="rId1004" Type="http://schemas.openxmlformats.org/officeDocument/2006/relationships/hyperlink" Target="https://sanes.atlassian.net/browse/ESPC360-4904?atlOrigin=eyJpIjoiMjBhNWIzMmFjMjdiNGE1YzhhZTE4YmM0ZjA0MDM4ZWYiLCJwIjoiZXhjZWwtamlyYSJ9" TargetMode="External"/><Relationship Id="rId1211" Type="http://schemas.openxmlformats.org/officeDocument/2006/relationships/hyperlink" Target="https://sanes.atlassian.net/browse/ESPC360-4553?atlOrigin=eyJpIjoiMjBhNWIzMmFjMjdiNGE1YzhhZTE4YmM0ZjA0MDM4ZWYiLCJwIjoiZXhjZWwtamlyYSJ9" TargetMode="External"/><Relationship Id="rId1656" Type="http://schemas.openxmlformats.org/officeDocument/2006/relationships/hyperlink" Target="https://sanes.atlassian.net/browse/ESPC360-3704?atlOrigin=eyJpIjoiMjBhNWIzMmFjMjdiNGE1YzhhZTE4YmM0ZjA0MDM4ZWYiLCJwIjoiZXhjZWwtamlyYSJ9" TargetMode="External"/><Relationship Id="rId1863" Type="http://schemas.openxmlformats.org/officeDocument/2006/relationships/hyperlink" Target="https://sanes.atlassian.net/browse/ESDCENINFO-1036?atlOrigin=eyJpIjoiMjBhNWIzMmFjMjdiNGE1YzhhZTE4YmM0ZjA0MDM4ZWYiLCJwIjoiZXhjZWwtamlyYSJ9" TargetMode="External"/><Relationship Id="rId1309" Type="http://schemas.openxmlformats.org/officeDocument/2006/relationships/hyperlink" Target="https://sanes.atlassian.net/browse/ESPC360-3321?atlOrigin=eyJpIjoiMjBhNWIzMmFjMjdiNGE1YzhhZTE4YmM0ZjA0MDM4ZWYiLCJwIjoiZXhjZWwtamlyYSJ9" TargetMode="External"/><Relationship Id="rId1516" Type="http://schemas.openxmlformats.org/officeDocument/2006/relationships/hyperlink" Target="https://sanes.atlassian.net/browse/ESPC360-2500?atlOrigin=eyJpIjoiMjBhNWIzMmFjMjdiNGE1YzhhZTE4YmM0ZjA0MDM4ZWYiLCJwIjoiZXhjZWwtamlyYSJ9" TargetMode="External"/><Relationship Id="rId1723" Type="http://schemas.openxmlformats.org/officeDocument/2006/relationships/hyperlink" Target="https://sanes.atlassian.net/browse/ESPC360-13?atlOrigin=eyJpIjoiMjBhNWIzMmFjMjdiNGE1YzhhZTE4YmM0ZjA0MDM4ZWYiLCJwIjoiZXhjZWwtamlyYSJ9" TargetMode="External"/><Relationship Id="rId1930" Type="http://schemas.openxmlformats.org/officeDocument/2006/relationships/hyperlink" Target="https://sanes.atlassian.net/browse/ESPC360-1116?atlOrigin=eyJpIjoiMjBhNWIzMmFjMjdiNGE1YzhhZTE4YmM0ZjA0MDM4ZWYiLCJwIjoiZXhjZWwtamlyYSJ9" TargetMode="External"/><Relationship Id="rId15" Type="http://schemas.openxmlformats.org/officeDocument/2006/relationships/hyperlink" Target="https://sanes.atlassian.net/browse/ESPC360-6734?atlOrigin=eyJpIjoiMjBhNWIzMmFjMjdiNGE1YzhhZTE4YmM0ZjA0MDM4ZWYiLCJwIjoiZXhjZWwtamlyYSJ9" TargetMode="External"/><Relationship Id="rId2192" Type="http://schemas.openxmlformats.org/officeDocument/2006/relationships/hyperlink" Target="https://sanes.atlassian.net/browse/ESPC360-26?atlOrigin=eyJpIjoiMjBhNWIzMmFjMjdiNGE1YzhhZTE4YmM0ZjA0MDM4ZWYiLCJwIjoiZXhjZWwtamlyYSJ9" TargetMode="External"/><Relationship Id="rId164" Type="http://schemas.openxmlformats.org/officeDocument/2006/relationships/hyperlink" Target="https://sanes.atlassian.net/browse/ESPC360-8041?atlOrigin=eyJpIjoiMjBhNWIzMmFjMjdiNGE1YzhhZTE4YmM0ZjA0MDM4ZWYiLCJwIjoiZXhjZWwtamlyYSJ9" TargetMode="External"/><Relationship Id="rId371" Type="http://schemas.openxmlformats.org/officeDocument/2006/relationships/hyperlink" Target="https://sanes.atlassian.net/browse/ESPC360-3882?atlOrigin=eyJpIjoiMjBhNWIzMmFjMjdiNGE1YzhhZTE4YmM0ZjA0MDM4ZWYiLCJwIjoiZXhjZWwtamlyYSJ9" TargetMode="External"/><Relationship Id="rId2052" Type="http://schemas.openxmlformats.org/officeDocument/2006/relationships/hyperlink" Target="https://sanes.atlassian.net/browse/ESPC360-717?atlOrigin=eyJpIjoiMjBhNWIzMmFjMjdiNGE1YzhhZTE4YmM0ZjA0MDM4ZWYiLCJwIjoiZXhjZWwtamlyYSJ9" TargetMode="External"/><Relationship Id="rId469" Type="http://schemas.openxmlformats.org/officeDocument/2006/relationships/hyperlink" Target="https://sanes.atlassian.net/browse/ESPC360-3882?atlOrigin=eyJpIjoiMjBhNWIzMmFjMjdiNGE1YzhhZTE4YmM0ZjA0MDM4ZWYiLCJwIjoiZXhjZWwtamlyYSJ9" TargetMode="External"/><Relationship Id="rId676" Type="http://schemas.openxmlformats.org/officeDocument/2006/relationships/hyperlink" Target="https://sanes.atlassian.net/browse/ESDCENINFO-1110?atlOrigin=eyJpIjoiMjBhNWIzMmFjMjdiNGE1YzhhZTE4YmM0ZjA0MDM4ZWYiLCJwIjoiZXhjZWwtamlyYSJ9" TargetMode="External"/><Relationship Id="rId883" Type="http://schemas.openxmlformats.org/officeDocument/2006/relationships/hyperlink" Target="https://sanes.atlassian.net/browse/ESPC360-5552?atlOrigin=eyJpIjoiMjBhNWIzMmFjMjdiNGE1YzhhZTE4YmM0ZjA0MDM4ZWYiLCJwIjoiZXhjZWwtamlyYSJ9" TargetMode="External"/><Relationship Id="rId1099" Type="http://schemas.openxmlformats.org/officeDocument/2006/relationships/hyperlink" Target="https://sanes.atlassian.net/browse/ESDCENINFO-1087?atlOrigin=eyJpIjoiMjBhNWIzMmFjMjdiNGE1YzhhZTE4YmM0ZjA0MDM4ZWYiLCJwIjoiZXhjZWwtamlyYSJ9" TargetMode="External"/><Relationship Id="rId2357" Type="http://schemas.openxmlformats.org/officeDocument/2006/relationships/hyperlink" Target="https://sanes.atlassian.net/browse/ESPC360-50?atlOrigin=eyJpIjoiMjBhNWIzMmFjMjdiNGE1YzhhZTE4YmM0ZjA0MDM4ZWYiLCJwIjoiZXhjZWwtamlyYSJ9" TargetMode="External"/><Relationship Id="rId231" Type="http://schemas.openxmlformats.org/officeDocument/2006/relationships/hyperlink" Target="https://sanes.atlassian.net/browse/ESPC360-7871?atlOrigin=eyJpIjoiMjBhNWIzMmFjMjdiNGE1YzhhZTE4YmM0ZjA0MDM4ZWYiLCJwIjoiZXhjZWwtamlyYSJ9" TargetMode="External"/><Relationship Id="rId329" Type="http://schemas.openxmlformats.org/officeDocument/2006/relationships/hyperlink" Target="https://sanes.atlassian.net/browse/ESPC360-6855?atlOrigin=eyJpIjoiMjBhNWIzMmFjMjdiNGE1YzhhZTE4YmM0ZjA0MDM4ZWYiLCJwIjoiZXhjZWwtamlyYSJ9" TargetMode="External"/><Relationship Id="rId536" Type="http://schemas.openxmlformats.org/officeDocument/2006/relationships/hyperlink" Target="https://sanes.atlassian.net/browse/ESPC360-6277?atlOrigin=eyJpIjoiMjBhNWIzMmFjMjdiNGE1YzhhZTE4YmM0ZjA0MDM4ZWYiLCJwIjoiZXhjZWwtamlyYSJ9" TargetMode="External"/><Relationship Id="rId1166" Type="http://schemas.openxmlformats.org/officeDocument/2006/relationships/hyperlink" Target="https://sanes.atlassian.net/browse/ESPC360-4518?atlOrigin=eyJpIjoiMjBhNWIzMmFjMjdiNGE1YzhhZTE4YmM0ZjA0MDM4ZWYiLCJwIjoiZXhjZWwtamlyYSJ9" TargetMode="External"/><Relationship Id="rId1373" Type="http://schemas.openxmlformats.org/officeDocument/2006/relationships/hyperlink" Target="https://sanes.atlassian.net/browse/ESDCENINFO-1036?atlOrigin=eyJpIjoiMjBhNWIzMmFjMjdiNGE1YzhhZTE4YmM0ZjA0MDM4ZWYiLCJwIjoiZXhjZWwtamlyYSJ9" TargetMode="External"/><Relationship Id="rId2217" Type="http://schemas.openxmlformats.org/officeDocument/2006/relationships/hyperlink" Target="https://sanes.atlassian.net/browse/ESPC360-304?atlOrigin=eyJpIjoiMjBhNWIzMmFjMjdiNGE1YzhhZTE4YmM0ZjA0MDM4ZWYiLCJwIjoiZXhjZWwtamlyYSJ9" TargetMode="External"/><Relationship Id="rId743" Type="http://schemas.openxmlformats.org/officeDocument/2006/relationships/hyperlink" Target="https://sanes.atlassian.net/browse/ESPC360-5827?atlOrigin=eyJpIjoiMjBhNWIzMmFjMjdiNGE1YzhhZTE4YmM0ZjA0MDM4ZWYiLCJwIjoiZXhjZWwtamlyYSJ9" TargetMode="External"/><Relationship Id="rId950" Type="http://schemas.openxmlformats.org/officeDocument/2006/relationships/hyperlink" Target="https://sanes.atlassian.net/browse/ESPC360-5004?atlOrigin=eyJpIjoiMjBhNWIzMmFjMjdiNGE1YzhhZTE4YmM0ZjA0MDM4ZWYiLCJwIjoiZXhjZWwtamlyYSJ9" TargetMode="External"/><Relationship Id="rId1026" Type="http://schemas.openxmlformats.org/officeDocument/2006/relationships/hyperlink" Target="https://sanes.atlassian.net/browse/ESPC360-4583?atlOrigin=eyJpIjoiMjBhNWIzMmFjMjdiNGE1YzhhZTE4YmM0ZjA0MDM4ZWYiLCJwIjoiZXhjZWwtamlyYSJ9" TargetMode="External"/><Relationship Id="rId1580" Type="http://schemas.openxmlformats.org/officeDocument/2006/relationships/hyperlink" Target="https://sanes.atlassian.net/browse/ESPC360-2177?atlOrigin=eyJpIjoiMjBhNWIzMmFjMjdiNGE1YzhhZTE4YmM0ZjA0MDM4ZWYiLCJwIjoiZXhjZWwtamlyYSJ9" TargetMode="External"/><Relationship Id="rId1678" Type="http://schemas.openxmlformats.org/officeDocument/2006/relationships/hyperlink" Target="https://sanes.atlassian.net/browse/ESPC360-2497?atlOrigin=eyJpIjoiMjBhNWIzMmFjMjdiNGE1YzhhZTE4YmM0ZjA0MDM4ZWYiLCJwIjoiZXhjZWwtamlyYSJ9" TargetMode="External"/><Relationship Id="rId1885" Type="http://schemas.openxmlformats.org/officeDocument/2006/relationships/hyperlink" Target="https://sanes.atlassian.net/browse/ESPC360-1145?atlOrigin=eyJpIjoiMjBhNWIzMmFjMjdiNGE1YzhhZTE4YmM0ZjA0MDM4ZWYiLCJwIjoiZXhjZWwtamlyYSJ9" TargetMode="External"/><Relationship Id="rId2424" Type="http://schemas.openxmlformats.org/officeDocument/2006/relationships/hyperlink" Target="https://sanes.atlassian.net/browse/ESPC360-61?atlOrigin=eyJpIjoiMjBhNWIzMmFjMjdiNGE1YzhhZTE4YmM0ZjA0MDM4ZWYiLCJwIjoiZXhjZWwtamlyYSJ9" TargetMode="External"/><Relationship Id="rId603" Type="http://schemas.openxmlformats.org/officeDocument/2006/relationships/hyperlink" Target="https://sanes.atlassian.net/browse/ESPC360-5716?atlOrigin=eyJpIjoiMjBhNWIzMmFjMjdiNGE1YzhhZTE4YmM0ZjA0MDM4ZWYiLCJwIjoiZXhjZWwtamlyYSJ9" TargetMode="External"/><Relationship Id="rId810" Type="http://schemas.openxmlformats.org/officeDocument/2006/relationships/hyperlink" Target="https://sanes.atlassian.net/browse/ESPC360-5095?atlOrigin=eyJpIjoiMjBhNWIzMmFjMjdiNGE1YzhhZTE4YmM0ZjA0MDM4ZWYiLCJwIjoiZXhjZWwtamlyYSJ9" TargetMode="External"/><Relationship Id="rId908" Type="http://schemas.openxmlformats.org/officeDocument/2006/relationships/hyperlink" Target="https://sanes.atlassian.net/browse/ESPC360-3882?atlOrigin=eyJpIjoiMjBhNWIzMmFjMjdiNGE1YzhhZTE4YmM0ZjA0MDM4ZWYiLCJwIjoiZXhjZWwtamlyYSJ9" TargetMode="External"/><Relationship Id="rId1233" Type="http://schemas.openxmlformats.org/officeDocument/2006/relationships/hyperlink" Target="https://sanes.atlassian.net/browse/ESPC360-3882?atlOrigin=eyJpIjoiMjBhNWIzMmFjMjdiNGE1YzhhZTE4YmM0ZjA0MDM4ZWYiLCJwIjoiZXhjZWwtamlyYSJ9" TargetMode="External"/><Relationship Id="rId1440" Type="http://schemas.openxmlformats.org/officeDocument/2006/relationships/hyperlink" Target="https://sanes.atlassian.net/browse/ESPC360-2857?atlOrigin=eyJpIjoiMjBhNWIzMmFjMjdiNGE1YzhhZTE4YmM0ZjA0MDM4ZWYiLCJwIjoiZXhjZWwtamlyYSJ9" TargetMode="External"/><Relationship Id="rId1538" Type="http://schemas.openxmlformats.org/officeDocument/2006/relationships/hyperlink" Target="https://sanes.atlassian.net/browse/ESPC360-2473?atlOrigin=eyJpIjoiMjBhNWIzMmFjMjdiNGE1YzhhZTE4YmM0ZjA0MDM4ZWYiLCJwIjoiZXhjZWwtamlyYSJ9" TargetMode="External"/><Relationship Id="rId1300" Type="http://schemas.openxmlformats.org/officeDocument/2006/relationships/hyperlink" Target="https://sanes.atlassian.net/browse/ESPC360-3341?atlOrigin=eyJpIjoiMjBhNWIzMmFjMjdiNGE1YzhhZTE4YmM0ZjA0MDM4ZWYiLCJwIjoiZXhjZWwtamlyYSJ9" TargetMode="External"/><Relationship Id="rId1745" Type="http://schemas.openxmlformats.org/officeDocument/2006/relationships/hyperlink" Target="https://sanes.atlassian.net/browse/ESPC360-1738?atlOrigin=eyJpIjoiMjBhNWIzMmFjMjdiNGE1YzhhZTE4YmM0ZjA0MDM4ZWYiLCJwIjoiZXhjZWwtamlyYSJ9" TargetMode="External"/><Relationship Id="rId1952" Type="http://schemas.openxmlformats.org/officeDocument/2006/relationships/hyperlink" Target="https://sanes.atlassian.net/browse/ESPC360-950?atlOrigin=eyJpIjoiMjBhNWIzMmFjMjdiNGE1YzhhZTE4YmM0ZjA0MDM4ZWYiLCJwIjoiZXhjZWwtamlyYSJ9" TargetMode="External"/><Relationship Id="rId37" Type="http://schemas.openxmlformats.org/officeDocument/2006/relationships/hyperlink" Target="https://sanes.atlassian.net/browse/ESPC360-8773?atlOrigin=eyJpIjoiMjBhNWIzMmFjMjdiNGE1YzhhZTE4YmM0ZjA0MDM4ZWYiLCJwIjoiZXhjZWwtamlyYSJ9" TargetMode="External"/><Relationship Id="rId1605" Type="http://schemas.openxmlformats.org/officeDocument/2006/relationships/hyperlink" Target="https://sanes.atlassian.net/browse/ESPC360-91?atlOrigin=eyJpIjoiMjBhNWIzMmFjMjdiNGE1YzhhZTE4YmM0ZjA0MDM4ZWYiLCJwIjoiZXhjZWwtamlyYSJ9" TargetMode="External"/><Relationship Id="rId1812" Type="http://schemas.openxmlformats.org/officeDocument/2006/relationships/hyperlink" Target="https://sanes.atlassian.net/browse/ESPC360-2497?atlOrigin=eyJpIjoiMjBhNWIzMmFjMjdiNGE1YzhhZTE4YmM0ZjA0MDM4ZWYiLCJwIjoiZXhjZWwtamlyYSJ9" TargetMode="External"/><Relationship Id="rId186" Type="http://schemas.openxmlformats.org/officeDocument/2006/relationships/hyperlink" Target="https://sanes.atlassian.net/browse/ESPC360-6855?atlOrigin=eyJpIjoiMjBhNWIzMmFjMjdiNGE1YzhhZTE4YmM0ZjA0MDM4ZWYiLCJwIjoiZXhjZWwtamlyYSJ9" TargetMode="External"/><Relationship Id="rId393" Type="http://schemas.openxmlformats.org/officeDocument/2006/relationships/hyperlink" Target="https://sanes.atlassian.net/browse/ESPC360-6935?atlOrigin=eyJpIjoiMjBhNWIzMmFjMjdiNGE1YzhhZTE4YmM0ZjA0MDM4ZWYiLCJwIjoiZXhjZWwtamlyYSJ9" TargetMode="External"/><Relationship Id="rId2074" Type="http://schemas.openxmlformats.org/officeDocument/2006/relationships/hyperlink" Target="https://sanes.atlassian.net/browse/ESPC360-26?atlOrigin=eyJpIjoiMjBhNWIzMmFjMjdiNGE1YzhhZTE4YmM0ZjA0MDM4ZWYiLCJwIjoiZXhjZWwtamlyYSJ9" TargetMode="External"/><Relationship Id="rId2281" Type="http://schemas.openxmlformats.org/officeDocument/2006/relationships/hyperlink" Target="https://sanes.atlassian.net/browse/ESPC360-36?atlOrigin=eyJpIjoiMjBhNWIzMmFjMjdiNGE1YzhhZTE4YmM0ZjA0MDM4ZWYiLCJwIjoiZXhjZWwtamlyYSJ9" TargetMode="External"/><Relationship Id="rId253" Type="http://schemas.openxmlformats.org/officeDocument/2006/relationships/hyperlink" Target="https://sanes.atlassian.net/browse/ESDCENINFO-1089?atlOrigin=eyJpIjoiMjBhNWIzMmFjMjdiNGE1YzhhZTE4YmM0ZjA0MDM4ZWYiLCJwIjoiZXhjZWwtamlyYSJ9" TargetMode="External"/><Relationship Id="rId460" Type="http://schemas.openxmlformats.org/officeDocument/2006/relationships/hyperlink" Target="https://sanes.atlassian.net/browse/ESDCENINFO-1085?atlOrigin=eyJpIjoiMjBhNWIzMmFjMjdiNGE1YzhhZTE4YmM0ZjA0MDM4ZWYiLCJwIjoiZXhjZWwtamlyYSJ9" TargetMode="External"/><Relationship Id="rId698" Type="http://schemas.openxmlformats.org/officeDocument/2006/relationships/hyperlink" Target="https://sanes.atlassian.net/browse/ESPC360-5877?atlOrigin=eyJpIjoiMjBhNWIzMmFjMjdiNGE1YzhhZTE4YmM0ZjA0MDM4ZWYiLCJwIjoiZXhjZWwtamlyYSJ9" TargetMode="External"/><Relationship Id="rId1090" Type="http://schemas.openxmlformats.org/officeDocument/2006/relationships/hyperlink" Target="https://sanes.atlassian.net/browse/ESDCENINFO-1089?atlOrigin=eyJpIjoiMjBhNWIzMmFjMjdiNGE1YzhhZTE4YmM0ZjA0MDM4ZWYiLCJwIjoiZXhjZWwtamlyYSJ9" TargetMode="External"/><Relationship Id="rId2141" Type="http://schemas.openxmlformats.org/officeDocument/2006/relationships/hyperlink" Target="https://sanes.atlassian.net/browse/ESDCENINFO-1036?atlOrigin=eyJpIjoiMjBhNWIzMmFjMjdiNGE1YzhhZTE4YmM0ZjA0MDM4ZWYiLCJwIjoiZXhjZWwtamlyYSJ9" TargetMode="External"/><Relationship Id="rId2379" Type="http://schemas.openxmlformats.org/officeDocument/2006/relationships/hyperlink" Target="https://sanes.atlassian.net/browse/ESPC360-110?atlOrigin=eyJpIjoiMjBhNWIzMmFjMjdiNGE1YzhhZTE4YmM0ZjA0MDM4ZWYiLCJwIjoiZXhjZWwtamlyYSJ9" TargetMode="External"/><Relationship Id="rId113" Type="http://schemas.openxmlformats.org/officeDocument/2006/relationships/hyperlink" Target="https://sanes.atlassian.net/browse/ESPC360-6746?atlOrigin=eyJpIjoiMjBhNWIzMmFjMjdiNGE1YzhhZTE4YmM0ZjA0MDM4ZWYiLCJwIjoiZXhjZWwtamlyYSJ9" TargetMode="External"/><Relationship Id="rId320" Type="http://schemas.openxmlformats.org/officeDocument/2006/relationships/hyperlink" Target="https://sanes.atlassian.net/browse/ESPC360-7399?atlOrigin=eyJpIjoiMjBhNWIzMmFjMjdiNGE1YzhhZTE4YmM0ZjA0MDM4ZWYiLCJwIjoiZXhjZWwtamlyYSJ9" TargetMode="External"/><Relationship Id="rId558" Type="http://schemas.openxmlformats.org/officeDocument/2006/relationships/hyperlink" Target="https://sanes.atlassian.net/browse/ESDCENINFO-1085?atlOrigin=eyJpIjoiMjBhNWIzMmFjMjdiNGE1YzhhZTE4YmM0ZjA0MDM4ZWYiLCJwIjoiZXhjZWwtamlyYSJ9" TargetMode="External"/><Relationship Id="rId765" Type="http://schemas.openxmlformats.org/officeDocument/2006/relationships/hyperlink" Target="https://sanes.atlassian.net/browse/ESPC360-5558?atlOrigin=eyJpIjoiMjBhNWIzMmFjMjdiNGE1YzhhZTE4YmM0ZjA0MDM4ZWYiLCJwIjoiZXhjZWwtamlyYSJ9" TargetMode="External"/><Relationship Id="rId972" Type="http://schemas.openxmlformats.org/officeDocument/2006/relationships/hyperlink" Target="https://sanes.atlassian.net/browse/ESPC360-4969?atlOrigin=eyJpIjoiMjBhNWIzMmFjMjdiNGE1YzhhZTE4YmM0ZjA0MDM4ZWYiLCJwIjoiZXhjZWwtamlyYSJ9" TargetMode="External"/><Relationship Id="rId1188" Type="http://schemas.openxmlformats.org/officeDocument/2006/relationships/hyperlink" Target="https://sanes.atlassian.net/browse/ESPC360-3882?atlOrigin=eyJpIjoiMjBhNWIzMmFjMjdiNGE1YzhhZTE4YmM0ZjA0MDM4ZWYiLCJwIjoiZXhjZWwtamlyYSJ9" TargetMode="External"/><Relationship Id="rId1395" Type="http://schemas.openxmlformats.org/officeDocument/2006/relationships/hyperlink" Target="https://sanes.atlassian.net/browse/ESPC360-3100?atlOrigin=eyJpIjoiMjBhNWIzMmFjMjdiNGE1YzhhZTE4YmM0ZjA0MDM4ZWYiLCJwIjoiZXhjZWwtamlyYSJ9" TargetMode="External"/><Relationship Id="rId2001" Type="http://schemas.openxmlformats.org/officeDocument/2006/relationships/hyperlink" Target="https://sanes.atlassian.net/browse/ESPC360-934?atlOrigin=eyJpIjoiMjBhNWIzMmFjMjdiNGE1YzhhZTE4YmM0ZjA0MDM4ZWYiLCJwIjoiZXhjZWwtamlyYSJ9" TargetMode="External"/><Relationship Id="rId2239" Type="http://schemas.openxmlformats.org/officeDocument/2006/relationships/hyperlink" Target="https://sanes.atlassian.net/browse/ESPC360-91?atlOrigin=eyJpIjoiMjBhNWIzMmFjMjdiNGE1YzhhZTE4YmM0ZjA0MDM4ZWYiLCJwIjoiZXhjZWwtamlyYSJ9" TargetMode="External"/><Relationship Id="rId2446" Type="http://schemas.openxmlformats.org/officeDocument/2006/relationships/hyperlink" Target="https://sanes.atlassian.net/browse/ESPC360-26?atlOrigin=eyJpIjoiMjBhNWIzMmFjMjdiNGE1YzhhZTE4YmM0ZjA0MDM4ZWYiLCJwIjoiZXhjZWwtamlyYSJ9" TargetMode="External"/><Relationship Id="rId418" Type="http://schemas.openxmlformats.org/officeDocument/2006/relationships/hyperlink" Target="https://sanes.atlassian.net/browse/ESPC360-3649?atlOrigin=eyJpIjoiMjBhNWIzMmFjMjdiNGE1YzhhZTE4YmM0ZjA0MDM4ZWYiLCJwIjoiZXhjZWwtamlyYSJ9" TargetMode="External"/><Relationship Id="rId625" Type="http://schemas.openxmlformats.org/officeDocument/2006/relationships/hyperlink" Target="https://sanes.atlassian.net/browse/ESDCENINFO-1110?atlOrigin=eyJpIjoiMjBhNWIzMmFjMjdiNGE1YzhhZTE4YmM0ZjA0MDM4ZWYiLCJwIjoiZXhjZWwtamlyYSJ9" TargetMode="External"/><Relationship Id="rId832" Type="http://schemas.openxmlformats.org/officeDocument/2006/relationships/hyperlink" Target="https://sanes.atlassian.net/browse/ESPC360-5700?atlOrigin=eyJpIjoiMjBhNWIzMmFjMjdiNGE1YzhhZTE4YmM0ZjA0MDM4ZWYiLCJwIjoiZXhjZWwtamlyYSJ9" TargetMode="External"/><Relationship Id="rId1048" Type="http://schemas.openxmlformats.org/officeDocument/2006/relationships/hyperlink" Target="https://sanes.atlassian.net/browse/ESPC360-3882?atlOrigin=eyJpIjoiMjBhNWIzMmFjMjdiNGE1YzhhZTE4YmM0ZjA0MDM4ZWYiLCJwIjoiZXhjZWwtamlyYSJ9" TargetMode="External"/><Relationship Id="rId1255" Type="http://schemas.openxmlformats.org/officeDocument/2006/relationships/hyperlink" Target="https://sanes.atlassian.net/browse/ESPC360-3483?atlOrigin=eyJpIjoiMjBhNWIzMmFjMjdiNGE1YzhhZTE4YmM0ZjA0MDM4ZWYiLCJwIjoiZXhjZWwtamlyYSJ9" TargetMode="External"/><Relationship Id="rId1462" Type="http://schemas.openxmlformats.org/officeDocument/2006/relationships/hyperlink" Target="https://sanes.atlassian.net/browse/ESDCENINFO-1087?atlOrigin=eyJpIjoiMjBhNWIzMmFjMjdiNGE1YzhhZTE4YmM0ZjA0MDM4ZWYiLCJwIjoiZXhjZWwtamlyYSJ9" TargetMode="External"/><Relationship Id="rId2306" Type="http://schemas.openxmlformats.org/officeDocument/2006/relationships/hyperlink" Target="https://sanes.atlassian.net/browse/ESPC360-26?atlOrigin=eyJpIjoiMjBhNWIzMmFjMjdiNGE1YzhhZTE4YmM0ZjA0MDM4ZWYiLCJwIjoiZXhjZWwtamlyYSJ9" TargetMode="External"/><Relationship Id="rId1115" Type="http://schemas.openxmlformats.org/officeDocument/2006/relationships/hyperlink" Target="https://sanes.atlassian.net/browse/ESPC360-4363?atlOrigin=eyJpIjoiMjBhNWIzMmFjMjdiNGE1YzhhZTE4YmM0ZjA0MDM4ZWYiLCJwIjoiZXhjZWwtamlyYSJ9" TargetMode="External"/><Relationship Id="rId1322" Type="http://schemas.openxmlformats.org/officeDocument/2006/relationships/hyperlink" Target="https://sanes.atlassian.net/browse/ESPC360-3687?atlOrigin=eyJpIjoiMjBhNWIzMmFjMjdiNGE1YzhhZTE4YmM0ZjA0MDM4ZWYiLCJwIjoiZXhjZWwtamlyYSJ9" TargetMode="External"/><Relationship Id="rId1767" Type="http://schemas.openxmlformats.org/officeDocument/2006/relationships/hyperlink" Target="https://sanes.atlassian.net/browse/ESPC360-36?atlOrigin=eyJpIjoiMjBhNWIzMmFjMjdiNGE1YzhhZTE4YmM0ZjA0MDM4ZWYiLCJwIjoiZXhjZWwtamlyYSJ9" TargetMode="External"/><Relationship Id="rId1974" Type="http://schemas.openxmlformats.org/officeDocument/2006/relationships/hyperlink" Target="https://sanes.atlassian.net/browse/ESPC360-26?atlOrigin=eyJpIjoiMjBhNWIzMmFjMjdiNGE1YzhhZTE4YmM0ZjA0MDM4ZWYiLCJwIjoiZXhjZWwtamlyYSJ9" TargetMode="External"/><Relationship Id="rId59" Type="http://schemas.openxmlformats.org/officeDocument/2006/relationships/hyperlink" Target="https://sanes.atlassian.net/browse/ESPC360-6855?atlOrigin=eyJpIjoiMjBhNWIzMmFjMjdiNGE1YzhhZTE4YmM0ZjA0MDM4ZWYiLCJwIjoiZXhjZWwtamlyYSJ9" TargetMode="External"/><Relationship Id="rId1627" Type="http://schemas.openxmlformats.org/officeDocument/2006/relationships/hyperlink" Target="https://sanes.atlassian.net/browse/ESPC360-26?atlOrigin=eyJpIjoiMjBhNWIzMmFjMjdiNGE1YzhhZTE4YmM0ZjA0MDM4ZWYiLCJwIjoiZXhjZWwtamlyYSJ9" TargetMode="External"/><Relationship Id="rId1834" Type="http://schemas.openxmlformats.org/officeDocument/2006/relationships/hyperlink" Target="https://sanes.atlassian.net/browse/ESPC360-1285?atlOrigin=eyJpIjoiMjBhNWIzMmFjMjdiNGE1YzhhZTE4YmM0ZjA0MDM4ZWYiLCJwIjoiZXhjZWwtamlyYSJ9" TargetMode="External"/><Relationship Id="rId2096" Type="http://schemas.openxmlformats.org/officeDocument/2006/relationships/hyperlink" Target="https://sanes.atlassian.net/browse/ESPC360-515?atlOrigin=eyJpIjoiMjBhNWIzMmFjMjdiNGE1YzhhZTE4YmM0ZjA0MDM4ZWYiLCJwIjoiZXhjZWwtamlyYSJ9" TargetMode="External"/><Relationship Id="rId1901" Type="http://schemas.openxmlformats.org/officeDocument/2006/relationships/hyperlink" Target="https://sanes.atlassian.net/browse/ESPC360-36?atlOrigin=eyJpIjoiMjBhNWIzMmFjMjdiNGE1YzhhZTE4YmM0ZjA0MDM4ZWYiLCJwIjoiZXhjZWwtamlyYSJ9" TargetMode="External"/><Relationship Id="rId275" Type="http://schemas.openxmlformats.org/officeDocument/2006/relationships/hyperlink" Target="https://sanes.atlassian.net/browse/ESPC360-5201?atlOrigin=eyJpIjoiMjBhNWIzMmFjMjdiNGE1YzhhZTE4YmM0ZjA0MDM4ZWYiLCJwIjoiZXhjZWwtamlyYSJ9" TargetMode="External"/><Relationship Id="rId482" Type="http://schemas.openxmlformats.org/officeDocument/2006/relationships/hyperlink" Target="https://sanes.atlassian.net/browse/ESPC360-6385?atlOrigin=eyJpIjoiMjBhNWIzMmFjMjdiNGE1YzhhZTE4YmM0ZjA0MDM4ZWYiLCJwIjoiZXhjZWwtamlyYSJ9" TargetMode="External"/><Relationship Id="rId2163" Type="http://schemas.openxmlformats.org/officeDocument/2006/relationships/hyperlink" Target="https://sanes.atlassian.net/browse/ESPC360-332?atlOrigin=eyJpIjoiMjBhNWIzMmFjMjdiNGE1YzhhZTE4YmM0ZjA0MDM4ZWYiLCJwIjoiZXhjZWwtamlyYSJ9" TargetMode="External"/><Relationship Id="rId2370" Type="http://schemas.openxmlformats.org/officeDocument/2006/relationships/hyperlink" Target="https://sanes.atlassian.net/browse/ESPC360-113?atlOrigin=eyJpIjoiMjBhNWIzMmFjMjdiNGE1YzhhZTE4YmM0ZjA0MDM4ZWYiLCJwIjoiZXhjZWwtamlyYSJ9" TargetMode="External"/><Relationship Id="rId135" Type="http://schemas.openxmlformats.org/officeDocument/2006/relationships/hyperlink" Target="https://sanes.atlassian.net/browse/ESPC360-8574?atlOrigin=eyJpIjoiMjBhNWIzMmFjMjdiNGE1YzhhZTE4YmM0ZjA0MDM4ZWYiLCJwIjoiZXhjZWwtamlyYSJ9" TargetMode="External"/><Relationship Id="rId342" Type="http://schemas.openxmlformats.org/officeDocument/2006/relationships/hyperlink" Target="https://sanes.atlassian.net/browse/ESPC360-6734?atlOrigin=eyJpIjoiMjBhNWIzMmFjMjdiNGE1YzhhZTE4YmM0ZjA0MDM4ZWYiLCJwIjoiZXhjZWwtamlyYSJ9" TargetMode="External"/><Relationship Id="rId787" Type="http://schemas.openxmlformats.org/officeDocument/2006/relationships/hyperlink" Target="https://sanes.atlassian.net/browse/ESPC360-5758?atlOrigin=eyJpIjoiMjBhNWIzMmFjMjdiNGE1YzhhZTE4YmM0ZjA0MDM4ZWYiLCJwIjoiZXhjZWwtamlyYSJ9" TargetMode="External"/><Relationship Id="rId994" Type="http://schemas.openxmlformats.org/officeDocument/2006/relationships/hyperlink" Target="https://sanes.atlassian.net/browse/ESPC360-3882?atlOrigin=eyJpIjoiMjBhNWIzMmFjMjdiNGE1YzhhZTE4YmM0ZjA0MDM4ZWYiLCJwIjoiZXhjZWwtamlyYSJ9" TargetMode="External"/><Relationship Id="rId2023" Type="http://schemas.openxmlformats.org/officeDocument/2006/relationships/hyperlink" Target="https://sanes.atlassian.net/browse/ESPC360-35?atlOrigin=eyJpIjoiMjBhNWIzMmFjMjdiNGE1YzhhZTE4YmM0ZjA0MDM4ZWYiLCJwIjoiZXhjZWwtamlyYSJ9" TargetMode="External"/><Relationship Id="rId2230" Type="http://schemas.openxmlformats.org/officeDocument/2006/relationships/hyperlink" Target="https://sanes.atlassian.net/browse/ESPC360-91?atlOrigin=eyJpIjoiMjBhNWIzMmFjMjdiNGE1YzhhZTE4YmM0ZjA0MDM4ZWYiLCJwIjoiZXhjZWwtamlyYSJ9" TargetMode="External"/><Relationship Id="rId202" Type="http://schemas.openxmlformats.org/officeDocument/2006/relationships/hyperlink" Target="https://sanes.atlassian.net/browse/ESPC360-7969?atlOrigin=eyJpIjoiMjBhNWIzMmFjMjdiNGE1YzhhZTE4YmM0ZjA0MDM4ZWYiLCJwIjoiZXhjZWwtamlyYSJ9" TargetMode="External"/><Relationship Id="rId647" Type="http://schemas.openxmlformats.org/officeDocument/2006/relationships/hyperlink" Target="https://sanes.atlassian.net/browse/ESPC360-5897?atlOrigin=eyJpIjoiMjBhNWIzMmFjMjdiNGE1YzhhZTE4YmM0ZjA0MDM4ZWYiLCJwIjoiZXhjZWwtamlyYSJ9" TargetMode="External"/><Relationship Id="rId854" Type="http://schemas.openxmlformats.org/officeDocument/2006/relationships/hyperlink" Target="https://sanes.atlassian.net/browse/ESPC360-5583?atlOrigin=eyJpIjoiMjBhNWIzMmFjMjdiNGE1YzhhZTE4YmM0ZjA0MDM4ZWYiLCJwIjoiZXhjZWwtamlyYSJ9" TargetMode="External"/><Relationship Id="rId1277" Type="http://schemas.openxmlformats.org/officeDocument/2006/relationships/hyperlink" Target="https://sanes.atlassian.net/browse/ESPC360-4552?atlOrigin=eyJpIjoiMjBhNWIzMmFjMjdiNGE1YzhhZTE4YmM0ZjA0MDM4ZWYiLCJwIjoiZXhjZWwtamlyYSJ9" TargetMode="External"/><Relationship Id="rId1484" Type="http://schemas.openxmlformats.org/officeDocument/2006/relationships/hyperlink" Target="https://sanes.atlassian.net/browse/ESPC360-2564?atlOrigin=eyJpIjoiMjBhNWIzMmFjMjdiNGE1YzhhZTE4YmM0ZjA0MDM4ZWYiLCJwIjoiZXhjZWwtamlyYSJ9" TargetMode="External"/><Relationship Id="rId1691" Type="http://schemas.openxmlformats.org/officeDocument/2006/relationships/hyperlink" Target="https://sanes.atlassian.net/browse/ESPC360-1876?atlOrigin=eyJpIjoiMjBhNWIzMmFjMjdiNGE1YzhhZTE4YmM0ZjA0MDM4ZWYiLCJwIjoiZXhjZWwtamlyYSJ9" TargetMode="External"/><Relationship Id="rId2328" Type="http://schemas.openxmlformats.org/officeDocument/2006/relationships/hyperlink" Target="https://sanes.atlassian.net/browse/ESPC360-171?atlOrigin=eyJpIjoiMjBhNWIzMmFjMjdiNGE1YzhhZTE4YmM0ZjA0MDM4ZWYiLCJwIjoiZXhjZWwtamlyYSJ9" TargetMode="External"/><Relationship Id="rId507" Type="http://schemas.openxmlformats.org/officeDocument/2006/relationships/hyperlink" Target="https://sanes.atlassian.net/browse/ESPC360-5757?atlOrigin=eyJpIjoiMjBhNWIzMmFjMjdiNGE1YzhhZTE4YmM0ZjA0MDM4ZWYiLCJwIjoiZXhjZWwtamlyYSJ9" TargetMode="External"/><Relationship Id="rId714" Type="http://schemas.openxmlformats.org/officeDocument/2006/relationships/hyperlink" Target="https://sanes.atlassian.net/browse/ESPC360-5823?atlOrigin=eyJpIjoiMjBhNWIzMmFjMjdiNGE1YzhhZTE4YmM0ZjA0MDM4ZWYiLCJwIjoiZXhjZWwtamlyYSJ9" TargetMode="External"/><Relationship Id="rId921" Type="http://schemas.openxmlformats.org/officeDocument/2006/relationships/hyperlink" Target="https://sanes.atlassian.net/browse/ESPC360-5193?atlOrigin=eyJpIjoiMjBhNWIzMmFjMjdiNGE1YzhhZTE4YmM0ZjA0MDM4ZWYiLCJwIjoiZXhjZWwtamlyYSJ9" TargetMode="External"/><Relationship Id="rId1137" Type="http://schemas.openxmlformats.org/officeDocument/2006/relationships/hyperlink" Target="https://sanes.atlassian.net/browse/ESPC360-3903?atlOrigin=eyJpIjoiMjBhNWIzMmFjMjdiNGE1YzhhZTE4YmM0ZjA0MDM4ZWYiLCJwIjoiZXhjZWwtamlyYSJ9" TargetMode="External"/><Relationship Id="rId1344" Type="http://schemas.openxmlformats.org/officeDocument/2006/relationships/hyperlink" Target="https://sanes.atlassian.net/browse/ESPC360-3275?atlOrigin=eyJpIjoiMjBhNWIzMmFjMjdiNGE1YzhhZTE4YmM0ZjA0MDM4ZWYiLCJwIjoiZXhjZWwtamlyYSJ9" TargetMode="External"/><Relationship Id="rId1551" Type="http://schemas.openxmlformats.org/officeDocument/2006/relationships/hyperlink" Target="https://sanes.atlassian.net/browse/ESPC360-36?atlOrigin=eyJpIjoiMjBhNWIzMmFjMjdiNGE1YzhhZTE4YmM0ZjA0MDM4ZWYiLCJwIjoiZXhjZWwtamlyYSJ9" TargetMode="External"/><Relationship Id="rId1789" Type="http://schemas.openxmlformats.org/officeDocument/2006/relationships/hyperlink" Target="https://sanes.atlassian.net/browse/ESPC360-1498?atlOrigin=eyJpIjoiMjBhNWIzMmFjMjdiNGE1YzhhZTE4YmM0ZjA0MDM4ZWYiLCJwIjoiZXhjZWwtamlyYSJ9" TargetMode="External"/><Relationship Id="rId1996" Type="http://schemas.openxmlformats.org/officeDocument/2006/relationships/hyperlink" Target="https://sanes.atlassian.net/browse/ESPC360-3637?atlOrigin=eyJpIjoiMjBhNWIzMmFjMjdiNGE1YzhhZTE4YmM0ZjA0MDM4ZWYiLCJwIjoiZXhjZWwtamlyYSJ9" TargetMode="External"/><Relationship Id="rId50" Type="http://schemas.openxmlformats.org/officeDocument/2006/relationships/hyperlink" Target="https://sanes.atlassian.net/browse/ESPC360-6855?atlOrigin=eyJpIjoiMjBhNWIzMmFjMjdiNGE1YzhhZTE4YmM0ZjA0MDM4ZWYiLCJwIjoiZXhjZWwtamlyYSJ9" TargetMode="External"/><Relationship Id="rId1204" Type="http://schemas.openxmlformats.org/officeDocument/2006/relationships/hyperlink" Target="https://sanes.atlassian.net/browse/ESPC360-3694?atlOrigin=eyJpIjoiMjBhNWIzMmFjMjdiNGE1YzhhZTE4YmM0ZjA0MDM4ZWYiLCJwIjoiZXhjZWwtamlyYSJ9" TargetMode="External"/><Relationship Id="rId1411" Type="http://schemas.openxmlformats.org/officeDocument/2006/relationships/hyperlink" Target="https://sanes.atlassian.net/browse/ESPC360-91?atlOrigin=eyJpIjoiMjBhNWIzMmFjMjdiNGE1YzhhZTE4YmM0ZjA0MDM4ZWYiLCJwIjoiZXhjZWwtamlyYSJ9" TargetMode="External"/><Relationship Id="rId1649" Type="http://schemas.openxmlformats.org/officeDocument/2006/relationships/hyperlink" Target="https://sanes.atlassian.net/browse/ESPC360-5127?atlOrigin=eyJpIjoiMjBhNWIzMmFjMjdiNGE1YzhhZTE4YmM0ZjA0MDM4ZWYiLCJwIjoiZXhjZWwtamlyYSJ9" TargetMode="External"/><Relationship Id="rId1856" Type="http://schemas.openxmlformats.org/officeDocument/2006/relationships/hyperlink" Target="https://sanes.atlassian.net/browse/ESPC360-35?atlOrigin=eyJpIjoiMjBhNWIzMmFjMjdiNGE1YzhhZTE4YmM0ZjA0MDM4ZWYiLCJwIjoiZXhjZWwtamlyYSJ9" TargetMode="External"/><Relationship Id="rId1509" Type="http://schemas.openxmlformats.org/officeDocument/2006/relationships/hyperlink" Target="https://sanes.atlassian.net/browse/ESPC360-2795?atlOrigin=eyJpIjoiMjBhNWIzMmFjMjdiNGE1YzhhZTE4YmM0ZjA0MDM4ZWYiLCJwIjoiZXhjZWwtamlyYSJ9" TargetMode="External"/><Relationship Id="rId1716" Type="http://schemas.openxmlformats.org/officeDocument/2006/relationships/hyperlink" Target="https://sanes.atlassian.net/browse/ESPC360-950?atlOrigin=eyJpIjoiMjBhNWIzMmFjMjdiNGE1YzhhZTE4YmM0ZjA0MDM4ZWYiLCJwIjoiZXhjZWwtamlyYSJ9" TargetMode="External"/><Relationship Id="rId1923" Type="http://schemas.openxmlformats.org/officeDocument/2006/relationships/hyperlink" Target="https://sanes.atlassian.net/browse/ESPC360-26?atlOrigin=eyJpIjoiMjBhNWIzMmFjMjdiNGE1YzhhZTE4YmM0ZjA0MDM4ZWYiLCJwIjoiZXhjZWwtamlyYSJ9" TargetMode="External"/><Relationship Id="rId297" Type="http://schemas.openxmlformats.org/officeDocument/2006/relationships/hyperlink" Target="https://sanes.atlassian.net/browse/ESDCENINFO-1089?atlOrigin=eyJpIjoiMjBhNWIzMmFjMjdiNGE1YzhhZTE4YmM0ZjA0MDM4ZWYiLCJwIjoiZXhjZWwtamlyYSJ9" TargetMode="External"/><Relationship Id="rId2185" Type="http://schemas.openxmlformats.org/officeDocument/2006/relationships/hyperlink" Target="https://sanes.atlassian.net/browse/ESPC360-196?atlOrigin=eyJpIjoiMjBhNWIzMmFjMjdiNGE1YzhhZTE4YmM0ZjA0MDM4ZWYiLCJwIjoiZXhjZWwtamlyYSJ9" TargetMode="External"/><Relationship Id="rId2392" Type="http://schemas.openxmlformats.org/officeDocument/2006/relationships/hyperlink" Target="https://sanes.atlassian.net/browse/ESPC360-26?atlOrigin=eyJpIjoiMjBhNWIzMmFjMjdiNGE1YzhhZTE4YmM0ZjA0MDM4ZWYiLCJwIjoiZXhjZWwtamlyYSJ9" TargetMode="External"/><Relationship Id="rId157" Type="http://schemas.openxmlformats.org/officeDocument/2006/relationships/hyperlink" Target="https://sanes.atlassian.net/browse/ESDCENINFO-1105?atlOrigin=eyJpIjoiMjBhNWIzMmFjMjdiNGE1YzhhZTE4YmM0ZjA0MDM4ZWYiLCJwIjoiZXhjZWwtamlyYSJ9" TargetMode="External"/><Relationship Id="rId364" Type="http://schemas.openxmlformats.org/officeDocument/2006/relationships/hyperlink" Target="https://sanes.atlassian.net/browse/ESPC360-7208?atlOrigin=eyJpIjoiMjBhNWIzMmFjMjdiNGE1YzhhZTE4YmM0ZjA0MDM4ZWYiLCJwIjoiZXhjZWwtamlyYSJ9" TargetMode="External"/><Relationship Id="rId2045" Type="http://schemas.openxmlformats.org/officeDocument/2006/relationships/hyperlink" Target="https://sanes.atlassian.net/browse/ESPC360-706?atlOrigin=eyJpIjoiMjBhNWIzMmFjMjdiNGE1YzhhZTE4YmM0ZjA0MDM4ZWYiLCJwIjoiZXhjZWwtamlyYSJ9" TargetMode="External"/><Relationship Id="rId571" Type="http://schemas.openxmlformats.org/officeDocument/2006/relationships/hyperlink" Target="https://sanes.atlassian.net/browse/ESPC360-6260?atlOrigin=eyJpIjoiMjBhNWIzMmFjMjdiNGE1YzhhZTE4YmM0ZjA0MDM4ZWYiLCJwIjoiZXhjZWwtamlyYSJ9" TargetMode="External"/><Relationship Id="rId669" Type="http://schemas.openxmlformats.org/officeDocument/2006/relationships/hyperlink" Target="https://sanes.atlassian.net/browse/ESPC360-5823?atlOrigin=eyJpIjoiMjBhNWIzMmFjMjdiNGE1YzhhZTE4YmM0ZjA0MDM4ZWYiLCJwIjoiZXhjZWwtamlyYSJ9" TargetMode="External"/><Relationship Id="rId876" Type="http://schemas.openxmlformats.org/officeDocument/2006/relationships/hyperlink" Target="https://sanes.atlassian.net/browse/ESPC360-4493?atlOrigin=eyJpIjoiMjBhNWIzMmFjMjdiNGE1YzhhZTE4YmM0ZjA0MDM4ZWYiLCJwIjoiZXhjZWwtamlyYSJ9" TargetMode="External"/><Relationship Id="rId1299" Type="http://schemas.openxmlformats.org/officeDocument/2006/relationships/hyperlink" Target="https://sanes.atlassian.net/browse/ESDCENINFO-1087?atlOrigin=eyJpIjoiMjBhNWIzMmFjMjdiNGE1YzhhZTE4YmM0ZjA0MDM4ZWYiLCJwIjoiZXhjZWwtamlyYSJ9" TargetMode="External"/><Relationship Id="rId2252" Type="http://schemas.openxmlformats.org/officeDocument/2006/relationships/hyperlink" Target="https://sanes.atlassian.net/browse/ESPC360-26?atlOrigin=eyJpIjoiMjBhNWIzMmFjMjdiNGE1YzhhZTE4YmM0ZjA0MDM4ZWYiLCJwIjoiZXhjZWwtamlyYSJ9" TargetMode="External"/><Relationship Id="rId224" Type="http://schemas.openxmlformats.org/officeDocument/2006/relationships/hyperlink" Target="https://sanes.atlassian.net/browse/ESDCENINFO-1087?atlOrigin=eyJpIjoiMjBhNWIzMmFjMjdiNGE1YzhhZTE4YmM0ZjA0MDM4ZWYiLCJwIjoiZXhjZWwtamlyYSJ9" TargetMode="External"/><Relationship Id="rId431" Type="http://schemas.openxmlformats.org/officeDocument/2006/relationships/hyperlink" Target="https://sanes.atlassian.net/browse/ESPC360-6757?atlOrigin=eyJpIjoiMjBhNWIzMmFjMjdiNGE1YzhhZTE4YmM0ZjA0MDM4ZWYiLCJwIjoiZXhjZWwtamlyYSJ9" TargetMode="External"/><Relationship Id="rId529" Type="http://schemas.openxmlformats.org/officeDocument/2006/relationships/hyperlink" Target="https://sanes.atlassian.net/browse/ESDCENINFO-1070?atlOrigin=eyJpIjoiMjBhNWIzMmFjMjdiNGE1YzhhZTE4YmM0ZjA0MDM4ZWYiLCJwIjoiZXhjZWwtamlyYSJ9" TargetMode="External"/><Relationship Id="rId736" Type="http://schemas.openxmlformats.org/officeDocument/2006/relationships/hyperlink" Target="https://sanes.atlassian.net/browse/ESDCENINFO-1110?atlOrigin=eyJpIjoiMjBhNWIzMmFjMjdiNGE1YzhhZTE4YmM0ZjA0MDM4ZWYiLCJwIjoiZXhjZWwtamlyYSJ9" TargetMode="External"/><Relationship Id="rId1061" Type="http://schemas.openxmlformats.org/officeDocument/2006/relationships/hyperlink" Target="https://sanes.atlassian.net/browse/ESPC360-4541?atlOrigin=eyJpIjoiMjBhNWIzMmFjMjdiNGE1YzhhZTE4YmM0ZjA0MDM4ZWYiLCJwIjoiZXhjZWwtamlyYSJ9" TargetMode="External"/><Relationship Id="rId1159" Type="http://schemas.openxmlformats.org/officeDocument/2006/relationships/hyperlink" Target="https://sanes.atlassian.net/browse/ESPC360-4305?atlOrigin=eyJpIjoiMjBhNWIzMmFjMjdiNGE1YzhhZTE4YmM0ZjA0MDM4ZWYiLCJwIjoiZXhjZWwtamlyYSJ9" TargetMode="External"/><Relationship Id="rId1366" Type="http://schemas.openxmlformats.org/officeDocument/2006/relationships/hyperlink" Target="https://sanes.atlassian.net/browse/ESPC360-65?atlOrigin=eyJpIjoiMjBhNWIzMmFjMjdiNGE1YzhhZTE4YmM0ZjA0MDM4ZWYiLCJwIjoiZXhjZWwtamlyYSJ9" TargetMode="External"/><Relationship Id="rId2112" Type="http://schemas.openxmlformats.org/officeDocument/2006/relationships/hyperlink" Target="https://sanes.atlassian.net/browse/ESPC360-26?atlOrigin=eyJpIjoiMjBhNWIzMmFjMjdiNGE1YzhhZTE4YmM0ZjA0MDM4ZWYiLCJwIjoiZXhjZWwtamlyYSJ9" TargetMode="External"/><Relationship Id="rId2417" Type="http://schemas.openxmlformats.org/officeDocument/2006/relationships/hyperlink" Target="https://sanes.atlassian.net/browse/ESPC360-86?atlOrigin=eyJpIjoiMjBhNWIzMmFjMjdiNGE1YzhhZTE4YmM0ZjA0MDM4ZWYiLCJwIjoiZXhjZWwtamlyYSJ9" TargetMode="External"/><Relationship Id="rId943" Type="http://schemas.openxmlformats.org/officeDocument/2006/relationships/hyperlink" Target="https://sanes.atlassian.net/browse/ESPC360-3882?atlOrigin=eyJpIjoiMjBhNWIzMmFjMjdiNGE1YzhhZTE4YmM0ZjA0MDM4ZWYiLCJwIjoiZXhjZWwtamlyYSJ9" TargetMode="External"/><Relationship Id="rId1019" Type="http://schemas.openxmlformats.org/officeDocument/2006/relationships/hyperlink" Target="https://sanes.atlassian.net/browse/ESPC360-4587?atlOrigin=eyJpIjoiMjBhNWIzMmFjMjdiNGE1YzhhZTE4YmM0ZjA0MDM4ZWYiLCJwIjoiZXhjZWwtamlyYSJ9" TargetMode="External"/><Relationship Id="rId1573" Type="http://schemas.openxmlformats.org/officeDocument/2006/relationships/hyperlink" Target="https://sanes.atlassian.net/browse/ESPC360-13?atlOrigin=eyJpIjoiMjBhNWIzMmFjMjdiNGE1YzhhZTE4YmM0ZjA0MDM4ZWYiLCJwIjoiZXhjZWwtamlyYSJ9" TargetMode="External"/><Relationship Id="rId1780" Type="http://schemas.openxmlformats.org/officeDocument/2006/relationships/hyperlink" Target="https://sanes.atlassian.net/browse/ESPC360-1508?atlOrigin=eyJpIjoiMjBhNWIzMmFjMjdiNGE1YzhhZTE4YmM0ZjA0MDM4ZWYiLCJwIjoiZXhjZWwtamlyYSJ9" TargetMode="External"/><Relationship Id="rId1878" Type="http://schemas.openxmlformats.org/officeDocument/2006/relationships/hyperlink" Target="https://sanes.atlassian.net/browse/ESPC360-26?atlOrigin=eyJpIjoiMjBhNWIzMmFjMjdiNGE1YzhhZTE4YmM0ZjA0MDM4ZWYiLCJwIjoiZXhjZWwtamlyYSJ9" TargetMode="External"/><Relationship Id="rId72" Type="http://schemas.openxmlformats.org/officeDocument/2006/relationships/hyperlink" Target="https://sanes.atlassian.net/browse/ESDCENINFO-1105?atlOrigin=eyJpIjoiMjBhNWIzMmFjMjdiNGE1YzhhZTE4YmM0ZjA0MDM4ZWYiLCJwIjoiZXhjZWwtamlyYSJ9" TargetMode="External"/><Relationship Id="rId803" Type="http://schemas.openxmlformats.org/officeDocument/2006/relationships/hyperlink" Target="https://sanes.atlassian.net/browse/ESPC360-3903?atlOrigin=eyJpIjoiMjBhNWIzMmFjMjdiNGE1YzhhZTE4YmM0ZjA0MDM4ZWYiLCJwIjoiZXhjZWwtamlyYSJ9" TargetMode="External"/><Relationship Id="rId1226" Type="http://schemas.openxmlformats.org/officeDocument/2006/relationships/hyperlink" Target="https://sanes.atlassian.net/browse/ESPC360-5236?atlOrigin=eyJpIjoiMjBhNWIzMmFjMjdiNGE1YzhhZTE4YmM0ZjA0MDM4ZWYiLCJwIjoiZXhjZWwtamlyYSJ9" TargetMode="External"/><Relationship Id="rId1433" Type="http://schemas.openxmlformats.org/officeDocument/2006/relationships/hyperlink" Target="https://sanes.atlassian.net/browse/ESPC360-26?atlOrigin=eyJpIjoiMjBhNWIzMmFjMjdiNGE1YzhhZTE4YmM0ZjA0MDM4ZWYiLCJwIjoiZXhjZWwtamlyYSJ9" TargetMode="External"/><Relationship Id="rId1640" Type="http://schemas.openxmlformats.org/officeDocument/2006/relationships/hyperlink" Target="https://sanes.atlassian.net/browse/ESPC360-1918?atlOrigin=eyJpIjoiMjBhNWIzMmFjMjdiNGE1YzhhZTE4YmM0ZjA0MDM4ZWYiLCJwIjoiZXhjZWwtamlyYSJ9" TargetMode="External"/><Relationship Id="rId1738" Type="http://schemas.openxmlformats.org/officeDocument/2006/relationships/hyperlink" Target="https://sanes.atlassian.net/browse/ESPC360-50?atlOrigin=eyJpIjoiMjBhNWIzMmFjMjdiNGE1YzhhZTE4YmM0ZjA0MDM4ZWYiLCJwIjoiZXhjZWwtamlyYSJ9" TargetMode="External"/><Relationship Id="rId1500" Type="http://schemas.openxmlformats.org/officeDocument/2006/relationships/hyperlink" Target="https://sanes.atlassian.net/browse/ESPC360-950?atlOrigin=eyJpIjoiMjBhNWIzMmFjMjdiNGE1YzhhZTE4YmM0ZjA0MDM4ZWYiLCJwIjoiZXhjZWwtamlyYSJ9" TargetMode="External"/><Relationship Id="rId1945" Type="http://schemas.openxmlformats.org/officeDocument/2006/relationships/hyperlink" Target="https://sanes.atlassian.net/browse/ESPC360-1111?atlOrigin=eyJpIjoiMjBhNWIzMmFjMjdiNGE1YzhhZTE4YmM0ZjA0MDM4ZWYiLCJwIjoiZXhjZWwtamlyYSJ9" TargetMode="External"/><Relationship Id="rId1805" Type="http://schemas.openxmlformats.org/officeDocument/2006/relationships/hyperlink" Target="https://sanes.atlassian.net/browse/ESPC360-87?atlOrigin=eyJpIjoiMjBhNWIzMmFjMjdiNGE1YzhhZTE4YmM0ZjA0MDM4ZWYiLCJwIjoiZXhjZWwtamlyYSJ9" TargetMode="External"/><Relationship Id="rId179" Type="http://schemas.openxmlformats.org/officeDocument/2006/relationships/hyperlink" Target="https://sanes.atlassian.net/browse/ESPC360-8036?atlOrigin=eyJpIjoiMjBhNWIzMmFjMjdiNGE1YzhhZTE4YmM0ZjA0MDM4ZWYiLCJwIjoiZXhjZWwtamlyYSJ9" TargetMode="External"/><Relationship Id="rId386" Type="http://schemas.openxmlformats.org/officeDocument/2006/relationships/hyperlink" Target="https://sanes.atlassian.net/browse/ESPC360-3882?atlOrigin=eyJpIjoiMjBhNWIzMmFjMjdiNGE1YzhhZTE4YmM0ZjA0MDM4ZWYiLCJwIjoiZXhjZWwtamlyYSJ9" TargetMode="External"/><Relationship Id="rId593" Type="http://schemas.openxmlformats.org/officeDocument/2006/relationships/hyperlink" Target="https://sanes.atlassian.net/browse/ESPC360-3882?atlOrigin=eyJpIjoiMjBhNWIzMmFjMjdiNGE1YzhhZTE4YmM0ZjA0MDM4ZWYiLCJwIjoiZXhjZWwtamlyYSJ9" TargetMode="External"/><Relationship Id="rId2067" Type="http://schemas.openxmlformats.org/officeDocument/2006/relationships/hyperlink" Target="https://sanes.atlassian.net/browse/ESPC360-56?atlOrigin=eyJpIjoiMjBhNWIzMmFjMjdiNGE1YzhhZTE4YmM0ZjA0MDM4ZWYiLCJwIjoiZXhjZWwtamlyYSJ9" TargetMode="External"/><Relationship Id="rId2274" Type="http://schemas.openxmlformats.org/officeDocument/2006/relationships/hyperlink" Target="https://sanes.atlassian.net/browse/ESPC360-198?atlOrigin=eyJpIjoiMjBhNWIzMmFjMjdiNGE1YzhhZTE4YmM0ZjA0MDM4ZWYiLCJwIjoiZXhjZWwtamlyYSJ9" TargetMode="External"/><Relationship Id="rId246" Type="http://schemas.openxmlformats.org/officeDocument/2006/relationships/hyperlink" Target="https://sanes.atlassian.net/browse/ESPC360-7685?atlOrigin=eyJpIjoiMjBhNWIzMmFjMjdiNGE1YzhhZTE4YmM0ZjA0MDM4ZWYiLCJwIjoiZXhjZWwtamlyYSJ9" TargetMode="External"/><Relationship Id="rId453" Type="http://schemas.openxmlformats.org/officeDocument/2006/relationships/hyperlink" Target="https://sanes.atlassian.net/browse/ESDCENINFO-1085?atlOrigin=eyJpIjoiMjBhNWIzMmFjMjdiNGE1YzhhZTE4YmM0ZjA0MDM4ZWYiLCJwIjoiZXhjZWwtamlyYSJ9" TargetMode="External"/><Relationship Id="rId660" Type="http://schemas.openxmlformats.org/officeDocument/2006/relationships/hyperlink" Target="https://sanes.atlassian.net/browse/ESPC360-5823?atlOrigin=eyJpIjoiMjBhNWIzMmFjMjdiNGE1YzhhZTE4YmM0ZjA0MDM4ZWYiLCJwIjoiZXhjZWwtamlyYSJ9" TargetMode="External"/><Relationship Id="rId898" Type="http://schemas.openxmlformats.org/officeDocument/2006/relationships/hyperlink" Target="https://sanes.atlassian.net/browse/ESPC360-4276?atlOrigin=eyJpIjoiMjBhNWIzMmFjMjdiNGE1YzhhZTE4YmM0ZjA0MDM4ZWYiLCJwIjoiZXhjZWwtamlyYSJ9" TargetMode="External"/><Relationship Id="rId1083" Type="http://schemas.openxmlformats.org/officeDocument/2006/relationships/hyperlink" Target="https://sanes.atlassian.net/browse/ESPC360-4553?atlOrigin=eyJpIjoiMjBhNWIzMmFjMjdiNGE1YzhhZTE4YmM0ZjA0MDM4ZWYiLCJwIjoiZXhjZWwtamlyYSJ9" TargetMode="External"/><Relationship Id="rId1290" Type="http://schemas.openxmlformats.org/officeDocument/2006/relationships/hyperlink" Target="https://sanes.atlassian.net/browse/PORTALADN-38781?atlOrigin=eyJpIjoiMjBhNWIzMmFjMjdiNGE1YzhhZTE4YmM0ZjA0MDM4ZWYiLCJwIjoiZXhjZWwtamlyYSJ9" TargetMode="External"/><Relationship Id="rId2134" Type="http://schemas.openxmlformats.org/officeDocument/2006/relationships/hyperlink" Target="https://sanes.atlassian.net/browse/ESPC360-480?atlOrigin=eyJpIjoiMjBhNWIzMmFjMjdiNGE1YzhhZTE4YmM0ZjA0MDM4ZWYiLCJwIjoiZXhjZWwtamlyYSJ9" TargetMode="External"/><Relationship Id="rId2341" Type="http://schemas.openxmlformats.org/officeDocument/2006/relationships/hyperlink" Target="https://sanes.atlassian.net/browse/ESPC360-65?atlOrigin=eyJpIjoiMjBhNWIzMmFjMjdiNGE1YzhhZTE4YmM0ZjA0MDM4ZWYiLCJwIjoiZXhjZWwtamlyYSJ9" TargetMode="External"/><Relationship Id="rId106" Type="http://schemas.openxmlformats.org/officeDocument/2006/relationships/hyperlink" Target="https://sanes.atlassian.net/browse/ESPC360-8750?atlOrigin=eyJpIjoiMjBhNWIzMmFjMjdiNGE1YzhhZTE4YmM0ZjA0MDM4ZWYiLCJwIjoiZXhjZWwtamlyYSJ9" TargetMode="External"/><Relationship Id="rId313" Type="http://schemas.openxmlformats.org/officeDocument/2006/relationships/hyperlink" Target="https://sanes.atlassian.net/browse/ESPC360-7407?atlOrigin=eyJpIjoiMjBhNWIzMmFjMjdiNGE1YzhhZTE4YmM0ZjA0MDM4ZWYiLCJwIjoiZXhjZWwtamlyYSJ9" TargetMode="External"/><Relationship Id="rId758" Type="http://schemas.openxmlformats.org/officeDocument/2006/relationships/hyperlink" Target="https://sanes.atlassian.net/browse/ESPC360-5818?atlOrigin=eyJpIjoiMjBhNWIzMmFjMjdiNGE1YzhhZTE4YmM0ZjA0MDM4ZWYiLCJwIjoiZXhjZWwtamlyYSJ9" TargetMode="External"/><Relationship Id="rId965" Type="http://schemas.openxmlformats.org/officeDocument/2006/relationships/hyperlink" Target="https://sanes.atlassian.net/browse/ESPC360-4974?atlOrigin=eyJpIjoiMjBhNWIzMmFjMjdiNGE1YzhhZTE4YmM0ZjA0MDM4ZWYiLCJwIjoiZXhjZWwtamlyYSJ9" TargetMode="External"/><Relationship Id="rId1150" Type="http://schemas.openxmlformats.org/officeDocument/2006/relationships/hyperlink" Target="https://sanes.atlassian.net/browse/ESPC360-4325?atlOrigin=eyJpIjoiMjBhNWIzMmFjMjdiNGE1YzhhZTE4YmM0ZjA0MDM4ZWYiLCJwIjoiZXhjZWwtamlyYSJ9" TargetMode="External"/><Relationship Id="rId1388" Type="http://schemas.openxmlformats.org/officeDocument/2006/relationships/hyperlink" Target="https://sanes.atlassian.net/browse/PORTALADN-38781?atlOrigin=eyJpIjoiMjBhNWIzMmFjMjdiNGE1YzhhZTE4YmM0ZjA0MDM4ZWYiLCJwIjoiZXhjZWwtamlyYSJ9" TargetMode="External"/><Relationship Id="rId1595" Type="http://schemas.openxmlformats.org/officeDocument/2006/relationships/hyperlink" Target="https://sanes.atlassian.net/browse/ESPC360-2170?atlOrigin=eyJpIjoiMjBhNWIzMmFjMjdiNGE1YzhhZTE4YmM0ZjA0MDM4ZWYiLCJwIjoiZXhjZWwtamlyYSJ9" TargetMode="External"/><Relationship Id="rId2439" Type="http://schemas.openxmlformats.org/officeDocument/2006/relationships/hyperlink" Target="https://sanes.atlassian.net/browse/ESPC360-35?atlOrigin=eyJpIjoiMjBhNWIzMmFjMjdiNGE1YzhhZTE4YmM0ZjA0MDM4ZWYiLCJwIjoiZXhjZWwtamlyYSJ9" TargetMode="External"/><Relationship Id="rId94" Type="http://schemas.openxmlformats.org/officeDocument/2006/relationships/hyperlink" Target="https://sanes.atlassian.net/browse/ESPC360-8754?atlOrigin=eyJpIjoiMjBhNWIzMmFjMjdiNGE1YzhhZTE4YmM0ZjA0MDM4ZWYiLCJwIjoiZXhjZWwtamlyYSJ9" TargetMode="External"/><Relationship Id="rId520" Type="http://schemas.openxmlformats.org/officeDocument/2006/relationships/hyperlink" Target="https://sanes.atlassian.net/browse/ESDCENINFO-1070?atlOrigin=eyJpIjoiMjBhNWIzMmFjMjdiNGE1YzhhZTE4YmM0ZjA0MDM4ZWYiLCJwIjoiZXhjZWwtamlyYSJ9" TargetMode="External"/><Relationship Id="rId618" Type="http://schemas.openxmlformats.org/officeDocument/2006/relationships/hyperlink" Target="https://sanes.atlassian.net/browse/ESPC360-5823?atlOrigin=eyJpIjoiMjBhNWIzMmFjMjdiNGE1YzhhZTE4YmM0ZjA0MDM4ZWYiLCJwIjoiZXhjZWwtamlyYSJ9" TargetMode="External"/><Relationship Id="rId825" Type="http://schemas.openxmlformats.org/officeDocument/2006/relationships/hyperlink" Target="https://sanes.atlassian.net/browse/ESPC360-3882?atlOrigin=eyJpIjoiMjBhNWIzMmFjMjdiNGE1YzhhZTE4YmM0ZjA0MDM4ZWYiLCJwIjoiZXhjZWwtamlyYSJ9" TargetMode="External"/><Relationship Id="rId1248" Type="http://schemas.openxmlformats.org/officeDocument/2006/relationships/hyperlink" Target="https://sanes.atlassian.net/browse/ESPC360-4608?atlOrigin=eyJpIjoiMjBhNWIzMmFjMjdiNGE1YzhhZTE4YmM0ZjA0MDM4ZWYiLCJwIjoiZXhjZWwtamlyYSJ9" TargetMode="External"/><Relationship Id="rId1455" Type="http://schemas.openxmlformats.org/officeDocument/2006/relationships/hyperlink" Target="https://sanes.atlassian.net/browse/ESPC360-282?atlOrigin=eyJpIjoiMjBhNWIzMmFjMjdiNGE1YzhhZTE4YmM0ZjA0MDM4ZWYiLCJwIjoiZXhjZWwtamlyYSJ9" TargetMode="External"/><Relationship Id="rId1662" Type="http://schemas.openxmlformats.org/officeDocument/2006/relationships/hyperlink" Target="https://sanes.atlassian.net/browse/ESPC360-533?atlOrigin=eyJpIjoiMjBhNWIzMmFjMjdiNGE1YzhhZTE4YmM0ZjA0MDM4ZWYiLCJwIjoiZXhjZWwtamlyYSJ9" TargetMode="External"/><Relationship Id="rId2201" Type="http://schemas.openxmlformats.org/officeDocument/2006/relationships/hyperlink" Target="https://sanes.atlassian.net/browse/ESPC360-26?atlOrigin=eyJpIjoiMjBhNWIzMmFjMjdiNGE1YzhhZTE4YmM0ZjA0MDM4ZWYiLCJwIjoiZXhjZWwtamlyYSJ9" TargetMode="External"/><Relationship Id="rId1010" Type="http://schemas.openxmlformats.org/officeDocument/2006/relationships/hyperlink" Target="https://sanes.atlassian.net/browse/ESPC360-4624?atlOrigin=eyJpIjoiMjBhNWIzMmFjMjdiNGE1YzhhZTE4YmM0ZjA0MDM4ZWYiLCJwIjoiZXhjZWwtamlyYSJ9" TargetMode="External"/><Relationship Id="rId1108" Type="http://schemas.openxmlformats.org/officeDocument/2006/relationships/hyperlink" Target="https://sanes.atlassian.net/browse/ESPC360-4493?atlOrigin=eyJpIjoiMjBhNWIzMmFjMjdiNGE1YzhhZTE4YmM0ZjA0MDM4ZWYiLCJwIjoiZXhjZWwtamlyYSJ9" TargetMode="External"/><Relationship Id="rId1315" Type="http://schemas.openxmlformats.org/officeDocument/2006/relationships/hyperlink" Target="https://sanes.atlassian.net/browse/ESPC360-3297?atlOrigin=eyJpIjoiMjBhNWIzMmFjMjdiNGE1YzhhZTE4YmM0ZjA0MDM4ZWYiLCJwIjoiZXhjZWwtamlyYSJ9" TargetMode="External"/><Relationship Id="rId1967" Type="http://schemas.openxmlformats.org/officeDocument/2006/relationships/hyperlink" Target="https://sanes.atlassian.net/browse/ESPC360-36?atlOrigin=eyJpIjoiMjBhNWIzMmFjMjdiNGE1YzhhZTE4YmM0ZjA0MDM4ZWYiLCJwIjoiZXhjZWwtamlyYSJ9" TargetMode="External"/><Relationship Id="rId1522" Type="http://schemas.openxmlformats.org/officeDocument/2006/relationships/hyperlink" Target="https://sanes.atlassian.net/browse/ESDCENINFO-1055?atlOrigin=eyJpIjoiMjBhNWIzMmFjMjdiNGE1YzhhZTE4YmM0ZjA0MDM4ZWYiLCJwIjoiZXhjZWwtamlyYSJ9" TargetMode="External"/><Relationship Id="rId21" Type="http://schemas.openxmlformats.org/officeDocument/2006/relationships/hyperlink" Target="https://sanes.atlassian.net/browse/ESDCENINFO-1089?atlOrigin=eyJpIjoiMjBhNWIzMmFjMjdiNGE1YzhhZTE4YmM0ZjA0MDM4ZWYiLCJwIjoiZXhjZWwtamlyYSJ9" TargetMode="External"/><Relationship Id="rId2089" Type="http://schemas.openxmlformats.org/officeDocument/2006/relationships/hyperlink" Target="https://sanes.atlassian.net/browse/ESPC360-26?atlOrigin=eyJpIjoiMjBhNWIzMmFjMjdiNGE1YzhhZTE4YmM0ZjA0MDM4ZWYiLCJwIjoiZXhjZWwtamlyYSJ9" TargetMode="External"/><Relationship Id="rId2296" Type="http://schemas.openxmlformats.org/officeDocument/2006/relationships/hyperlink" Target="https://sanes.atlassian.net/browse/ESPC360-36?atlOrigin=eyJpIjoiMjBhNWIzMmFjMjdiNGE1YzhhZTE4YmM0ZjA0MDM4ZWYiLCJwIjoiZXhjZWwtamlyYSJ9" TargetMode="External"/><Relationship Id="rId268" Type="http://schemas.openxmlformats.org/officeDocument/2006/relationships/hyperlink" Target="https://sanes.atlassian.net/browse/ESPC360-7602?atlOrigin=eyJpIjoiMjBhNWIzMmFjMjdiNGE1YzhhZTE4YmM0ZjA0MDM4ZWYiLCJwIjoiZXhjZWwtamlyYSJ9" TargetMode="External"/><Relationship Id="rId475" Type="http://schemas.openxmlformats.org/officeDocument/2006/relationships/hyperlink" Target="https://sanes.atlassian.net/browse/ESDCENINFO-1115?atlOrigin=eyJpIjoiMjBhNWIzMmFjMjdiNGE1YzhhZTE4YmM0ZjA0MDM4ZWYiLCJwIjoiZXhjZWwtamlyYSJ9" TargetMode="External"/><Relationship Id="rId682" Type="http://schemas.openxmlformats.org/officeDocument/2006/relationships/hyperlink" Target="https://sanes.atlassian.net/browse/ESDCENINFO-1110?atlOrigin=eyJpIjoiMjBhNWIzMmFjMjdiNGE1YzhhZTE4YmM0ZjA0MDM4ZWYiLCJwIjoiZXhjZWwtamlyYSJ9" TargetMode="External"/><Relationship Id="rId2156" Type="http://schemas.openxmlformats.org/officeDocument/2006/relationships/hyperlink" Target="https://sanes.atlassian.net/browse/ESPC360-26?atlOrigin=eyJpIjoiMjBhNWIzMmFjMjdiNGE1YzhhZTE4YmM0ZjA0MDM4ZWYiLCJwIjoiZXhjZWwtamlyYSJ9" TargetMode="External"/><Relationship Id="rId2363" Type="http://schemas.openxmlformats.org/officeDocument/2006/relationships/hyperlink" Target="https://sanes.atlassian.net/browse/ESPC360-38?atlOrigin=eyJpIjoiMjBhNWIzMmFjMjdiNGE1YzhhZTE4YmM0ZjA0MDM4ZWYiLCJwIjoiZXhjZWwtamlyYSJ9" TargetMode="External"/><Relationship Id="rId128" Type="http://schemas.openxmlformats.org/officeDocument/2006/relationships/hyperlink" Target="https://sanes.atlassian.net/browse/ESDCENINFO-1127?atlOrigin=eyJpIjoiMjBhNWIzMmFjMjdiNGE1YzhhZTE4YmM0ZjA0MDM4ZWYiLCJwIjoiZXhjZWwtamlyYSJ9" TargetMode="External"/><Relationship Id="rId335" Type="http://schemas.openxmlformats.org/officeDocument/2006/relationships/hyperlink" Target="https://sanes.atlassian.net/browse/ESPC360-7245?atlOrigin=eyJpIjoiMjBhNWIzMmFjMjdiNGE1YzhhZTE4YmM0ZjA0MDM4ZWYiLCJwIjoiZXhjZWwtamlyYSJ9" TargetMode="External"/><Relationship Id="rId542" Type="http://schemas.openxmlformats.org/officeDocument/2006/relationships/hyperlink" Target="https://sanes.atlassian.net/browse/ESPC360-6272?atlOrigin=eyJpIjoiMjBhNWIzMmFjMjdiNGE1YzhhZTE4YmM0ZjA0MDM4ZWYiLCJwIjoiZXhjZWwtamlyYSJ9" TargetMode="External"/><Relationship Id="rId1172" Type="http://schemas.openxmlformats.org/officeDocument/2006/relationships/hyperlink" Target="https://sanes.atlassian.net/browse/ESPC360-5236?atlOrigin=eyJpIjoiMjBhNWIzMmFjMjdiNGE1YzhhZTE4YmM0ZjA0MDM4ZWYiLCJwIjoiZXhjZWwtamlyYSJ9" TargetMode="External"/><Relationship Id="rId2016" Type="http://schemas.openxmlformats.org/officeDocument/2006/relationships/hyperlink" Target="https://sanes.atlassian.net/browse/ESPC360-749?atlOrigin=eyJpIjoiMjBhNWIzMmFjMjdiNGE1YzhhZTE4YmM0ZjA0MDM4ZWYiLCJwIjoiZXhjZWwtamlyYSJ9" TargetMode="External"/><Relationship Id="rId2223" Type="http://schemas.openxmlformats.org/officeDocument/2006/relationships/hyperlink" Target="https://sanes.atlassian.net/browse/ESPC360-301?atlOrigin=eyJpIjoiMjBhNWIzMmFjMjdiNGE1YzhhZTE4YmM0ZjA0MDM4ZWYiLCJwIjoiZXhjZWwtamlyYSJ9" TargetMode="External"/><Relationship Id="rId2430" Type="http://schemas.openxmlformats.org/officeDocument/2006/relationships/hyperlink" Target="https://sanes.atlassian.net/browse/ESPC360-36?atlOrigin=eyJpIjoiMjBhNWIzMmFjMjdiNGE1YzhhZTE4YmM0ZjA0MDM4ZWYiLCJwIjoiZXhjZWwtamlyYSJ9" TargetMode="External"/><Relationship Id="rId402" Type="http://schemas.openxmlformats.org/officeDocument/2006/relationships/hyperlink" Target="https://sanes.atlassian.net/browse/ESPC360-6859?atlOrigin=eyJpIjoiMjBhNWIzMmFjMjdiNGE1YzhhZTE4YmM0ZjA0MDM4ZWYiLCJwIjoiZXhjZWwtamlyYSJ9" TargetMode="External"/><Relationship Id="rId1032" Type="http://schemas.openxmlformats.org/officeDocument/2006/relationships/hyperlink" Target="https://sanes.atlassian.net/browse/ESPC360-3649?atlOrigin=eyJpIjoiMjBhNWIzMmFjMjdiNGE1YzhhZTE4YmM0ZjA0MDM4ZWYiLCJwIjoiZXhjZWwtamlyYSJ9" TargetMode="External"/><Relationship Id="rId1989" Type="http://schemas.openxmlformats.org/officeDocument/2006/relationships/hyperlink" Target="https://sanes.atlassian.net/browse/ESPC360-956?atlOrigin=eyJpIjoiMjBhNWIzMmFjMjdiNGE1YzhhZTE4YmM0ZjA0MDM4ZWYiLCJwIjoiZXhjZWwtamlyYSJ9" TargetMode="External"/><Relationship Id="rId1849" Type="http://schemas.openxmlformats.org/officeDocument/2006/relationships/hyperlink" Target="https://sanes.atlassian.net/browse/ESPC360-1279?atlOrigin=eyJpIjoiMjBhNWIzMmFjMjdiNGE1YzhhZTE4YmM0ZjA0MDM4ZWYiLCJwIjoiZXhjZWwtamlyYSJ9" TargetMode="External"/><Relationship Id="rId192" Type="http://schemas.openxmlformats.org/officeDocument/2006/relationships/hyperlink" Target="https://sanes.atlassian.net/browse/ESPC360-6855?atlOrigin=eyJpIjoiMjBhNWIzMmFjMjdiNGE1YzhhZTE4YmM0ZjA0MDM4ZWYiLCJwIjoiZXhjZWwtamlyYSJ9" TargetMode="External"/><Relationship Id="rId1709" Type="http://schemas.openxmlformats.org/officeDocument/2006/relationships/hyperlink" Target="https://sanes.atlassian.net/browse/ESPC360-1757?atlOrigin=eyJpIjoiMjBhNWIzMmFjMjdiNGE1YzhhZTE4YmM0ZjA0MDM4ZWYiLCJwIjoiZXhjZWwtamlyYSJ9" TargetMode="External"/><Relationship Id="rId1916" Type="http://schemas.openxmlformats.org/officeDocument/2006/relationships/hyperlink" Target="https://sanes.atlassian.net/browse/ESPC360-36?atlOrigin=eyJpIjoiMjBhNWIzMmFjMjdiNGE1YzhhZTE4YmM0ZjA0MDM4ZWYiLCJwIjoiZXhjZWwtamlyYSJ9" TargetMode="External"/><Relationship Id="rId2080" Type="http://schemas.openxmlformats.org/officeDocument/2006/relationships/hyperlink" Target="https://sanes.atlassian.net/browse/ESPC360-26?atlOrigin=eyJpIjoiMjBhNWIzMmFjMjdiNGE1YzhhZTE4YmM0ZjA0MDM4ZWYiLCJwIjoiZXhjZWwtamlyYSJ9" TargetMode="External"/><Relationship Id="rId869" Type="http://schemas.openxmlformats.org/officeDocument/2006/relationships/hyperlink" Target="https://sanes.atlassian.net/browse/ESPC360-5548?atlOrigin=eyJpIjoiMjBhNWIzMmFjMjdiNGE1YzhhZTE4YmM0ZjA0MDM4ZWYiLCJwIjoiZXhjZWwtamlyYSJ9" TargetMode="External"/><Relationship Id="rId1499" Type="http://schemas.openxmlformats.org/officeDocument/2006/relationships/hyperlink" Target="https://sanes.atlassian.net/browse/ESPC360-2546?atlOrigin=eyJpIjoiMjBhNWIzMmFjMjdiNGE1YzhhZTE4YmM0ZjA0MDM4ZWYiLCJwIjoiZXhjZWwtamlyYSJ9" TargetMode="External"/><Relationship Id="rId729" Type="http://schemas.openxmlformats.org/officeDocument/2006/relationships/hyperlink" Target="https://sanes.atlassian.net/browse/ESPC360-4989?atlOrigin=eyJpIjoiMjBhNWIzMmFjMjdiNGE1YzhhZTE4YmM0ZjA0MDM4ZWYiLCJwIjoiZXhjZWwtamlyYSJ9" TargetMode="External"/><Relationship Id="rId1359" Type="http://schemas.openxmlformats.org/officeDocument/2006/relationships/hyperlink" Target="https://sanes.atlassian.net/browse/ESPC360-3134?atlOrigin=eyJpIjoiMjBhNWIzMmFjMjdiNGE1YzhhZTE4YmM0ZjA0MDM4ZWYiLCJwIjoiZXhjZWwtamlyYSJ9" TargetMode="External"/><Relationship Id="rId936" Type="http://schemas.openxmlformats.org/officeDocument/2006/relationships/hyperlink" Target="https://sanes.atlassian.net/browse/ESPC360-5088?atlOrigin=eyJpIjoiMjBhNWIzMmFjMjdiNGE1YzhhZTE4YmM0ZjA0MDM4ZWYiLCJwIjoiZXhjZWwtamlyYSJ9" TargetMode="External"/><Relationship Id="rId1219" Type="http://schemas.openxmlformats.org/officeDocument/2006/relationships/hyperlink" Target="https://sanes.atlassian.net/browse/ESPC360-3689?atlOrigin=eyJpIjoiMjBhNWIzMmFjMjdiNGE1YzhhZTE4YmM0ZjA0MDM4ZWYiLCJwIjoiZXhjZWwtamlyYSJ9" TargetMode="External"/><Relationship Id="rId1566" Type="http://schemas.openxmlformats.org/officeDocument/2006/relationships/hyperlink" Target="https://sanes.atlassian.net/browse/ESPC360-87?atlOrigin=eyJpIjoiMjBhNWIzMmFjMjdiNGE1YzhhZTE4YmM0ZjA0MDM4ZWYiLCJwIjoiZXhjZWwtamlyYSJ9" TargetMode="External"/><Relationship Id="rId1773" Type="http://schemas.openxmlformats.org/officeDocument/2006/relationships/hyperlink" Target="https://sanes.atlassian.net/browse/ESDCENINFO-1036?atlOrigin=eyJpIjoiMjBhNWIzMmFjMjdiNGE1YzhhZTE4YmM0ZjA0MDM4ZWYiLCJwIjoiZXhjZWwtamlyYSJ9" TargetMode="External"/><Relationship Id="rId1980" Type="http://schemas.openxmlformats.org/officeDocument/2006/relationships/hyperlink" Target="https://sanes.atlassian.net/browse/ESPC360-3882?atlOrigin=eyJpIjoiMjBhNWIzMmFjMjdiNGE1YzhhZTE4YmM0ZjA0MDM4ZWYiLCJwIjoiZXhjZWwtamlyYSJ9" TargetMode="External"/><Relationship Id="rId65" Type="http://schemas.openxmlformats.org/officeDocument/2006/relationships/hyperlink" Target="https://sanes.atlassian.net/browse/ESPC360-6855?atlOrigin=eyJpIjoiMjBhNWIzMmFjMjdiNGE1YzhhZTE4YmM0ZjA0MDM4ZWYiLCJwIjoiZXhjZWwtamlyYSJ9" TargetMode="External"/><Relationship Id="rId1426" Type="http://schemas.openxmlformats.org/officeDocument/2006/relationships/hyperlink" Target="https://sanes.atlassian.net/browse/ESPC360-36?atlOrigin=eyJpIjoiMjBhNWIzMmFjMjdiNGE1YzhhZTE4YmM0ZjA0MDM4ZWYiLCJwIjoiZXhjZWwtamlyYSJ9" TargetMode="External"/><Relationship Id="rId1633" Type="http://schemas.openxmlformats.org/officeDocument/2006/relationships/hyperlink" Target="https://sanes.atlassian.net/browse/ESPC360-26?atlOrigin=eyJpIjoiMjBhNWIzMmFjMjdiNGE1YzhhZTE4YmM0ZjA0MDM4ZWYiLCJwIjoiZXhjZWwtamlyYSJ9" TargetMode="External"/><Relationship Id="rId1840" Type="http://schemas.openxmlformats.org/officeDocument/2006/relationships/hyperlink" Target="https://sanes.atlassian.net/browse/ESPC360-1283?atlOrigin=eyJpIjoiMjBhNWIzMmFjMjdiNGE1YzhhZTE4YmM0ZjA0MDM4ZWYiLCJwIjoiZXhjZWwtamlyYSJ9" TargetMode="External"/><Relationship Id="rId1700" Type="http://schemas.openxmlformats.org/officeDocument/2006/relationships/hyperlink" Target="https://sanes.atlassian.net/browse/ESPC360-1873?atlOrigin=eyJpIjoiMjBhNWIzMmFjMjdiNGE1YzhhZTE4YmM0ZjA0MDM4ZWYiLCJwIjoiZXhjZWwtamlyYSJ9" TargetMode="External"/><Relationship Id="rId379" Type="http://schemas.openxmlformats.org/officeDocument/2006/relationships/hyperlink" Target="https://sanes.atlassian.net/browse/ESPC360-7000?atlOrigin=eyJpIjoiMjBhNWIzMmFjMjdiNGE1YzhhZTE4YmM0ZjA0MDM4ZWYiLCJwIjoiZXhjZWwtamlyYSJ9" TargetMode="External"/><Relationship Id="rId586" Type="http://schemas.openxmlformats.org/officeDocument/2006/relationships/hyperlink" Target="https://sanes.atlassian.net/browse/ESPC360-6101?atlOrigin=eyJpIjoiMjBhNWIzMmFjMjdiNGE1YzhhZTE4YmM0ZjA0MDM4ZWYiLCJwIjoiZXhjZWwtamlyYSJ9" TargetMode="External"/><Relationship Id="rId793" Type="http://schemas.openxmlformats.org/officeDocument/2006/relationships/hyperlink" Target="https://sanes.atlassian.net/browse/ESPC360-5755?atlOrigin=eyJpIjoiMjBhNWIzMmFjMjdiNGE1YzhhZTE4YmM0ZjA0MDM4ZWYiLCJwIjoiZXhjZWwtamlyYSJ9" TargetMode="External"/><Relationship Id="rId2267" Type="http://schemas.openxmlformats.org/officeDocument/2006/relationships/hyperlink" Target="https://sanes.atlassian.net/browse/ESPC360-26?atlOrigin=eyJpIjoiMjBhNWIzMmFjMjdiNGE1YzhhZTE4YmM0ZjA0MDM4ZWYiLCJwIjoiZXhjZWwtamlyYSJ9" TargetMode="External"/><Relationship Id="rId239" Type="http://schemas.openxmlformats.org/officeDocument/2006/relationships/hyperlink" Target="https://sanes.atlassian.net/browse/ESDCENINFO-1134?atlOrigin=eyJpIjoiMjBhNWIzMmFjMjdiNGE1YzhhZTE4YmM0ZjA0MDM4ZWYiLCJwIjoiZXhjZWwtamlyYSJ9" TargetMode="External"/><Relationship Id="rId446" Type="http://schemas.openxmlformats.org/officeDocument/2006/relationships/hyperlink" Target="https://sanes.atlassian.net/browse/ESPC360-6742?atlOrigin=eyJpIjoiMjBhNWIzMmFjMjdiNGE1YzhhZTE4YmM0ZjA0MDM4ZWYiLCJwIjoiZXhjZWwtamlyYSJ9" TargetMode="External"/><Relationship Id="rId653" Type="http://schemas.openxmlformats.org/officeDocument/2006/relationships/hyperlink" Target="https://sanes.atlassian.net/browse/ESPC360-5894?atlOrigin=eyJpIjoiMjBhNWIzMmFjMjdiNGE1YzhhZTE4YmM0ZjA0MDM4ZWYiLCJwIjoiZXhjZWwtamlyYSJ9" TargetMode="External"/><Relationship Id="rId1076" Type="http://schemas.openxmlformats.org/officeDocument/2006/relationships/hyperlink" Target="https://sanes.atlassian.net/browse/ESPC360-4536?atlOrigin=eyJpIjoiMjBhNWIzMmFjMjdiNGE1YzhhZTE4YmM0ZjA0MDM4ZWYiLCJwIjoiZXhjZWwtamlyYSJ9" TargetMode="External"/><Relationship Id="rId1283" Type="http://schemas.openxmlformats.org/officeDocument/2006/relationships/hyperlink" Target="https://sanes.atlassian.net/browse/ESPC360-5206?atlOrigin=eyJpIjoiMjBhNWIzMmFjMjdiNGE1YzhhZTE4YmM0ZjA0MDM4ZWYiLCJwIjoiZXhjZWwtamlyYSJ9" TargetMode="External"/><Relationship Id="rId1490" Type="http://schemas.openxmlformats.org/officeDocument/2006/relationships/hyperlink" Target="https://sanes.atlassian.net/browse/ESPC360-2562?atlOrigin=eyJpIjoiMjBhNWIzMmFjMjdiNGE1YzhhZTE4YmM0ZjA0MDM4ZWYiLCJwIjoiZXhjZWwtamlyYSJ9" TargetMode="External"/><Relationship Id="rId2127" Type="http://schemas.openxmlformats.org/officeDocument/2006/relationships/hyperlink" Target="https://sanes.atlassian.net/browse/ESPC360-26?atlOrigin=eyJpIjoiMjBhNWIzMmFjMjdiNGE1YzhhZTE4YmM0ZjA0MDM4ZWYiLCJwIjoiZXhjZWwtamlyYSJ9" TargetMode="External"/><Relationship Id="rId2334" Type="http://schemas.openxmlformats.org/officeDocument/2006/relationships/hyperlink" Target="https://sanes.atlassian.net/browse/ESPC360-128?atlOrigin=eyJpIjoiMjBhNWIzMmFjMjdiNGE1YzhhZTE4YmM0ZjA0MDM4ZWYiLCJwIjoiZXhjZWwtamlyYSJ9" TargetMode="External"/><Relationship Id="rId306" Type="http://schemas.openxmlformats.org/officeDocument/2006/relationships/hyperlink" Target="https://sanes.atlassian.net/browse/ESDCENINFO-1089?atlOrigin=eyJpIjoiMjBhNWIzMmFjMjdiNGE1YzhhZTE4YmM0ZjA0MDM4ZWYiLCJwIjoiZXhjZWwtamlyYSJ9" TargetMode="External"/><Relationship Id="rId860" Type="http://schemas.openxmlformats.org/officeDocument/2006/relationships/hyperlink" Target="https://sanes.atlassian.net/browse/ESPC360-5578?atlOrigin=eyJpIjoiMjBhNWIzMmFjMjdiNGE1YzhhZTE4YmM0ZjA0MDM4ZWYiLCJwIjoiZXhjZWwtamlyYSJ9" TargetMode="External"/><Relationship Id="rId1143" Type="http://schemas.openxmlformats.org/officeDocument/2006/relationships/hyperlink" Target="https://sanes.atlassian.net/browse/ESPC360-4276?atlOrigin=eyJpIjoiMjBhNWIzMmFjMjdiNGE1YzhhZTE4YmM0ZjA0MDM4ZWYiLCJwIjoiZXhjZWwtamlyYSJ9" TargetMode="External"/><Relationship Id="rId513" Type="http://schemas.openxmlformats.org/officeDocument/2006/relationships/hyperlink" Target="https://sanes.atlassian.net/browse/ESPC360-5757?atlOrigin=eyJpIjoiMjBhNWIzMmFjMjdiNGE1YzhhZTE4YmM0ZjA0MDM4ZWYiLCJwIjoiZXhjZWwtamlyYSJ9" TargetMode="External"/><Relationship Id="rId720" Type="http://schemas.openxmlformats.org/officeDocument/2006/relationships/hyperlink" Target="https://sanes.atlassian.net/browse/ESPC360-5823?atlOrigin=eyJpIjoiMjBhNWIzMmFjMjdiNGE1YzhhZTE4YmM0ZjA0MDM4ZWYiLCJwIjoiZXhjZWwtamlyYSJ9" TargetMode="External"/><Relationship Id="rId1350" Type="http://schemas.openxmlformats.org/officeDocument/2006/relationships/hyperlink" Target="https://sanes.atlassian.net/browse/ESPC360-3742?atlOrigin=eyJpIjoiMjBhNWIzMmFjMjdiNGE1YzhhZTE4YmM0ZjA0MDM4ZWYiLCJwIjoiZXhjZWwtamlyYSJ9" TargetMode="External"/><Relationship Id="rId2401" Type="http://schemas.openxmlformats.org/officeDocument/2006/relationships/hyperlink" Target="https://sanes.atlassian.net/browse/ESPC360-26?atlOrigin=eyJpIjoiMjBhNWIzMmFjMjdiNGE1YzhhZTE4YmM0ZjA0MDM4ZWYiLCJwIjoiZXhjZWwtamlyYSJ9" TargetMode="External"/><Relationship Id="rId1003" Type="http://schemas.openxmlformats.org/officeDocument/2006/relationships/hyperlink" Target="https://sanes.atlassian.net/browse/ESDCENINFO-1089?atlOrigin=eyJpIjoiMjBhNWIzMmFjMjdiNGE1YzhhZTE4YmM0ZjA0MDM4ZWYiLCJwIjoiZXhjZWwtamlyYSJ9" TargetMode="External"/><Relationship Id="rId1210" Type="http://schemas.openxmlformats.org/officeDocument/2006/relationships/hyperlink" Target="https://sanes.atlassian.net/browse/ESPC360-3692?atlOrigin=eyJpIjoiMjBhNWIzMmFjMjdiNGE1YzhhZTE4YmM0ZjA0MDM4ZWYiLCJwIjoiZXhjZWwtamlyYSJ9" TargetMode="External"/><Relationship Id="rId2191" Type="http://schemas.openxmlformats.org/officeDocument/2006/relationships/hyperlink" Target="https://sanes.atlassian.net/browse/ESPC360-36?atlOrigin=eyJpIjoiMjBhNWIzMmFjMjdiNGE1YzhhZTE4YmM0ZjA0MDM4ZWYiLCJwIjoiZXhjZWwtamlyYSJ9" TargetMode="External"/><Relationship Id="rId163" Type="http://schemas.openxmlformats.org/officeDocument/2006/relationships/hyperlink" Target="https://sanes.atlassian.net/browse/ESDCENINFO-1105?atlOrigin=eyJpIjoiMjBhNWIzMmFjMjdiNGE1YzhhZTE4YmM0ZjA0MDM4ZWYiLCJwIjoiZXhjZWwtamlyYSJ9" TargetMode="External"/><Relationship Id="rId370" Type="http://schemas.openxmlformats.org/officeDocument/2006/relationships/hyperlink" Target="https://sanes.atlassian.net/browse/ESPC360-6755?atlOrigin=eyJpIjoiMjBhNWIzMmFjMjdiNGE1YzhhZTE4YmM0ZjA0MDM4ZWYiLCJwIjoiZXhjZWwtamlyYSJ9" TargetMode="External"/><Relationship Id="rId2051" Type="http://schemas.openxmlformats.org/officeDocument/2006/relationships/hyperlink" Target="https://sanes.atlassian.net/browse/ESPC360-703?atlOrigin=eyJpIjoiMjBhNWIzMmFjMjdiNGE1YzhhZTE4YmM0ZjA0MDM4ZWYiLCJwIjoiZXhjZWwtamlyYSJ9" TargetMode="External"/><Relationship Id="rId230" Type="http://schemas.openxmlformats.org/officeDocument/2006/relationships/hyperlink" Target="https://sanes.atlassian.net/browse/ESDCENINFO-1102?atlOrigin=eyJpIjoiMjBhNWIzMmFjMjdiNGE1YzhhZTE4YmM0ZjA0MDM4ZWYiLCJwIjoiZXhjZWwtamlyYSJ9" TargetMode="External"/><Relationship Id="rId1677" Type="http://schemas.openxmlformats.org/officeDocument/2006/relationships/hyperlink" Target="https://sanes.atlassian.net/browse/ESPC360-552?atlOrigin=eyJpIjoiMjBhNWIzMmFjMjdiNGE1YzhhZTE4YmM0ZjA0MDM4ZWYiLCJwIjoiZXhjZWwtamlyYSJ9" TargetMode="External"/><Relationship Id="rId1884" Type="http://schemas.openxmlformats.org/officeDocument/2006/relationships/hyperlink" Target="https://sanes.atlassian.net/browse/ESPC360-26?atlOrigin=eyJpIjoiMjBhNWIzMmFjMjdiNGE1YzhhZTE4YmM0ZjA0MDM4ZWYiLCJwIjoiZXhjZWwtamlyYSJ9" TargetMode="External"/><Relationship Id="rId907" Type="http://schemas.openxmlformats.org/officeDocument/2006/relationships/hyperlink" Target="https://sanes.atlassian.net/browse/ESPC360-5235?atlOrigin=eyJpIjoiMjBhNWIzMmFjMjdiNGE1YzhhZTE4YmM0ZjA0MDM4ZWYiLCJwIjoiZXhjZWwtamlyYSJ9" TargetMode="External"/><Relationship Id="rId1537" Type="http://schemas.openxmlformats.org/officeDocument/2006/relationships/hyperlink" Target="https://sanes.atlassian.net/browse/ESPC360-26?atlOrigin=eyJpIjoiMjBhNWIzMmFjMjdiNGE1YzhhZTE4YmM0ZjA0MDM4ZWYiLCJwIjoiZXhjZWwtamlyYSJ9" TargetMode="External"/><Relationship Id="rId1744" Type="http://schemas.openxmlformats.org/officeDocument/2006/relationships/hyperlink" Target="https://sanes.atlassian.net/browse/ESPC360-50?atlOrigin=eyJpIjoiMjBhNWIzMmFjMjdiNGE1YzhhZTE4YmM0ZjA0MDM4ZWYiLCJwIjoiZXhjZWwtamlyYSJ9" TargetMode="External"/><Relationship Id="rId1951" Type="http://schemas.openxmlformats.org/officeDocument/2006/relationships/hyperlink" Target="https://sanes.atlassian.net/browse/ESPC360-1107?atlOrigin=eyJpIjoiMjBhNWIzMmFjMjdiNGE1YzhhZTE4YmM0ZjA0MDM4ZWYiLCJwIjoiZXhjZWwtamlyYSJ9" TargetMode="External"/><Relationship Id="rId36" Type="http://schemas.openxmlformats.org/officeDocument/2006/relationships/hyperlink" Target="https://sanes.atlassian.net/browse/ESPC360-3882?atlOrigin=eyJpIjoiMjBhNWIzMmFjMjdiNGE1YzhhZTE4YmM0ZjA0MDM4ZWYiLCJwIjoiZXhjZWwtamlyYSJ9" TargetMode="External"/><Relationship Id="rId1604" Type="http://schemas.openxmlformats.org/officeDocument/2006/relationships/hyperlink" Target="https://sanes.atlassian.net/browse/ESPC360-2167?atlOrigin=eyJpIjoiMjBhNWIzMmFjMjdiNGE1YzhhZTE4YmM0ZjA0MDM4ZWYiLCJwIjoiZXhjZWwtamlyYSJ9" TargetMode="External"/><Relationship Id="rId1811" Type="http://schemas.openxmlformats.org/officeDocument/2006/relationships/hyperlink" Target="https://sanes.atlassian.net/browse/ESPC360-950?atlOrigin=eyJpIjoiMjBhNWIzMmFjMjdiNGE1YzhhZTE4YmM0ZjA0MDM4ZWYiLCJwIjoiZXhjZWwtamlyYSJ9" TargetMode="External"/><Relationship Id="rId697" Type="http://schemas.openxmlformats.org/officeDocument/2006/relationships/hyperlink" Target="https://sanes.atlassian.net/browse/ESDCENINFO-1110?atlOrigin=eyJpIjoiMjBhNWIzMmFjMjdiNGE1YzhhZTE4YmM0ZjA0MDM4ZWYiLCJwIjoiZXhjZWwtamlyYSJ9" TargetMode="External"/><Relationship Id="rId2378" Type="http://schemas.openxmlformats.org/officeDocument/2006/relationships/hyperlink" Target="https://sanes.atlassian.net/browse/ESPC360-38?atlOrigin=eyJpIjoiMjBhNWIzMmFjMjdiNGE1YzhhZTE4YmM0ZjA0MDM4ZWYiLCJwIjoiZXhjZWwtamlyYSJ9" TargetMode="External"/><Relationship Id="rId1187" Type="http://schemas.openxmlformats.org/officeDocument/2006/relationships/hyperlink" Target="https://sanes.atlassian.net/browse/ESPC360-4552?atlOrigin=eyJpIjoiMjBhNWIzMmFjMjdiNGE1YzhhZTE4YmM0ZjA0MDM4ZWYiLCJwIjoiZXhjZWwtamlyYSJ9" TargetMode="External"/><Relationship Id="rId557" Type="http://schemas.openxmlformats.org/officeDocument/2006/relationships/hyperlink" Target="https://sanes.atlassian.net/browse/ESPC360-6260?atlOrigin=eyJpIjoiMjBhNWIzMmFjMjdiNGE1YzhhZTE4YmM0ZjA0MDM4ZWYiLCJwIjoiZXhjZWwtamlyYSJ9" TargetMode="External"/><Relationship Id="rId764" Type="http://schemas.openxmlformats.org/officeDocument/2006/relationships/hyperlink" Target="https://sanes.atlassian.net/browse/ESPC360-5800?atlOrigin=eyJpIjoiMjBhNWIzMmFjMjdiNGE1YzhhZTE4YmM0ZjA0MDM4ZWYiLCJwIjoiZXhjZWwtamlyYSJ9" TargetMode="External"/><Relationship Id="rId971" Type="http://schemas.openxmlformats.org/officeDocument/2006/relationships/hyperlink" Target="https://sanes.atlassian.net/browse/ESPC360-4972?atlOrigin=eyJpIjoiMjBhNWIzMmFjMjdiNGE1YzhhZTE4YmM0ZjA0MDM4ZWYiLCJwIjoiZXhjZWwtamlyYSJ9" TargetMode="External"/><Relationship Id="rId1394" Type="http://schemas.openxmlformats.org/officeDocument/2006/relationships/hyperlink" Target="https://sanes.atlassian.net/browse/PORTALADN-38781?atlOrigin=eyJpIjoiMjBhNWIzMmFjMjdiNGE1YzhhZTE4YmM0ZjA0MDM4ZWYiLCJwIjoiZXhjZWwtamlyYSJ9" TargetMode="External"/><Relationship Id="rId2238" Type="http://schemas.openxmlformats.org/officeDocument/2006/relationships/hyperlink" Target="https://sanes.atlassian.net/browse/ESPC360-296?atlOrigin=eyJpIjoiMjBhNWIzMmFjMjdiNGE1YzhhZTE4YmM0ZjA0MDM4ZWYiLCJwIjoiZXhjZWwtamlyYSJ9" TargetMode="External"/><Relationship Id="rId2445" Type="http://schemas.openxmlformats.org/officeDocument/2006/relationships/hyperlink" Target="https://sanes.atlassian.net/browse/ESPC360-34?atlOrigin=eyJpIjoiMjBhNWIzMmFjMjdiNGE1YzhhZTE4YmM0ZjA0MDM4ZWYiLCJwIjoiZXhjZWwtamlyYSJ9" TargetMode="External"/><Relationship Id="rId417" Type="http://schemas.openxmlformats.org/officeDocument/2006/relationships/hyperlink" Target="https://sanes.atlassian.net/browse/ESPC360-6840?atlOrigin=eyJpIjoiMjBhNWIzMmFjMjdiNGE1YzhhZTE4YmM0ZjA0MDM4ZWYiLCJwIjoiZXhjZWwtamlyYSJ9" TargetMode="External"/><Relationship Id="rId624" Type="http://schemas.openxmlformats.org/officeDocument/2006/relationships/hyperlink" Target="https://sanes.atlassian.net/browse/ESPC360-5823?atlOrigin=eyJpIjoiMjBhNWIzMmFjMjdiNGE1YzhhZTE4YmM0ZjA0MDM4ZWYiLCJwIjoiZXhjZWwtamlyYSJ9" TargetMode="External"/><Relationship Id="rId831" Type="http://schemas.openxmlformats.org/officeDocument/2006/relationships/hyperlink" Target="https://sanes.atlassian.net/browse/ESPC360-5095?atlOrigin=eyJpIjoiMjBhNWIzMmFjMjdiNGE1YzhhZTE4YmM0ZjA0MDM4ZWYiLCJwIjoiZXhjZWwtamlyYSJ9" TargetMode="External"/><Relationship Id="rId1047" Type="http://schemas.openxmlformats.org/officeDocument/2006/relationships/hyperlink" Target="https://sanes.atlassian.net/browse/ESPC360-4553?atlOrigin=eyJpIjoiMjBhNWIzMmFjMjdiNGE1YzhhZTE4YmM0ZjA0MDM4ZWYiLCJwIjoiZXhjZWwtamlyYSJ9" TargetMode="External"/><Relationship Id="rId1254" Type="http://schemas.openxmlformats.org/officeDocument/2006/relationships/hyperlink" Target="https://sanes.atlassian.net/browse/ESPC360-3468?atlOrigin=eyJpIjoiMjBhNWIzMmFjMjdiNGE1YzhhZTE4YmM0ZjA0MDM4ZWYiLCJwIjoiZXhjZWwtamlyYSJ9" TargetMode="External"/><Relationship Id="rId1461" Type="http://schemas.openxmlformats.org/officeDocument/2006/relationships/hyperlink" Target="https://sanes.atlassian.net/browse/ESPC360-3632?atlOrigin=eyJpIjoiMjBhNWIzMmFjMjdiNGE1YzhhZTE4YmM0ZjA0MDM4ZWYiLCJwIjoiZXhjZWwtamlyYSJ9" TargetMode="External"/><Relationship Id="rId2305" Type="http://schemas.openxmlformats.org/officeDocument/2006/relationships/hyperlink" Target="https://sanes.atlassian.net/browse/ESPC360-34?atlOrigin=eyJpIjoiMjBhNWIzMmFjMjdiNGE1YzhhZTE4YmM0ZjA0MDM4ZWYiLCJwIjoiZXhjZWwtamlyYSJ9" TargetMode="External"/><Relationship Id="rId1114" Type="http://schemas.openxmlformats.org/officeDocument/2006/relationships/hyperlink" Target="https://sanes.atlassian.net/browse/ESDCENINFO-1087?atlOrigin=eyJpIjoiMjBhNWIzMmFjMjdiNGE1YzhhZTE4YmM0ZjA0MDM4ZWYiLCJwIjoiZXhjZWwtamlyYSJ9" TargetMode="External"/><Relationship Id="rId1321" Type="http://schemas.openxmlformats.org/officeDocument/2006/relationships/hyperlink" Target="https://sanes.atlassian.net/browse/ESPC360-3686?atlOrigin=eyJpIjoiMjBhNWIzMmFjMjdiNGE1YzhhZTE4YmM0ZjA0MDM4ZWYiLCJwIjoiZXhjZWwtamlyYSJ9" TargetMode="External"/><Relationship Id="rId2095" Type="http://schemas.openxmlformats.org/officeDocument/2006/relationships/hyperlink" Target="https://sanes.atlassian.net/browse/ESPC360-26?atlOrigin=eyJpIjoiMjBhNWIzMmFjMjdiNGE1YzhhZTE4YmM0ZjA0MDM4ZWYiLCJwIjoiZXhjZWwtamlyYSJ9" TargetMode="External"/><Relationship Id="rId274" Type="http://schemas.openxmlformats.org/officeDocument/2006/relationships/hyperlink" Target="https://sanes.atlassian.net/browse/ESPC360-7596?atlOrigin=eyJpIjoiMjBhNWIzMmFjMjdiNGE1YzhhZTE4YmM0ZjA0MDM4ZWYiLCJwIjoiZXhjZWwtamlyYSJ9" TargetMode="External"/><Relationship Id="rId481" Type="http://schemas.openxmlformats.org/officeDocument/2006/relationships/hyperlink" Target="https://sanes.atlassian.net/browse/ESDCENINFO-1089?atlOrigin=eyJpIjoiMjBhNWIzMmFjMjdiNGE1YzhhZTE4YmM0ZjA0MDM4ZWYiLCJwIjoiZXhjZWwtamlyYSJ9" TargetMode="External"/><Relationship Id="rId2162" Type="http://schemas.openxmlformats.org/officeDocument/2006/relationships/hyperlink" Target="https://sanes.atlassian.net/browse/ESPC360-22?atlOrigin=eyJpIjoiMjBhNWIzMmFjMjdiNGE1YzhhZTE4YmM0ZjA0MDM4ZWYiLCJwIjoiZXhjZWwtamlyYSJ9" TargetMode="External"/><Relationship Id="rId134" Type="http://schemas.openxmlformats.org/officeDocument/2006/relationships/hyperlink" Target="https://sanes.atlassian.net/browse/ESDCENINFO-1110?atlOrigin=eyJpIjoiMjBhNWIzMmFjMjdiNGE1YzhhZTE4YmM0ZjA0MDM4ZWYiLCJwIjoiZXhjZWwtamlyYSJ9" TargetMode="External"/><Relationship Id="rId341" Type="http://schemas.openxmlformats.org/officeDocument/2006/relationships/hyperlink" Target="https://sanes.atlassian.net/browse/ESPC360-6746?atlOrigin=eyJpIjoiMjBhNWIzMmFjMjdiNGE1YzhhZTE4YmM0ZjA0MDM4ZWYiLCJwIjoiZXhjZWwtamlyYSJ9" TargetMode="External"/><Relationship Id="rId2022" Type="http://schemas.openxmlformats.org/officeDocument/2006/relationships/hyperlink" Target="https://sanes.atlassian.net/browse/ESPC360-746?atlOrigin=eyJpIjoiMjBhNWIzMmFjMjdiNGE1YzhhZTE4YmM0ZjA0MDM4ZWYiLCJwIjoiZXhjZWwtamlyYSJ9" TargetMode="External"/><Relationship Id="rId201" Type="http://schemas.openxmlformats.org/officeDocument/2006/relationships/hyperlink" Target="https://sanes.atlassian.net/browse/ESDCENINFO-1085?atlOrigin=eyJpIjoiMjBhNWIzMmFjMjdiNGE1YzhhZTE4YmM0ZjA0MDM4ZWYiLCJwIjoiZXhjZWwtamlyYSJ9" TargetMode="External"/><Relationship Id="rId1788" Type="http://schemas.openxmlformats.org/officeDocument/2006/relationships/hyperlink" Target="https://sanes.atlassian.net/browse/ESPC360-26?atlOrigin=eyJpIjoiMjBhNWIzMmFjMjdiNGE1YzhhZTE4YmM0ZjA0MDM4ZWYiLCJwIjoiZXhjZWwtamlyYSJ9" TargetMode="External"/><Relationship Id="rId1995" Type="http://schemas.openxmlformats.org/officeDocument/2006/relationships/hyperlink" Target="https://sanes.atlassian.net/browse/ESPC360-3894?atlOrigin=eyJpIjoiMjBhNWIzMmFjMjdiNGE1YzhhZTE4YmM0ZjA0MDM4ZWYiLCJwIjoiZXhjZWwtamlyYSJ9" TargetMode="External"/><Relationship Id="rId1648" Type="http://schemas.openxmlformats.org/officeDocument/2006/relationships/hyperlink" Target="https://sanes.atlassian.net/browse/ESPC360-13?atlOrigin=eyJpIjoiMjBhNWIzMmFjMjdiNGE1YzhhZTE4YmM0ZjA0MDM4ZWYiLCJwIjoiZXhjZWwtamlyYSJ9" TargetMode="External"/><Relationship Id="rId1508" Type="http://schemas.openxmlformats.org/officeDocument/2006/relationships/hyperlink" Target="https://sanes.atlassian.net/browse/ESPC360-2506?atlOrigin=eyJpIjoiMjBhNWIzMmFjMjdiNGE1YzhhZTE4YmM0ZjA0MDM4ZWYiLCJwIjoiZXhjZWwtamlyYSJ9" TargetMode="External"/><Relationship Id="rId1855" Type="http://schemas.openxmlformats.org/officeDocument/2006/relationships/hyperlink" Target="https://sanes.atlassian.net/browse/ESPC360-1277?atlOrigin=eyJpIjoiMjBhNWIzMmFjMjdiNGE1YzhhZTE4YmM0ZjA0MDM4ZWYiLCJwIjoiZXhjZWwtamlyYSJ9" TargetMode="External"/><Relationship Id="rId1715" Type="http://schemas.openxmlformats.org/officeDocument/2006/relationships/hyperlink" Target="https://sanes.atlassian.net/browse/ESPC360-1755?atlOrigin=eyJpIjoiMjBhNWIzMmFjMjdiNGE1YzhhZTE4YmM0ZjA0MDM4ZWYiLCJwIjoiZXhjZWwtamlyYSJ9" TargetMode="External"/><Relationship Id="rId1922" Type="http://schemas.openxmlformats.org/officeDocument/2006/relationships/hyperlink" Target="https://sanes.atlassian.net/browse/ESPC360-36?atlOrigin=eyJpIjoiMjBhNWIzMmFjMjdiNGE1YzhhZTE4YmM0ZjA0MDM4ZWYiLCJwIjoiZXhjZWwtamlyYSJ9" TargetMode="External"/><Relationship Id="rId668" Type="http://schemas.openxmlformats.org/officeDocument/2006/relationships/hyperlink" Target="https://sanes.atlassian.net/browse/ESPC360-5887?atlOrigin=eyJpIjoiMjBhNWIzMmFjMjdiNGE1YzhhZTE4YmM0ZjA0MDM4ZWYiLCJwIjoiZXhjZWwtamlyYSJ9" TargetMode="External"/><Relationship Id="rId875" Type="http://schemas.openxmlformats.org/officeDocument/2006/relationships/hyperlink" Target="https://sanes.atlassian.net/browse/ESPC360-4496?atlOrigin=eyJpIjoiMjBhNWIzMmFjMjdiNGE1YzhhZTE4YmM0ZjA0MDM4ZWYiLCJwIjoiZXhjZWwtamlyYSJ9" TargetMode="External"/><Relationship Id="rId1298" Type="http://schemas.openxmlformats.org/officeDocument/2006/relationships/hyperlink" Target="https://sanes.atlassian.net/browse/ESPC360-3903?atlOrigin=eyJpIjoiMjBhNWIzMmFjMjdiNGE1YzhhZTE4YmM0ZjA0MDM4ZWYiLCJwIjoiZXhjZWwtamlyYSJ9" TargetMode="External"/><Relationship Id="rId2349" Type="http://schemas.openxmlformats.org/officeDocument/2006/relationships/hyperlink" Target="https://sanes.atlassian.net/browse/ESPC360-122?atlOrigin=eyJpIjoiMjBhNWIzMmFjMjdiNGE1YzhhZTE4YmM0ZjA0MDM4ZWYiLCJwIjoiZXhjZWwtamlyYSJ9" TargetMode="External"/><Relationship Id="rId528" Type="http://schemas.openxmlformats.org/officeDocument/2006/relationships/hyperlink" Target="https://sanes.atlassian.net/browse/ESPC360-5757?atlOrigin=eyJpIjoiMjBhNWIzMmFjMjdiNGE1YzhhZTE4YmM0ZjA0MDM4ZWYiLCJwIjoiZXhjZWwtamlyYSJ9" TargetMode="External"/><Relationship Id="rId735" Type="http://schemas.openxmlformats.org/officeDocument/2006/relationships/hyperlink" Target="https://sanes.atlassian.net/browse/ESPC360-5823?atlOrigin=eyJpIjoiMjBhNWIzMmFjMjdiNGE1YzhhZTE4YmM0ZjA0MDM4ZWYiLCJwIjoiZXhjZWwtamlyYSJ9" TargetMode="External"/><Relationship Id="rId942" Type="http://schemas.openxmlformats.org/officeDocument/2006/relationships/hyperlink" Target="https://sanes.atlassian.net/browse/ESPC360-4530?atlOrigin=eyJpIjoiMjBhNWIzMmFjMjdiNGE1YzhhZTE4YmM0ZjA0MDM4ZWYiLCJwIjoiZXhjZWwtamlyYSJ9" TargetMode="External"/><Relationship Id="rId1158" Type="http://schemas.openxmlformats.org/officeDocument/2006/relationships/hyperlink" Target="https://sanes.atlassian.net/browse/ESPC360-3882?atlOrigin=eyJpIjoiMjBhNWIzMmFjMjdiNGE1YzhhZTE4YmM0ZjA0MDM4ZWYiLCJwIjoiZXhjZWwtamlyYSJ9" TargetMode="External"/><Relationship Id="rId1365" Type="http://schemas.openxmlformats.org/officeDocument/2006/relationships/hyperlink" Target="https://sanes.atlassian.net/browse/ESPC360-3126?atlOrigin=eyJpIjoiMjBhNWIzMmFjMjdiNGE1YzhhZTE4YmM0ZjA0MDM4ZWYiLCJwIjoiZXhjZWwtamlyYSJ9" TargetMode="External"/><Relationship Id="rId1572" Type="http://schemas.openxmlformats.org/officeDocument/2006/relationships/hyperlink" Target="https://sanes.atlassian.net/browse/ESPC360-87?atlOrigin=eyJpIjoiMjBhNWIzMmFjMjdiNGE1YzhhZTE4YmM0ZjA0MDM4ZWYiLCJwIjoiZXhjZWwtamlyYSJ9" TargetMode="External"/><Relationship Id="rId2209" Type="http://schemas.openxmlformats.org/officeDocument/2006/relationships/hyperlink" Target="https://sanes.atlassian.net/browse/ESPC360-91?atlOrigin=eyJpIjoiMjBhNWIzMmFjMjdiNGE1YzhhZTE4YmM0ZjA0MDM4ZWYiLCJwIjoiZXhjZWwtamlyYSJ9" TargetMode="External"/><Relationship Id="rId2416" Type="http://schemas.openxmlformats.org/officeDocument/2006/relationships/hyperlink" Target="https://sanes.atlassian.net/browse/ESPC360-26?atlOrigin=eyJpIjoiMjBhNWIzMmFjMjdiNGE1YzhhZTE4YmM0ZjA0MDM4ZWYiLCJwIjoiZXhjZWwtamlyYSJ9" TargetMode="External"/><Relationship Id="rId1018" Type="http://schemas.openxmlformats.org/officeDocument/2006/relationships/hyperlink" Target="https://sanes.atlassian.net/browse/ESPC360-3080?atlOrigin=eyJpIjoiMjBhNWIzMmFjMjdiNGE1YzhhZTE4YmM0ZjA0MDM4ZWYiLCJwIjoiZXhjZWwtamlyYSJ9" TargetMode="External"/><Relationship Id="rId1225" Type="http://schemas.openxmlformats.org/officeDocument/2006/relationships/hyperlink" Target="https://sanes.atlassian.net/browse/ESPC360-3658?atlOrigin=eyJpIjoiMjBhNWIzMmFjMjdiNGE1YzhhZTE4YmM0ZjA0MDM4ZWYiLCJwIjoiZXhjZWwtamlyYSJ9" TargetMode="External"/><Relationship Id="rId1432" Type="http://schemas.openxmlformats.org/officeDocument/2006/relationships/hyperlink" Target="https://sanes.atlassian.net/browse/ESPC360-36?atlOrigin=eyJpIjoiMjBhNWIzMmFjMjdiNGE1YzhhZTE4YmM0ZjA0MDM4ZWYiLCJwIjoiZXhjZWwtamlyYSJ9" TargetMode="External"/><Relationship Id="rId71" Type="http://schemas.openxmlformats.org/officeDocument/2006/relationships/hyperlink" Target="https://sanes.atlassian.net/browse/ESPC360-6855?atlOrigin=eyJpIjoiMjBhNWIzMmFjMjdiNGE1YzhhZTE4YmM0ZjA0MDM4ZWYiLCJwIjoiZXhjZWwtamlyYSJ9" TargetMode="External"/><Relationship Id="rId802" Type="http://schemas.openxmlformats.org/officeDocument/2006/relationships/hyperlink" Target="https://sanes.atlassian.net/browse/ESPC360-5751?atlOrigin=eyJpIjoiMjBhNWIzMmFjMjdiNGE1YzhhZTE4YmM0ZjA0MDM4ZWYiLCJwIjoiZXhjZWwtamlyYSJ9" TargetMode="External"/><Relationship Id="rId178" Type="http://schemas.openxmlformats.org/officeDocument/2006/relationships/hyperlink" Target="https://sanes.atlassian.net/browse/ESDCENINFO-1105?atlOrigin=eyJpIjoiMjBhNWIzMmFjMjdiNGE1YzhhZTE4YmM0ZjA0MDM4ZWYiLCJwIjoiZXhjZWwtamlyYSJ9" TargetMode="External"/><Relationship Id="rId385" Type="http://schemas.openxmlformats.org/officeDocument/2006/relationships/hyperlink" Target="https://sanes.atlassian.net/browse/ESPC360-7000?atlOrigin=eyJpIjoiMjBhNWIzMmFjMjdiNGE1YzhhZTE4YmM0ZjA0MDM4ZWYiLCJwIjoiZXhjZWwtamlyYSJ9" TargetMode="External"/><Relationship Id="rId592" Type="http://schemas.openxmlformats.org/officeDocument/2006/relationships/hyperlink" Target="https://sanes.atlassian.net/browse/ESPC360-6238?atlOrigin=eyJpIjoiMjBhNWIzMmFjMjdiNGE1YzhhZTE4YmM0ZjA0MDM4ZWYiLCJwIjoiZXhjZWwtamlyYSJ9" TargetMode="External"/><Relationship Id="rId2066" Type="http://schemas.openxmlformats.org/officeDocument/2006/relationships/hyperlink" Target="https://sanes.atlassian.net/browse/ESPC360-559?atlOrigin=eyJpIjoiMjBhNWIzMmFjMjdiNGE1YzhhZTE4YmM0ZjA0MDM4ZWYiLCJwIjoiZXhjZWwtamlyYSJ9" TargetMode="External"/><Relationship Id="rId2273" Type="http://schemas.openxmlformats.org/officeDocument/2006/relationships/hyperlink" Target="https://sanes.atlassian.net/browse/ESPC360-22?atlOrigin=eyJpIjoiMjBhNWIzMmFjMjdiNGE1YzhhZTE4YmM0ZjA0MDM4ZWYiLCJwIjoiZXhjZWwtamlyYSJ9" TargetMode="External"/><Relationship Id="rId245" Type="http://schemas.openxmlformats.org/officeDocument/2006/relationships/hyperlink" Target="https://sanes.atlassian.net/browse/ESDCENINFO-1125?atlOrigin=eyJpIjoiMjBhNWIzMmFjMjdiNGE1YzhhZTE4YmM0ZjA0MDM4ZWYiLCJwIjoiZXhjZWwtamlyYSJ9" TargetMode="External"/><Relationship Id="rId452" Type="http://schemas.openxmlformats.org/officeDocument/2006/relationships/hyperlink" Target="https://sanes.atlassian.net/browse/ESPC360-6521?atlOrigin=eyJpIjoiMjBhNWIzMmFjMjdiNGE1YzhhZTE4YmM0ZjA0MDM4ZWYiLCJwIjoiZXhjZWwtamlyYSJ9" TargetMode="External"/><Relationship Id="rId1082" Type="http://schemas.openxmlformats.org/officeDocument/2006/relationships/hyperlink" Target="https://sanes.atlassian.net/browse/ESPC360-4533?atlOrigin=eyJpIjoiMjBhNWIzMmFjMjdiNGE1YzhhZTE4YmM0ZjA0MDM4ZWYiLCJwIjoiZXhjZWwtamlyYSJ9" TargetMode="External"/><Relationship Id="rId2133" Type="http://schemas.openxmlformats.org/officeDocument/2006/relationships/hyperlink" Target="https://sanes.atlassian.net/browse/ESPC360-26?atlOrigin=eyJpIjoiMjBhNWIzMmFjMjdiNGE1YzhhZTE4YmM0ZjA0MDM4ZWYiLCJwIjoiZXhjZWwtamlyYSJ9" TargetMode="External"/><Relationship Id="rId2340" Type="http://schemas.openxmlformats.org/officeDocument/2006/relationships/hyperlink" Target="https://sanes.atlassian.net/browse/ESPC360-125?atlOrigin=eyJpIjoiMjBhNWIzMmFjMjdiNGE1YzhhZTE4YmM0ZjA0MDM4ZWYiLCJwIjoiZXhjZWwtamlyYSJ9" TargetMode="External"/><Relationship Id="rId105" Type="http://schemas.openxmlformats.org/officeDocument/2006/relationships/hyperlink" Target="https://sanes.atlassian.net/browse/ESDCENINFO-1105?atlOrigin=eyJpIjoiMjBhNWIzMmFjMjdiNGE1YzhhZTE4YmM0ZjA0MDM4ZWYiLCJwIjoiZXhjZWwtamlyYSJ9" TargetMode="External"/><Relationship Id="rId312" Type="http://schemas.openxmlformats.org/officeDocument/2006/relationships/hyperlink" Target="https://sanes.atlassian.net/browse/ESDCENINFO-1089?atlOrigin=eyJpIjoiMjBhNWIzMmFjMjdiNGE1YzhhZTE4YmM0ZjA0MDM4ZWYiLCJwIjoiZXhjZWwtamlyYSJ9" TargetMode="External"/><Relationship Id="rId2200" Type="http://schemas.openxmlformats.org/officeDocument/2006/relationships/hyperlink" Target="https://sanes.atlassian.net/browse/ESPC360-196?atlOrigin=eyJpIjoiMjBhNWIzMmFjMjdiNGE1YzhhZTE4YmM0ZjA0MDM4ZWYiLCJwIjoiZXhjZWwtamlyYSJ9" TargetMode="External"/><Relationship Id="rId1899" Type="http://schemas.openxmlformats.org/officeDocument/2006/relationships/hyperlink" Target="https://sanes.atlassian.net/browse/ESPC360-26?atlOrigin=eyJpIjoiMjBhNWIzMmFjMjdiNGE1YzhhZTE4YmM0ZjA0MDM4ZWYiLCJwIjoiZXhjZWwtamlyYSJ9" TargetMode="External"/><Relationship Id="rId1759" Type="http://schemas.openxmlformats.org/officeDocument/2006/relationships/hyperlink" Target="https://sanes.atlassian.net/browse/ESPC360-4493?atlOrigin=eyJpIjoiMjBhNWIzMmFjMjdiNGE1YzhhZTE4YmM0ZjA0MDM4ZWYiLCJwIjoiZXhjZWwtamlyYSJ9" TargetMode="External"/><Relationship Id="rId1966" Type="http://schemas.openxmlformats.org/officeDocument/2006/relationships/hyperlink" Target="https://sanes.atlassian.net/browse/ESPC360-974?atlOrigin=eyJpIjoiMjBhNWIzMmFjMjdiNGE1YzhhZTE4YmM0ZjA0MDM4ZWYiLCJwIjoiZXhjZWwtamlyYSJ9" TargetMode="External"/><Relationship Id="rId1619" Type="http://schemas.openxmlformats.org/officeDocument/2006/relationships/hyperlink" Target="https://sanes.atlassian.net/browse/ESPC360-2147?atlOrigin=eyJpIjoiMjBhNWIzMmFjMjdiNGE1YzhhZTE4YmM0ZjA0MDM4ZWYiLCJwIjoiZXhjZWwtamlyYSJ9" TargetMode="External"/><Relationship Id="rId1826" Type="http://schemas.openxmlformats.org/officeDocument/2006/relationships/hyperlink" Target="https://sanes.atlassian.net/browse/ESPC360-537?atlOrigin=eyJpIjoiMjBhNWIzMmFjMjdiNGE1YzhhZTE4YmM0ZjA0MDM4ZWYiLCJwIjoiZXhjZWwtamlyYSJ9" TargetMode="External"/><Relationship Id="rId779" Type="http://schemas.openxmlformats.org/officeDocument/2006/relationships/hyperlink" Target="https://sanes.atlassian.net/browse/ESPC360-4553?atlOrigin=eyJpIjoiMjBhNWIzMmFjMjdiNGE1YzhhZTE4YmM0ZjA0MDM4ZWYiLCJwIjoiZXhjZWwtamlyYSJ9" TargetMode="External"/><Relationship Id="rId986" Type="http://schemas.openxmlformats.org/officeDocument/2006/relationships/hyperlink" Target="https://sanes.atlassian.net/browse/ESPC360-4943?atlOrigin=eyJpIjoiMjBhNWIzMmFjMjdiNGE1YzhhZTE4YmM0ZjA0MDM4ZWYiLCJwIjoiZXhjZWwtamlyYSJ9" TargetMode="External"/><Relationship Id="rId639" Type="http://schemas.openxmlformats.org/officeDocument/2006/relationships/hyperlink" Target="https://sanes.atlassian.net/browse/ESPC360-5823?atlOrigin=eyJpIjoiMjBhNWIzMmFjMjdiNGE1YzhhZTE4YmM0ZjA0MDM4ZWYiLCJwIjoiZXhjZWwtamlyYSJ9" TargetMode="External"/><Relationship Id="rId1269" Type="http://schemas.openxmlformats.org/officeDocument/2006/relationships/hyperlink" Target="https://sanes.atlassian.net/browse/ESDCENINFO-1036?atlOrigin=eyJpIjoiMjBhNWIzMmFjMjdiNGE1YzhhZTE4YmM0ZjA0MDM4ZWYiLCJwIjoiZXhjZWwtamlyYSJ9" TargetMode="External"/><Relationship Id="rId1476" Type="http://schemas.openxmlformats.org/officeDocument/2006/relationships/hyperlink" Target="https://sanes.atlassian.net/browse/ESPC360-717?atlOrigin=eyJpIjoiMjBhNWIzMmFjMjdiNGE1YzhhZTE4YmM0ZjA0MDM4ZWYiLCJwIjoiZXhjZWwtamlyYSJ9" TargetMode="External"/><Relationship Id="rId846" Type="http://schemas.openxmlformats.org/officeDocument/2006/relationships/hyperlink" Target="https://sanes.atlassian.net/browse/ESDCENINFO-1087?atlOrigin=eyJpIjoiMjBhNWIzMmFjMjdiNGE1YzhhZTE4YmM0ZjA0MDM4ZWYiLCJwIjoiZXhjZWwtamlyYSJ9" TargetMode="External"/><Relationship Id="rId1129" Type="http://schemas.openxmlformats.org/officeDocument/2006/relationships/hyperlink" Target="https://sanes.atlassian.net/browse/ESPC360-3882?atlOrigin=eyJpIjoiMjBhNWIzMmFjMjdiNGE1YzhhZTE4YmM0ZjA0MDM4ZWYiLCJwIjoiZXhjZWwtamlyYSJ9" TargetMode="External"/><Relationship Id="rId1683" Type="http://schemas.openxmlformats.org/officeDocument/2006/relationships/hyperlink" Target="https://sanes.atlassian.net/browse/ESPC360-950?atlOrigin=eyJpIjoiMjBhNWIzMmFjMjdiNGE1YzhhZTE4YmM0ZjA0MDM4ZWYiLCJwIjoiZXhjZWwtamlyYSJ9" TargetMode="External"/><Relationship Id="rId1890" Type="http://schemas.openxmlformats.org/officeDocument/2006/relationships/hyperlink" Target="https://sanes.atlassian.net/browse/ESPC360-26?atlOrigin=eyJpIjoiMjBhNWIzMmFjMjdiNGE1YzhhZTE4YmM0ZjA0MDM4ZWYiLCJwIjoiZXhjZWwtamlyYSJ9" TargetMode="External"/><Relationship Id="rId706" Type="http://schemas.openxmlformats.org/officeDocument/2006/relationships/hyperlink" Target="https://sanes.atlassian.net/browse/ESDCENINFO-1110?atlOrigin=eyJpIjoiMjBhNWIzMmFjMjdiNGE1YzhhZTE4YmM0ZjA0MDM4ZWYiLCJwIjoiZXhjZWwtamlyYSJ9" TargetMode="External"/><Relationship Id="rId913" Type="http://schemas.openxmlformats.org/officeDocument/2006/relationships/hyperlink" Target="https://sanes.atlassian.net/browse/ESPC360-5201?atlOrigin=eyJpIjoiMjBhNWIzMmFjMjdiNGE1YzhhZTE4YmM0ZjA0MDM4ZWYiLCJwIjoiZXhjZWwtamlyYSJ9" TargetMode="External"/><Relationship Id="rId1336" Type="http://schemas.openxmlformats.org/officeDocument/2006/relationships/hyperlink" Target="https://sanes.atlassian.net/browse/ESPC360-91?atlOrigin=eyJpIjoiMjBhNWIzMmFjMjdiNGE1YzhhZTE4YmM0ZjA0MDM4ZWYiLCJwIjoiZXhjZWwtamlyYSJ9" TargetMode="External"/><Relationship Id="rId1543" Type="http://schemas.openxmlformats.org/officeDocument/2006/relationships/hyperlink" Target="https://sanes.atlassian.net/browse/ESPC360-26?atlOrigin=eyJpIjoiMjBhNWIzMmFjMjdiNGE1YzhhZTE4YmM0ZjA0MDM4ZWYiLCJwIjoiZXhjZWwtamlyYSJ9" TargetMode="External"/><Relationship Id="rId1750" Type="http://schemas.openxmlformats.org/officeDocument/2006/relationships/hyperlink" Target="https://sanes.atlassian.net/browse/ESDCENINFO-1036?atlOrigin=eyJpIjoiMjBhNWIzMmFjMjdiNGE1YzhhZTE4YmM0ZjA0MDM4ZWYiLCJwIjoiZXhjZWwtamlyYSJ9" TargetMode="External"/><Relationship Id="rId42" Type="http://schemas.openxmlformats.org/officeDocument/2006/relationships/hyperlink" Target="https://sanes.atlassian.net/browse/ESDCENINFO-1105?atlOrigin=eyJpIjoiMjBhNWIzMmFjMjdiNGE1YzhhZTE4YmM0ZjA0MDM4ZWYiLCJwIjoiZXhjZWwtamlyYSJ9" TargetMode="External"/><Relationship Id="rId1403" Type="http://schemas.openxmlformats.org/officeDocument/2006/relationships/hyperlink" Target="https://sanes.atlassian.net/browse/ESDCENINFO-1036?atlOrigin=eyJpIjoiMjBhNWIzMmFjMjdiNGE1YzhhZTE4YmM0ZjA0MDM4ZWYiLCJwIjoiZXhjZWwtamlyYSJ9" TargetMode="External"/><Relationship Id="rId1610" Type="http://schemas.openxmlformats.org/officeDocument/2006/relationships/hyperlink" Target="https://sanes.atlassian.net/browse/ESPC360-2156?atlOrigin=eyJpIjoiMjBhNWIzMmFjMjdiNGE1YzhhZTE4YmM0ZjA0MDM4ZWYiLCJwIjoiZXhjZWwtamlyYSJ9" TargetMode="External"/><Relationship Id="rId289" Type="http://schemas.openxmlformats.org/officeDocument/2006/relationships/hyperlink" Target="https://sanes.atlassian.net/browse/ESPC360-7579?atlOrigin=eyJpIjoiMjBhNWIzMmFjMjdiNGE1YzhhZTE4YmM0ZjA0MDM4ZWYiLCJwIjoiZXhjZWwtamlyYSJ9" TargetMode="External"/><Relationship Id="rId496" Type="http://schemas.openxmlformats.org/officeDocument/2006/relationships/hyperlink" Target="https://sanes.atlassian.net/browse/ESDCENINFO-1070?atlOrigin=eyJpIjoiMjBhNWIzMmFjMjdiNGE1YzhhZTE4YmM0ZjA0MDM4ZWYiLCJwIjoiZXhjZWwtamlyYSJ9" TargetMode="External"/><Relationship Id="rId2177" Type="http://schemas.openxmlformats.org/officeDocument/2006/relationships/hyperlink" Target="https://sanes.atlassian.net/browse/ESPC360-26?atlOrigin=eyJpIjoiMjBhNWIzMmFjMjdiNGE1YzhhZTE4YmM0ZjA0MDM4ZWYiLCJwIjoiZXhjZWwtamlyYSJ9" TargetMode="External"/><Relationship Id="rId2384" Type="http://schemas.openxmlformats.org/officeDocument/2006/relationships/hyperlink" Target="https://sanes.atlassian.net/browse/ESPC360-26?atlOrigin=eyJpIjoiMjBhNWIzMmFjMjdiNGE1YzhhZTE4YmM0ZjA0MDM4ZWYiLCJwIjoiZXhjZWwtamlyYSJ9" TargetMode="External"/><Relationship Id="rId149" Type="http://schemas.openxmlformats.org/officeDocument/2006/relationships/hyperlink" Target="https://sanes.atlassian.net/browse/ESPC360-8110?atlOrigin=eyJpIjoiMjBhNWIzMmFjMjdiNGE1YzhhZTE4YmM0ZjA0MDM4ZWYiLCJwIjoiZXhjZWwtamlyYSJ9" TargetMode="External"/><Relationship Id="rId356" Type="http://schemas.openxmlformats.org/officeDocument/2006/relationships/hyperlink" Target="https://sanes.atlassian.net/browse/ESPC360-7215?atlOrigin=eyJpIjoiMjBhNWIzMmFjMjdiNGE1YzhhZTE4YmM0ZjA0MDM4ZWYiLCJwIjoiZXhjZWwtamlyYSJ9" TargetMode="External"/><Relationship Id="rId563" Type="http://schemas.openxmlformats.org/officeDocument/2006/relationships/hyperlink" Target="https://sanes.atlassian.net/browse/ESDCENINFO-1085?atlOrigin=eyJpIjoiMjBhNWIzMmFjMjdiNGE1YzhhZTE4YmM0ZjA0MDM4ZWYiLCJwIjoiZXhjZWwtamlyYSJ9" TargetMode="External"/><Relationship Id="rId770" Type="http://schemas.openxmlformats.org/officeDocument/2006/relationships/hyperlink" Target="https://sanes.atlassian.net/browse/ESPC360-5790?atlOrigin=eyJpIjoiMjBhNWIzMmFjMjdiNGE1YzhhZTE4YmM0ZjA0MDM4ZWYiLCJwIjoiZXhjZWwtamlyYSJ9" TargetMode="External"/><Relationship Id="rId1193" Type="http://schemas.openxmlformats.org/officeDocument/2006/relationships/hyperlink" Target="https://sanes.atlassian.net/browse/ESPC360-5208?atlOrigin=eyJpIjoiMjBhNWIzMmFjMjdiNGE1YzhhZTE4YmM0ZjA0MDM4ZWYiLCJwIjoiZXhjZWwtamlyYSJ9" TargetMode="External"/><Relationship Id="rId2037" Type="http://schemas.openxmlformats.org/officeDocument/2006/relationships/hyperlink" Target="https://sanes.atlassian.net/browse/ESPC360-720?atlOrigin=eyJpIjoiMjBhNWIzMmFjMjdiNGE1YzhhZTE4YmM0ZjA0MDM4ZWYiLCJwIjoiZXhjZWwtamlyYSJ9" TargetMode="External"/><Relationship Id="rId2244" Type="http://schemas.openxmlformats.org/officeDocument/2006/relationships/hyperlink" Target="https://sanes.atlassian.net/browse/ESPC360-287?atlOrigin=eyJpIjoiMjBhNWIzMmFjMjdiNGE1YzhhZTE4YmM0ZjA0MDM4ZWYiLCJwIjoiZXhjZWwtamlyYSJ9" TargetMode="External"/><Relationship Id="rId2451" Type="http://schemas.openxmlformats.org/officeDocument/2006/relationships/hyperlink" Target="https://sanes.atlassian.net/browse/ESPC360-4276?atlOrigin=eyJpIjoiMjBhNWIzMmFjMjdiNGE1YzhhZTE4YmM0ZjA0MDM4ZWYiLCJwIjoiZXhjZWwtamlyYSJ9" TargetMode="External"/><Relationship Id="rId216" Type="http://schemas.openxmlformats.org/officeDocument/2006/relationships/hyperlink" Target="https://sanes.atlassian.net/browse/ESPC360-7952?atlOrigin=eyJpIjoiMjBhNWIzMmFjMjdiNGE1YzhhZTE4YmM0ZjA0MDM4ZWYiLCJwIjoiZXhjZWwtamlyYSJ9" TargetMode="External"/><Relationship Id="rId423" Type="http://schemas.openxmlformats.org/officeDocument/2006/relationships/hyperlink" Target="https://sanes.atlassian.net/browse/ESPC360-6780?atlOrigin=eyJpIjoiMjBhNWIzMmFjMjdiNGE1YzhhZTE4YmM0ZjA0MDM4ZWYiLCJwIjoiZXhjZWwtamlyYSJ9" TargetMode="External"/><Relationship Id="rId1053" Type="http://schemas.openxmlformats.org/officeDocument/2006/relationships/hyperlink" Target="https://sanes.atlassian.net/browse/ESPC360-4553?atlOrigin=eyJpIjoiMjBhNWIzMmFjMjdiNGE1YzhhZTE4YmM0ZjA0MDM4ZWYiLCJwIjoiZXhjZWwtamlyYSJ9" TargetMode="External"/><Relationship Id="rId1260" Type="http://schemas.openxmlformats.org/officeDocument/2006/relationships/hyperlink" Target="https://sanes.atlassian.net/browse/ESPC360-2143?atlOrigin=eyJpIjoiMjBhNWIzMmFjMjdiNGE1YzhhZTE4YmM0ZjA0MDM4ZWYiLCJwIjoiZXhjZWwtamlyYSJ9" TargetMode="External"/><Relationship Id="rId2104" Type="http://schemas.openxmlformats.org/officeDocument/2006/relationships/hyperlink" Target="https://sanes.atlassian.net/browse/ESPC360-497?atlOrigin=eyJpIjoiMjBhNWIzMmFjMjdiNGE1YzhhZTE4YmM0ZjA0MDM4ZWYiLCJwIjoiZXhjZWwtamlyYSJ9" TargetMode="External"/><Relationship Id="rId630" Type="http://schemas.openxmlformats.org/officeDocument/2006/relationships/hyperlink" Target="https://sanes.atlassian.net/browse/ESPC360-5823?atlOrigin=eyJpIjoiMjBhNWIzMmFjMjdiNGE1YzhhZTE4YmM0ZjA0MDM4ZWYiLCJwIjoiZXhjZWwtamlyYSJ9" TargetMode="External"/><Relationship Id="rId2311" Type="http://schemas.openxmlformats.org/officeDocument/2006/relationships/hyperlink" Target="https://sanes.atlassian.net/browse/ESPC360-36?atlOrigin=eyJpIjoiMjBhNWIzMmFjMjdiNGE1YzhhZTE4YmM0ZjA0MDM4ZWYiLCJwIjoiZXhjZWwtamlyYSJ9" TargetMode="External"/><Relationship Id="rId1120" Type="http://schemas.openxmlformats.org/officeDocument/2006/relationships/hyperlink" Target="https://sanes.atlassian.net/browse/ESPC360-3882?atlOrigin=eyJpIjoiMjBhNWIzMmFjMjdiNGE1YzhhZTE4YmM0ZjA0MDM4ZWYiLCJwIjoiZXhjZWwtamlyYSJ9" TargetMode="External"/><Relationship Id="rId1937" Type="http://schemas.openxmlformats.org/officeDocument/2006/relationships/hyperlink" Target="https://sanes.atlassian.net/browse/ESPC360-34?atlOrigin=eyJpIjoiMjBhNWIzMmFjMjdiNGE1YzhhZTE4YmM0ZjA0MDM4ZWYiLCJwIjoiZXhjZWwtamlyYSJ9" TargetMode="External"/><Relationship Id="rId280" Type="http://schemas.openxmlformats.org/officeDocument/2006/relationships/hyperlink" Target="https://sanes.atlassian.net/browse/ESPC360-7594?atlOrigin=eyJpIjoiMjBhNWIzMmFjMjdiNGE1YzhhZTE4YmM0ZjA0MDM4ZWYiLCJwIjoiZXhjZWwtamlyYSJ9" TargetMode="External"/><Relationship Id="rId140" Type="http://schemas.openxmlformats.org/officeDocument/2006/relationships/hyperlink" Target="https://sanes.atlassian.net/browse/ESPC360-6734?atlOrigin=eyJpIjoiMjBhNWIzMmFjMjdiNGE1YzhhZTE4YmM0ZjA0MDM4ZWYiLCJwIjoiZXhjZWwtamlyYSJ9" TargetMode="External"/><Relationship Id="rId6" Type="http://schemas.openxmlformats.org/officeDocument/2006/relationships/hyperlink" Target="https://sanes.atlassian.net/browse/ESDCENINFO-1110?atlOrigin=eyJpIjoiMjBhNWIzMmFjMjdiNGE1YzhhZTE4YmM0ZjA0MDM4ZWYiLCJwIjoiZXhjZWwtamlyYSJ9" TargetMode="External"/><Relationship Id="rId957" Type="http://schemas.openxmlformats.org/officeDocument/2006/relationships/hyperlink" Target="https://sanes.atlassian.net/browse/ESPC360-3649?atlOrigin=eyJpIjoiMjBhNWIzMmFjMjdiNGE1YzhhZTE4YmM0ZjA0MDM4ZWYiLCJwIjoiZXhjZWwtamlyYSJ9" TargetMode="External"/><Relationship Id="rId1587" Type="http://schemas.openxmlformats.org/officeDocument/2006/relationships/hyperlink" Target="https://sanes.atlassian.net/browse/ESPC360-35?atlOrigin=eyJpIjoiMjBhNWIzMmFjMjdiNGE1YzhhZTE4YmM0ZjA0MDM4ZWYiLCJwIjoiZXhjZWwtamlyYSJ9" TargetMode="External"/><Relationship Id="rId1794" Type="http://schemas.openxmlformats.org/officeDocument/2006/relationships/hyperlink" Target="https://sanes.atlassian.net/browse/ESPC360-26?atlOrigin=eyJpIjoiMjBhNWIzMmFjMjdiNGE1YzhhZTE4YmM0ZjA0MDM4ZWYiLCJwIjoiZXhjZWwtamlyYSJ9" TargetMode="External"/><Relationship Id="rId86" Type="http://schemas.openxmlformats.org/officeDocument/2006/relationships/hyperlink" Target="https://sanes.atlassian.net/browse/ESPC360-6855?atlOrigin=eyJpIjoiMjBhNWIzMmFjMjdiNGE1YzhhZTE4YmM0ZjA0MDM4ZWYiLCJwIjoiZXhjZWwtamlyYSJ9" TargetMode="External"/><Relationship Id="rId817" Type="http://schemas.openxmlformats.org/officeDocument/2006/relationships/hyperlink" Target="https://sanes.atlassian.net/browse/ESPC360-5717?atlOrigin=eyJpIjoiMjBhNWIzMmFjMjdiNGE1YzhhZTE4YmM0ZjA0MDM4ZWYiLCJwIjoiZXhjZWwtamlyYSJ9" TargetMode="External"/><Relationship Id="rId1447" Type="http://schemas.openxmlformats.org/officeDocument/2006/relationships/hyperlink" Target="https://sanes.atlassian.net/browse/ESPC360-3882?atlOrigin=eyJpIjoiMjBhNWIzMmFjMjdiNGE1YzhhZTE4YmM0ZjA0MDM4ZWYiLCJwIjoiZXhjZWwtamlyYSJ9" TargetMode="External"/><Relationship Id="rId1654" Type="http://schemas.openxmlformats.org/officeDocument/2006/relationships/hyperlink" Target="https://sanes.atlassian.net/browse/ESDCENINFO-1110?atlOrigin=eyJpIjoiMjBhNWIzMmFjMjdiNGE1YzhhZTE4YmM0ZjA0MDM4ZWYiLCJwIjoiZXhjZWwtamlyYSJ9" TargetMode="External"/><Relationship Id="rId1861" Type="http://schemas.openxmlformats.org/officeDocument/2006/relationships/hyperlink" Target="https://sanes.atlassian.net/browse/ESPC360-1154?atlOrigin=eyJpIjoiMjBhNWIzMmFjMjdiNGE1YzhhZTE4YmM0ZjA0MDM4ZWYiLCJwIjoiZXhjZWwtamlyYSJ9" TargetMode="External"/><Relationship Id="rId1307" Type="http://schemas.openxmlformats.org/officeDocument/2006/relationships/hyperlink" Target="https://sanes.atlassian.net/browse/ESPC360-3625?atlOrigin=eyJpIjoiMjBhNWIzMmFjMjdiNGE1YzhhZTE4YmM0ZjA0MDM4ZWYiLCJwIjoiZXhjZWwtamlyYSJ9" TargetMode="External"/><Relationship Id="rId1514" Type="http://schemas.openxmlformats.org/officeDocument/2006/relationships/hyperlink" Target="https://sanes.atlassian.net/browse/ESPC360-2503?atlOrigin=eyJpIjoiMjBhNWIzMmFjMjdiNGE1YzhhZTE4YmM0ZjA0MDM4ZWYiLCJwIjoiZXhjZWwtamlyYSJ9" TargetMode="External"/><Relationship Id="rId1721" Type="http://schemas.openxmlformats.org/officeDocument/2006/relationships/hyperlink" Target="https://sanes.atlassian.net/browse/ESPC360-1752?atlOrigin=eyJpIjoiMjBhNWIzMmFjMjdiNGE1YzhhZTE4YmM0ZjA0MDM4ZWYiLCJwIjoiZXhjZWwtamlyYSJ9" TargetMode="External"/><Relationship Id="rId13" Type="http://schemas.openxmlformats.org/officeDocument/2006/relationships/hyperlink" Target="https://sanes.atlassian.net/browse/ESPC360-8847?atlOrigin=eyJpIjoiMjBhNWIzMmFjMjdiNGE1YzhhZTE4YmM0ZjA0MDM4ZWYiLCJwIjoiZXhjZWwtamlyYSJ9" TargetMode="External"/><Relationship Id="rId2288" Type="http://schemas.openxmlformats.org/officeDocument/2006/relationships/hyperlink" Target="https://sanes.atlassian.net/browse/ESPC360-26?atlOrigin=eyJpIjoiMjBhNWIzMmFjMjdiNGE1YzhhZTE4YmM0ZjA0MDM4ZWYiLCJwIjoiZXhjZWwtamlyYSJ9" TargetMode="External"/><Relationship Id="rId467" Type="http://schemas.openxmlformats.org/officeDocument/2006/relationships/hyperlink" Target="https://sanes.atlassian.net/browse/ESPC360-6425?atlOrigin=eyJpIjoiMjBhNWIzMmFjMjdiNGE1YzhhZTE4YmM0ZjA0MDM4ZWYiLCJwIjoiZXhjZWwtamlyYSJ9" TargetMode="External"/><Relationship Id="rId1097" Type="http://schemas.openxmlformats.org/officeDocument/2006/relationships/hyperlink" Target="https://sanes.atlassian.net/browse/ESPC360-4502?atlOrigin=eyJpIjoiMjBhNWIzMmFjMjdiNGE1YzhhZTE4YmM0ZjA0MDM4ZWYiLCJwIjoiZXhjZWwtamlyYSJ9" TargetMode="External"/><Relationship Id="rId2148" Type="http://schemas.openxmlformats.org/officeDocument/2006/relationships/hyperlink" Target="https://sanes.atlassian.net/browse/ESPC360-338?atlOrigin=eyJpIjoiMjBhNWIzMmFjMjdiNGE1YzhhZTE4YmM0ZjA0MDM4ZWYiLCJwIjoiZXhjZWwtamlyYSJ9" TargetMode="External"/><Relationship Id="rId674" Type="http://schemas.openxmlformats.org/officeDocument/2006/relationships/hyperlink" Target="https://sanes.atlassian.net/browse/ESPC360-5885?atlOrigin=eyJpIjoiMjBhNWIzMmFjMjdiNGE1YzhhZTE4YmM0ZjA0MDM4ZWYiLCJwIjoiZXhjZWwtamlyYSJ9" TargetMode="External"/><Relationship Id="rId881" Type="http://schemas.openxmlformats.org/officeDocument/2006/relationships/hyperlink" Target="https://sanes.atlassian.net/browse/ESPC360-5557?atlOrigin=eyJpIjoiMjBhNWIzMmFjMjdiNGE1YzhhZTE4YmM0ZjA0MDM4ZWYiLCJwIjoiZXhjZWwtamlyYSJ9" TargetMode="External"/><Relationship Id="rId2355" Type="http://schemas.openxmlformats.org/officeDocument/2006/relationships/hyperlink" Target="https://sanes.atlassian.net/browse/ESPC360-118?atlOrigin=eyJpIjoiMjBhNWIzMmFjMjdiNGE1YzhhZTE4YmM0ZjA0MDM4ZWYiLCJwIjoiZXhjZWwtamlyYSJ9" TargetMode="External"/><Relationship Id="rId327" Type="http://schemas.openxmlformats.org/officeDocument/2006/relationships/hyperlink" Target="https://sanes.atlassian.net/browse/ESPC360-3080?atlOrigin=eyJpIjoiMjBhNWIzMmFjMjdiNGE1YzhhZTE4YmM0ZjA0MDM4ZWYiLCJwIjoiZXhjZWwtamlyYSJ9" TargetMode="External"/><Relationship Id="rId534" Type="http://schemas.openxmlformats.org/officeDocument/2006/relationships/hyperlink" Target="https://sanes.atlassian.net/browse/ESPC360-4276?atlOrigin=eyJpIjoiMjBhNWIzMmFjMjdiNGE1YzhhZTE4YmM0ZjA0MDM4ZWYiLCJwIjoiZXhjZWwtamlyYSJ9" TargetMode="External"/><Relationship Id="rId741" Type="http://schemas.openxmlformats.org/officeDocument/2006/relationships/hyperlink" Target="https://sanes.atlassian.net/browse/ESPC360-5823?atlOrigin=eyJpIjoiMjBhNWIzMmFjMjdiNGE1YzhhZTE4YmM0ZjA0MDM4ZWYiLCJwIjoiZXhjZWwtamlyYSJ9" TargetMode="External"/><Relationship Id="rId1164" Type="http://schemas.openxmlformats.org/officeDocument/2006/relationships/hyperlink" Target="https://sanes.atlassian.net/browse/ESPC360-3882?atlOrigin=eyJpIjoiMjBhNWIzMmFjMjdiNGE1YzhhZTE4YmM0ZjA0MDM4ZWYiLCJwIjoiZXhjZWwtamlyYSJ9" TargetMode="External"/><Relationship Id="rId1371" Type="http://schemas.openxmlformats.org/officeDocument/2006/relationships/hyperlink" Target="https://sanes.atlassian.net/browse/ESPC360-3124?atlOrigin=eyJpIjoiMjBhNWIzMmFjMjdiNGE1YzhhZTE4YmM0ZjA0MDM4ZWYiLCJwIjoiZXhjZWwtamlyYSJ9" TargetMode="External"/><Relationship Id="rId2008" Type="http://schemas.openxmlformats.org/officeDocument/2006/relationships/hyperlink" Target="https://sanes.atlassian.net/browse/ESPC360-282?atlOrigin=eyJpIjoiMjBhNWIzMmFjMjdiNGE1YzhhZTE4YmM0ZjA0MDM4ZWYiLCJwIjoiZXhjZWwtamlyYSJ9" TargetMode="External"/><Relationship Id="rId2215" Type="http://schemas.openxmlformats.org/officeDocument/2006/relationships/hyperlink" Target="https://sanes.atlassian.net/browse/ESPC360-91?atlOrigin=eyJpIjoiMjBhNWIzMmFjMjdiNGE1YzhhZTE4YmM0ZjA0MDM4ZWYiLCJwIjoiZXhjZWwtamlyYSJ9" TargetMode="External"/><Relationship Id="rId2422" Type="http://schemas.openxmlformats.org/officeDocument/2006/relationships/hyperlink" Target="https://sanes.atlassian.net/browse/ESPC360-13?atlOrigin=eyJpIjoiMjBhNWIzMmFjMjdiNGE1YzhhZTE4YmM0ZjA0MDM4ZWYiLCJwIjoiZXhjZWwtamlyYSJ9" TargetMode="External"/><Relationship Id="rId601" Type="http://schemas.openxmlformats.org/officeDocument/2006/relationships/hyperlink" Target="https://sanes.atlassian.net/browse/ESDCENINFO-1085?atlOrigin=eyJpIjoiMjBhNWIzMmFjMjdiNGE1YzhhZTE4YmM0ZjA0MDM4ZWYiLCJwIjoiZXhjZWwtamlyYSJ9" TargetMode="External"/><Relationship Id="rId1024" Type="http://schemas.openxmlformats.org/officeDocument/2006/relationships/hyperlink" Target="https://sanes.atlassian.net/browse/ESDCENINFO-1087?atlOrigin=eyJpIjoiMjBhNWIzMmFjMjdiNGE1YzhhZTE4YmM0ZjA0MDM4ZWYiLCJwIjoiZXhjZWwtamlyYSJ9" TargetMode="External"/><Relationship Id="rId1231" Type="http://schemas.openxmlformats.org/officeDocument/2006/relationships/hyperlink" Target="https://sanes.atlassian.net/browse/ESPC360-3656?atlOrigin=eyJpIjoiMjBhNWIzMmFjMjdiNGE1YzhhZTE4YmM0ZjA0MDM4ZWYiLCJwIjoiZXhjZWwtamlyYSJ9" TargetMode="External"/><Relationship Id="rId184" Type="http://schemas.openxmlformats.org/officeDocument/2006/relationships/hyperlink" Target="https://sanes.atlassian.net/browse/ESDCENINFO-1105?atlOrigin=eyJpIjoiMjBhNWIzMmFjMjdiNGE1YzhhZTE4YmM0ZjA0MDM4ZWYiLCJwIjoiZXhjZWwtamlyYSJ9" TargetMode="External"/><Relationship Id="rId391" Type="http://schemas.openxmlformats.org/officeDocument/2006/relationships/hyperlink" Target="https://sanes.atlassian.net/browse/ESPC360-6038?atlOrigin=eyJpIjoiMjBhNWIzMmFjMjdiNGE1YzhhZTE4YmM0ZjA0MDM4ZWYiLCJwIjoiZXhjZWwtamlyYSJ9" TargetMode="External"/><Relationship Id="rId1908" Type="http://schemas.openxmlformats.org/officeDocument/2006/relationships/hyperlink" Target="https://sanes.atlassian.net/browse/ESPC360-2497?atlOrigin=eyJpIjoiMjBhNWIzMmFjMjdiNGE1YzhhZTE4YmM0ZjA0MDM4ZWYiLCJwIjoiZXhjZWwtamlyYSJ9" TargetMode="External"/><Relationship Id="rId2072" Type="http://schemas.openxmlformats.org/officeDocument/2006/relationships/hyperlink" Target="https://sanes.atlassian.net/browse/ESPC360-554?atlOrigin=eyJpIjoiMjBhNWIzMmFjMjdiNGE1YzhhZTE4YmM0ZjA0MDM4ZWYiLCJwIjoiZXhjZWwtamlyYSJ9" TargetMode="External"/><Relationship Id="rId251" Type="http://schemas.openxmlformats.org/officeDocument/2006/relationships/hyperlink" Target="https://sanes.atlassian.net/browse/ESPC360-7626?atlOrigin=eyJpIjoiMjBhNWIzMmFjMjdiNGE1YzhhZTE4YmM0ZjA0MDM4ZWYiLCJwIjoiZXhjZWwtamlyYSJ9" TargetMode="External"/><Relationship Id="rId111" Type="http://schemas.openxmlformats.org/officeDocument/2006/relationships/hyperlink" Target="https://sanes.atlassian.net/browse/ESDCENINFO-1105?atlOrigin=eyJpIjoiMjBhNWIzMmFjMjdiNGE1YzhhZTE4YmM0ZjA0MDM4ZWYiLCJwIjoiZXhjZWwtamlyYSJ9" TargetMode="External"/><Relationship Id="rId1698" Type="http://schemas.openxmlformats.org/officeDocument/2006/relationships/hyperlink" Target="https://sanes.atlassian.net/browse/ESPC360-36?atlOrigin=eyJpIjoiMjBhNWIzMmFjMjdiNGE1YzhhZTE4YmM0ZjA0MDM4ZWYiLCJwIjoiZXhjZWwtamlyYSJ9" TargetMode="External"/><Relationship Id="rId928" Type="http://schemas.openxmlformats.org/officeDocument/2006/relationships/hyperlink" Target="https://sanes.atlassian.net/browse/ESPC360-5174?atlOrigin=eyJpIjoiMjBhNWIzMmFjMjdiNGE1YzhhZTE4YmM0ZjA0MDM4ZWYiLCJwIjoiZXhjZWwtamlyYSJ9" TargetMode="External"/><Relationship Id="rId1558" Type="http://schemas.openxmlformats.org/officeDocument/2006/relationships/hyperlink" Target="https://sanes.atlassian.net/browse/ESPC360-26?atlOrigin=eyJpIjoiMjBhNWIzMmFjMjdiNGE1YzhhZTE4YmM0ZjA0MDM4ZWYiLCJwIjoiZXhjZWwtamlyYSJ9" TargetMode="External"/><Relationship Id="rId1765" Type="http://schemas.openxmlformats.org/officeDocument/2006/relationships/hyperlink" Target="https://sanes.atlassian.net/browse/ESDCENINFO-1036?atlOrigin=eyJpIjoiMjBhNWIzMmFjMjdiNGE1YzhhZTE4YmM0ZjA0MDM4ZWYiLCJwIjoiZXhjZWwtamlyYSJ9" TargetMode="External"/><Relationship Id="rId57" Type="http://schemas.openxmlformats.org/officeDocument/2006/relationships/hyperlink" Target="https://sanes.atlassian.net/browse/ESDCENINFO-1105?atlOrigin=eyJpIjoiMjBhNWIzMmFjMjdiNGE1YzhhZTE4YmM0ZjA0MDM4ZWYiLCJwIjoiZXhjZWwtamlyYSJ9" TargetMode="External"/><Relationship Id="rId1418" Type="http://schemas.openxmlformats.org/officeDocument/2006/relationships/hyperlink" Target="https://sanes.atlassian.net/browse/ESPC360-3882?atlOrigin=eyJpIjoiMjBhNWIzMmFjMjdiNGE1YzhhZTE4YmM0ZjA0MDM4ZWYiLCJwIjoiZXhjZWwtamlyYSJ9" TargetMode="External"/><Relationship Id="rId1972" Type="http://schemas.openxmlformats.org/officeDocument/2006/relationships/hyperlink" Target="https://sanes.atlassian.net/browse/ESPC360-966?atlOrigin=eyJpIjoiMjBhNWIzMmFjMjdiNGE1YzhhZTE4YmM0ZjA0MDM4ZWYiLCJwIjoiZXhjZWwtamlyYSJ9" TargetMode="External"/><Relationship Id="rId1625" Type="http://schemas.openxmlformats.org/officeDocument/2006/relationships/hyperlink" Target="https://sanes.atlassian.net/browse/ESPC360-2141?atlOrigin=eyJpIjoiMjBhNWIzMmFjMjdiNGE1YzhhZTE4YmM0ZjA0MDM4ZWYiLCJwIjoiZXhjZWwtamlyYSJ9" TargetMode="External"/><Relationship Id="rId1832" Type="http://schemas.openxmlformats.org/officeDocument/2006/relationships/hyperlink" Target="https://sanes.atlassian.net/browse/ESPC360-56?atlOrigin=eyJpIjoiMjBhNWIzMmFjMjdiNGE1YzhhZTE4YmM0ZjA0MDM4ZWYiLCJwIjoiZXhjZWwtamlyYSJ9" TargetMode="External"/><Relationship Id="rId2399" Type="http://schemas.openxmlformats.org/officeDocument/2006/relationships/hyperlink" Target="https://sanes.atlassian.net/browse/ESPC360-103?atlOrigin=eyJpIjoiMjBhNWIzMmFjMjdiNGE1YzhhZTE4YmM0ZjA0MDM4ZWYiLCJwIjoiZXhjZWwtamlyYSJ9" TargetMode="External"/><Relationship Id="rId578" Type="http://schemas.openxmlformats.org/officeDocument/2006/relationships/hyperlink" Target="https://sanes.atlassian.net/browse/ESDCENINFO-1085?atlOrigin=eyJpIjoiMjBhNWIzMmFjMjdiNGE1YzhhZTE4YmM0ZjA0MDM4ZWYiLCJwIjoiZXhjZWwtamlyYSJ9" TargetMode="External"/><Relationship Id="rId785" Type="http://schemas.openxmlformats.org/officeDocument/2006/relationships/hyperlink" Target="https://sanes.atlassian.net/browse/ESPC360-5757?atlOrigin=eyJpIjoiMjBhNWIzMmFjMjdiNGE1YzhhZTE4YmM0ZjA0MDM4ZWYiLCJwIjoiZXhjZWwtamlyYSJ9" TargetMode="External"/><Relationship Id="rId992" Type="http://schemas.openxmlformats.org/officeDocument/2006/relationships/hyperlink" Target="https://sanes.atlassian.net/browse/ESPC360-4939?atlOrigin=eyJpIjoiMjBhNWIzMmFjMjdiNGE1YzhhZTE4YmM0ZjA0MDM4ZWYiLCJwIjoiZXhjZWwtamlyYSJ9" TargetMode="External"/><Relationship Id="rId2259" Type="http://schemas.openxmlformats.org/officeDocument/2006/relationships/hyperlink" Target="https://sanes.atlassian.net/browse/ESPC360-279?atlOrigin=eyJpIjoiMjBhNWIzMmFjMjdiNGE1YzhhZTE4YmM0ZjA0MDM4ZWYiLCJwIjoiZXhjZWwtamlyYSJ9" TargetMode="External"/><Relationship Id="rId438" Type="http://schemas.openxmlformats.org/officeDocument/2006/relationships/hyperlink" Target="https://sanes.atlassian.net/browse/ESPC360-6747?atlOrigin=eyJpIjoiMjBhNWIzMmFjMjdiNGE1YzhhZTE4YmM0ZjA0MDM4ZWYiLCJwIjoiZXhjZWwtamlyYSJ9" TargetMode="External"/><Relationship Id="rId645" Type="http://schemas.openxmlformats.org/officeDocument/2006/relationships/hyperlink" Target="https://sanes.atlassian.net/browse/ESPC360-5823?atlOrigin=eyJpIjoiMjBhNWIzMmFjMjdiNGE1YzhhZTE4YmM0ZjA0MDM4ZWYiLCJwIjoiZXhjZWwtamlyYSJ9" TargetMode="External"/><Relationship Id="rId852" Type="http://schemas.openxmlformats.org/officeDocument/2006/relationships/hyperlink" Target="https://sanes.atlassian.net/browse/ESPC360-5586?atlOrigin=eyJpIjoiMjBhNWIzMmFjMjdiNGE1YzhhZTE4YmM0ZjA0MDM4ZWYiLCJwIjoiZXhjZWwtamlyYSJ9" TargetMode="External"/><Relationship Id="rId1068" Type="http://schemas.openxmlformats.org/officeDocument/2006/relationships/hyperlink" Target="https://sanes.atlassian.net/browse/ESPC360-4553?atlOrigin=eyJpIjoiMjBhNWIzMmFjMjdiNGE1YzhhZTE4YmM0ZjA0MDM4ZWYiLCJwIjoiZXhjZWwtamlyYSJ9" TargetMode="External"/><Relationship Id="rId1275" Type="http://schemas.openxmlformats.org/officeDocument/2006/relationships/hyperlink" Target="https://sanes.atlassian.net/browse/ESDCENINFO-1036?atlOrigin=eyJpIjoiMjBhNWIzMmFjMjdiNGE1YzhhZTE4YmM0ZjA0MDM4ZWYiLCJwIjoiZXhjZWwtamlyYSJ9" TargetMode="External"/><Relationship Id="rId1482" Type="http://schemas.openxmlformats.org/officeDocument/2006/relationships/hyperlink" Target="https://sanes.atlassian.net/browse/ESPC360-4989?atlOrigin=eyJpIjoiMjBhNWIzMmFjMjdiNGE1YzhhZTE4YmM0ZjA0MDM4ZWYiLCJwIjoiZXhjZWwtamlyYSJ9" TargetMode="External"/><Relationship Id="rId2119" Type="http://schemas.openxmlformats.org/officeDocument/2006/relationships/hyperlink" Target="https://sanes.atlassian.net/browse/ESPC360-489?atlOrigin=eyJpIjoiMjBhNWIzMmFjMjdiNGE1YzhhZTE4YmM0ZjA0MDM4ZWYiLCJwIjoiZXhjZWwtamlyYSJ9" TargetMode="External"/><Relationship Id="rId2326" Type="http://schemas.openxmlformats.org/officeDocument/2006/relationships/hyperlink" Target="https://sanes.atlassian.net/browse/ESPC360-36?atlOrigin=eyJpIjoiMjBhNWIzMmFjMjdiNGE1YzhhZTE4YmM0ZjA0MDM4ZWYiLCJwIjoiZXhjZWwtamlyYSJ9" TargetMode="External"/><Relationship Id="rId505" Type="http://schemas.openxmlformats.org/officeDocument/2006/relationships/hyperlink" Target="https://sanes.atlassian.net/browse/ESDCENINFO-1070?atlOrigin=eyJpIjoiMjBhNWIzMmFjMjdiNGE1YzhhZTE4YmM0ZjA0MDM4ZWYiLCJwIjoiZXhjZWwtamlyYSJ9" TargetMode="External"/><Relationship Id="rId712" Type="http://schemas.openxmlformats.org/officeDocument/2006/relationships/hyperlink" Target="https://sanes.atlassian.net/browse/ESDCENINFO-1110?atlOrigin=eyJpIjoiMjBhNWIzMmFjMjdiNGE1YzhhZTE4YmM0ZjA0MDM4ZWYiLCJwIjoiZXhjZWwtamlyYSJ9" TargetMode="External"/><Relationship Id="rId1135" Type="http://schemas.openxmlformats.org/officeDocument/2006/relationships/hyperlink" Target="https://sanes.atlassian.net/browse/ESDCENINFO-1089?atlOrigin=eyJpIjoiMjBhNWIzMmFjMjdiNGE1YzhhZTE4YmM0ZjA0MDM4ZWYiLCJwIjoiZXhjZWwtamlyYSJ9" TargetMode="External"/><Relationship Id="rId1342" Type="http://schemas.openxmlformats.org/officeDocument/2006/relationships/hyperlink" Target="https://sanes.atlassian.net/browse/ESPC360-4530?atlOrigin=eyJpIjoiMjBhNWIzMmFjMjdiNGE1YzhhZTE4YmM0ZjA0MDM4ZWYiLCJwIjoiZXhjZWwtamlyYSJ9" TargetMode="External"/><Relationship Id="rId1202" Type="http://schemas.openxmlformats.org/officeDocument/2006/relationships/hyperlink" Target="https://sanes.atlassian.net/browse/ESPC360-4553?atlOrigin=eyJpIjoiMjBhNWIzMmFjMjdiNGE1YzhhZTE4YmM0ZjA0MDM4ZWYiLCJwIjoiZXhjZWwtamlyYSJ9" TargetMode="External"/><Relationship Id="rId295" Type="http://schemas.openxmlformats.org/officeDocument/2006/relationships/hyperlink" Target="https://sanes.atlassian.net/browse/ESPC360-7413?atlOrigin=eyJpIjoiMjBhNWIzMmFjMjdiNGE1YzhhZTE4YmM0ZjA0MDM4ZWYiLCJwIjoiZXhjZWwtamlyYSJ9" TargetMode="External"/><Relationship Id="rId2183" Type="http://schemas.openxmlformats.org/officeDocument/2006/relationships/hyperlink" Target="https://sanes.atlassian.net/browse/ESPC360-26?atlOrigin=eyJpIjoiMjBhNWIzMmFjMjdiNGE1YzhhZTE4YmM0ZjA0MDM4ZWYiLCJwIjoiZXhjZWwtamlyYSJ9" TargetMode="External"/><Relationship Id="rId2390" Type="http://schemas.openxmlformats.org/officeDocument/2006/relationships/hyperlink" Target="https://sanes.atlassian.net/browse/ESPC360-107?atlOrigin=eyJpIjoiMjBhNWIzMmFjMjdiNGE1YzhhZTE4YmM0ZjA0MDM4ZWYiLCJwIjoiZXhjZWwtamlyYSJ9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s://sanes.atlassian.net/issues/?filter=2281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78606-1DE8-4FA1-9A69-8B8AD0ADD865}">
  <sheetPr>
    <tabColor theme="1"/>
  </sheetPr>
  <dimension ref="A1:F74"/>
  <sheetViews>
    <sheetView topLeftCell="A43" workbookViewId="0">
      <selection activeCell="A45" sqref="A45:C45"/>
    </sheetView>
  </sheetViews>
  <sheetFormatPr baseColWidth="10" defaultRowHeight="15" x14ac:dyDescent="0.25"/>
  <cols>
    <col min="1" max="1" width="27" bestFit="1" customWidth="1"/>
    <col min="6" max="6" width="12.5703125" bestFit="1" customWidth="1"/>
  </cols>
  <sheetData>
    <row r="1" spans="1:6" x14ac:dyDescent="0.25">
      <c r="A1" s="1" t="s">
        <v>2</v>
      </c>
      <c r="B1" s="1" t="s">
        <v>14</v>
      </c>
      <c r="C1" s="1" t="s">
        <v>15</v>
      </c>
      <c r="D1" s="1" t="s">
        <v>16</v>
      </c>
      <c r="E1" s="1" t="s">
        <v>84</v>
      </c>
      <c r="F1" s="1" t="s">
        <v>40</v>
      </c>
    </row>
    <row r="2" spans="1:6" x14ac:dyDescent="0.25">
      <c r="A2" t="s">
        <v>17</v>
      </c>
      <c r="B2" s="2">
        <v>45148</v>
      </c>
      <c r="C2" s="2">
        <v>45161</v>
      </c>
      <c r="D2" t="s">
        <v>18</v>
      </c>
      <c r="E2">
        <f>YEAR(B2)</f>
        <v>2023</v>
      </c>
      <c r="F2" s="28" t="s">
        <v>41</v>
      </c>
    </row>
    <row r="3" spans="1:6" x14ac:dyDescent="0.25">
      <c r="A3" t="s">
        <v>19</v>
      </c>
      <c r="B3" s="2">
        <v>45162</v>
      </c>
      <c r="C3" s="2">
        <v>45175</v>
      </c>
      <c r="D3" t="s">
        <v>18</v>
      </c>
      <c r="E3">
        <f t="shared" ref="E3:E38" si="0">YEAR(B3)</f>
        <v>2023</v>
      </c>
      <c r="F3" s="29" t="s">
        <v>42</v>
      </c>
    </row>
    <row r="4" spans="1:6" x14ac:dyDescent="0.25">
      <c r="A4" t="s">
        <v>20</v>
      </c>
      <c r="B4" s="2">
        <v>45176</v>
      </c>
      <c r="C4" s="2">
        <v>45189</v>
      </c>
      <c r="D4" t="s">
        <v>21</v>
      </c>
      <c r="E4">
        <f t="shared" si="0"/>
        <v>2023</v>
      </c>
      <c r="F4" s="30" t="s">
        <v>43</v>
      </c>
    </row>
    <row r="5" spans="1:6" x14ac:dyDescent="0.25">
      <c r="A5" t="s">
        <v>22</v>
      </c>
      <c r="B5" s="2">
        <v>45190</v>
      </c>
      <c r="C5" s="2">
        <v>45203</v>
      </c>
      <c r="D5" t="s">
        <v>21</v>
      </c>
      <c r="E5">
        <f t="shared" si="0"/>
        <v>2023</v>
      </c>
      <c r="F5" s="4"/>
    </row>
    <row r="6" spans="1:6" x14ac:dyDescent="0.25">
      <c r="A6" t="s">
        <v>23</v>
      </c>
      <c r="B6" s="2">
        <v>45204</v>
      </c>
      <c r="C6" s="2">
        <v>45217</v>
      </c>
      <c r="D6" t="s">
        <v>21</v>
      </c>
      <c r="E6">
        <f t="shared" si="0"/>
        <v>2023</v>
      </c>
      <c r="F6" s="4"/>
    </row>
    <row r="7" spans="1:6" x14ac:dyDescent="0.25">
      <c r="A7" t="s">
        <v>24</v>
      </c>
      <c r="B7" s="2">
        <v>45218</v>
      </c>
      <c r="C7" s="2">
        <v>45231</v>
      </c>
      <c r="D7" t="s">
        <v>21</v>
      </c>
      <c r="E7">
        <f t="shared" si="0"/>
        <v>2023</v>
      </c>
      <c r="F7" s="4"/>
    </row>
    <row r="8" spans="1:6" x14ac:dyDescent="0.25">
      <c r="A8" t="s">
        <v>25</v>
      </c>
      <c r="B8" s="2">
        <v>45232</v>
      </c>
      <c r="C8" s="2">
        <v>45245</v>
      </c>
      <c r="D8" t="s">
        <v>21</v>
      </c>
      <c r="E8">
        <f t="shared" si="0"/>
        <v>2023</v>
      </c>
    </row>
    <row r="9" spans="1:6" x14ac:dyDescent="0.25">
      <c r="A9" t="s">
        <v>26</v>
      </c>
      <c r="B9" s="2">
        <v>45246</v>
      </c>
      <c r="C9" s="2">
        <v>45259</v>
      </c>
      <c r="D9" t="s">
        <v>27</v>
      </c>
      <c r="E9">
        <f t="shared" si="0"/>
        <v>2023</v>
      </c>
    </row>
    <row r="10" spans="1:6" x14ac:dyDescent="0.25">
      <c r="A10" t="s">
        <v>28</v>
      </c>
      <c r="B10" s="2">
        <v>45260</v>
      </c>
      <c r="C10" s="2">
        <v>45273</v>
      </c>
      <c r="D10" t="s">
        <v>27</v>
      </c>
      <c r="E10">
        <f t="shared" si="0"/>
        <v>2023</v>
      </c>
      <c r="F10" s="4"/>
    </row>
    <row r="11" spans="1:6" x14ac:dyDescent="0.25">
      <c r="A11" t="s">
        <v>29</v>
      </c>
      <c r="B11" s="2">
        <v>45274</v>
      </c>
      <c r="C11" s="3">
        <v>45294</v>
      </c>
      <c r="D11" t="s">
        <v>27</v>
      </c>
      <c r="E11">
        <f t="shared" si="0"/>
        <v>2023</v>
      </c>
      <c r="F11" s="4"/>
    </row>
    <row r="12" spans="1:6" x14ac:dyDescent="0.25">
      <c r="A12" t="s">
        <v>50</v>
      </c>
      <c r="B12" s="3">
        <v>45295</v>
      </c>
      <c r="C12" s="3">
        <v>45308</v>
      </c>
      <c r="D12" t="s">
        <v>30</v>
      </c>
      <c r="E12">
        <f t="shared" si="0"/>
        <v>2024</v>
      </c>
      <c r="F12" s="4"/>
    </row>
    <row r="13" spans="1:6" x14ac:dyDescent="0.25">
      <c r="A13" t="s">
        <v>51</v>
      </c>
      <c r="B13" s="3">
        <v>45309</v>
      </c>
      <c r="C13" s="3">
        <v>45322</v>
      </c>
      <c r="D13" t="s">
        <v>30</v>
      </c>
      <c r="E13">
        <f t="shared" si="0"/>
        <v>2024</v>
      </c>
      <c r="F13" s="4"/>
    </row>
    <row r="14" spans="1:6" x14ac:dyDescent="0.25">
      <c r="A14" t="s">
        <v>52</v>
      </c>
      <c r="B14" s="3">
        <v>45323</v>
      </c>
      <c r="C14" s="3">
        <v>45336</v>
      </c>
      <c r="D14" t="s">
        <v>30</v>
      </c>
      <c r="E14">
        <f t="shared" si="0"/>
        <v>2024</v>
      </c>
    </row>
    <row r="15" spans="1:6" x14ac:dyDescent="0.25">
      <c r="A15" t="s">
        <v>53</v>
      </c>
      <c r="B15" s="3">
        <v>45337</v>
      </c>
      <c r="C15" s="3">
        <v>45350</v>
      </c>
      <c r="D15" t="s">
        <v>31</v>
      </c>
      <c r="E15">
        <f t="shared" si="0"/>
        <v>2024</v>
      </c>
    </row>
    <row r="16" spans="1:6" x14ac:dyDescent="0.25">
      <c r="A16" t="s">
        <v>54</v>
      </c>
      <c r="B16" s="2">
        <f>C15+1</f>
        <v>45351</v>
      </c>
      <c r="C16" s="2">
        <f>B16+13</f>
        <v>45364</v>
      </c>
      <c r="D16" t="s">
        <v>31</v>
      </c>
      <c r="E16">
        <f t="shared" si="0"/>
        <v>2024</v>
      </c>
    </row>
    <row r="17" spans="1:5" x14ac:dyDescent="0.25">
      <c r="A17" t="s">
        <v>55</v>
      </c>
      <c r="B17" s="2">
        <f t="shared" ref="B17:B37" si="1">C16+1</f>
        <v>45365</v>
      </c>
      <c r="C17" s="2">
        <f t="shared" ref="C17:C38" si="2">B17+13</f>
        <v>45378</v>
      </c>
      <c r="D17" t="s">
        <v>31</v>
      </c>
      <c r="E17">
        <f t="shared" si="0"/>
        <v>2024</v>
      </c>
    </row>
    <row r="18" spans="1:5" x14ac:dyDescent="0.25">
      <c r="A18" t="s">
        <v>56</v>
      </c>
      <c r="B18" s="2">
        <f t="shared" si="1"/>
        <v>45379</v>
      </c>
      <c r="C18" s="2">
        <f t="shared" si="2"/>
        <v>45392</v>
      </c>
      <c r="D18" t="s">
        <v>57</v>
      </c>
      <c r="E18">
        <f t="shared" si="0"/>
        <v>2024</v>
      </c>
    </row>
    <row r="19" spans="1:5" x14ac:dyDescent="0.25">
      <c r="A19" t="s">
        <v>58</v>
      </c>
      <c r="B19" s="2">
        <f t="shared" si="1"/>
        <v>45393</v>
      </c>
      <c r="C19" s="2">
        <f t="shared" si="2"/>
        <v>45406</v>
      </c>
      <c r="D19" t="s">
        <v>57</v>
      </c>
      <c r="E19">
        <f t="shared" si="0"/>
        <v>2024</v>
      </c>
    </row>
    <row r="20" spans="1:5" x14ac:dyDescent="0.25">
      <c r="A20" t="s">
        <v>59</v>
      </c>
      <c r="B20" s="2">
        <f t="shared" si="1"/>
        <v>45407</v>
      </c>
      <c r="C20" s="2">
        <f t="shared" si="2"/>
        <v>45420</v>
      </c>
      <c r="D20" t="s">
        <v>57</v>
      </c>
      <c r="E20">
        <f t="shared" si="0"/>
        <v>2024</v>
      </c>
    </row>
    <row r="21" spans="1:5" x14ac:dyDescent="0.25">
      <c r="A21" t="s">
        <v>60</v>
      </c>
      <c r="B21" s="2">
        <f t="shared" si="1"/>
        <v>45421</v>
      </c>
      <c r="C21" s="2">
        <f t="shared" si="2"/>
        <v>45434</v>
      </c>
      <c r="D21" t="s">
        <v>61</v>
      </c>
      <c r="E21">
        <f t="shared" si="0"/>
        <v>2024</v>
      </c>
    </row>
    <row r="22" spans="1:5" x14ac:dyDescent="0.25">
      <c r="A22" t="s">
        <v>62</v>
      </c>
      <c r="B22" s="2">
        <f t="shared" si="1"/>
        <v>45435</v>
      </c>
      <c r="C22" s="2">
        <f t="shared" si="2"/>
        <v>45448</v>
      </c>
      <c r="D22" t="s">
        <v>61</v>
      </c>
      <c r="E22">
        <f t="shared" si="0"/>
        <v>2024</v>
      </c>
    </row>
    <row r="23" spans="1:5" x14ac:dyDescent="0.25">
      <c r="A23" t="s">
        <v>63</v>
      </c>
      <c r="B23" s="2">
        <f t="shared" si="1"/>
        <v>45449</v>
      </c>
      <c r="C23" s="2">
        <f t="shared" si="2"/>
        <v>45462</v>
      </c>
      <c r="D23" t="s">
        <v>61</v>
      </c>
      <c r="E23">
        <f t="shared" si="0"/>
        <v>2024</v>
      </c>
    </row>
    <row r="24" spans="1:5" x14ac:dyDescent="0.25">
      <c r="A24" t="s">
        <v>64</v>
      </c>
      <c r="B24" s="2">
        <f t="shared" si="1"/>
        <v>45463</v>
      </c>
      <c r="C24" s="2">
        <f t="shared" si="2"/>
        <v>45476</v>
      </c>
      <c r="D24" t="s">
        <v>65</v>
      </c>
      <c r="E24">
        <f t="shared" si="0"/>
        <v>2024</v>
      </c>
    </row>
    <row r="25" spans="1:5" x14ac:dyDescent="0.25">
      <c r="A25" t="s">
        <v>66</v>
      </c>
      <c r="B25" s="2">
        <f t="shared" si="1"/>
        <v>45477</v>
      </c>
      <c r="C25" s="2">
        <f t="shared" si="2"/>
        <v>45490</v>
      </c>
      <c r="D25" t="s">
        <v>65</v>
      </c>
      <c r="E25">
        <f t="shared" si="0"/>
        <v>2024</v>
      </c>
    </row>
    <row r="26" spans="1:5" x14ac:dyDescent="0.25">
      <c r="A26" t="s">
        <v>67</v>
      </c>
      <c r="B26" s="2">
        <f t="shared" si="1"/>
        <v>45491</v>
      </c>
      <c r="C26" s="2">
        <f t="shared" si="2"/>
        <v>45504</v>
      </c>
      <c r="D26" t="s">
        <v>65</v>
      </c>
      <c r="E26">
        <f t="shared" si="0"/>
        <v>2024</v>
      </c>
    </row>
    <row r="27" spans="1:5" x14ac:dyDescent="0.25">
      <c r="A27" t="s">
        <v>68</v>
      </c>
      <c r="B27" s="2">
        <f t="shared" si="1"/>
        <v>45505</v>
      </c>
      <c r="C27" s="2">
        <f t="shared" si="2"/>
        <v>45518</v>
      </c>
      <c r="D27" t="s">
        <v>69</v>
      </c>
      <c r="E27">
        <f t="shared" si="0"/>
        <v>2024</v>
      </c>
    </row>
    <row r="28" spans="1:5" x14ac:dyDescent="0.25">
      <c r="A28" t="s">
        <v>70</v>
      </c>
      <c r="B28" s="2">
        <f t="shared" si="1"/>
        <v>45519</v>
      </c>
      <c r="C28" s="2">
        <f t="shared" si="2"/>
        <v>45532</v>
      </c>
      <c r="D28" t="s">
        <v>69</v>
      </c>
      <c r="E28">
        <f t="shared" si="0"/>
        <v>2024</v>
      </c>
    </row>
    <row r="29" spans="1:5" x14ac:dyDescent="0.25">
      <c r="A29" t="s">
        <v>71</v>
      </c>
      <c r="B29" s="2">
        <f t="shared" si="1"/>
        <v>45533</v>
      </c>
      <c r="C29" s="2">
        <f t="shared" si="2"/>
        <v>45546</v>
      </c>
      <c r="D29" t="s">
        <v>69</v>
      </c>
      <c r="E29">
        <f t="shared" si="0"/>
        <v>2024</v>
      </c>
    </row>
    <row r="30" spans="1:5" x14ac:dyDescent="0.25">
      <c r="A30" t="s">
        <v>72</v>
      </c>
      <c r="B30" s="2">
        <f t="shared" si="1"/>
        <v>45547</v>
      </c>
      <c r="C30" s="2">
        <f t="shared" si="2"/>
        <v>45560</v>
      </c>
      <c r="D30" t="s">
        <v>73</v>
      </c>
      <c r="E30">
        <f t="shared" si="0"/>
        <v>2024</v>
      </c>
    </row>
    <row r="31" spans="1:5" x14ac:dyDescent="0.25">
      <c r="A31" t="s">
        <v>74</v>
      </c>
      <c r="B31" s="2">
        <f t="shared" si="1"/>
        <v>45561</v>
      </c>
      <c r="C31" s="2">
        <f t="shared" si="2"/>
        <v>45574</v>
      </c>
      <c r="D31" t="s">
        <v>73</v>
      </c>
      <c r="E31">
        <f t="shared" si="0"/>
        <v>2024</v>
      </c>
    </row>
    <row r="32" spans="1:5" x14ac:dyDescent="0.25">
      <c r="A32" t="s">
        <v>75</v>
      </c>
      <c r="B32" s="2">
        <f t="shared" si="1"/>
        <v>45575</v>
      </c>
      <c r="C32" s="2">
        <f t="shared" si="2"/>
        <v>45588</v>
      </c>
      <c r="D32" t="s">
        <v>73</v>
      </c>
      <c r="E32">
        <f t="shared" si="0"/>
        <v>2024</v>
      </c>
    </row>
    <row r="33" spans="1:5" x14ac:dyDescent="0.25">
      <c r="A33" t="s">
        <v>76</v>
      </c>
      <c r="B33" s="2">
        <f t="shared" si="1"/>
        <v>45589</v>
      </c>
      <c r="C33" s="2">
        <f t="shared" si="2"/>
        <v>45602</v>
      </c>
      <c r="D33" t="s">
        <v>77</v>
      </c>
      <c r="E33">
        <f t="shared" si="0"/>
        <v>2024</v>
      </c>
    </row>
    <row r="34" spans="1:5" x14ac:dyDescent="0.25">
      <c r="A34" t="s">
        <v>78</v>
      </c>
      <c r="B34" s="2">
        <f t="shared" si="1"/>
        <v>45603</v>
      </c>
      <c r="C34" s="2">
        <f t="shared" si="2"/>
        <v>45616</v>
      </c>
      <c r="D34" t="s">
        <v>77</v>
      </c>
      <c r="E34">
        <f t="shared" si="0"/>
        <v>2024</v>
      </c>
    </row>
    <row r="35" spans="1:5" x14ac:dyDescent="0.25">
      <c r="A35" t="s">
        <v>79</v>
      </c>
      <c r="B35" s="2">
        <f t="shared" si="1"/>
        <v>45617</v>
      </c>
      <c r="C35" s="2">
        <f t="shared" si="2"/>
        <v>45630</v>
      </c>
      <c r="D35" t="s">
        <v>77</v>
      </c>
      <c r="E35">
        <f t="shared" si="0"/>
        <v>2024</v>
      </c>
    </row>
    <row r="36" spans="1:5" x14ac:dyDescent="0.25">
      <c r="A36" t="s">
        <v>80</v>
      </c>
      <c r="B36" s="2">
        <f t="shared" si="1"/>
        <v>45631</v>
      </c>
      <c r="C36" s="2">
        <f t="shared" si="2"/>
        <v>45644</v>
      </c>
      <c r="D36" t="s">
        <v>81</v>
      </c>
      <c r="E36">
        <f t="shared" si="0"/>
        <v>2024</v>
      </c>
    </row>
    <row r="37" spans="1:5" x14ac:dyDescent="0.25">
      <c r="A37" t="s">
        <v>82</v>
      </c>
      <c r="B37" s="2">
        <f t="shared" si="1"/>
        <v>45645</v>
      </c>
      <c r="C37" s="2">
        <f>B37+13+7</f>
        <v>45665</v>
      </c>
      <c r="D37" t="s">
        <v>81</v>
      </c>
      <c r="E37">
        <f t="shared" si="0"/>
        <v>2024</v>
      </c>
    </row>
    <row r="38" spans="1:5" x14ac:dyDescent="0.25">
      <c r="A38" t="s">
        <v>4042</v>
      </c>
      <c r="B38" s="2">
        <v>45666</v>
      </c>
      <c r="C38" s="2">
        <f t="shared" si="2"/>
        <v>45679</v>
      </c>
      <c r="E38">
        <f t="shared" si="0"/>
        <v>2025</v>
      </c>
    </row>
    <row r="39" spans="1:5" x14ac:dyDescent="0.25">
      <c r="A39" t="s">
        <v>4043</v>
      </c>
      <c r="B39" s="2">
        <f>C38+1</f>
        <v>45680</v>
      </c>
      <c r="C39" s="2">
        <f t="shared" ref="C39:C64" si="3">B39+13</f>
        <v>45693</v>
      </c>
      <c r="E39">
        <f t="shared" ref="E39:E64" si="4">YEAR(B39)</f>
        <v>2025</v>
      </c>
    </row>
    <row r="40" spans="1:5" x14ac:dyDescent="0.25">
      <c r="A40" t="s">
        <v>4044</v>
      </c>
      <c r="B40" s="2">
        <f t="shared" ref="B40:B64" si="5">C39+1</f>
        <v>45694</v>
      </c>
      <c r="C40" s="2">
        <f t="shared" si="3"/>
        <v>45707</v>
      </c>
      <c r="E40">
        <f t="shared" si="4"/>
        <v>2025</v>
      </c>
    </row>
    <row r="41" spans="1:5" x14ac:dyDescent="0.25">
      <c r="A41" t="s">
        <v>4045</v>
      </c>
      <c r="B41" s="2">
        <f t="shared" si="5"/>
        <v>45708</v>
      </c>
      <c r="C41" s="2">
        <f t="shared" si="3"/>
        <v>45721</v>
      </c>
      <c r="E41">
        <f t="shared" si="4"/>
        <v>2025</v>
      </c>
    </row>
    <row r="42" spans="1:5" x14ac:dyDescent="0.25">
      <c r="A42" t="s">
        <v>4046</v>
      </c>
      <c r="B42" s="2">
        <f t="shared" si="5"/>
        <v>45722</v>
      </c>
      <c r="C42" s="2">
        <f t="shared" si="3"/>
        <v>45735</v>
      </c>
      <c r="E42">
        <f t="shared" si="4"/>
        <v>2025</v>
      </c>
    </row>
    <row r="43" spans="1:5" x14ac:dyDescent="0.25">
      <c r="A43" t="s">
        <v>4047</v>
      </c>
      <c r="B43" s="2">
        <f t="shared" si="5"/>
        <v>45736</v>
      </c>
      <c r="C43" s="2">
        <f t="shared" si="3"/>
        <v>45749</v>
      </c>
      <c r="E43">
        <f t="shared" si="4"/>
        <v>2025</v>
      </c>
    </row>
    <row r="44" spans="1:5" x14ac:dyDescent="0.25">
      <c r="A44" t="s">
        <v>4048</v>
      </c>
      <c r="B44" s="2">
        <f t="shared" si="5"/>
        <v>45750</v>
      </c>
      <c r="C44" s="2">
        <f t="shared" si="3"/>
        <v>45763</v>
      </c>
      <c r="E44">
        <f t="shared" si="4"/>
        <v>2025</v>
      </c>
    </row>
    <row r="45" spans="1:5" x14ac:dyDescent="0.25">
      <c r="A45" t="s">
        <v>4049</v>
      </c>
      <c r="B45" s="2">
        <f t="shared" si="5"/>
        <v>45764</v>
      </c>
      <c r="C45" s="2">
        <f t="shared" si="3"/>
        <v>45777</v>
      </c>
      <c r="E45">
        <f t="shared" si="4"/>
        <v>2025</v>
      </c>
    </row>
    <row r="46" spans="1:5" x14ac:dyDescent="0.25">
      <c r="A46" t="s">
        <v>4050</v>
      </c>
      <c r="B46" s="2">
        <f t="shared" si="5"/>
        <v>45778</v>
      </c>
      <c r="C46" s="2">
        <f t="shared" si="3"/>
        <v>45791</v>
      </c>
      <c r="E46">
        <f t="shared" si="4"/>
        <v>2025</v>
      </c>
    </row>
    <row r="47" spans="1:5" x14ac:dyDescent="0.25">
      <c r="A47" t="s">
        <v>4051</v>
      </c>
      <c r="B47" s="2">
        <f t="shared" si="5"/>
        <v>45792</v>
      </c>
      <c r="C47" s="2">
        <f t="shared" si="3"/>
        <v>45805</v>
      </c>
      <c r="E47">
        <f t="shared" si="4"/>
        <v>2025</v>
      </c>
    </row>
    <row r="48" spans="1:5" x14ac:dyDescent="0.25">
      <c r="A48" t="s">
        <v>4052</v>
      </c>
      <c r="B48" s="2">
        <f t="shared" si="5"/>
        <v>45806</v>
      </c>
      <c r="C48" s="2">
        <f t="shared" si="3"/>
        <v>45819</v>
      </c>
      <c r="E48">
        <f t="shared" si="4"/>
        <v>2025</v>
      </c>
    </row>
    <row r="49" spans="1:5" x14ac:dyDescent="0.25">
      <c r="A49" t="s">
        <v>4053</v>
      </c>
      <c r="B49" s="2">
        <f t="shared" si="5"/>
        <v>45820</v>
      </c>
      <c r="C49" s="2">
        <f t="shared" si="3"/>
        <v>45833</v>
      </c>
      <c r="E49">
        <f t="shared" si="4"/>
        <v>2025</v>
      </c>
    </row>
    <row r="50" spans="1:5" x14ac:dyDescent="0.25">
      <c r="A50" t="s">
        <v>4054</v>
      </c>
      <c r="B50" s="2">
        <f t="shared" si="5"/>
        <v>45834</v>
      </c>
      <c r="C50" s="2">
        <f t="shared" si="3"/>
        <v>45847</v>
      </c>
      <c r="E50">
        <f t="shared" si="4"/>
        <v>2025</v>
      </c>
    </row>
    <row r="51" spans="1:5" x14ac:dyDescent="0.25">
      <c r="A51" t="s">
        <v>4055</v>
      </c>
      <c r="B51" s="2">
        <f t="shared" si="5"/>
        <v>45848</v>
      </c>
      <c r="C51" s="2">
        <f t="shared" si="3"/>
        <v>45861</v>
      </c>
      <c r="E51">
        <f t="shared" si="4"/>
        <v>2025</v>
      </c>
    </row>
    <row r="52" spans="1:5" x14ac:dyDescent="0.25">
      <c r="A52" t="s">
        <v>4056</v>
      </c>
      <c r="B52" s="2">
        <f t="shared" si="5"/>
        <v>45862</v>
      </c>
      <c r="C52" s="2">
        <f t="shared" si="3"/>
        <v>45875</v>
      </c>
      <c r="E52">
        <f t="shared" si="4"/>
        <v>2025</v>
      </c>
    </row>
    <row r="53" spans="1:5" x14ac:dyDescent="0.25">
      <c r="A53" t="s">
        <v>4057</v>
      </c>
      <c r="B53" s="2">
        <f t="shared" si="5"/>
        <v>45876</v>
      </c>
      <c r="C53" s="2">
        <f t="shared" si="3"/>
        <v>45889</v>
      </c>
      <c r="E53">
        <f t="shared" si="4"/>
        <v>2025</v>
      </c>
    </row>
    <row r="54" spans="1:5" x14ac:dyDescent="0.25">
      <c r="A54" t="s">
        <v>4058</v>
      </c>
      <c r="B54" s="2">
        <f t="shared" si="5"/>
        <v>45890</v>
      </c>
      <c r="C54" s="2">
        <f t="shared" si="3"/>
        <v>45903</v>
      </c>
      <c r="E54">
        <f t="shared" si="4"/>
        <v>2025</v>
      </c>
    </row>
    <row r="55" spans="1:5" x14ac:dyDescent="0.25">
      <c r="A55" t="s">
        <v>4059</v>
      </c>
      <c r="B55" s="2">
        <f t="shared" si="5"/>
        <v>45904</v>
      </c>
      <c r="C55" s="2">
        <f t="shared" si="3"/>
        <v>45917</v>
      </c>
      <c r="E55">
        <f t="shared" si="4"/>
        <v>2025</v>
      </c>
    </row>
    <row r="56" spans="1:5" x14ac:dyDescent="0.25">
      <c r="A56" t="s">
        <v>4060</v>
      </c>
      <c r="B56" s="2">
        <f t="shared" si="5"/>
        <v>45918</v>
      </c>
      <c r="C56" s="2">
        <f t="shared" si="3"/>
        <v>45931</v>
      </c>
      <c r="E56">
        <f t="shared" si="4"/>
        <v>2025</v>
      </c>
    </row>
    <row r="57" spans="1:5" x14ac:dyDescent="0.25">
      <c r="A57" t="s">
        <v>4061</v>
      </c>
      <c r="B57" s="2">
        <f t="shared" si="5"/>
        <v>45932</v>
      </c>
      <c r="C57" s="2">
        <f t="shared" si="3"/>
        <v>45945</v>
      </c>
      <c r="E57">
        <f t="shared" si="4"/>
        <v>2025</v>
      </c>
    </row>
    <row r="58" spans="1:5" x14ac:dyDescent="0.25">
      <c r="A58" t="s">
        <v>4062</v>
      </c>
      <c r="B58" s="2">
        <f t="shared" si="5"/>
        <v>45946</v>
      </c>
      <c r="C58" s="2">
        <f t="shared" si="3"/>
        <v>45959</v>
      </c>
      <c r="E58">
        <f t="shared" si="4"/>
        <v>2025</v>
      </c>
    </row>
    <row r="59" spans="1:5" x14ac:dyDescent="0.25">
      <c r="A59" t="s">
        <v>4063</v>
      </c>
      <c r="B59" s="2">
        <f t="shared" si="5"/>
        <v>45960</v>
      </c>
      <c r="C59" s="2">
        <f t="shared" si="3"/>
        <v>45973</v>
      </c>
      <c r="E59">
        <f t="shared" si="4"/>
        <v>2025</v>
      </c>
    </row>
    <row r="60" spans="1:5" x14ac:dyDescent="0.25">
      <c r="A60" t="s">
        <v>4064</v>
      </c>
      <c r="B60" s="2">
        <f t="shared" si="5"/>
        <v>45974</v>
      </c>
      <c r="C60" s="2">
        <f t="shared" si="3"/>
        <v>45987</v>
      </c>
      <c r="E60">
        <f t="shared" si="4"/>
        <v>2025</v>
      </c>
    </row>
    <row r="61" spans="1:5" x14ac:dyDescent="0.25">
      <c r="A61" t="s">
        <v>4065</v>
      </c>
      <c r="B61" s="2">
        <f t="shared" si="5"/>
        <v>45988</v>
      </c>
      <c r="C61" s="2">
        <f t="shared" si="3"/>
        <v>46001</v>
      </c>
      <c r="E61">
        <f t="shared" si="4"/>
        <v>2025</v>
      </c>
    </row>
    <row r="62" spans="1:5" x14ac:dyDescent="0.25">
      <c r="A62" t="s">
        <v>4066</v>
      </c>
      <c r="B62" s="2">
        <f t="shared" si="5"/>
        <v>46002</v>
      </c>
      <c r="C62" s="2">
        <f t="shared" si="3"/>
        <v>46015</v>
      </c>
      <c r="E62">
        <f t="shared" si="4"/>
        <v>2025</v>
      </c>
    </row>
    <row r="63" spans="1:5" x14ac:dyDescent="0.25">
      <c r="A63" t="s">
        <v>4067</v>
      </c>
      <c r="B63" s="2">
        <f t="shared" si="5"/>
        <v>46016</v>
      </c>
      <c r="C63" s="2">
        <f t="shared" si="3"/>
        <v>46029</v>
      </c>
      <c r="E63">
        <f t="shared" si="4"/>
        <v>2025</v>
      </c>
    </row>
    <row r="64" spans="1:5" x14ac:dyDescent="0.25">
      <c r="A64" t="s">
        <v>4068</v>
      </c>
      <c r="B64" s="2">
        <f t="shared" si="5"/>
        <v>46030</v>
      </c>
      <c r="C64" s="2">
        <f t="shared" si="3"/>
        <v>46043</v>
      </c>
      <c r="E64">
        <f t="shared" si="4"/>
        <v>2026</v>
      </c>
    </row>
    <row r="65" spans="2:3" x14ac:dyDescent="0.25">
      <c r="B65" s="2"/>
      <c r="C65" s="2"/>
    </row>
    <row r="66" spans="2:3" x14ac:dyDescent="0.25">
      <c r="B66" s="2"/>
      <c r="C66" s="2"/>
    </row>
    <row r="67" spans="2:3" x14ac:dyDescent="0.25">
      <c r="B67" s="2"/>
      <c r="C67" s="2"/>
    </row>
    <row r="68" spans="2:3" x14ac:dyDescent="0.25">
      <c r="B68" s="2"/>
      <c r="C68" s="2"/>
    </row>
    <row r="69" spans="2:3" x14ac:dyDescent="0.25">
      <c r="B69" s="2"/>
      <c r="C69" s="2"/>
    </row>
    <row r="70" spans="2:3" x14ac:dyDescent="0.25">
      <c r="B70" s="2"/>
      <c r="C70" s="2"/>
    </row>
    <row r="71" spans="2:3" x14ac:dyDescent="0.25">
      <c r="B71" s="2"/>
      <c r="C71" s="2"/>
    </row>
    <row r="72" spans="2:3" x14ac:dyDescent="0.25">
      <c r="B72" s="2"/>
      <c r="C72" s="2"/>
    </row>
    <row r="73" spans="2:3" x14ac:dyDescent="0.25">
      <c r="B73" s="2"/>
      <c r="C73" s="2"/>
    </row>
    <row r="74" spans="2:3" x14ac:dyDescent="0.25">
      <c r="B74" s="2"/>
      <c r="C74" s="2"/>
    </row>
  </sheetData>
  <phoneticPr fontId="7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D82F6-FC96-445A-8948-DD9B94D720A4}">
  <sheetPr>
    <tabColor theme="9"/>
  </sheetPr>
  <dimension ref="A1:BV29"/>
  <sheetViews>
    <sheetView workbookViewId="0">
      <pane xSplit="5" ySplit="3" topLeftCell="AH4" activePane="bottomRight" state="frozen"/>
      <selection pane="topRight"/>
      <selection pane="bottomLeft"/>
      <selection pane="bottomRight" activeCell="AN4" sqref="AN4"/>
    </sheetView>
  </sheetViews>
  <sheetFormatPr baseColWidth="10" defaultColWidth="11.42578125" defaultRowHeight="15" x14ac:dyDescent="0.25"/>
  <cols>
    <col min="1" max="1" width="27" style="4" bestFit="1" customWidth="1"/>
    <col min="2" max="2" width="10.28515625" style="4" bestFit="1" customWidth="1"/>
    <col min="3" max="3" width="5.85546875" style="4" bestFit="1" customWidth="1"/>
    <col min="4" max="4" width="11.42578125" style="4"/>
    <col min="5" max="5" width="11.42578125" style="5"/>
    <col min="6" max="6" width="11.42578125" style="36"/>
    <col min="7" max="8" width="11.42578125" style="4"/>
    <col min="9" max="9" width="11.42578125" style="5"/>
    <col min="10" max="12" width="11.42578125" style="4"/>
    <col min="13" max="13" width="11.42578125" style="5"/>
    <col min="14" max="16" width="11.42578125" style="4"/>
    <col min="17" max="17" width="11.42578125" style="5"/>
    <col min="18" max="20" width="11.42578125" style="4"/>
    <col min="21" max="21" width="11.42578125" style="5"/>
    <col min="22" max="22" width="11.42578125" style="36"/>
    <col min="23" max="24" width="11.42578125" style="4"/>
    <col min="25" max="25" width="11.42578125" style="5"/>
    <col min="26" max="28" width="11.42578125" style="4"/>
    <col min="29" max="29" width="11.42578125" style="5"/>
    <col min="30" max="32" width="11.42578125" style="4"/>
    <col min="33" max="33" width="11.42578125" style="5"/>
    <col min="34" max="36" width="11.42578125" style="4"/>
    <col min="37" max="37" width="11.42578125" style="5"/>
    <col min="38" max="39" width="11.42578125" style="4"/>
    <col min="40" max="41" width="11.28515625" style="4" customWidth="1"/>
    <col min="42" max="42" width="11.7109375" style="4" bestFit="1" customWidth="1"/>
    <col min="43" max="43" width="11.28515625" style="4" customWidth="1"/>
    <col min="44" max="44" width="12" style="4" bestFit="1" customWidth="1"/>
    <col min="45" max="45" width="11.42578125" style="4"/>
    <col min="46" max="46" width="11.42578125" style="5"/>
    <col min="47" max="47" width="11.42578125" style="4"/>
    <col min="48" max="49" width="11.28515625" style="4" customWidth="1"/>
    <col min="50" max="50" width="11.7109375" style="4" bestFit="1" customWidth="1"/>
    <col min="51" max="51" width="11.28515625" style="4" customWidth="1"/>
    <col min="52" max="52" width="12" style="4" bestFit="1" customWidth="1"/>
    <col min="53" max="53" width="11.42578125" style="4"/>
    <col min="54" max="54" width="11.42578125" style="5"/>
    <col min="55" max="55" width="11.42578125" style="36"/>
    <col min="56" max="57" width="11.42578125" style="4"/>
    <col min="58" max="58" width="11.42578125" style="5"/>
    <col min="59" max="61" width="11.42578125" style="4"/>
    <col min="62" max="62" width="11.42578125" style="5"/>
    <col min="63" max="65" width="11.42578125" style="4"/>
    <col min="66" max="66" width="11.42578125" style="5"/>
    <col min="67" max="69" width="11.42578125" style="4"/>
    <col min="70" max="70" width="11.42578125" style="5"/>
    <col min="71" max="73" width="11.42578125" style="4"/>
    <col min="74" max="74" width="11.28515625" style="4" customWidth="1"/>
    <col min="75" max="16384" width="11.42578125" style="4"/>
  </cols>
  <sheetData>
    <row r="1" spans="1:74" x14ac:dyDescent="0.25">
      <c r="A1" s="56">
        <f ca="1">TODAY()</f>
        <v>45685</v>
      </c>
      <c r="F1" s="183" t="s">
        <v>3062</v>
      </c>
      <c r="G1" s="184"/>
      <c r="H1" s="184"/>
      <c r="I1" s="184"/>
      <c r="J1" s="184"/>
      <c r="K1" s="184"/>
      <c r="L1" s="184"/>
      <c r="M1" s="184"/>
      <c r="N1" s="184"/>
      <c r="O1" s="184"/>
      <c r="P1" s="184"/>
      <c r="Q1" s="184"/>
      <c r="R1" s="184"/>
      <c r="S1" s="184"/>
      <c r="T1" s="184"/>
      <c r="U1" s="184"/>
      <c r="V1" s="188" t="s">
        <v>3066</v>
      </c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87" t="s">
        <v>3063</v>
      </c>
      <c r="AM1" s="184" t="s">
        <v>3064</v>
      </c>
      <c r="AN1" s="184"/>
      <c r="AO1" s="184"/>
      <c r="AP1" s="184"/>
      <c r="AQ1" s="184"/>
      <c r="AR1" s="184"/>
      <c r="AS1" s="184"/>
      <c r="AT1" s="185"/>
      <c r="AU1" s="186" t="s">
        <v>3065</v>
      </c>
      <c r="AV1" s="186"/>
      <c r="AW1" s="186"/>
      <c r="AX1" s="186"/>
      <c r="AY1" s="186"/>
      <c r="AZ1" s="186"/>
      <c r="BA1" s="186"/>
      <c r="BB1" s="187"/>
      <c r="BC1" s="181" t="s">
        <v>32</v>
      </c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2"/>
      <c r="BR1" s="182"/>
      <c r="BS1" s="182"/>
      <c r="BT1" s="182"/>
      <c r="BU1" s="182"/>
      <c r="BV1" s="182"/>
    </row>
    <row r="2" spans="1:74" x14ac:dyDescent="0.25">
      <c r="A2" s="56"/>
      <c r="F2" s="118" t="s">
        <v>4069</v>
      </c>
      <c r="G2" s="119" t="s">
        <v>4070</v>
      </c>
      <c r="H2" s="119"/>
      <c r="I2" s="119"/>
      <c r="J2" s="119" t="s">
        <v>4071</v>
      </c>
      <c r="K2" s="119" t="s">
        <v>4072</v>
      </c>
      <c r="L2" s="119"/>
      <c r="M2" s="119"/>
      <c r="N2" s="119" t="s">
        <v>4073</v>
      </c>
      <c r="O2" s="119" t="s">
        <v>4074</v>
      </c>
      <c r="P2" s="119"/>
      <c r="Q2" s="119"/>
      <c r="R2" s="119" t="s">
        <v>4075</v>
      </c>
      <c r="S2" s="119" t="s">
        <v>4076</v>
      </c>
      <c r="T2" s="119"/>
      <c r="U2" s="119"/>
      <c r="V2" s="123" t="s">
        <v>4077</v>
      </c>
      <c r="W2" s="121" t="s">
        <v>4078</v>
      </c>
      <c r="X2" s="121"/>
      <c r="Y2" s="121"/>
      <c r="Z2" s="121" t="s">
        <v>4079</v>
      </c>
      <c r="AA2" s="121" t="s">
        <v>4080</v>
      </c>
      <c r="AB2" s="121"/>
      <c r="AC2" s="121"/>
      <c r="AD2" s="121" t="s">
        <v>4081</v>
      </c>
      <c r="AE2" s="121" t="s">
        <v>4082</v>
      </c>
      <c r="AF2" s="121"/>
      <c r="AG2" s="121"/>
      <c r="AH2" s="121" t="s">
        <v>4083</v>
      </c>
      <c r="AI2" s="121" t="s">
        <v>4084</v>
      </c>
      <c r="AJ2" s="121"/>
      <c r="AK2" s="121"/>
      <c r="AL2" s="87" t="s">
        <v>4086</v>
      </c>
      <c r="AM2" s="119" t="s">
        <v>4087</v>
      </c>
      <c r="AN2" s="119"/>
      <c r="AO2" s="119"/>
      <c r="AP2" s="119"/>
      <c r="AQ2" s="119"/>
      <c r="AR2" s="119"/>
      <c r="AS2" s="119"/>
      <c r="AT2" s="120"/>
      <c r="AU2" s="121"/>
      <c r="AV2" s="121"/>
      <c r="AW2" s="121"/>
      <c r="AX2" s="121"/>
      <c r="AY2" s="121"/>
      <c r="AZ2" s="121"/>
      <c r="BA2" s="121"/>
      <c r="BB2" s="122"/>
      <c r="BC2" s="116" t="s">
        <v>4090</v>
      </c>
      <c r="BD2" s="117" t="s">
        <v>4091</v>
      </c>
      <c r="BE2" s="117"/>
      <c r="BF2" s="117"/>
      <c r="BG2" s="117" t="s">
        <v>4092</v>
      </c>
      <c r="BH2" s="117" t="s">
        <v>4093</v>
      </c>
      <c r="BI2" s="117"/>
      <c r="BJ2" s="117"/>
      <c r="BK2" s="117" t="s">
        <v>4094</v>
      </c>
      <c r="BL2" s="117" t="s">
        <v>4095</v>
      </c>
      <c r="BM2" s="117"/>
      <c r="BN2" s="117"/>
      <c r="BO2" s="117" t="s">
        <v>4096</v>
      </c>
      <c r="BP2" s="117" t="s">
        <v>4097</v>
      </c>
      <c r="BQ2" s="117"/>
      <c r="BR2" s="117"/>
      <c r="BS2" s="117" t="s">
        <v>4098</v>
      </c>
      <c r="BT2" s="117" t="s">
        <v>4099</v>
      </c>
      <c r="BU2" s="117"/>
      <c r="BV2" s="117"/>
    </row>
    <row r="3" spans="1:74" ht="60" x14ac:dyDescent="0.25">
      <c r="A3" s="6" t="s">
        <v>2</v>
      </c>
      <c r="B3" s="6" t="s">
        <v>40</v>
      </c>
      <c r="C3" s="6" t="s">
        <v>0</v>
      </c>
      <c r="D3" s="6" t="s">
        <v>14</v>
      </c>
      <c r="E3" s="7" t="s">
        <v>15</v>
      </c>
      <c r="F3" s="33" t="s">
        <v>3044</v>
      </c>
      <c r="G3" s="9" t="s">
        <v>3045</v>
      </c>
      <c r="H3" s="10" t="s">
        <v>3046</v>
      </c>
      <c r="I3" s="7" t="s">
        <v>3056</v>
      </c>
      <c r="J3" s="8" t="s">
        <v>3047</v>
      </c>
      <c r="K3" s="9" t="s">
        <v>3048</v>
      </c>
      <c r="L3" s="10" t="s">
        <v>3049</v>
      </c>
      <c r="M3" s="7" t="s">
        <v>3057</v>
      </c>
      <c r="N3" s="8" t="s">
        <v>3050</v>
      </c>
      <c r="O3" s="9" t="s">
        <v>3051</v>
      </c>
      <c r="P3" s="10" t="s">
        <v>3052</v>
      </c>
      <c r="Q3" s="7" t="s">
        <v>3058</v>
      </c>
      <c r="R3" s="8" t="s">
        <v>3053</v>
      </c>
      <c r="S3" s="9" t="s">
        <v>3054</v>
      </c>
      <c r="T3" s="10" t="s">
        <v>3055</v>
      </c>
      <c r="U3" s="7" t="s">
        <v>3059</v>
      </c>
      <c r="V3" s="33" t="s">
        <v>3044</v>
      </c>
      <c r="W3" s="9" t="s">
        <v>3045</v>
      </c>
      <c r="X3" s="10" t="s">
        <v>3046</v>
      </c>
      <c r="Y3" s="7" t="s">
        <v>3056</v>
      </c>
      <c r="Z3" s="8" t="s">
        <v>3047</v>
      </c>
      <c r="AA3" s="9" t="s">
        <v>3048</v>
      </c>
      <c r="AB3" s="10" t="s">
        <v>3049</v>
      </c>
      <c r="AC3" s="7" t="s">
        <v>3057</v>
      </c>
      <c r="AD3" s="8" t="s">
        <v>3050</v>
      </c>
      <c r="AE3" s="9" t="s">
        <v>3051</v>
      </c>
      <c r="AF3" s="10" t="s">
        <v>3052</v>
      </c>
      <c r="AG3" s="7" t="s">
        <v>3058</v>
      </c>
      <c r="AH3" s="8" t="s">
        <v>3053</v>
      </c>
      <c r="AI3" s="9" t="s">
        <v>3054</v>
      </c>
      <c r="AJ3" s="10" t="s">
        <v>3055</v>
      </c>
      <c r="AK3" s="7" t="s">
        <v>3059</v>
      </c>
      <c r="AL3" s="8" t="s">
        <v>4085</v>
      </c>
      <c r="AM3" s="8" t="s">
        <v>3060</v>
      </c>
      <c r="AN3" s="9" t="s">
        <v>4088</v>
      </c>
      <c r="AO3" s="10" t="s">
        <v>4089</v>
      </c>
      <c r="AP3" s="8" t="s">
        <v>3061</v>
      </c>
      <c r="AQ3" s="17" t="s">
        <v>39</v>
      </c>
      <c r="AR3" s="8" t="s">
        <v>3</v>
      </c>
      <c r="AS3" s="16" t="s">
        <v>10</v>
      </c>
      <c r="AT3" s="11" t="s">
        <v>13</v>
      </c>
      <c r="AU3" s="8" t="s">
        <v>3071</v>
      </c>
      <c r="AV3" s="9" t="s">
        <v>3072</v>
      </c>
      <c r="AW3" s="10" t="s">
        <v>3073</v>
      </c>
      <c r="AX3" s="8" t="s">
        <v>3074</v>
      </c>
      <c r="AY3" s="17" t="s">
        <v>39</v>
      </c>
      <c r="AZ3" s="8" t="s">
        <v>3</v>
      </c>
      <c r="BA3" s="16" t="s">
        <v>10</v>
      </c>
      <c r="BB3" s="11" t="s">
        <v>3075</v>
      </c>
      <c r="BC3" s="33" t="s">
        <v>11</v>
      </c>
      <c r="BD3" s="9" t="s">
        <v>4</v>
      </c>
      <c r="BE3" s="10" t="s">
        <v>7</v>
      </c>
      <c r="BF3" s="7" t="s">
        <v>37</v>
      </c>
      <c r="BG3" s="8" t="s">
        <v>1</v>
      </c>
      <c r="BH3" s="9" t="s">
        <v>45</v>
      </c>
      <c r="BI3" s="10" t="s">
        <v>8</v>
      </c>
      <c r="BJ3" s="7" t="s">
        <v>36</v>
      </c>
      <c r="BK3" s="8" t="s">
        <v>12</v>
      </c>
      <c r="BL3" s="9" t="s">
        <v>6</v>
      </c>
      <c r="BM3" s="10" t="s">
        <v>9</v>
      </c>
      <c r="BN3" s="7" t="s">
        <v>38</v>
      </c>
      <c r="BO3" s="8" t="s">
        <v>3067</v>
      </c>
      <c r="BP3" s="9" t="s">
        <v>3068</v>
      </c>
      <c r="BQ3" s="10" t="s">
        <v>3069</v>
      </c>
      <c r="BR3" s="7" t="s">
        <v>3070</v>
      </c>
      <c r="BS3" s="8" t="s">
        <v>5</v>
      </c>
      <c r="BT3" s="9" t="s">
        <v>33</v>
      </c>
      <c r="BU3" s="10" t="s">
        <v>34</v>
      </c>
      <c r="BV3" s="8" t="s">
        <v>35</v>
      </c>
    </row>
    <row r="4" spans="1:74" x14ac:dyDescent="0.25">
      <c r="A4" s="57" t="s">
        <v>4042</v>
      </c>
      <c r="B4" s="4" t="str">
        <f t="shared" ref="B4:B29" ca="1" si="0">IFERROR(IF($A$1&lt;D4,"Pendiente",IF($A$1=D4,"En curso",IF(AND($A$1&gt;D4,$A$1&lt;E4),"En curso",IF($A$1=E4,"En curso",IF($A$1&gt;E4,"Cerrado","REVISAR"))))),"Pendiente")</f>
        <v>Cerrado</v>
      </c>
      <c r="C4" s="12">
        <v>1</v>
      </c>
      <c r="D4" s="83">
        <f>VLOOKUP(A4,Config!$A:$C,2,0)</f>
        <v>45666</v>
      </c>
      <c r="E4" s="84">
        <f>VLOOKUP(A4,Config!$A:$C,3,0)</f>
        <v>45679</v>
      </c>
      <c r="F4" s="34">
        <f>'[1]Burndown Chart'!$E$122</f>
        <v>13</v>
      </c>
      <c r="G4" s="13">
        <f>'[1]Burndown Chart'!$F$122</f>
        <v>13</v>
      </c>
      <c r="H4" s="12">
        <f t="shared" ref="H4:H7" si="1">F4-G4</f>
        <v>0</v>
      </c>
      <c r="I4" s="35">
        <f>F4/AM4</f>
        <v>0.16883116883116883</v>
      </c>
      <c r="J4" s="13">
        <f>'[1]Burndown Chart'!$E$123</f>
        <v>64</v>
      </c>
      <c r="K4" s="13">
        <f>'[1]Burndown Chart'!$F$123</f>
        <v>64</v>
      </c>
      <c r="L4" s="12">
        <f t="shared" ref="L4:L7" si="2">J4-K4</f>
        <v>0</v>
      </c>
      <c r="M4" s="35">
        <f>J4/AM4</f>
        <v>0.83116883116883122</v>
      </c>
      <c r="N4" s="13">
        <f>'[1]Burndown Chart'!$E$124</f>
        <v>0</v>
      </c>
      <c r="O4" s="13">
        <f>'[1]Burndown Chart'!$F$124</f>
        <v>0</v>
      </c>
      <c r="P4" s="12">
        <f t="shared" ref="P4:P7" si="3">N4-O4</f>
        <v>0</v>
      </c>
      <c r="Q4" s="35">
        <f>N4/AM4</f>
        <v>0</v>
      </c>
      <c r="R4" s="13">
        <f>'[1]Burndown Chart'!$E$125</f>
        <v>0</v>
      </c>
      <c r="S4" s="124">
        <f>'[1]Burndown Chart'!$F$125</f>
        <v>0</v>
      </c>
      <c r="T4" s="14">
        <f>R4-S4</f>
        <v>0</v>
      </c>
      <c r="U4" s="35">
        <f>R4/AM4</f>
        <v>0</v>
      </c>
      <c r="V4" s="34">
        <f>'[1]Burndown Chart'!$E$137</f>
        <v>13</v>
      </c>
      <c r="W4" s="13">
        <f>'[1]Burndown Chart'!$F$137</f>
        <v>13</v>
      </c>
      <c r="X4" s="12">
        <f t="shared" ref="X4:X15" si="4">V4-W4</f>
        <v>0</v>
      </c>
      <c r="Y4" s="35" t="e">
        <f t="shared" ref="Y4:Y15" si="5">V4/AU4</f>
        <v>#DIV/0!</v>
      </c>
      <c r="Z4" s="13">
        <f>'[1]Burndown Chart'!$E$138</f>
        <v>52</v>
      </c>
      <c r="AA4" s="13">
        <f>'[1]Burndown Chart'!$F$138</f>
        <v>52</v>
      </c>
      <c r="AB4" s="12">
        <f>Z4-AA4</f>
        <v>0</v>
      </c>
      <c r="AC4" s="35" t="e">
        <f>Z4/AU4</f>
        <v>#DIV/0!</v>
      </c>
      <c r="AD4" s="13">
        <f>'[1]Burndown Chart'!$E$139</f>
        <v>0</v>
      </c>
      <c r="AE4" s="13">
        <f>'[1]Burndown Chart'!$F$139</f>
        <v>0</v>
      </c>
      <c r="AF4" s="12">
        <f>AD4-AE4</f>
        <v>0</v>
      </c>
      <c r="AG4" s="35" t="e">
        <f>AD4/AU4</f>
        <v>#DIV/0!</v>
      </c>
      <c r="AH4" s="13">
        <f>'[1]Burndown Chart'!$E$140</f>
        <v>0</v>
      </c>
      <c r="AI4" s="13">
        <f>'[1]Burndown Chart'!$F$140</f>
        <v>0</v>
      </c>
      <c r="AJ4" s="12">
        <f>AH4-AI4</f>
        <v>0</v>
      </c>
      <c r="AK4" s="35" t="e">
        <f>AH4/AU4</f>
        <v>#DIV/0!</v>
      </c>
      <c r="AL4" s="13">
        <f>'[1]Capacidad Equipos'!$H$16</f>
        <v>70</v>
      </c>
      <c r="AM4" s="13">
        <f>'[1]Burndown Chart'!$H$95</f>
        <v>77</v>
      </c>
      <c r="AN4" s="14">
        <f>G4+K4+O4+S4</f>
        <v>77</v>
      </c>
      <c r="AO4" s="12">
        <f>H4+L4+P4+T4</f>
        <v>0</v>
      </c>
      <c r="AP4" s="15">
        <f xml:space="preserve"> AN4/AM4</f>
        <v>1</v>
      </c>
      <c r="AQ4" s="14">
        <f>IF(AN4=0,0,SUM($AN$4:AN4)/C4)</f>
        <v>77</v>
      </c>
      <c r="AR4" s="15">
        <f>IFERROR(AN4/AL4,0)</f>
        <v>1.1000000000000001</v>
      </c>
      <c r="AS4" s="14">
        <f>AN4</f>
        <v>77</v>
      </c>
      <c r="AT4" s="18">
        <f>AS4/C4</f>
        <v>77</v>
      </c>
      <c r="AU4" s="85"/>
      <c r="AV4" s="12">
        <f t="shared" ref="AV4:AV15" si="6">W4+AA4+AE4+AI4</f>
        <v>65</v>
      </c>
      <c r="AW4" s="12">
        <f t="shared" ref="AW4:AW15" si="7">X4+AB4+AF4+AJ4</f>
        <v>0</v>
      </c>
      <c r="AX4" s="15" t="e">
        <f t="shared" ref="AX4:AX15" si="8" xml:space="preserve"> AV4/AU4</f>
        <v>#DIV/0!</v>
      </c>
      <c r="AY4" s="14">
        <f>IF(AV4=0,0,SUM($AV$4:AV4)/C4)</f>
        <v>65</v>
      </c>
      <c r="AZ4" s="15">
        <f>IFERROR(AV4/AL4,0)</f>
        <v>0.9285714285714286</v>
      </c>
      <c r="BA4" s="12">
        <f>AV4</f>
        <v>65</v>
      </c>
      <c r="BB4" s="18">
        <f>BA4/C4</f>
        <v>65</v>
      </c>
      <c r="BC4" s="34">
        <f>'[1]Burndown Chart'!$E$127</f>
        <v>1</v>
      </c>
      <c r="BD4" s="13">
        <f>'[1]Burndown Chart'!$F$127</f>
        <v>1</v>
      </c>
      <c r="BE4" s="12">
        <f>BC4-BD4</f>
        <v>0</v>
      </c>
      <c r="BF4" s="35">
        <f>BC4/BS4</f>
        <v>0.14285714285714285</v>
      </c>
      <c r="BG4" s="13">
        <f>'[1]Burndown Chart'!$E$128</f>
        <v>6</v>
      </c>
      <c r="BH4" s="13">
        <f>'[1]Burndown Chart'!$F$128</f>
        <v>6</v>
      </c>
      <c r="BI4" s="12">
        <f t="shared" ref="BI4:BI7" si="9">BG4-BH4</f>
        <v>0</v>
      </c>
      <c r="BJ4" s="35">
        <f>BG4/BS4</f>
        <v>0.8571428571428571</v>
      </c>
      <c r="BK4" s="13">
        <f>'[1]Burndown Chart'!$E$129</f>
        <v>0</v>
      </c>
      <c r="BL4" s="13">
        <f>'[1]Burndown Chart'!$F$129</f>
        <v>0</v>
      </c>
      <c r="BM4" s="12">
        <f>BK4-BL4</f>
        <v>0</v>
      </c>
      <c r="BN4" s="37">
        <f>BK4/BS4</f>
        <v>0</v>
      </c>
      <c r="BO4" s="13">
        <f>'[1]Burndown Chart'!$E$130</f>
        <v>0</v>
      </c>
      <c r="BP4" s="13">
        <f>'[1]Burndown Chart'!$F$130</f>
        <v>0</v>
      </c>
      <c r="BQ4" s="12">
        <f>BO4-BP4</f>
        <v>0</v>
      </c>
      <c r="BR4" s="37">
        <f>BO4/BS4</f>
        <v>0</v>
      </c>
      <c r="BS4" s="13">
        <f>'[1]Burndown Chart'!$E$126</f>
        <v>7</v>
      </c>
      <c r="BT4" s="13">
        <f>'[1]Burndown Chart'!$F$126</f>
        <v>7</v>
      </c>
      <c r="BU4" s="12">
        <f>BS4-BT4</f>
        <v>0</v>
      </c>
      <c r="BV4" s="15">
        <f xml:space="preserve"> BT4/(BT4+BU4)</f>
        <v>1</v>
      </c>
    </row>
    <row r="5" spans="1:74" x14ac:dyDescent="0.25">
      <c r="A5" s="57" t="s">
        <v>4043</v>
      </c>
      <c r="B5" s="4" t="str">
        <f t="shared" ca="1" si="0"/>
        <v>En curso</v>
      </c>
      <c r="C5" s="12">
        <f>C4+1</f>
        <v>2</v>
      </c>
      <c r="D5" s="83">
        <f>VLOOKUP(A5,Config!$A:$C,2,0)</f>
        <v>45680</v>
      </c>
      <c r="E5" s="84">
        <f>VLOOKUP(A5,Config!$A:$C,3,0)</f>
        <v>45693</v>
      </c>
      <c r="F5" s="39">
        <f>'[2]Burndown Chart'!$E$122</f>
        <v>0</v>
      </c>
      <c r="G5" s="38">
        <f>'[2]Burndown Chart'!$F$122</f>
        <v>0</v>
      </c>
      <c r="H5" s="12">
        <f t="shared" si="1"/>
        <v>0</v>
      </c>
      <c r="I5" s="35">
        <f>F5/AM5</f>
        <v>0</v>
      </c>
      <c r="J5" s="38">
        <f>'[2]Burndown Chart'!$E$123</f>
        <v>63</v>
      </c>
      <c r="K5" s="38">
        <f>'[2]Burndown Chart'!$F$123</f>
        <v>2</v>
      </c>
      <c r="L5" s="12">
        <f t="shared" si="2"/>
        <v>61</v>
      </c>
      <c r="M5" s="35">
        <f>J5/AM5</f>
        <v>1</v>
      </c>
      <c r="N5" s="38">
        <f>'[2]Burndown Chart'!$E$124</f>
        <v>0</v>
      </c>
      <c r="O5" s="38">
        <f>'[2]Burndown Chart'!$F$124</f>
        <v>0</v>
      </c>
      <c r="P5" s="12">
        <f t="shared" si="3"/>
        <v>0</v>
      </c>
      <c r="Q5" s="35">
        <f>N5/AM5</f>
        <v>0</v>
      </c>
      <c r="R5" s="13">
        <f>'[2]Burndown Chart'!$E$125</f>
        <v>0</v>
      </c>
      <c r="S5" s="124">
        <f>'[2]Burndown Chart'!$F$125</f>
        <v>0</v>
      </c>
      <c r="T5" s="12">
        <f t="shared" ref="T5:T29" si="10">R5-S5</f>
        <v>0</v>
      </c>
      <c r="U5" s="35">
        <f t="shared" ref="U5:U29" si="11">R5/AM5</f>
        <v>0</v>
      </c>
      <c r="V5" s="34">
        <f>'[2]Burndown Chart'!$E$137</f>
        <v>0</v>
      </c>
      <c r="W5" s="13">
        <f>'[2]Burndown Chart'!$F$137</f>
        <v>0</v>
      </c>
      <c r="X5" s="12">
        <f t="shared" si="4"/>
        <v>0</v>
      </c>
      <c r="Y5" s="35" t="e">
        <f t="shared" si="5"/>
        <v>#DIV/0!</v>
      </c>
      <c r="Z5" s="13">
        <f>'[2]Burndown Chart'!$E$138</f>
        <v>63</v>
      </c>
      <c r="AA5" s="13">
        <f>'[2]Burndown Chart'!$F$138</f>
        <v>2</v>
      </c>
      <c r="AB5" s="12">
        <f t="shared" ref="AB5:AB15" si="12">Z5-AA5</f>
        <v>61</v>
      </c>
      <c r="AC5" s="35" t="e">
        <f t="shared" ref="AC5:AC15" si="13">Z5/AU5</f>
        <v>#DIV/0!</v>
      </c>
      <c r="AD5" s="13">
        <f>'[2]Burndown Chart'!$E$139</f>
        <v>0</v>
      </c>
      <c r="AE5" s="13">
        <f>'[2]Burndown Chart'!$F$139</f>
        <v>0</v>
      </c>
      <c r="AF5" s="12">
        <f t="shared" ref="AF5:AF15" si="14">AD5-AE5</f>
        <v>0</v>
      </c>
      <c r="AG5" s="35" t="e">
        <f t="shared" ref="AG5:AG15" si="15">AD5/AU5</f>
        <v>#DIV/0!</v>
      </c>
      <c r="AH5" s="13">
        <f>'[2]Burndown Chart'!$E$140</f>
        <v>0</v>
      </c>
      <c r="AI5" s="13">
        <f>'[2]Burndown Chart'!$F$140</f>
        <v>0</v>
      </c>
      <c r="AJ5" s="12">
        <f t="shared" ref="AJ5:AJ15" si="16">AH5-AI5</f>
        <v>0</v>
      </c>
      <c r="AK5" s="35" t="e">
        <f t="shared" ref="AK5:AK15" si="17">AH5/AU5</f>
        <v>#DIV/0!</v>
      </c>
      <c r="AL5" s="13">
        <f>'[2]Capacidad Equipos'!$H$16</f>
        <v>62</v>
      </c>
      <c r="AM5" s="13">
        <f>'[2]Burndown Chart'!$H$95</f>
        <v>63</v>
      </c>
      <c r="AN5" s="14">
        <f t="shared" ref="AN5:AN29" si="18">G5+K5+O5+S5</f>
        <v>2</v>
      </c>
      <c r="AO5" s="12">
        <f t="shared" ref="AO5:AO29" si="19">H5+L5+P5+T5</f>
        <v>61</v>
      </c>
      <c r="AP5" s="15">
        <f t="shared" ref="AP5:AP29" si="20" xml:space="preserve"> AN5/AM5</f>
        <v>3.1746031746031744E-2</v>
      </c>
      <c r="AQ5" s="14">
        <f>IF(AN5=0,0,SUM($AN$4:AN5)/C5)</f>
        <v>39.5</v>
      </c>
      <c r="AR5" s="15">
        <f t="shared" ref="AR5:AR29" si="21">IFERROR(AN5/AL5,0)</f>
        <v>3.2258064516129031E-2</v>
      </c>
      <c r="AS5" s="14">
        <f>AN5 + AS4</f>
        <v>79</v>
      </c>
      <c r="AT5" s="18">
        <f>AS5/C5</f>
        <v>39.5</v>
      </c>
      <c r="AU5" s="86"/>
      <c r="AV5" s="12">
        <f t="shared" si="6"/>
        <v>2</v>
      </c>
      <c r="AW5" s="12">
        <f t="shared" si="7"/>
        <v>61</v>
      </c>
      <c r="AX5" s="15" t="e">
        <f t="shared" si="8"/>
        <v>#DIV/0!</v>
      </c>
      <c r="AY5" s="14">
        <f>IF(AV5=0,0,SUM($AV$4:AV5)/C5)</f>
        <v>33.5</v>
      </c>
      <c r="AZ5" s="15">
        <f t="shared" ref="AZ5:AZ29" si="22">IFERROR(AV5/AL5,0)</f>
        <v>3.2258064516129031E-2</v>
      </c>
      <c r="BA5" s="12">
        <f>AL5 + BA4</f>
        <v>127</v>
      </c>
      <c r="BB5" s="18">
        <f t="shared" ref="BB5:BB29" si="23">BA5/C5</f>
        <v>63.5</v>
      </c>
      <c r="BC5" s="34">
        <f>'[2]Burndown Chart'!$E$127</f>
        <v>0</v>
      </c>
      <c r="BD5" s="13">
        <f>'[2]Burndown Chart'!$F$127</f>
        <v>0</v>
      </c>
      <c r="BE5" s="12">
        <f t="shared" ref="BE5:BE7" si="24">BC5-BD5</f>
        <v>0</v>
      </c>
      <c r="BF5" s="35">
        <f t="shared" ref="BF5:BF29" si="25">BC5/BS5</f>
        <v>0</v>
      </c>
      <c r="BG5" s="13">
        <f>'[2]Burndown Chart'!$E$128</f>
        <v>8</v>
      </c>
      <c r="BH5" s="13">
        <f>'[2]Burndown Chart'!$F$128</f>
        <v>1</v>
      </c>
      <c r="BI5" s="12">
        <f t="shared" si="9"/>
        <v>7</v>
      </c>
      <c r="BJ5" s="35">
        <f t="shared" ref="BJ5:BJ29" si="26">BG5/BS5</f>
        <v>1</v>
      </c>
      <c r="BK5" s="13">
        <f>'[2]Burndown Chart'!$E$129</f>
        <v>0</v>
      </c>
      <c r="BL5" s="13">
        <f>'[2]Burndown Chart'!$F$129</f>
        <v>0</v>
      </c>
      <c r="BM5" s="12">
        <f t="shared" ref="BM5:BM7" si="27">BK5-BL5</f>
        <v>0</v>
      </c>
      <c r="BN5" s="37">
        <f t="shared" ref="BN5:BN29" si="28">BK5/BS5</f>
        <v>0</v>
      </c>
      <c r="BO5" s="13">
        <f>'[2]Burndown Chart'!$E$130</f>
        <v>0</v>
      </c>
      <c r="BP5" s="13">
        <f>'[2]Burndown Chart'!$F$130</f>
        <v>0</v>
      </c>
      <c r="BQ5" s="12">
        <f t="shared" ref="BQ5:BQ29" si="29">BO5-BP5</f>
        <v>0</v>
      </c>
      <c r="BR5" s="37">
        <f t="shared" ref="BR5:BR29" si="30">BO5/BS5</f>
        <v>0</v>
      </c>
      <c r="BS5" s="13">
        <f>'[2]Burndown Chart'!$E$126</f>
        <v>8</v>
      </c>
      <c r="BT5" s="13">
        <f>'[2]Burndown Chart'!$F$126</f>
        <v>1</v>
      </c>
      <c r="BU5" s="12">
        <f t="shared" ref="BU5:BU29" si="31">BS5-BT5</f>
        <v>7</v>
      </c>
      <c r="BV5" s="15">
        <f t="shared" ref="BV5:BV7" si="32" xml:space="preserve"> BT5/(BT5+BU5)</f>
        <v>0.125</v>
      </c>
    </row>
    <row r="6" spans="1:74" x14ac:dyDescent="0.25">
      <c r="A6" s="57" t="s">
        <v>4044</v>
      </c>
      <c r="B6" s="4" t="str">
        <f t="shared" ca="1" si="0"/>
        <v>Pendiente</v>
      </c>
      <c r="C6" s="12">
        <f t="shared" ref="C6:C29" si="33">C5+1</f>
        <v>3</v>
      </c>
      <c r="D6" s="83">
        <f>VLOOKUP(A6,Config!$A:$C,2,0)</f>
        <v>45694</v>
      </c>
      <c r="E6" s="84">
        <f>VLOOKUP(A6,Config!$A:$C,3,0)</f>
        <v>45707</v>
      </c>
      <c r="F6" s="38" t="e">
        <f>'[3]Burndown Chart'!$E$122</f>
        <v>#REF!</v>
      </c>
      <c r="G6" s="38" t="e">
        <f>'[3]Burndown Chart'!$F$122</f>
        <v>#REF!</v>
      </c>
      <c r="H6" s="12" t="e">
        <f t="shared" si="1"/>
        <v>#REF!</v>
      </c>
      <c r="I6" s="35" t="e">
        <f>F6/AM6</f>
        <v>#REF!</v>
      </c>
      <c r="J6" s="38" t="e">
        <f>'[3]Burndown Chart'!$E$123</f>
        <v>#REF!</v>
      </c>
      <c r="K6" s="38" t="e">
        <f>'[3]Burndown Chart'!$F$123</f>
        <v>#REF!</v>
      </c>
      <c r="L6" s="12" t="e">
        <f t="shared" si="2"/>
        <v>#REF!</v>
      </c>
      <c r="M6" s="35" t="e">
        <f>J6/AM6</f>
        <v>#REF!</v>
      </c>
      <c r="N6" s="38" t="e">
        <f>'[3]Burndown Chart'!$E$124</f>
        <v>#REF!</v>
      </c>
      <c r="O6" s="38" t="e">
        <f>'[3]Burndown Chart'!$F$124</f>
        <v>#REF!</v>
      </c>
      <c r="P6" s="12" t="e">
        <f t="shared" si="3"/>
        <v>#REF!</v>
      </c>
      <c r="Q6" s="35" t="e">
        <f>N6/AM6</f>
        <v>#REF!</v>
      </c>
      <c r="R6" s="13" t="e">
        <f>'[3]Burndown Chart'!$E$125</f>
        <v>#REF!</v>
      </c>
      <c r="S6" s="124" t="e">
        <f>'[3]Burndown Chart'!$F$125</f>
        <v>#REF!</v>
      </c>
      <c r="T6" s="12" t="e">
        <f t="shared" si="10"/>
        <v>#REF!</v>
      </c>
      <c r="U6" s="35" t="e">
        <f t="shared" si="11"/>
        <v>#REF!</v>
      </c>
      <c r="V6" s="34" t="e">
        <f>'[3]Burndown Chart'!$E$137</f>
        <v>#REF!</v>
      </c>
      <c r="W6" s="13" t="e">
        <f>'[3]Burndown Chart'!$F$137</f>
        <v>#REF!</v>
      </c>
      <c r="X6" s="12" t="e">
        <f t="shared" si="4"/>
        <v>#REF!</v>
      </c>
      <c r="Y6" s="35" t="e">
        <f t="shared" si="5"/>
        <v>#REF!</v>
      </c>
      <c r="Z6" s="13" t="e">
        <f>'[3]Burndown Chart'!$E$138</f>
        <v>#REF!</v>
      </c>
      <c r="AA6" s="13" t="e">
        <f>'[3]Burndown Chart'!$F$138</f>
        <v>#REF!</v>
      </c>
      <c r="AB6" s="12" t="e">
        <f t="shared" si="12"/>
        <v>#REF!</v>
      </c>
      <c r="AC6" s="35" t="e">
        <f t="shared" si="13"/>
        <v>#REF!</v>
      </c>
      <c r="AD6" s="13" t="e">
        <f>'[3]Burndown Chart'!$E$139</f>
        <v>#REF!</v>
      </c>
      <c r="AE6" s="13" t="e">
        <f>'[3]Burndown Chart'!$F$139</f>
        <v>#REF!</v>
      </c>
      <c r="AF6" s="12" t="e">
        <f t="shared" si="14"/>
        <v>#REF!</v>
      </c>
      <c r="AG6" s="35" t="e">
        <f t="shared" si="15"/>
        <v>#REF!</v>
      </c>
      <c r="AH6" s="13" t="e">
        <f>'[3]Burndown Chart'!$E$140</f>
        <v>#REF!</v>
      </c>
      <c r="AI6" s="13" t="e">
        <f>'[3]Burndown Chart'!$F$140</f>
        <v>#REF!</v>
      </c>
      <c r="AJ6" s="12" t="e">
        <f t="shared" si="16"/>
        <v>#REF!</v>
      </c>
      <c r="AK6" s="35" t="e">
        <f t="shared" si="17"/>
        <v>#REF!</v>
      </c>
      <c r="AL6" s="13" t="e">
        <f>'[3]Capacidad Equipos'!$H$16</f>
        <v>#REF!</v>
      </c>
      <c r="AM6" s="13" t="e">
        <f>'[3]Burndown Chart'!$H$95</f>
        <v>#REF!</v>
      </c>
      <c r="AN6" s="14" t="e">
        <f t="shared" si="18"/>
        <v>#REF!</v>
      </c>
      <c r="AO6" s="12" t="e">
        <f t="shared" si="19"/>
        <v>#REF!</v>
      </c>
      <c r="AP6" s="15" t="e">
        <f t="shared" si="20"/>
        <v>#REF!</v>
      </c>
      <c r="AQ6" s="14" t="e">
        <f>IF(AN6=0,0,SUM($AN$4:AN6)/C6)</f>
        <v>#REF!</v>
      </c>
      <c r="AR6" s="15">
        <f t="shared" si="21"/>
        <v>0</v>
      </c>
      <c r="AS6" s="14" t="e">
        <f>AN6 + AS5</f>
        <v>#REF!</v>
      </c>
      <c r="AT6" s="18" t="e">
        <f>AS6/C6</f>
        <v>#REF!</v>
      </c>
      <c r="AU6" s="86"/>
      <c r="AV6" s="12" t="e">
        <f t="shared" si="6"/>
        <v>#REF!</v>
      </c>
      <c r="AW6" s="12" t="e">
        <f t="shared" si="7"/>
        <v>#REF!</v>
      </c>
      <c r="AX6" s="15" t="e">
        <f t="shared" si="8"/>
        <v>#REF!</v>
      </c>
      <c r="AY6" s="14" t="e">
        <f>IF(AV6=0,0,SUM($AV$4:AV6)/C6)</f>
        <v>#REF!</v>
      </c>
      <c r="AZ6" s="15">
        <f t="shared" si="22"/>
        <v>0</v>
      </c>
      <c r="BA6" s="12" t="e">
        <f t="shared" ref="BA6:BA29" si="34">AL6 + BA5</f>
        <v>#REF!</v>
      </c>
      <c r="BB6" s="18" t="e">
        <f t="shared" si="23"/>
        <v>#REF!</v>
      </c>
      <c r="BC6" s="34" t="e">
        <f>'[3]Burndown Chart'!$E$127</f>
        <v>#REF!</v>
      </c>
      <c r="BD6" s="13" t="e">
        <f>'[3]Burndown Chart'!$F$127</f>
        <v>#REF!</v>
      </c>
      <c r="BE6" s="12" t="e">
        <f t="shared" si="24"/>
        <v>#REF!</v>
      </c>
      <c r="BF6" s="35" t="e">
        <f t="shared" si="25"/>
        <v>#REF!</v>
      </c>
      <c r="BG6" s="13" t="e">
        <f>'[3]Burndown Chart'!$E$128</f>
        <v>#REF!</v>
      </c>
      <c r="BH6" s="13" t="e">
        <f>'[3]Burndown Chart'!$F$128</f>
        <v>#REF!</v>
      </c>
      <c r="BI6" s="12" t="e">
        <f t="shared" si="9"/>
        <v>#REF!</v>
      </c>
      <c r="BJ6" s="35" t="e">
        <f t="shared" si="26"/>
        <v>#REF!</v>
      </c>
      <c r="BK6" s="13" t="e">
        <f>'[3]Burndown Chart'!$E$129</f>
        <v>#REF!</v>
      </c>
      <c r="BL6" s="13" t="e">
        <f>'[3]Burndown Chart'!$F$129</f>
        <v>#REF!</v>
      </c>
      <c r="BM6" s="12" t="e">
        <f t="shared" si="27"/>
        <v>#REF!</v>
      </c>
      <c r="BN6" s="37" t="e">
        <f t="shared" si="28"/>
        <v>#REF!</v>
      </c>
      <c r="BO6" s="13" t="e">
        <f>'[3]Burndown Chart'!$E$130</f>
        <v>#REF!</v>
      </c>
      <c r="BP6" s="13" t="e">
        <f>'[3]Burndown Chart'!$F$130</f>
        <v>#REF!</v>
      </c>
      <c r="BQ6" s="12" t="e">
        <f t="shared" si="29"/>
        <v>#REF!</v>
      </c>
      <c r="BR6" s="37" t="e">
        <f t="shared" si="30"/>
        <v>#REF!</v>
      </c>
      <c r="BS6" s="13" t="e">
        <f>'[3]Burndown Chart'!$E$126</f>
        <v>#REF!</v>
      </c>
      <c r="BT6" s="13" t="e">
        <f>'[3]Burndown Chart'!$F$126</f>
        <v>#REF!</v>
      </c>
      <c r="BU6" s="12" t="e">
        <f t="shared" si="31"/>
        <v>#REF!</v>
      </c>
      <c r="BV6" s="15" t="e">
        <f t="shared" si="32"/>
        <v>#REF!</v>
      </c>
    </row>
    <row r="7" spans="1:74" x14ac:dyDescent="0.25">
      <c r="A7" s="57" t="s">
        <v>4045</v>
      </c>
      <c r="B7" s="4" t="str">
        <f t="shared" ca="1" si="0"/>
        <v>Pendiente</v>
      </c>
      <c r="C7" s="12">
        <f t="shared" si="33"/>
        <v>4</v>
      </c>
      <c r="D7" s="83">
        <f>VLOOKUP(A7,Config!$A:$C,2,0)</f>
        <v>45708</v>
      </c>
      <c r="E7" s="84">
        <f>VLOOKUP(A7,Config!$A:$C,3,0)</f>
        <v>45721</v>
      </c>
      <c r="F7" s="38" t="e">
        <f>'[4]Burndown Chart'!$E$122</f>
        <v>#REF!</v>
      </c>
      <c r="G7" s="38" t="e">
        <f>'[4]Burndown Chart'!$F$122</f>
        <v>#REF!</v>
      </c>
      <c r="H7" s="12" t="e">
        <f t="shared" si="1"/>
        <v>#REF!</v>
      </c>
      <c r="I7" s="35" t="e">
        <f>F7/AM7</f>
        <v>#REF!</v>
      </c>
      <c r="J7" s="38" t="e">
        <f>'[4]Burndown Chart'!$E$123</f>
        <v>#REF!</v>
      </c>
      <c r="K7" s="38" t="e">
        <f>'[4]Burndown Chart'!$F$123</f>
        <v>#REF!</v>
      </c>
      <c r="L7" s="12" t="e">
        <f t="shared" si="2"/>
        <v>#REF!</v>
      </c>
      <c r="M7" s="35" t="e">
        <f>J7/AM7</f>
        <v>#REF!</v>
      </c>
      <c r="N7" s="38" t="e">
        <f>'[4]Burndown Chart'!$E$124</f>
        <v>#REF!</v>
      </c>
      <c r="O7" s="38" t="e">
        <f>'[4]Burndown Chart'!$F$124</f>
        <v>#REF!</v>
      </c>
      <c r="P7" s="12" t="e">
        <f t="shared" si="3"/>
        <v>#REF!</v>
      </c>
      <c r="Q7" s="35" t="e">
        <f>N7/AM7</f>
        <v>#REF!</v>
      </c>
      <c r="R7" s="13" t="e">
        <f>'[4]Burndown Chart'!$E$125</f>
        <v>#REF!</v>
      </c>
      <c r="S7" s="124" t="e">
        <f>'[4]Burndown Chart'!$F$125</f>
        <v>#REF!</v>
      </c>
      <c r="T7" s="12" t="e">
        <f t="shared" si="10"/>
        <v>#REF!</v>
      </c>
      <c r="U7" s="35" t="e">
        <f t="shared" si="11"/>
        <v>#REF!</v>
      </c>
      <c r="V7" s="34" t="e">
        <f>'[4]Burndown Chart'!$E$137</f>
        <v>#REF!</v>
      </c>
      <c r="W7" s="13" t="e">
        <f>'[4]Burndown Chart'!$F$137</f>
        <v>#REF!</v>
      </c>
      <c r="X7" s="12" t="e">
        <f t="shared" si="4"/>
        <v>#REF!</v>
      </c>
      <c r="Y7" s="35" t="e">
        <f t="shared" si="5"/>
        <v>#REF!</v>
      </c>
      <c r="Z7" s="13" t="e">
        <f>'[4]Burndown Chart'!$E$138</f>
        <v>#REF!</v>
      </c>
      <c r="AA7" s="13" t="e">
        <f>'[4]Burndown Chart'!$F$138</f>
        <v>#REF!</v>
      </c>
      <c r="AB7" s="12" t="e">
        <f t="shared" si="12"/>
        <v>#REF!</v>
      </c>
      <c r="AC7" s="35" t="e">
        <f t="shared" si="13"/>
        <v>#REF!</v>
      </c>
      <c r="AD7" s="13" t="e">
        <f>'[4]Burndown Chart'!$E$139</f>
        <v>#REF!</v>
      </c>
      <c r="AE7" s="13" t="e">
        <f>'[4]Burndown Chart'!$F$139</f>
        <v>#REF!</v>
      </c>
      <c r="AF7" s="12" t="e">
        <f t="shared" si="14"/>
        <v>#REF!</v>
      </c>
      <c r="AG7" s="35" t="e">
        <f t="shared" si="15"/>
        <v>#REF!</v>
      </c>
      <c r="AH7" s="13" t="e">
        <f>'[4]Burndown Chart'!$E$140</f>
        <v>#REF!</v>
      </c>
      <c r="AI7" s="13" t="e">
        <f>'[4]Burndown Chart'!$F$140</f>
        <v>#REF!</v>
      </c>
      <c r="AJ7" s="12" t="e">
        <f t="shared" si="16"/>
        <v>#REF!</v>
      </c>
      <c r="AK7" s="35" t="e">
        <f t="shared" si="17"/>
        <v>#REF!</v>
      </c>
      <c r="AL7" s="13" t="e">
        <f>'[4]Capacidad Equipos'!$H$16</f>
        <v>#REF!</v>
      </c>
      <c r="AM7" s="13" t="e">
        <f>'[4]Burndown Chart'!$H$95</f>
        <v>#REF!</v>
      </c>
      <c r="AN7" s="14" t="e">
        <f t="shared" si="18"/>
        <v>#REF!</v>
      </c>
      <c r="AO7" s="12" t="e">
        <f t="shared" si="19"/>
        <v>#REF!</v>
      </c>
      <c r="AP7" s="15" t="e">
        <f t="shared" si="20"/>
        <v>#REF!</v>
      </c>
      <c r="AQ7" s="14" t="e">
        <f>IF(AN7=0,0,SUM($AN$4:AN7)/C7)</f>
        <v>#REF!</v>
      </c>
      <c r="AR7" s="15">
        <f t="shared" si="21"/>
        <v>0</v>
      </c>
      <c r="AS7" s="14" t="e">
        <f>AN7 + AS6</f>
        <v>#REF!</v>
      </c>
      <c r="AT7" s="18" t="e">
        <f t="shared" ref="AT7:AT29" si="35">AS7/C7</f>
        <v>#REF!</v>
      </c>
      <c r="AU7" s="86"/>
      <c r="AV7" s="12" t="e">
        <f t="shared" si="6"/>
        <v>#REF!</v>
      </c>
      <c r="AW7" s="12" t="e">
        <f t="shared" si="7"/>
        <v>#REF!</v>
      </c>
      <c r="AX7" s="15" t="e">
        <f t="shared" si="8"/>
        <v>#REF!</v>
      </c>
      <c r="AY7" s="14" t="e">
        <f>IF(AV7=0,0,SUM($AV$4:AV7)/C7)</f>
        <v>#REF!</v>
      </c>
      <c r="AZ7" s="15">
        <f t="shared" si="22"/>
        <v>0</v>
      </c>
      <c r="BA7" s="12" t="e">
        <f t="shared" si="34"/>
        <v>#REF!</v>
      </c>
      <c r="BB7" s="18" t="e">
        <f t="shared" si="23"/>
        <v>#REF!</v>
      </c>
      <c r="BC7" s="34" t="e">
        <f>'[4]Burndown Chart'!$E$127</f>
        <v>#REF!</v>
      </c>
      <c r="BD7" s="13" t="e">
        <f>'[4]Burndown Chart'!$F$127</f>
        <v>#REF!</v>
      </c>
      <c r="BE7" s="12" t="e">
        <f t="shared" si="24"/>
        <v>#REF!</v>
      </c>
      <c r="BF7" s="35" t="e">
        <f t="shared" si="25"/>
        <v>#REF!</v>
      </c>
      <c r="BG7" s="13" t="e">
        <f>'[4]Burndown Chart'!$E$128</f>
        <v>#REF!</v>
      </c>
      <c r="BH7" s="13" t="e">
        <f>'[4]Burndown Chart'!$F$128</f>
        <v>#REF!</v>
      </c>
      <c r="BI7" s="12" t="e">
        <f t="shared" si="9"/>
        <v>#REF!</v>
      </c>
      <c r="BJ7" s="35" t="e">
        <f t="shared" si="26"/>
        <v>#REF!</v>
      </c>
      <c r="BK7" s="13" t="e">
        <f>'[4]Burndown Chart'!$E$129</f>
        <v>#REF!</v>
      </c>
      <c r="BL7" s="13" t="e">
        <f>'[4]Burndown Chart'!$F$129</f>
        <v>#REF!</v>
      </c>
      <c r="BM7" s="12" t="e">
        <f t="shared" si="27"/>
        <v>#REF!</v>
      </c>
      <c r="BN7" s="37" t="e">
        <f t="shared" si="28"/>
        <v>#REF!</v>
      </c>
      <c r="BO7" s="13" t="e">
        <f>'[4]Burndown Chart'!$E$130</f>
        <v>#REF!</v>
      </c>
      <c r="BP7" s="13" t="e">
        <f>'[4]Burndown Chart'!$F$130</f>
        <v>#REF!</v>
      </c>
      <c r="BQ7" s="12" t="e">
        <f t="shared" si="29"/>
        <v>#REF!</v>
      </c>
      <c r="BR7" s="37" t="e">
        <f t="shared" si="30"/>
        <v>#REF!</v>
      </c>
      <c r="BS7" s="13" t="e">
        <f>'[4]Burndown Chart'!$E$126</f>
        <v>#REF!</v>
      </c>
      <c r="BT7" s="13" t="e">
        <f>'[4]Burndown Chart'!$F$126</f>
        <v>#REF!</v>
      </c>
      <c r="BU7" s="12" t="e">
        <f t="shared" si="31"/>
        <v>#REF!</v>
      </c>
      <c r="BV7" s="15" t="e">
        <f t="shared" si="32"/>
        <v>#REF!</v>
      </c>
    </row>
    <row r="8" spans="1:74" x14ac:dyDescent="0.25">
      <c r="A8" s="57" t="s">
        <v>4046</v>
      </c>
      <c r="B8" s="4" t="str">
        <f t="shared" ca="1" si="0"/>
        <v>Pendiente</v>
      </c>
      <c r="C8" s="12">
        <f t="shared" si="33"/>
        <v>5</v>
      </c>
      <c r="D8" s="83">
        <f>VLOOKUP(A8,Config!$A:$C,2,0)</f>
        <v>45722</v>
      </c>
      <c r="E8" s="84">
        <f>VLOOKUP(A8,Config!$A:$C,3,0)</f>
        <v>45735</v>
      </c>
      <c r="F8" s="38" t="e">
        <f>'[5]Burndown Chart'!$E$122</f>
        <v>#REF!</v>
      </c>
      <c r="G8" s="38" t="e">
        <f>'[5]Burndown Chart'!$F$122</f>
        <v>#REF!</v>
      </c>
      <c r="H8" s="12" t="e">
        <f t="shared" ref="H8:H29" si="36">F8-G8</f>
        <v>#REF!</v>
      </c>
      <c r="I8" s="35" t="e">
        <f t="shared" ref="I8:I28" si="37">F8/AM8</f>
        <v>#REF!</v>
      </c>
      <c r="J8" s="38" t="e">
        <f>'[5]Burndown Chart'!$E$123</f>
        <v>#REF!</v>
      </c>
      <c r="K8" s="38" t="e">
        <f>'[5]Burndown Chart'!$F$123</f>
        <v>#REF!</v>
      </c>
      <c r="L8" s="12" t="e">
        <f t="shared" ref="L8:L29" si="38">J8-K8</f>
        <v>#REF!</v>
      </c>
      <c r="M8" s="35" t="e">
        <f t="shared" ref="M8:M29" si="39">J8/AM8</f>
        <v>#REF!</v>
      </c>
      <c r="N8" s="38" t="e">
        <f>'[5]Burndown Chart'!$E$124</f>
        <v>#REF!</v>
      </c>
      <c r="O8" s="38" t="e">
        <f>'[5]Burndown Chart'!$F$124</f>
        <v>#REF!</v>
      </c>
      <c r="P8" s="12" t="e">
        <f t="shared" ref="P8:P29" si="40">N8-O8</f>
        <v>#REF!</v>
      </c>
      <c r="Q8" s="35" t="e">
        <f t="shared" ref="Q8:Q29" si="41">N8/AM8</f>
        <v>#REF!</v>
      </c>
      <c r="R8" s="13" t="e">
        <f>'[5]Burndown Chart'!$E$125</f>
        <v>#REF!</v>
      </c>
      <c r="S8" s="124" t="e">
        <f>'[5]Burndown Chart'!$F$125</f>
        <v>#REF!</v>
      </c>
      <c r="T8" s="12" t="e">
        <f t="shared" si="10"/>
        <v>#REF!</v>
      </c>
      <c r="U8" s="35" t="e">
        <f t="shared" si="11"/>
        <v>#REF!</v>
      </c>
      <c r="V8" s="34" t="e">
        <f>'[5]Burndown Chart'!$E$137</f>
        <v>#REF!</v>
      </c>
      <c r="W8" s="13" t="e">
        <f>'[5]Burndown Chart'!$F$137</f>
        <v>#REF!</v>
      </c>
      <c r="X8" s="12" t="e">
        <f t="shared" si="4"/>
        <v>#REF!</v>
      </c>
      <c r="Y8" s="35" t="e">
        <f t="shared" si="5"/>
        <v>#REF!</v>
      </c>
      <c r="Z8" s="13" t="e">
        <f>'[5]Burndown Chart'!$E$138</f>
        <v>#REF!</v>
      </c>
      <c r="AA8" s="13" t="e">
        <f>'[5]Burndown Chart'!$F$138</f>
        <v>#REF!</v>
      </c>
      <c r="AB8" s="12" t="e">
        <f t="shared" si="12"/>
        <v>#REF!</v>
      </c>
      <c r="AC8" s="35" t="e">
        <f t="shared" si="13"/>
        <v>#REF!</v>
      </c>
      <c r="AD8" s="13" t="e">
        <f>'[5]Burndown Chart'!$E$139</f>
        <v>#REF!</v>
      </c>
      <c r="AE8" s="13" t="e">
        <f>'[5]Burndown Chart'!$F$139</f>
        <v>#REF!</v>
      </c>
      <c r="AF8" s="12" t="e">
        <f t="shared" si="14"/>
        <v>#REF!</v>
      </c>
      <c r="AG8" s="35" t="e">
        <f t="shared" si="15"/>
        <v>#REF!</v>
      </c>
      <c r="AH8" s="13" t="e">
        <f>'[5]Burndown Chart'!$E$140</f>
        <v>#REF!</v>
      </c>
      <c r="AI8" s="13" t="e">
        <f>'[5]Burndown Chart'!$F$140</f>
        <v>#REF!</v>
      </c>
      <c r="AJ8" s="12" t="e">
        <f t="shared" si="16"/>
        <v>#REF!</v>
      </c>
      <c r="AK8" s="35" t="e">
        <f t="shared" si="17"/>
        <v>#REF!</v>
      </c>
      <c r="AL8" s="13" t="e">
        <f>'[5]Capacidad Equipos'!$H$16</f>
        <v>#REF!</v>
      </c>
      <c r="AM8" s="13" t="e">
        <f>'[5]Burndown Chart'!$H$95</f>
        <v>#REF!</v>
      </c>
      <c r="AN8" s="14" t="e">
        <f t="shared" si="18"/>
        <v>#REF!</v>
      </c>
      <c r="AO8" s="12" t="e">
        <f t="shared" si="19"/>
        <v>#REF!</v>
      </c>
      <c r="AP8" s="15" t="e">
        <f t="shared" si="20"/>
        <v>#REF!</v>
      </c>
      <c r="AQ8" s="14" t="e">
        <f>IF(AN8=0,0,SUM($AN$4:AN8)/C8)</f>
        <v>#REF!</v>
      </c>
      <c r="AR8" s="15">
        <f>IFERROR(AN8/AL8,0)</f>
        <v>0</v>
      </c>
      <c r="AS8" s="12" t="e">
        <f t="shared" ref="AS8:AS29" si="42">AN8 + AS7</f>
        <v>#REF!</v>
      </c>
      <c r="AT8" s="18" t="e">
        <f t="shared" si="35"/>
        <v>#REF!</v>
      </c>
      <c r="AU8" s="86"/>
      <c r="AV8" s="12" t="e">
        <f t="shared" si="6"/>
        <v>#REF!</v>
      </c>
      <c r="AW8" s="12" t="e">
        <f t="shared" si="7"/>
        <v>#REF!</v>
      </c>
      <c r="AX8" s="15" t="e">
        <f t="shared" si="8"/>
        <v>#REF!</v>
      </c>
      <c r="AY8" s="14" t="e">
        <f>IF(AV8=0,0,SUM($AV$4:AV8)/C8)</f>
        <v>#REF!</v>
      </c>
      <c r="AZ8" s="15">
        <f t="shared" si="22"/>
        <v>0</v>
      </c>
      <c r="BA8" s="12" t="e">
        <f t="shared" si="34"/>
        <v>#REF!</v>
      </c>
      <c r="BB8" s="18" t="e">
        <f t="shared" si="23"/>
        <v>#REF!</v>
      </c>
      <c r="BC8" s="34" t="e">
        <f>'[5]Burndown Chart'!$E$127</f>
        <v>#REF!</v>
      </c>
      <c r="BD8" s="13" t="e">
        <f>'[5]Burndown Chart'!$F$127</f>
        <v>#REF!</v>
      </c>
      <c r="BE8" s="12" t="e">
        <f t="shared" ref="BE8:BE29" si="43">BC8-BD8</f>
        <v>#REF!</v>
      </c>
      <c r="BF8" s="35" t="e">
        <f t="shared" si="25"/>
        <v>#REF!</v>
      </c>
      <c r="BG8" s="13" t="e">
        <f>'[5]Burndown Chart'!$E$128</f>
        <v>#REF!</v>
      </c>
      <c r="BH8" s="13" t="e">
        <f>'[5]Burndown Chart'!$F$128</f>
        <v>#REF!</v>
      </c>
      <c r="BI8" s="12" t="e">
        <f t="shared" ref="BI8:BI29" si="44">BG8-BH8</f>
        <v>#REF!</v>
      </c>
      <c r="BJ8" s="35" t="e">
        <f t="shared" si="26"/>
        <v>#REF!</v>
      </c>
      <c r="BK8" s="13" t="e">
        <f>'[5]Burndown Chart'!$E$129</f>
        <v>#REF!</v>
      </c>
      <c r="BL8" s="13" t="e">
        <f>'[5]Burndown Chart'!$F$129</f>
        <v>#REF!</v>
      </c>
      <c r="BM8" s="12" t="e">
        <f t="shared" ref="BM8:BM29" si="45">BK8-BL8</f>
        <v>#REF!</v>
      </c>
      <c r="BN8" s="37" t="e">
        <f t="shared" si="28"/>
        <v>#REF!</v>
      </c>
      <c r="BO8" s="13" t="e">
        <f>'[5]Burndown Chart'!$E$130</f>
        <v>#REF!</v>
      </c>
      <c r="BP8" s="13" t="e">
        <f>'[5]Burndown Chart'!$F$130</f>
        <v>#REF!</v>
      </c>
      <c r="BQ8" s="12" t="e">
        <f t="shared" si="29"/>
        <v>#REF!</v>
      </c>
      <c r="BR8" s="37" t="e">
        <f t="shared" si="30"/>
        <v>#REF!</v>
      </c>
      <c r="BS8" s="13" t="e">
        <f>'[5]Burndown Chart'!$E$126</f>
        <v>#REF!</v>
      </c>
      <c r="BT8" s="13" t="e">
        <f>'[5]Burndown Chart'!$F$126</f>
        <v>#REF!</v>
      </c>
      <c r="BU8" s="12" t="e">
        <f t="shared" si="31"/>
        <v>#REF!</v>
      </c>
      <c r="BV8" s="15" t="e">
        <f t="shared" ref="BV8:BV29" si="46" xml:space="preserve"> BT8/(BT8+BU8)</f>
        <v>#REF!</v>
      </c>
    </row>
    <row r="9" spans="1:74" x14ac:dyDescent="0.25">
      <c r="A9" s="57" t="s">
        <v>4047</v>
      </c>
      <c r="B9" s="4" t="str">
        <f t="shared" ca="1" si="0"/>
        <v>Pendiente</v>
      </c>
      <c r="C9" s="12">
        <f t="shared" si="33"/>
        <v>6</v>
      </c>
      <c r="D9" s="83">
        <f>VLOOKUP(A9,Config!$A:$C,2,0)</f>
        <v>45736</v>
      </c>
      <c r="E9" s="84">
        <f>VLOOKUP(A9,Config!$A:$C,3,0)</f>
        <v>45749</v>
      </c>
      <c r="F9" s="38" t="e">
        <f>'[6]Burndown Chart'!$E$122</f>
        <v>#REF!</v>
      </c>
      <c r="G9" s="38" t="e">
        <f>'[6]Burndown Chart'!$F$122</f>
        <v>#REF!</v>
      </c>
      <c r="H9" s="12" t="e">
        <f t="shared" si="36"/>
        <v>#REF!</v>
      </c>
      <c r="I9" s="35" t="e">
        <f t="shared" si="37"/>
        <v>#REF!</v>
      </c>
      <c r="J9" s="38" t="e">
        <f>'[6]Burndown Chart'!$E$123</f>
        <v>#REF!</v>
      </c>
      <c r="K9" s="38" t="e">
        <f>'[6]Burndown Chart'!$F$123</f>
        <v>#REF!</v>
      </c>
      <c r="L9" s="12" t="e">
        <f t="shared" si="38"/>
        <v>#REF!</v>
      </c>
      <c r="M9" s="35" t="e">
        <f t="shared" si="39"/>
        <v>#REF!</v>
      </c>
      <c r="N9" s="38" t="e">
        <f>'[6]Burndown Chart'!$E$124</f>
        <v>#REF!</v>
      </c>
      <c r="O9" s="38" t="e">
        <f>'[6]Burndown Chart'!$F$124</f>
        <v>#REF!</v>
      </c>
      <c r="P9" s="12" t="e">
        <f t="shared" si="40"/>
        <v>#REF!</v>
      </c>
      <c r="Q9" s="35" t="e">
        <f t="shared" si="41"/>
        <v>#REF!</v>
      </c>
      <c r="R9" s="13" t="e">
        <f>'[6]Burndown Chart'!$E$125</f>
        <v>#REF!</v>
      </c>
      <c r="S9" s="124" t="e">
        <f>'[6]Burndown Chart'!$F$125</f>
        <v>#REF!</v>
      </c>
      <c r="T9" s="12" t="e">
        <f t="shared" si="10"/>
        <v>#REF!</v>
      </c>
      <c r="U9" s="35" t="e">
        <f t="shared" si="11"/>
        <v>#REF!</v>
      </c>
      <c r="V9" s="34" t="e">
        <f>'[6]Burndown Chart'!$E$137</f>
        <v>#REF!</v>
      </c>
      <c r="W9" s="13" t="e">
        <f>'[6]Burndown Chart'!$F$137</f>
        <v>#REF!</v>
      </c>
      <c r="X9" s="12" t="e">
        <f t="shared" si="4"/>
        <v>#REF!</v>
      </c>
      <c r="Y9" s="35" t="e">
        <f t="shared" si="5"/>
        <v>#REF!</v>
      </c>
      <c r="Z9" s="13" t="e">
        <f>'[6]Burndown Chart'!$E$138</f>
        <v>#REF!</v>
      </c>
      <c r="AA9" s="13" t="e">
        <f>'[6]Burndown Chart'!$F$138</f>
        <v>#REF!</v>
      </c>
      <c r="AB9" s="12" t="e">
        <f t="shared" si="12"/>
        <v>#REF!</v>
      </c>
      <c r="AC9" s="35" t="e">
        <f t="shared" si="13"/>
        <v>#REF!</v>
      </c>
      <c r="AD9" s="13" t="e">
        <f>'[6]Burndown Chart'!$E$139</f>
        <v>#REF!</v>
      </c>
      <c r="AE9" s="13" t="e">
        <f>'[6]Burndown Chart'!$F$139</f>
        <v>#REF!</v>
      </c>
      <c r="AF9" s="12" t="e">
        <f t="shared" si="14"/>
        <v>#REF!</v>
      </c>
      <c r="AG9" s="35" t="e">
        <f t="shared" si="15"/>
        <v>#REF!</v>
      </c>
      <c r="AH9" s="13" t="e">
        <f>'[6]Burndown Chart'!$E$140</f>
        <v>#REF!</v>
      </c>
      <c r="AI9" s="13" t="e">
        <f>'[6]Burndown Chart'!$F$140</f>
        <v>#REF!</v>
      </c>
      <c r="AJ9" s="12" t="e">
        <f t="shared" si="16"/>
        <v>#REF!</v>
      </c>
      <c r="AK9" s="35" t="e">
        <f t="shared" si="17"/>
        <v>#REF!</v>
      </c>
      <c r="AL9" s="13" t="e">
        <f>'[6]Capacidad Equipos'!$H$16</f>
        <v>#REF!</v>
      </c>
      <c r="AM9" s="13" t="e">
        <f>'[6]Burndown Chart'!$H$95</f>
        <v>#REF!</v>
      </c>
      <c r="AN9" s="14" t="e">
        <f t="shared" si="18"/>
        <v>#REF!</v>
      </c>
      <c r="AO9" s="12" t="e">
        <f t="shared" si="19"/>
        <v>#REF!</v>
      </c>
      <c r="AP9" s="15" t="e">
        <f t="shared" si="20"/>
        <v>#REF!</v>
      </c>
      <c r="AQ9" s="14" t="e">
        <f>IF(AN9=0,0,SUM($AN$4:AN9)/C9)</f>
        <v>#REF!</v>
      </c>
      <c r="AR9" s="15">
        <f t="shared" si="21"/>
        <v>0</v>
      </c>
      <c r="AS9" s="12" t="e">
        <f t="shared" si="42"/>
        <v>#REF!</v>
      </c>
      <c r="AT9" s="18" t="e">
        <f t="shared" si="35"/>
        <v>#REF!</v>
      </c>
      <c r="AU9" s="86"/>
      <c r="AV9" s="12" t="e">
        <f t="shared" si="6"/>
        <v>#REF!</v>
      </c>
      <c r="AW9" s="12" t="e">
        <f t="shared" si="7"/>
        <v>#REF!</v>
      </c>
      <c r="AX9" s="15" t="e">
        <f t="shared" si="8"/>
        <v>#REF!</v>
      </c>
      <c r="AY9" s="14" t="e">
        <f>IF(AV9=0,0,SUM($AV$4:AV9)/C9)</f>
        <v>#REF!</v>
      </c>
      <c r="AZ9" s="15">
        <f t="shared" si="22"/>
        <v>0</v>
      </c>
      <c r="BA9" s="12" t="e">
        <f t="shared" si="34"/>
        <v>#REF!</v>
      </c>
      <c r="BB9" s="18" t="e">
        <f t="shared" si="23"/>
        <v>#REF!</v>
      </c>
      <c r="BC9" s="34" t="e">
        <f>'[6]Burndown Chart'!$E$127</f>
        <v>#REF!</v>
      </c>
      <c r="BD9" s="13" t="e">
        <f>'[6]Burndown Chart'!$F$127</f>
        <v>#REF!</v>
      </c>
      <c r="BE9" s="12" t="e">
        <f t="shared" si="43"/>
        <v>#REF!</v>
      </c>
      <c r="BF9" s="35" t="e">
        <f t="shared" si="25"/>
        <v>#REF!</v>
      </c>
      <c r="BG9" s="13" t="e">
        <f>'[6]Burndown Chart'!$E$128</f>
        <v>#REF!</v>
      </c>
      <c r="BH9" s="13" t="e">
        <f>'[6]Burndown Chart'!$F$128</f>
        <v>#REF!</v>
      </c>
      <c r="BI9" s="12" t="e">
        <f t="shared" si="44"/>
        <v>#REF!</v>
      </c>
      <c r="BJ9" s="35" t="e">
        <f t="shared" si="26"/>
        <v>#REF!</v>
      </c>
      <c r="BK9" s="13" t="e">
        <f>'[6]Burndown Chart'!$E$129</f>
        <v>#REF!</v>
      </c>
      <c r="BL9" s="13" t="e">
        <f>'[6]Burndown Chart'!$F$129</f>
        <v>#REF!</v>
      </c>
      <c r="BM9" s="12" t="e">
        <f t="shared" si="45"/>
        <v>#REF!</v>
      </c>
      <c r="BN9" s="37" t="e">
        <f t="shared" si="28"/>
        <v>#REF!</v>
      </c>
      <c r="BO9" s="13" t="e">
        <f>'[6]Burndown Chart'!$E$130</f>
        <v>#REF!</v>
      </c>
      <c r="BP9" s="13" t="e">
        <f>'[6]Burndown Chart'!$F$130</f>
        <v>#REF!</v>
      </c>
      <c r="BQ9" s="12" t="e">
        <f t="shared" si="29"/>
        <v>#REF!</v>
      </c>
      <c r="BR9" s="37" t="e">
        <f t="shared" si="30"/>
        <v>#REF!</v>
      </c>
      <c r="BS9" s="13" t="e">
        <f>'[6]Burndown Chart'!$E$126</f>
        <v>#REF!</v>
      </c>
      <c r="BT9" s="13" t="e">
        <f>'[6]Burndown Chart'!$F$126</f>
        <v>#REF!</v>
      </c>
      <c r="BU9" s="12" t="e">
        <f t="shared" si="31"/>
        <v>#REF!</v>
      </c>
      <c r="BV9" s="15" t="e">
        <f t="shared" si="46"/>
        <v>#REF!</v>
      </c>
    </row>
    <row r="10" spans="1:74" x14ac:dyDescent="0.25">
      <c r="A10" s="57" t="s">
        <v>4048</v>
      </c>
      <c r="B10" s="4" t="str">
        <f t="shared" ca="1" si="0"/>
        <v>Pendiente</v>
      </c>
      <c r="C10" s="12">
        <f t="shared" si="33"/>
        <v>7</v>
      </c>
      <c r="D10" s="83">
        <f>VLOOKUP(A10,Config!$A:$C,2,0)</f>
        <v>45750</v>
      </c>
      <c r="E10" s="84">
        <f>VLOOKUP(A10,Config!$A:$C,3,0)</f>
        <v>45763</v>
      </c>
      <c r="F10" s="38" t="e">
        <f>'[7]Burndown Chart'!$E$122</f>
        <v>#REF!</v>
      </c>
      <c r="G10" s="38" t="e">
        <f>'[7]Burndown Chart'!$F$122</f>
        <v>#REF!</v>
      </c>
      <c r="H10" s="12" t="e">
        <f t="shared" si="36"/>
        <v>#REF!</v>
      </c>
      <c r="I10" s="35" t="e">
        <f t="shared" si="37"/>
        <v>#REF!</v>
      </c>
      <c r="J10" s="38" t="e">
        <f>'[7]Burndown Chart'!$E$123</f>
        <v>#REF!</v>
      </c>
      <c r="K10" s="38" t="e">
        <f>'[7]Burndown Chart'!$F$123</f>
        <v>#REF!</v>
      </c>
      <c r="L10" s="12" t="e">
        <f t="shared" si="38"/>
        <v>#REF!</v>
      </c>
      <c r="M10" s="35" t="e">
        <f t="shared" si="39"/>
        <v>#REF!</v>
      </c>
      <c r="N10" s="38" t="e">
        <f>'[7]Burndown Chart'!$E$124</f>
        <v>#REF!</v>
      </c>
      <c r="O10" s="38" t="e">
        <f>'[7]Burndown Chart'!$F$124</f>
        <v>#REF!</v>
      </c>
      <c r="P10" s="12" t="e">
        <f t="shared" si="40"/>
        <v>#REF!</v>
      </c>
      <c r="Q10" s="35" t="e">
        <f t="shared" si="41"/>
        <v>#REF!</v>
      </c>
      <c r="R10" s="13" t="e">
        <f>'[7]Burndown Chart'!$E$125</f>
        <v>#REF!</v>
      </c>
      <c r="S10" s="124" t="e">
        <f>'[7]Burndown Chart'!$F$125</f>
        <v>#REF!</v>
      </c>
      <c r="T10" s="12" t="e">
        <f t="shared" si="10"/>
        <v>#REF!</v>
      </c>
      <c r="U10" s="35" t="e">
        <f t="shared" si="11"/>
        <v>#REF!</v>
      </c>
      <c r="V10" s="34" t="e">
        <f>'[7]Burndown Chart'!$E$137</f>
        <v>#REF!</v>
      </c>
      <c r="W10" s="13" t="e">
        <f>'[7]Burndown Chart'!$F$137</f>
        <v>#REF!</v>
      </c>
      <c r="X10" s="12" t="e">
        <f t="shared" si="4"/>
        <v>#REF!</v>
      </c>
      <c r="Y10" s="35" t="e">
        <f t="shared" si="5"/>
        <v>#REF!</v>
      </c>
      <c r="Z10" s="13" t="e">
        <f>'[7]Burndown Chart'!$E$138</f>
        <v>#REF!</v>
      </c>
      <c r="AA10" s="13" t="e">
        <f>'[7]Burndown Chart'!$F$138</f>
        <v>#REF!</v>
      </c>
      <c r="AB10" s="12" t="e">
        <f t="shared" si="12"/>
        <v>#REF!</v>
      </c>
      <c r="AC10" s="35" t="e">
        <f t="shared" si="13"/>
        <v>#REF!</v>
      </c>
      <c r="AD10" s="13" t="e">
        <f>'[7]Burndown Chart'!$E$139</f>
        <v>#REF!</v>
      </c>
      <c r="AE10" s="13" t="e">
        <f>'[7]Burndown Chart'!$F$139</f>
        <v>#REF!</v>
      </c>
      <c r="AF10" s="12" t="e">
        <f t="shared" si="14"/>
        <v>#REF!</v>
      </c>
      <c r="AG10" s="35" t="e">
        <f t="shared" si="15"/>
        <v>#REF!</v>
      </c>
      <c r="AH10" s="13" t="e">
        <f>'[7]Burndown Chart'!$E$140</f>
        <v>#REF!</v>
      </c>
      <c r="AI10" s="13" t="e">
        <f>'[7]Burndown Chart'!$F$140</f>
        <v>#REF!</v>
      </c>
      <c r="AJ10" s="12" t="e">
        <f t="shared" si="16"/>
        <v>#REF!</v>
      </c>
      <c r="AK10" s="35" t="e">
        <f t="shared" si="17"/>
        <v>#REF!</v>
      </c>
      <c r="AL10" s="13" t="e">
        <f>'[7]Capacidad Equipos'!$H$16</f>
        <v>#REF!</v>
      </c>
      <c r="AM10" s="13" t="e">
        <f>'[7]Burndown Chart'!$H$95</f>
        <v>#REF!</v>
      </c>
      <c r="AN10" s="14" t="e">
        <f t="shared" si="18"/>
        <v>#REF!</v>
      </c>
      <c r="AO10" s="12" t="e">
        <f t="shared" si="19"/>
        <v>#REF!</v>
      </c>
      <c r="AP10" s="15" t="e">
        <f t="shared" si="20"/>
        <v>#REF!</v>
      </c>
      <c r="AQ10" s="14" t="e">
        <f>IF(AN10=0,0,SUM($AN$4:AN10)/C10)</f>
        <v>#REF!</v>
      </c>
      <c r="AR10" s="15">
        <f t="shared" si="21"/>
        <v>0</v>
      </c>
      <c r="AS10" s="12" t="e">
        <f t="shared" si="42"/>
        <v>#REF!</v>
      </c>
      <c r="AT10" s="18" t="e">
        <f t="shared" si="35"/>
        <v>#REF!</v>
      </c>
      <c r="AU10" s="86"/>
      <c r="AV10" s="12" t="e">
        <f t="shared" si="6"/>
        <v>#REF!</v>
      </c>
      <c r="AW10" s="12" t="e">
        <f t="shared" si="7"/>
        <v>#REF!</v>
      </c>
      <c r="AX10" s="15" t="e">
        <f t="shared" si="8"/>
        <v>#REF!</v>
      </c>
      <c r="AY10" s="14" t="e">
        <f>IF(AV10=0,0,SUM($AV$4:AV10)/C10)</f>
        <v>#REF!</v>
      </c>
      <c r="AZ10" s="15">
        <f t="shared" si="22"/>
        <v>0</v>
      </c>
      <c r="BA10" s="12" t="e">
        <f t="shared" si="34"/>
        <v>#REF!</v>
      </c>
      <c r="BB10" s="18" t="e">
        <f t="shared" si="23"/>
        <v>#REF!</v>
      </c>
      <c r="BC10" s="34" t="e">
        <f>'[7]Burndown Chart'!$E$127</f>
        <v>#REF!</v>
      </c>
      <c r="BD10" s="13" t="e">
        <f>'[7]Burndown Chart'!$F$127</f>
        <v>#REF!</v>
      </c>
      <c r="BE10" s="12" t="e">
        <f t="shared" si="43"/>
        <v>#REF!</v>
      </c>
      <c r="BF10" s="35" t="e">
        <f t="shared" si="25"/>
        <v>#REF!</v>
      </c>
      <c r="BG10" s="13" t="e">
        <f>'[7]Burndown Chart'!$E$128</f>
        <v>#REF!</v>
      </c>
      <c r="BH10" s="13" t="e">
        <f>'[7]Burndown Chart'!$F$128</f>
        <v>#REF!</v>
      </c>
      <c r="BI10" s="12" t="e">
        <f t="shared" si="44"/>
        <v>#REF!</v>
      </c>
      <c r="BJ10" s="35" t="e">
        <f t="shared" si="26"/>
        <v>#REF!</v>
      </c>
      <c r="BK10" s="13" t="e">
        <f>'[7]Burndown Chart'!$E$129</f>
        <v>#REF!</v>
      </c>
      <c r="BL10" s="13" t="e">
        <f>'[7]Burndown Chart'!$F$129</f>
        <v>#REF!</v>
      </c>
      <c r="BM10" s="12" t="e">
        <f t="shared" si="45"/>
        <v>#REF!</v>
      </c>
      <c r="BN10" s="37" t="e">
        <f t="shared" si="28"/>
        <v>#REF!</v>
      </c>
      <c r="BO10" s="13" t="e">
        <f>'[7]Burndown Chart'!$E$130</f>
        <v>#REF!</v>
      </c>
      <c r="BP10" s="13" t="e">
        <f>'[7]Burndown Chart'!$F$130</f>
        <v>#REF!</v>
      </c>
      <c r="BQ10" s="12" t="e">
        <f t="shared" si="29"/>
        <v>#REF!</v>
      </c>
      <c r="BR10" s="37" t="e">
        <f t="shared" si="30"/>
        <v>#REF!</v>
      </c>
      <c r="BS10" s="13" t="e">
        <f>'[7]Burndown Chart'!$E$126</f>
        <v>#REF!</v>
      </c>
      <c r="BT10" s="13" t="e">
        <f>'[7]Burndown Chart'!$F$126</f>
        <v>#REF!</v>
      </c>
      <c r="BU10" s="12" t="e">
        <f t="shared" si="31"/>
        <v>#REF!</v>
      </c>
      <c r="BV10" s="15" t="e">
        <f t="shared" si="46"/>
        <v>#REF!</v>
      </c>
    </row>
    <row r="11" spans="1:74" x14ac:dyDescent="0.25">
      <c r="A11" s="57" t="s">
        <v>4049</v>
      </c>
      <c r="B11" s="4" t="str">
        <f t="shared" ca="1" si="0"/>
        <v>Pendiente</v>
      </c>
      <c r="C11" s="12">
        <f t="shared" si="33"/>
        <v>8</v>
      </c>
      <c r="D11" s="83">
        <f>VLOOKUP(A11,Config!$A:$C,2,0)</f>
        <v>45764</v>
      </c>
      <c r="E11" s="84">
        <f>VLOOKUP(A11,Config!$A:$C,3,0)</f>
        <v>45777</v>
      </c>
      <c r="F11" s="38" t="e">
        <f>'[8]Burndown Chart'!$E$122</f>
        <v>#REF!</v>
      </c>
      <c r="G11" s="38" t="e">
        <f>'[8]Burndown Chart'!$F$122</f>
        <v>#REF!</v>
      </c>
      <c r="H11" s="12" t="e">
        <f t="shared" si="36"/>
        <v>#REF!</v>
      </c>
      <c r="I11" s="35" t="e">
        <f t="shared" si="37"/>
        <v>#REF!</v>
      </c>
      <c r="J11" s="38" t="e">
        <f>'[8]Burndown Chart'!$E$123</f>
        <v>#REF!</v>
      </c>
      <c r="K11" s="38" t="e">
        <f>'[8]Burndown Chart'!$F$123</f>
        <v>#REF!</v>
      </c>
      <c r="L11" s="12" t="e">
        <f t="shared" si="38"/>
        <v>#REF!</v>
      </c>
      <c r="M11" s="35" t="e">
        <f t="shared" si="39"/>
        <v>#REF!</v>
      </c>
      <c r="N11" s="38" t="e">
        <f>'[8]Burndown Chart'!$E$124</f>
        <v>#REF!</v>
      </c>
      <c r="O11" s="38" t="e">
        <f>'[8]Burndown Chart'!$F$124</f>
        <v>#REF!</v>
      </c>
      <c r="P11" s="12" t="e">
        <f t="shared" si="40"/>
        <v>#REF!</v>
      </c>
      <c r="Q11" s="35" t="e">
        <f t="shared" si="41"/>
        <v>#REF!</v>
      </c>
      <c r="R11" s="13" t="e">
        <f>'[8]Burndown Chart'!$E$125</f>
        <v>#REF!</v>
      </c>
      <c r="S11" s="124" t="e">
        <f>'[8]Burndown Chart'!$F$125</f>
        <v>#REF!</v>
      </c>
      <c r="T11" s="12" t="e">
        <f t="shared" si="10"/>
        <v>#REF!</v>
      </c>
      <c r="U11" s="35" t="e">
        <f t="shared" si="11"/>
        <v>#REF!</v>
      </c>
      <c r="V11" s="34" t="e">
        <f>'[8]Burndown Chart'!$E$137</f>
        <v>#REF!</v>
      </c>
      <c r="W11" s="13" t="e">
        <f>'[8]Burndown Chart'!$F$137</f>
        <v>#REF!</v>
      </c>
      <c r="X11" s="12" t="e">
        <f t="shared" si="4"/>
        <v>#REF!</v>
      </c>
      <c r="Y11" s="35" t="e">
        <f t="shared" si="5"/>
        <v>#REF!</v>
      </c>
      <c r="Z11" s="13" t="e">
        <f>'[8]Burndown Chart'!$E$138</f>
        <v>#REF!</v>
      </c>
      <c r="AA11" s="13" t="e">
        <f>'[8]Burndown Chart'!$F$138</f>
        <v>#REF!</v>
      </c>
      <c r="AB11" s="12" t="e">
        <f t="shared" si="12"/>
        <v>#REF!</v>
      </c>
      <c r="AC11" s="35" t="e">
        <f t="shared" si="13"/>
        <v>#REF!</v>
      </c>
      <c r="AD11" s="13" t="e">
        <f>'[8]Burndown Chart'!$E$139</f>
        <v>#REF!</v>
      </c>
      <c r="AE11" s="13" t="e">
        <f>'[8]Burndown Chart'!$F$139</f>
        <v>#REF!</v>
      </c>
      <c r="AF11" s="12" t="e">
        <f t="shared" si="14"/>
        <v>#REF!</v>
      </c>
      <c r="AG11" s="35" t="e">
        <f t="shared" si="15"/>
        <v>#REF!</v>
      </c>
      <c r="AH11" s="13" t="e">
        <f>'[8]Burndown Chart'!$E$140</f>
        <v>#REF!</v>
      </c>
      <c r="AI11" s="13" t="e">
        <f>'[8]Burndown Chart'!$F$140</f>
        <v>#REF!</v>
      </c>
      <c r="AJ11" s="12" t="e">
        <f t="shared" si="16"/>
        <v>#REF!</v>
      </c>
      <c r="AK11" s="35" t="e">
        <f t="shared" si="17"/>
        <v>#REF!</v>
      </c>
      <c r="AL11" s="13" t="e">
        <f>'[8]Capacidad Equipos'!$H$16</f>
        <v>#REF!</v>
      </c>
      <c r="AM11" s="13" t="e">
        <f>'[8]Burndown Chart'!$H$95</f>
        <v>#REF!</v>
      </c>
      <c r="AN11" s="14" t="e">
        <f t="shared" si="18"/>
        <v>#REF!</v>
      </c>
      <c r="AO11" s="12" t="e">
        <f t="shared" si="19"/>
        <v>#REF!</v>
      </c>
      <c r="AP11" s="15" t="e">
        <f t="shared" si="20"/>
        <v>#REF!</v>
      </c>
      <c r="AQ11" s="14" t="e">
        <f>IF(AN11=0,0,SUM($AN$4:AN11)/C11)</f>
        <v>#REF!</v>
      </c>
      <c r="AR11" s="15">
        <f t="shared" si="21"/>
        <v>0</v>
      </c>
      <c r="AS11" s="12" t="e">
        <f t="shared" si="42"/>
        <v>#REF!</v>
      </c>
      <c r="AT11" s="18" t="e">
        <f t="shared" si="35"/>
        <v>#REF!</v>
      </c>
      <c r="AU11" s="86"/>
      <c r="AV11" s="12" t="e">
        <f t="shared" si="6"/>
        <v>#REF!</v>
      </c>
      <c r="AW11" s="12" t="e">
        <f t="shared" si="7"/>
        <v>#REF!</v>
      </c>
      <c r="AX11" s="15" t="e">
        <f t="shared" si="8"/>
        <v>#REF!</v>
      </c>
      <c r="AY11" s="14" t="e">
        <f>IF(AV11=0,0,SUM($AV$4:AV11)/C11)</f>
        <v>#REF!</v>
      </c>
      <c r="AZ11" s="15">
        <f t="shared" si="22"/>
        <v>0</v>
      </c>
      <c r="BA11" s="12" t="e">
        <f t="shared" si="34"/>
        <v>#REF!</v>
      </c>
      <c r="BB11" s="18" t="e">
        <f t="shared" si="23"/>
        <v>#REF!</v>
      </c>
      <c r="BC11" s="34" t="e">
        <f>'[8]Burndown Chart'!$E$127</f>
        <v>#REF!</v>
      </c>
      <c r="BD11" s="13" t="e">
        <f>'[8]Burndown Chart'!$F$127</f>
        <v>#REF!</v>
      </c>
      <c r="BE11" s="12" t="e">
        <f t="shared" si="43"/>
        <v>#REF!</v>
      </c>
      <c r="BF11" s="35" t="e">
        <f t="shared" si="25"/>
        <v>#REF!</v>
      </c>
      <c r="BG11" s="13" t="e">
        <f>'[8]Burndown Chart'!$E$128</f>
        <v>#REF!</v>
      </c>
      <c r="BH11" s="13" t="e">
        <f>'[8]Burndown Chart'!$F$128</f>
        <v>#REF!</v>
      </c>
      <c r="BI11" s="12" t="e">
        <f t="shared" si="44"/>
        <v>#REF!</v>
      </c>
      <c r="BJ11" s="35" t="e">
        <f t="shared" si="26"/>
        <v>#REF!</v>
      </c>
      <c r="BK11" s="13" t="e">
        <f>'[8]Burndown Chart'!$E$129</f>
        <v>#REF!</v>
      </c>
      <c r="BL11" s="13" t="e">
        <f>'[8]Burndown Chart'!$F$129</f>
        <v>#REF!</v>
      </c>
      <c r="BM11" s="12" t="e">
        <f t="shared" si="45"/>
        <v>#REF!</v>
      </c>
      <c r="BN11" s="37" t="e">
        <f t="shared" si="28"/>
        <v>#REF!</v>
      </c>
      <c r="BO11" s="13" t="e">
        <f>'[8]Burndown Chart'!$E$130</f>
        <v>#REF!</v>
      </c>
      <c r="BP11" s="13" t="e">
        <f>'[8]Burndown Chart'!$F$130</f>
        <v>#REF!</v>
      </c>
      <c r="BQ11" s="12" t="e">
        <f t="shared" si="29"/>
        <v>#REF!</v>
      </c>
      <c r="BR11" s="37" t="e">
        <f t="shared" si="30"/>
        <v>#REF!</v>
      </c>
      <c r="BS11" s="13" t="e">
        <f>'[8]Burndown Chart'!$E$126</f>
        <v>#REF!</v>
      </c>
      <c r="BT11" s="13" t="e">
        <f>'[8]Burndown Chart'!$F$126</f>
        <v>#REF!</v>
      </c>
      <c r="BU11" s="12" t="e">
        <f t="shared" si="31"/>
        <v>#REF!</v>
      </c>
      <c r="BV11" s="15" t="e">
        <f xml:space="preserve"> BT11/(BT11+BU11)</f>
        <v>#REF!</v>
      </c>
    </row>
    <row r="12" spans="1:74" x14ac:dyDescent="0.25">
      <c r="A12" s="57" t="s">
        <v>4050</v>
      </c>
      <c r="B12" s="4" t="str">
        <f t="shared" ca="1" si="0"/>
        <v>Pendiente</v>
      </c>
      <c r="C12" s="12">
        <f t="shared" si="33"/>
        <v>9</v>
      </c>
      <c r="D12" s="83">
        <f>VLOOKUP(A12,Config!$A:$C,2,0)</f>
        <v>45778</v>
      </c>
      <c r="E12" s="84">
        <f>VLOOKUP(A12,Config!$A:$C,3,0)</f>
        <v>45791</v>
      </c>
      <c r="F12" s="39" t="e">
        <f>'[9]Burndown Chart'!$E$122</f>
        <v>#REF!</v>
      </c>
      <c r="G12" s="38" t="e">
        <f>'[9]Burndown Chart'!$F$122</f>
        <v>#REF!</v>
      </c>
      <c r="H12" s="12" t="e">
        <f t="shared" si="36"/>
        <v>#REF!</v>
      </c>
      <c r="I12" s="35" t="e">
        <f t="shared" si="37"/>
        <v>#REF!</v>
      </c>
      <c r="J12" s="38" t="e">
        <f>'[9]Burndown Chart'!$E$123</f>
        <v>#REF!</v>
      </c>
      <c r="K12" s="38" t="e">
        <f>'[9]Burndown Chart'!$F$123</f>
        <v>#REF!</v>
      </c>
      <c r="L12" s="12" t="e">
        <f t="shared" si="38"/>
        <v>#REF!</v>
      </c>
      <c r="M12" s="35" t="e">
        <f t="shared" si="39"/>
        <v>#REF!</v>
      </c>
      <c r="N12" s="38" t="e">
        <f>'[9]Burndown Chart'!$E$124</f>
        <v>#REF!</v>
      </c>
      <c r="O12" s="38" t="e">
        <f>'[9]Burndown Chart'!$F$124</f>
        <v>#REF!</v>
      </c>
      <c r="P12" s="12" t="e">
        <f t="shared" si="40"/>
        <v>#REF!</v>
      </c>
      <c r="Q12" s="35" t="e">
        <f t="shared" si="41"/>
        <v>#REF!</v>
      </c>
      <c r="R12" s="13" t="e">
        <f>'[9]Burndown Chart'!$E$125</f>
        <v>#REF!</v>
      </c>
      <c r="S12" s="124" t="e">
        <f>'[9]Burndown Chart'!$F$125</f>
        <v>#REF!</v>
      </c>
      <c r="T12" s="12" t="e">
        <f t="shared" si="10"/>
        <v>#REF!</v>
      </c>
      <c r="U12" s="35" t="e">
        <f t="shared" si="11"/>
        <v>#REF!</v>
      </c>
      <c r="V12" s="34" t="e">
        <f>'[9]Burndown Chart'!$E$137</f>
        <v>#REF!</v>
      </c>
      <c r="W12" s="13" t="e">
        <f>'[9]Burndown Chart'!$F$137</f>
        <v>#REF!</v>
      </c>
      <c r="X12" s="12" t="e">
        <f t="shared" si="4"/>
        <v>#REF!</v>
      </c>
      <c r="Y12" s="35" t="e">
        <f t="shared" si="5"/>
        <v>#REF!</v>
      </c>
      <c r="Z12" s="13" t="e">
        <f>'[9]Burndown Chart'!$E$138</f>
        <v>#REF!</v>
      </c>
      <c r="AA12" s="13" t="e">
        <f>'[9]Burndown Chart'!$F$138</f>
        <v>#REF!</v>
      </c>
      <c r="AB12" s="12" t="e">
        <f t="shared" si="12"/>
        <v>#REF!</v>
      </c>
      <c r="AC12" s="35" t="e">
        <f t="shared" si="13"/>
        <v>#REF!</v>
      </c>
      <c r="AD12" s="13" t="e">
        <f>'[9]Burndown Chart'!$E$139</f>
        <v>#REF!</v>
      </c>
      <c r="AE12" s="13" t="e">
        <f>'[9]Burndown Chart'!$F$139</f>
        <v>#REF!</v>
      </c>
      <c r="AF12" s="12" t="e">
        <f t="shared" si="14"/>
        <v>#REF!</v>
      </c>
      <c r="AG12" s="35" t="e">
        <f t="shared" si="15"/>
        <v>#REF!</v>
      </c>
      <c r="AH12" s="13" t="e">
        <f>'[9]Burndown Chart'!$E$140</f>
        <v>#REF!</v>
      </c>
      <c r="AI12" s="13" t="e">
        <f>'[9]Burndown Chart'!$F$140</f>
        <v>#REF!</v>
      </c>
      <c r="AJ12" s="12" t="e">
        <f t="shared" si="16"/>
        <v>#REF!</v>
      </c>
      <c r="AK12" s="35" t="e">
        <f t="shared" si="17"/>
        <v>#REF!</v>
      </c>
      <c r="AL12" s="13" t="e">
        <f>'[9]Capacidad Equipos'!$H$16</f>
        <v>#REF!</v>
      </c>
      <c r="AM12" s="13" t="e">
        <f>'[9]Burndown Chart'!$H$95</f>
        <v>#REF!</v>
      </c>
      <c r="AN12" s="14" t="e">
        <f t="shared" si="18"/>
        <v>#REF!</v>
      </c>
      <c r="AO12" s="12" t="e">
        <f t="shared" si="19"/>
        <v>#REF!</v>
      </c>
      <c r="AP12" s="15" t="e">
        <f t="shared" si="20"/>
        <v>#REF!</v>
      </c>
      <c r="AQ12" s="14" t="e">
        <f>IF(AN12=0,0,SUM($AN$4:AN12)/C12)</f>
        <v>#REF!</v>
      </c>
      <c r="AR12" s="15">
        <f t="shared" si="21"/>
        <v>0</v>
      </c>
      <c r="AS12" s="12" t="e">
        <f t="shared" si="42"/>
        <v>#REF!</v>
      </c>
      <c r="AT12" s="18" t="e">
        <f t="shared" si="35"/>
        <v>#REF!</v>
      </c>
      <c r="AU12" s="88" t="e">
        <f>'[9]Burndown Chart'!$E$129</f>
        <v>#REF!</v>
      </c>
      <c r="AV12" s="12" t="e">
        <f t="shared" si="6"/>
        <v>#REF!</v>
      </c>
      <c r="AW12" s="12" t="e">
        <f t="shared" si="7"/>
        <v>#REF!</v>
      </c>
      <c r="AX12" s="15" t="e">
        <f t="shared" si="8"/>
        <v>#REF!</v>
      </c>
      <c r="AY12" s="14" t="e">
        <f>IF(AV12=0,0,SUM($AV$4:AV12)/C12)</f>
        <v>#REF!</v>
      </c>
      <c r="AZ12" s="15">
        <f t="shared" si="22"/>
        <v>0</v>
      </c>
      <c r="BA12" s="12" t="e">
        <f t="shared" si="34"/>
        <v>#REF!</v>
      </c>
      <c r="BB12" s="18" t="e">
        <f t="shared" si="23"/>
        <v>#REF!</v>
      </c>
      <c r="BC12" s="34" t="e">
        <f>'[9]Burndown Chart'!$E$127</f>
        <v>#REF!</v>
      </c>
      <c r="BD12" s="13" t="e">
        <f>'[9]Burndown Chart'!$F$127</f>
        <v>#REF!</v>
      </c>
      <c r="BE12" s="12" t="e">
        <f t="shared" si="43"/>
        <v>#REF!</v>
      </c>
      <c r="BF12" s="35" t="e">
        <f t="shared" si="25"/>
        <v>#REF!</v>
      </c>
      <c r="BG12" s="13" t="e">
        <f>'[9]Burndown Chart'!$E$128</f>
        <v>#REF!</v>
      </c>
      <c r="BH12" s="13" t="e">
        <f>'[9]Burndown Chart'!$F$128</f>
        <v>#REF!</v>
      </c>
      <c r="BI12" s="12" t="e">
        <f t="shared" si="44"/>
        <v>#REF!</v>
      </c>
      <c r="BJ12" s="35" t="e">
        <f t="shared" si="26"/>
        <v>#REF!</v>
      </c>
      <c r="BK12" s="13" t="e">
        <f>'[9]Burndown Chart'!$E$129</f>
        <v>#REF!</v>
      </c>
      <c r="BL12" s="13" t="e">
        <f>'[9]Burndown Chart'!$F$129</f>
        <v>#REF!</v>
      </c>
      <c r="BM12" s="12" t="e">
        <f t="shared" si="45"/>
        <v>#REF!</v>
      </c>
      <c r="BN12" s="37" t="e">
        <f t="shared" si="28"/>
        <v>#REF!</v>
      </c>
      <c r="BO12" s="13" t="e">
        <f>'[9]Burndown Chart'!$E$130</f>
        <v>#REF!</v>
      </c>
      <c r="BP12" s="13" t="e">
        <f>'[9]Burndown Chart'!$F$130</f>
        <v>#REF!</v>
      </c>
      <c r="BQ12" s="12" t="e">
        <f t="shared" si="29"/>
        <v>#REF!</v>
      </c>
      <c r="BR12" s="37" t="e">
        <f t="shared" si="30"/>
        <v>#REF!</v>
      </c>
      <c r="BS12" s="13" t="e">
        <f>'[9]Burndown Chart'!$E$126</f>
        <v>#REF!</v>
      </c>
      <c r="BT12" s="13" t="e">
        <f>'[9]Burndown Chart'!$F$126</f>
        <v>#REF!</v>
      </c>
      <c r="BU12" s="12" t="e">
        <f t="shared" si="31"/>
        <v>#REF!</v>
      </c>
      <c r="BV12" s="15" t="e">
        <f t="shared" si="46"/>
        <v>#REF!</v>
      </c>
    </row>
    <row r="13" spans="1:74" x14ac:dyDescent="0.25">
      <c r="A13" s="57" t="s">
        <v>4051</v>
      </c>
      <c r="B13" s="4" t="str">
        <f t="shared" ca="1" si="0"/>
        <v>Pendiente</v>
      </c>
      <c r="C13" s="12">
        <f t="shared" si="33"/>
        <v>10</v>
      </c>
      <c r="D13" s="83">
        <f>VLOOKUP(A13,Config!$A:$C,2,0)</f>
        <v>45792</v>
      </c>
      <c r="E13" s="84">
        <f>VLOOKUP(A13,Config!$A:$C,3,0)</f>
        <v>45805</v>
      </c>
      <c r="F13" s="39" t="e">
        <f>'[10]Burndown Chart'!$E$122</f>
        <v>#REF!</v>
      </c>
      <c r="G13" s="38" t="e">
        <f>'[10]Burndown Chart'!$F$122</f>
        <v>#REF!</v>
      </c>
      <c r="H13" s="12" t="e">
        <f t="shared" si="36"/>
        <v>#REF!</v>
      </c>
      <c r="I13" s="35" t="e">
        <f t="shared" si="37"/>
        <v>#REF!</v>
      </c>
      <c r="J13" s="38" t="e">
        <f>'[10]Burndown Chart'!$E$123</f>
        <v>#REF!</v>
      </c>
      <c r="K13" s="38" t="e">
        <f>'[10]Burndown Chart'!$F$123</f>
        <v>#REF!</v>
      </c>
      <c r="L13" s="12" t="e">
        <f t="shared" si="38"/>
        <v>#REF!</v>
      </c>
      <c r="M13" s="35" t="e">
        <f t="shared" si="39"/>
        <v>#REF!</v>
      </c>
      <c r="N13" s="38" t="e">
        <f>'[10]Burndown Chart'!$E$124</f>
        <v>#REF!</v>
      </c>
      <c r="O13" s="38" t="e">
        <f>'[10]Burndown Chart'!$F$124</f>
        <v>#REF!</v>
      </c>
      <c r="P13" s="12" t="e">
        <f t="shared" si="40"/>
        <v>#REF!</v>
      </c>
      <c r="Q13" s="35" t="e">
        <f t="shared" si="41"/>
        <v>#REF!</v>
      </c>
      <c r="R13" s="13" t="e">
        <f>'[10]Burndown Chart'!$E$125</f>
        <v>#REF!</v>
      </c>
      <c r="S13" s="124" t="e">
        <f>'[10]Burndown Chart'!$F$125</f>
        <v>#REF!</v>
      </c>
      <c r="T13" s="12" t="e">
        <f t="shared" si="10"/>
        <v>#REF!</v>
      </c>
      <c r="U13" s="35" t="e">
        <f t="shared" si="11"/>
        <v>#REF!</v>
      </c>
      <c r="V13" s="34" t="e">
        <f>'[10]Burndown Chart'!$E$137</f>
        <v>#REF!</v>
      </c>
      <c r="W13" s="13" t="e">
        <f>'[10]Burndown Chart'!$F$137</f>
        <v>#REF!</v>
      </c>
      <c r="X13" s="12" t="e">
        <f t="shared" si="4"/>
        <v>#REF!</v>
      </c>
      <c r="Y13" s="35" t="e">
        <f t="shared" si="5"/>
        <v>#REF!</v>
      </c>
      <c r="Z13" s="13" t="e">
        <f>'[10]Burndown Chart'!$E$138</f>
        <v>#REF!</v>
      </c>
      <c r="AA13" s="13" t="e">
        <f>'[10]Burndown Chart'!$F$138</f>
        <v>#REF!</v>
      </c>
      <c r="AB13" s="12" t="e">
        <f t="shared" si="12"/>
        <v>#REF!</v>
      </c>
      <c r="AC13" s="35" t="e">
        <f t="shared" si="13"/>
        <v>#REF!</v>
      </c>
      <c r="AD13" s="13" t="e">
        <f>'[10]Burndown Chart'!$E$139</f>
        <v>#REF!</v>
      </c>
      <c r="AE13" s="13" t="e">
        <f>'[10]Burndown Chart'!$F$139</f>
        <v>#REF!</v>
      </c>
      <c r="AF13" s="12" t="e">
        <f t="shared" si="14"/>
        <v>#REF!</v>
      </c>
      <c r="AG13" s="35" t="e">
        <f t="shared" si="15"/>
        <v>#REF!</v>
      </c>
      <c r="AH13" s="13" t="e">
        <f>'[10]Burndown Chart'!$E$140</f>
        <v>#REF!</v>
      </c>
      <c r="AI13" s="13" t="e">
        <f>'[10]Burndown Chart'!$F$140</f>
        <v>#REF!</v>
      </c>
      <c r="AJ13" s="12" t="e">
        <f t="shared" si="16"/>
        <v>#REF!</v>
      </c>
      <c r="AK13" s="35" t="e">
        <f t="shared" si="17"/>
        <v>#REF!</v>
      </c>
      <c r="AL13" s="13" t="e">
        <f>'[10]Capacidad Equipos'!$H$16</f>
        <v>#REF!</v>
      </c>
      <c r="AM13" s="13" t="e">
        <f>'[10]Burndown Chart'!$H$95</f>
        <v>#REF!</v>
      </c>
      <c r="AN13" s="14" t="e">
        <f t="shared" si="18"/>
        <v>#REF!</v>
      </c>
      <c r="AO13" s="12" t="e">
        <f t="shared" si="19"/>
        <v>#REF!</v>
      </c>
      <c r="AP13" s="15" t="e">
        <f t="shared" si="20"/>
        <v>#REF!</v>
      </c>
      <c r="AQ13" s="14" t="e">
        <f>IF(AN13=0,0,SUM($AN$4:AN13)/C13)</f>
        <v>#REF!</v>
      </c>
      <c r="AR13" s="15">
        <f t="shared" si="21"/>
        <v>0</v>
      </c>
      <c r="AS13" s="12" t="e">
        <f t="shared" si="42"/>
        <v>#REF!</v>
      </c>
      <c r="AT13" s="18" t="e">
        <f t="shared" si="35"/>
        <v>#REF!</v>
      </c>
      <c r="AU13" s="88" t="e">
        <f>'[10]Burndown Chart'!$E$129</f>
        <v>#REF!</v>
      </c>
      <c r="AV13" s="12" t="e">
        <f t="shared" si="6"/>
        <v>#REF!</v>
      </c>
      <c r="AW13" s="12" t="e">
        <f t="shared" si="7"/>
        <v>#REF!</v>
      </c>
      <c r="AX13" s="15" t="e">
        <f t="shared" si="8"/>
        <v>#REF!</v>
      </c>
      <c r="AY13" s="14" t="e">
        <f>IF(AV13=0,0,SUM($AV$4:AV13)/C13)</f>
        <v>#REF!</v>
      </c>
      <c r="AZ13" s="15">
        <f t="shared" si="22"/>
        <v>0</v>
      </c>
      <c r="BA13" s="12" t="e">
        <f t="shared" si="34"/>
        <v>#REF!</v>
      </c>
      <c r="BB13" s="18" t="e">
        <f t="shared" si="23"/>
        <v>#REF!</v>
      </c>
      <c r="BC13" s="34" t="e">
        <f>'[10]Burndown Chart'!$E$127</f>
        <v>#REF!</v>
      </c>
      <c r="BD13" s="13" t="e">
        <f>'[10]Burndown Chart'!$F$127</f>
        <v>#REF!</v>
      </c>
      <c r="BE13" s="12" t="e">
        <f t="shared" si="43"/>
        <v>#REF!</v>
      </c>
      <c r="BF13" s="35" t="e">
        <f t="shared" si="25"/>
        <v>#REF!</v>
      </c>
      <c r="BG13" s="13" t="e">
        <f>'[10]Burndown Chart'!$E$128</f>
        <v>#REF!</v>
      </c>
      <c r="BH13" s="13" t="e">
        <f>'[10]Burndown Chart'!$F$128</f>
        <v>#REF!</v>
      </c>
      <c r="BI13" s="12" t="e">
        <f t="shared" si="44"/>
        <v>#REF!</v>
      </c>
      <c r="BJ13" s="35" t="e">
        <f t="shared" si="26"/>
        <v>#REF!</v>
      </c>
      <c r="BK13" s="13" t="e">
        <f>'[10]Burndown Chart'!$E$129</f>
        <v>#REF!</v>
      </c>
      <c r="BL13" s="13" t="e">
        <f>'[10]Burndown Chart'!$F$129</f>
        <v>#REF!</v>
      </c>
      <c r="BM13" s="12" t="e">
        <f t="shared" si="45"/>
        <v>#REF!</v>
      </c>
      <c r="BN13" s="37" t="e">
        <f t="shared" si="28"/>
        <v>#REF!</v>
      </c>
      <c r="BO13" s="13" t="e">
        <f>'[10]Burndown Chart'!$E$130</f>
        <v>#REF!</v>
      </c>
      <c r="BP13" s="13" t="e">
        <f>'[10]Burndown Chart'!$F$130</f>
        <v>#REF!</v>
      </c>
      <c r="BQ13" s="12" t="e">
        <f t="shared" si="29"/>
        <v>#REF!</v>
      </c>
      <c r="BR13" s="37" t="e">
        <f t="shared" si="30"/>
        <v>#REF!</v>
      </c>
      <c r="BS13" s="13" t="e">
        <f>'[10]Burndown Chart'!$E$126</f>
        <v>#REF!</v>
      </c>
      <c r="BT13" s="13" t="e">
        <f>'[10]Burndown Chart'!$F$126</f>
        <v>#REF!</v>
      </c>
      <c r="BU13" s="12" t="e">
        <f t="shared" si="31"/>
        <v>#REF!</v>
      </c>
      <c r="BV13" s="15" t="e">
        <f t="shared" si="46"/>
        <v>#REF!</v>
      </c>
    </row>
    <row r="14" spans="1:74" x14ac:dyDescent="0.25">
      <c r="A14" s="57" t="s">
        <v>4052</v>
      </c>
      <c r="B14" s="4" t="str">
        <f t="shared" ca="1" si="0"/>
        <v>Pendiente</v>
      </c>
      <c r="C14" s="12">
        <f t="shared" si="33"/>
        <v>11</v>
      </c>
      <c r="D14" s="83">
        <f>VLOOKUP(A14,Config!$A:$C,2,0)</f>
        <v>45806</v>
      </c>
      <c r="E14" s="84">
        <f>VLOOKUP(A14,Config!$A:$C,3,0)</f>
        <v>45819</v>
      </c>
      <c r="F14" s="39" t="e">
        <f>'[11]Burndown Chart'!$E$122</f>
        <v>#REF!</v>
      </c>
      <c r="G14" s="38" t="e">
        <f>'[11]Burndown Chart'!$F$122</f>
        <v>#REF!</v>
      </c>
      <c r="H14" s="12" t="e">
        <f t="shared" si="36"/>
        <v>#REF!</v>
      </c>
      <c r="I14" s="35" t="e">
        <f t="shared" si="37"/>
        <v>#REF!</v>
      </c>
      <c r="J14" s="38" t="e">
        <f>'[11]Burndown Chart'!$E$123</f>
        <v>#REF!</v>
      </c>
      <c r="K14" s="38" t="e">
        <f>'[11]Burndown Chart'!$F$123</f>
        <v>#REF!</v>
      </c>
      <c r="L14" s="12" t="e">
        <f t="shared" si="38"/>
        <v>#REF!</v>
      </c>
      <c r="M14" s="35" t="e">
        <f t="shared" si="39"/>
        <v>#REF!</v>
      </c>
      <c r="N14" s="38" t="e">
        <f>'[11]Burndown Chart'!$E$124</f>
        <v>#REF!</v>
      </c>
      <c r="O14" s="38" t="e">
        <f>'[11]Burndown Chart'!$F$124</f>
        <v>#REF!</v>
      </c>
      <c r="P14" s="12" t="e">
        <f t="shared" si="40"/>
        <v>#REF!</v>
      </c>
      <c r="Q14" s="35" t="e">
        <f t="shared" si="41"/>
        <v>#REF!</v>
      </c>
      <c r="R14" s="13" t="e">
        <f>'[11]Burndown Chart'!$E$125</f>
        <v>#REF!</v>
      </c>
      <c r="S14" s="124" t="e">
        <f>'[11]Burndown Chart'!$F$125</f>
        <v>#REF!</v>
      </c>
      <c r="T14" s="12" t="e">
        <f t="shared" si="10"/>
        <v>#REF!</v>
      </c>
      <c r="U14" s="35" t="e">
        <f t="shared" si="11"/>
        <v>#REF!</v>
      </c>
      <c r="V14" s="34" t="e">
        <f>'[11]Burndown Chart'!$E$137</f>
        <v>#REF!</v>
      </c>
      <c r="W14" s="13" t="e">
        <f>'[11]Burndown Chart'!$F$137</f>
        <v>#REF!</v>
      </c>
      <c r="X14" s="12" t="e">
        <f t="shared" si="4"/>
        <v>#REF!</v>
      </c>
      <c r="Y14" s="35" t="e">
        <f t="shared" si="5"/>
        <v>#REF!</v>
      </c>
      <c r="Z14" s="13" t="e">
        <f>'[11]Burndown Chart'!$E$138</f>
        <v>#REF!</v>
      </c>
      <c r="AA14" s="13" t="e">
        <f>'[11]Burndown Chart'!$F$138</f>
        <v>#REF!</v>
      </c>
      <c r="AB14" s="12" t="e">
        <f t="shared" si="12"/>
        <v>#REF!</v>
      </c>
      <c r="AC14" s="35" t="e">
        <f t="shared" si="13"/>
        <v>#REF!</v>
      </c>
      <c r="AD14" s="13" t="e">
        <f>'[11]Burndown Chart'!$E$139</f>
        <v>#REF!</v>
      </c>
      <c r="AE14" s="13" t="e">
        <f>'[11]Burndown Chart'!$F$139</f>
        <v>#REF!</v>
      </c>
      <c r="AF14" s="12" t="e">
        <f t="shared" si="14"/>
        <v>#REF!</v>
      </c>
      <c r="AG14" s="35" t="e">
        <f t="shared" si="15"/>
        <v>#REF!</v>
      </c>
      <c r="AH14" s="13" t="e">
        <f>'[11]Burndown Chart'!$E$140</f>
        <v>#REF!</v>
      </c>
      <c r="AI14" s="13" t="e">
        <f>'[11]Burndown Chart'!$F$140</f>
        <v>#REF!</v>
      </c>
      <c r="AJ14" s="12" t="e">
        <f t="shared" si="16"/>
        <v>#REF!</v>
      </c>
      <c r="AK14" s="35" t="e">
        <f t="shared" si="17"/>
        <v>#REF!</v>
      </c>
      <c r="AL14" s="13" t="e">
        <f>'[11]Capacidad Equipos'!$H$16</f>
        <v>#REF!</v>
      </c>
      <c r="AM14" s="13" t="e">
        <f>'[11]Burndown Chart'!$H$95</f>
        <v>#REF!</v>
      </c>
      <c r="AN14" s="14" t="e">
        <f t="shared" si="18"/>
        <v>#REF!</v>
      </c>
      <c r="AO14" s="12" t="e">
        <f t="shared" si="19"/>
        <v>#REF!</v>
      </c>
      <c r="AP14" s="15" t="e">
        <f t="shared" si="20"/>
        <v>#REF!</v>
      </c>
      <c r="AQ14" s="14" t="e">
        <f>IF(AN14=0,0,SUM($AN$4:AN14)/C14)</f>
        <v>#REF!</v>
      </c>
      <c r="AR14" s="15">
        <f t="shared" si="21"/>
        <v>0</v>
      </c>
      <c r="AS14" s="12" t="e">
        <f t="shared" si="42"/>
        <v>#REF!</v>
      </c>
      <c r="AT14" s="18" t="e">
        <f t="shared" si="35"/>
        <v>#REF!</v>
      </c>
      <c r="AU14" s="88" t="e">
        <f>'[11]Burndown Chart'!$E$129</f>
        <v>#REF!</v>
      </c>
      <c r="AV14" s="12" t="e">
        <f t="shared" si="6"/>
        <v>#REF!</v>
      </c>
      <c r="AW14" s="12" t="e">
        <f t="shared" si="7"/>
        <v>#REF!</v>
      </c>
      <c r="AX14" s="15" t="e">
        <f t="shared" si="8"/>
        <v>#REF!</v>
      </c>
      <c r="AY14" s="14" t="e">
        <f>IF(AV14=0,0,SUM($AV$4:AV14)/C14)</f>
        <v>#REF!</v>
      </c>
      <c r="AZ14" s="15">
        <f t="shared" si="22"/>
        <v>0</v>
      </c>
      <c r="BA14" s="12" t="e">
        <f t="shared" si="34"/>
        <v>#REF!</v>
      </c>
      <c r="BB14" s="18" t="e">
        <f t="shared" si="23"/>
        <v>#REF!</v>
      </c>
      <c r="BC14" s="34" t="e">
        <f>'[11]Burndown Chart'!$E$127</f>
        <v>#REF!</v>
      </c>
      <c r="BD14" s="13" t="e">
        <f>'[11]Burndown Chart'!$F$127</f>
        <v>#REF!</v>
      </c>
      <c r="BE14" s="12" t="e">
        <f t="shared" si="43"/>
        <v>#REF!</v>
      </c>
      <c r="BF14" s="35" t="e">
        <f t="shared" si="25"/>
        <v>#REF!</v>
      </c>
      <c r="BG14" s="13" t="e">
        <f>'[11]Burndown Chart'!$E$128</f>
        <v>#REF!</v>
      </c>
      <c r="BH14" s="13" t="e">
        <f>'[11]Burndown Chart'!$F$128</f>
        <v>#REF!</v>
      </c>
      <c r="BI14" s="12" t="e">
        <f t="shared" si="44"/>
        <v>#REF!</v>
      </c>
      <c r="BJ14" s="35" t="e">
        <f t="shared" si="26"/>
        <v>#REF!</v>
      </c>
      <c r="BK14" s="13" t="e">
        <f>'[11]Burndown Chart'!$E$129</f>
        <v>#REF!</v>
      </c>
      <c r="BL14" s="13" t="e">
        <f>'[11]Burndown Chart'!$F$129</f>
        <v>#REF!</v>
      </c>
      <c r="BM14" s="12" t="e">
        <f t="shared" si="45"/>
        <v>#REF!</v>
      </c>
      <c r="BN14" s="37" t="e">
        <f t="shared" si="28"/>
        <v>#REF!</v>
      </c>
      <c r="BO14" s="13" t="e">
        <f>'[11]Burndown Chart'!$E$130</f>
        <v>#REF!</v>
      </c>
      <c r="BP14" s="13" t="e">
        <f>'[11]Burndown Chart'!$F$130</f>
        <v>#REF!</v>
      </c>
      <c r="BQ14" s="12" t="e">
        <f t="shared" si="29"/>
        <v>#REF!</v>
      </c>
      <c r="BR14" s="37" t="e">
        <f t="shared" si="30"/>
        <v>#REF!</v>
      </c>
      <c r="BS14" s="13" t="e">
        <f>'[11]Burndown Chart'!$E$126</f>
        <v>#REF!</v>
      </c>
      <c r="BT14" s="13" t="e">
        <f>'[11]Burndown Chart'!$F$126</f>
        <v>#REF!</v>
      </c>
      <c r="BU14" s="12" t="e">
        <f t="shared" si="31"/>
        <v>#REF!</v>
      </c>
      <c r="BV14" s="15" t="e">
        <f t="shared" si="46"/>
        <v>#REF!</v>
      </c>
    </row>
    <row r="15" spans="1:74" x14ac:dyDescent="0.25">
      <c r="A15" s="57" t="s">
        <v>4053</v>
      </c>
      <c r="B15" s="4" t="str">
        <f t="shared" ca="1" si="0"/>
        <v>Pendiente</v>
      </c>
      <c r="C15" s="12">
        <f t="shared" si="33"/>
        <v>12</v>
      </c>
      <c r="D15" s="83">
        <f>VLOOKUP(A15,Config!$A:$C,2,0)</f>
        <v>45820</v>
      </c>
      <c r="E15" s="84">
        <f>VLOOKUP(A15,Config!$A:$C,3,0)</f>
        <v>45833</v>
      </c>
      <c r="F15" s="39" t="e">
        <f>'[12]Burndown Chart'!$E$122</f>
        <v>#REF!</v>
      </c>
      <c r="G15" s="38" t="e">
        <f>'[12]Burndown Chart'!$F$122</f>
        <v>#REF!</v>
      </c>
      <c r="H15" s="12" t="e">
        <f t="shared" si="36"/>
        <v>#REF!</v>
      </c>
      <c r="I15" s="35" t="e">
        <f t="shared" si="37"/>
        <v>#REF!</v>
      </c>
      <c r="J15" s="38" t="e">
        <f>'[12]Burndown Chart'!$E$123</f>
        <v>#REF!</v>
      </c>
      <c r="K15" s="38" t="e">
        <f>'[12]Burndown Chart'!$F$123</f>
        <v>#REF!</v>
      </c>
      <c r="L15" s="12" t="e">
        <f t="shared" si="38"/>
        <v>#REF!</v>
      </c>
      <c r="M15" s="35" t="e">
        <f t="shared" si="39"/>
        <v>#REF!</v>
      </c>
      <c r="N15" s="38" t="e">
        <f>'[12]Burndown Chart'!$E$124</f>
        <v>#REF!</v>
      </c>
      <c r="O15" s="38" t="e">
        <f>'[12]Burndown Chart'!$F$124</f>
        <v>#REF!</v>
      </c>
      <c r="P15" s="12" t="e">
        <f t="shared" si="40"/>
        <v>#REF!</v>
      </c>
      <c r="Q15" s="35" t="e">
        <f t="shared" si="41"/>
        <v>#REF!</v>
      </c>
      <c r="R15" s="13" t="e">
        <f>'[12]Burndown Chart'!$E$125</f>
        <v>#REF!</v>
      </c>
      <c r="S15" s="124" t="e">
        <f>'[12]Burndown Chart'!$F$125</f>
        <v>#REF!</v>
      </c>
      <c r="T15" s="12" t="e">
        <f t="shared" si="10"/>
        <v>#REF!</v>
      </c>
      <c r="U15" s="35" t="e">
        <f t="shared" si="11"/>
        <v>#REF!</v>
      </c>
      <c r="V15" s="34" t="e">
        <f>'[12]Burndown Chart'!$E$137</f>
        <v>#REF!</v>
      </c>
      <c r="W15" s="13" t="e">
        <f>'[12]Burndown Chart'!$F$137</f>
        <v>#REF!</v>
      </c>
      <c r="X15" s="12" t="e">
        <f t="shared" si="4"/>
        <v>#REF!</v>
      </c>
      <c r="Y15" s="35" t="e">
        <f t="shared" si="5"/>
        <v>#REF!</v>
      </c>
      <c r="Z15" s="13" t="e">
        <f>'[12]Burndown Chart'!$E$138</f>
        <v>#REF!</v>
      </c>
      <c r="AA15" s="13" t="e">
        <f>'[12]Burndown Chart'!$F$138</f>
        <v>#REF!</v>
      </c>
      <c r="AB15" s="12" t="e">
        <f t="shared" si="12"/>
        <v>#REF!</v>
      </c>
      <c r="AC15" s="35" t="e">
        <f t="shared" si="13"/>
        <v>#REF!</v>
      </c>
      <c r="AD15" s="13" t="e">
        <f>'[12]Burndown Chart'!$E$139</f>
        <v>#REF!</v>
      </c>
      <c r="AE15" s="13" t="e">
        <f>'[12]Burndown Chart'!$F$139</f>
        <v>#REF!</v>
      </c>
      <c r="AF15" s="12" t="e">
        <f t="shared" si="14"/>
        <v>#REF!</v>
      </c>
      <c r="AG15" s="35" t="e">
        <f t="shared" si="15"/>
        <v>#REF!</v>
      </c>
      <c r="AH15" s="13" t="e">
        <f>'[12]Burndown Chart'!$E$140</f>
        <v>#REF!</v>
      </c>
      <c r="AI15" s="13" t="e">
        <f>'[12]Burndown Chart'!$F$140</f>
        <v>#REF!</v>
      </c>
      <c r="AJ15" s="12" t="e">
        <f t="shared" si="16"/>
        <v>#REF!</v>
      </c>
      <c r="AK15" s="35" t="e">
        <f t="shared" si="17"/>
        <v>#REF!</v>
      </c>
      <c r="AL15" s="13" t="e">
        <f>'[12]Capacidad Equipos'!$H$16</f>
        <v>#REF!</v>
      </c>
      <c r="AM15" s="13" t="e">
        <f>'[12]Burndown Chart'!$H$95</f>
        <v>#REF!</v>
      </c>
      <c r="AN15" s="14" t="e">
        <f t="shared" si="18"/>
        <v>#REF!</v>
      </c>
      <c r="AO15" s="12" t="e">
        <f t="shared" si="19"/>
        <v>#REF!</v>
      </c>
      <c r="AP15" s="15" t="e">
        <f t="shared" si="20"/>
        <v>#REF!</v>
      </c>
      <c r="AQ15" s="14" t="e">
        <f>IF(AN15=0,0,SUM($AN$4:AN15)/C15)</f>
        <v>#REF!</v>
      </c>
      <c r="AR15" s="15">
        <f t="shared" si="21"/>
        <v>0</v>
      </c>
      <c r="AS15" s="12" t="e">
        <f t="shared" si="42"/>
        <v>#REF!</v>
      </c>
      <c r="AT15" s="18" t="e">
        <f t="shared" si="35"/>
        <v>#REF!</v>
      </c>
      <c r="AU15" s="88" t="e">
        <f>'[12]Burndown Chart'!$E$129</f>
        <v>#REF!</v>
      </c>
      <c r="AV15" s="12" t="e">
        <f t="shared" si="6"/>
        <v>#REF!</v>
      </c>
      <c r="AW15" s="12" t="e">
        <f t="shared" si="7"/>
        <v>#REF!</v>
      </c>
      <c r="AX15" s="15" t="e">
        <f t="shared" si="8"/>
        <v>#REF!</v>
      </c>
      <c r="AY15" s="14" t="e">
        <f>IF(AV15=0,0,SUM($AV$4:AV15)/C15)</f>
        <v>#REF!</v>
      </c>
      <c r="AZ15" s="15">
        <f t="shared" si="22"/>
        <v>0</v>
      </c>
      <c r="BA15" s="12" t="e">
        <f t="shared" si="34"/>
        <v>#REF!</v>
      </c>
      <c r="BB15" s="18" t="e">
        <f t="shared" si="23"/>
        <v>#REF!</v>
      </c>
      <c r="BC15" s="34" t="e">
        <f>'[12]Burndown Chart'!$E$127</f>
        <v>#REF!</v>
      </c>
      <c r="BD15" s="13" t="e">
        <f>'[12]Burndown Chart'!$F$127</f>
        <v>#REF!</v>
      </c>
      <c r="BE15" s="12" t="e">
        <f t="shared" si="43"/>
        <v>#REF!</v>
      </c>
      <c r="BF15" s="35" t="e">
        <f t="shared" si="25"/>
        <v>#REF!</v>
      </c>
      <c r="BG15" s="13" t="e">
        <f>'[12]Burndown Chart'!$E$128</f>
        <v>#REF!</v>
      </c>
      <c r="BH15" s="13" t="e">
        <f>'[12]Burndown Chart'!$F$128</f>
        <v>#REF!</v>
      </c>
      <c r="BI15" s="12" t="e">
        <f t="shared" si="44"/>
        <v>#REF!</v>
      </c>
      <c r="BJ15" s="35" t="e">
        <f t="shared" si="26"/>
        <v>#REF!</v>
      </c>
      <c r="BK15" s="13" t="e">
        <f>'[12]Burndown Chart'!$E$129</f>
        <v>#REF!</v>
      </c>
      <c r="BL15" s="13" t="e">
        <f>'[12]Burndown Chart'!$F$129</f>
        <v>#REF!</v>
      </c>
      <c r="BM15" s="12" t="e">
        <f t="shared" si="45"/>
        <v>#REF!</v>
      </c>
      <c r="BN15" s="37" t="e">
        <f t="shared" si="28"/>
        <v>#REF!</v>
      </c>
      <c r="BO15" s="13" t="e">
        <f>'[12]Burndown Chart'!$E$130</f>
        <v>#REF!</v>
      </c>
      <c r="BP15" s="13" t="e">
        <f>'[12]Burndown Chart'!$F$130</f>
        <v>#REF!</v>
      </c>
      <c r="BQ15" s="12" t="e">
        <f t="shared" si="29"/>
        <v>#REF!</v>
      </c>
      <c r="BR15" s="37" t="e">
        <f t="shared" si="30"/>
        <v>#REF!</v>
      </c>
      <c r="BS15" s="13" t="e">
        <f>'[12]Burndown Chart'!$E$126</f>
        <v>#REF!</v>
      </c>
      <c r="BT15" s="13" t="e">
        <f>'[12]Burndown Chart'!$F$126</f>
        <v>#REF!</v>
      </c>
      <c r="BU15" s="12" t="e">
        <f t="shared" si="31"/>
        <v>#REF!</v>
      </c>
      <c r="BV15" s="15" t="e">
        <f t="shared" si="46"/>
        <v>#REF!</v>
      </c>
    </row>
    <row r="16" spans="1:74" x14ac:dyDescent="0.25">
      <c r="A16" s="57" t="s">
        <v>4054</v>
      </c>
      <c r="B16" s="4" t="str">
        <f t="shared" ca="1" si="0"/>
        <v>Pendiente</v>
      </c>
      <c r="C16" s="12">
        <f t="shared" si="33"/>
        <v>13</v>
      </c>
      <c r="D16" s="83">
        <f>VLOOKUP(A16,Config!$A:$C,2,0)</f>
        <v>45834</v>
      </c>
      <c r="E16" s="84">
        <f>VLOOKUP(A16,Config!$A:$C,3,0)</f>
        <v>45847</v>
      </c>
      <c r="F16" s="39" t="e">
        <f>'[13]Burndown Chart'!$E$122</f>
        <v>#REF!</v>
      </c>
      <c r="G16" s="38" t="e">
        <f>'[13]Burndown Chart'!$F$122</f>
        <v>#REF!</v>
      </c>
      <c r="H16" s="12" t="e">
        <f t="shared" si="36"/>
        <v>#REF!</v>
      </c>
      <c r="I16" s="35" t="e">
        <f t="shared" si="37"/>
        <v>#REF!</v>
      </c>
      <c r="J16" s="38" t="e">
        <f>'[13]Burndown Chart'!$E$123</f>
        <v>#REF!</v>
      </c>
      <c r="K16" s="38" t="e">
        <f>'[13]Burndown Chart'!$F$123</f>
        <v>#REF!</v>
      </c>
      <c r="L16" s="12" t="e">
        <f t="shared" si="38"/>
        <v>#REF!</v>
      </c>
      <c r="M16" s="35" t="e">
        <f t="shared" si="39"/>
        <v>#REF!</v>
      </c>
      <c r="N16" s="38" t="e">
        <f>'[13]Burndown Chart'!$E$124</f>
        <v>#REF!</v>
      </c>
      <c r="O16" s="38" t="e">
        <f>'[13]Burndown Chart'!$F$124</f>
        <v>#REF!</v>
      </c>
      <c r="P16" s="12" t="e">
        <f t="shared" si="40"/>
        <v>#REF!</v>
      </c>
      <c r="Q16" s="35" t="e">
        <f t="shared" si="41"/>
        <v>#REF!</v>
      </c>
      <c r="R16" s="13" t="e">
        <f>'[13]Burndown Chart'!$E$125</f>
        <v>#REF!</v>
      </c>
      <c r="S16" s="124" t="e">
        <f>'[13]Burndown Chart'!$F$125</f>
        <v>#REF!</v>
      </c>
      <c r="T16" s="12" t="e">
        <f>R16-S16</f>
        <v>#REF!</v>
      </c>
      <c r="U16" s="35" t="e">
        <f t="shared" si="11"/>
        <v>#REF!</v>
      </c>
      <c r="V16" s="34" t="e">
        <f>'[13]Burndown Chart'!$E$137</f>
        <v>#REF!</v>
      </c>
      <c r="W16" s="13" t="e">
        <f>'[13]Burndown Chart'!$F$137</f>
        <v>#REF!</v>
      </c>
      <c r="X16" s="12" t="e">
        <f>V16-W16</f>
        <v>#REF!</v>
      </c>
      <c r="Y16" s="35" t="e">
        <f>V16/AU16</f>
        <v>#REF!</v>
      </c>
      <c r="Z16" s="13" t="e">
        <f>'[13]Burndown Chart'!$E$138</f>
        <v>#REF!</v>
      </c>
      <c r="AA16" s="13" t="e">
        <f>'[13]Burndown Chart'!$F$138</f>
        <v>#REF!</v>
      </c>
      <c r="AB16" s="12" t="e">
        <f>Z16-AA16</f>
        <v>#REF!</v>
      </c>
      <c r="AC16" s="35" t="e">
        <f>Z16/AU16</f>
        <v>#REF!</v>
      </c>
      <c r="AD16" s="13" t="e">
        <f>'[13]Burndown Chart'!$E$139</f>
        <v>#REF!</v>
      </c>
      <c r="AE16" s="13" t="e">
        <f>'[13]Burndown Chart'!$F$139</f>
        <v>#REF!</v>
      </c>
      <c r="AF16" s="12" t="e">
        <f>AD16-AE16</f>
        <v>#REF!</v>
      </c>
      <c r="AG16" s="35" t="e">
        <f>AD16/AU16</f>
        <v>#REF!</v>
      </c>
      <c r="AH16" s="13" t="e">
        <f>'[13]Burndown Chart'!$E$140</f>
        <v>#REF!</v>
      </c>
      <c r="AI16" s="13" t="e">
        <f>'[13]Burndown Chart'!$F$140</f>
        <v>#REF!</v>
      </c>
      <c r="AJ16" s="12" t="e">
        <f>AH16-AI16</f>
        <v>#REF!</v>
      </c>
      <c r="AK16" s="35" t="e">
        <f>AH16/AU16</f>
        <v>#REF!</v>
      </c>
      <c r="AL16" s="13" t="e">
        <f>'[13]Capacidad Equipos'!$H$16</f>
        <v>#REF!</v>
      </c>
      <c r="AM16" s="13" t="e">
        <f>'[13]Burndown Chart'!$H$95</f>
        <v>#REF!</v>
      </c>
      <c r="AN16" s="14" t="e">
        <f t="shared" si="18"/>
        <v>#REF!</v>
      </c>
      <c r="AO16" s="12" t="e">
        <f t="shared" si="19"/>
        <v>#REF!</v>
      </c>
      <c r="AP16" s="15" t="e">
        <f t="shared" si="20"/>
        <v>#REF!</v>
      </c>
      <c r="AQ16" s="14" t="e">
        <f>IF(AN16=0,0,SUM($AN$4:AN16)/C16)</f>
        <v>#REF!</v>
      </c>
      <c r="AR16" s="15">
        <f t="shared" si="21"/>
        <v>0</v>
      </c>
      <c r="AS16" s="12" t="e">
        <f t="shared" si="42"/>
        <v>#REF!</v>
      </c>
      <c r="AT16" s="18" t="e">
        <f t="shared" si="35"/>
        <v>#REF!</v>
      </c>
      <c r="AU16" s="38" t="e">
        <f>'[13]Burndown Chart'!$E$129</f>
        <v>#REF!</v>
      </c>
      <c r="AV16" s="12" t="e">
        <f>W16+AA16+AE16+AI16</f>
        <v>#REF!</v>
      </c>
      <c r="AW16" s="12" t="e">
        <f>X16+AB16+AF16+AJ16</f>
        <v>#REF!</v>
      </c>
      <c r="AX16" s="15" t="e">
        <f xml:space="preserve"> AV16/AU16</f>
        <v>#REF!</v>
      </c>
      <c r="AY16" s="14" t="e">
        <f>IF(AV16=0,0,SUM($AV$4:AV16)/C16)</f>
        <v>#REF!</v>
      </c>
      <c r="AZ16" s="15">
        <f t="shared" si="22"/>
        <v>0</v>
      </c>
      <c r="BA16" s="12" t="e">
        <f t="shared" si="34"/>
        <v>#REF!</v>
      </c>
      <c r="BB16" s="18" t="e">
        <f t="shared" si="23"/>
        <v>#REF!</v>
      </c>
      <c r="BC16" s="34" t="e">
        <f>'[13]Burndown Chart'!$E$127</f>
        <v>#REF!</v>
      </c>
      <c r="BD16" s="13" t="e">
        <f>'[13]Burndown Chart'!$F$127</f>
        <v>#REF!</v>
      </c>
      <c r="BE16" s="12" t="e">
        <f t="shared" si="43"/>
        <v>#REF!</v>
      </c>
      <c r="BF16" s="35" t="e">
        <f t="shared" si="25"/>
        <v>#REF!</v>
      </c>
      <c r="BG16" s="13" t="e">
        <f>'[13]Burndown Chart'!$E$128</f>
        <v>#REF!</v>
      </c>
      <c r="BH16" s="13" t="e">
        <f>'[13]Burndown Chart'!$F$128</f>
        <v>#REF!</v>
      </c>
      <c r="BI16" s="12" t="e">
        <f t="shared" si="44"/>
        <v>#REF!</v>
      </c>
      <c r="BJ16" s="35" t="e">
        <f t="shared" si="26"/>
        <v>#REF!</v>
      </c>
      <c r="BK16" s="13" t="e">
        <f>'[13]Burndown Chart'!$E$129</f>
        <v>#REF!</v>
      </c>
      <c r="BL16" s="13" t="e">
        <f>'[13]Burndown Chart'!$F$129</f>
        <v>#REF!</v>
      </c>
      <c r="BM16" s="12" t="e">
        <f t="shared" si="45"/>
        <v>#REF!</v>
      </c>
      <c r="BN16" s="37" t="e">
        <f t="shared" si="28"/>
        <v>#REF!</v>
      </c>
      <c r="BO16" s="13" t="e">
        <f>'[13]Burndown Chart'!$E$130</f>
        <v>#REF!</v>
      </c>
      <c r="BP16" s="13" t="e">
        <f>'[13]Burndown Chart'!$F$130</f>
        <v>#REF!</v>
      </c>
      <c r="BQ16" s="12" t="e">
        <f t="shared" si="29"/>
        <v>#REF!</v>
      </c>
      <c r="BR16" s="37" t="e">
        <f t="shared" si="30"/>
        <v>#REF!</v>
      </c>
      <c r="BS16" s="13" t="e">
        <f>'[13]Burndown Chart'!$E$126</f>
        <v>#REF!</v>
      </c>
      <c r="BT16" s="13" t="e">
        <f>'[13]Burndown Chart'!$F$126</f>
        <v>#REF!</v>
      </c>
      <c r="BU16" s="12" t="e">
        <f t="shared" si="31"/>
        <v>#REF!</v>
      </c>
      <c r="BV16" s="15" t="e">
        <f xml:space="preserve"> BT16/(BT16+BU16)</f>
        <v>#REF!</v>
      </c>
    </row>
    <row r="17" spans="1:74" x14ac:dyDescent="0.25">
      <c r="A17" s="57" t="s">
        <v>4055</v>
      </c>
      <c r="B17" s="4" t="str">
        <f t="shared" ca="1" si="0"/>
        <v>Pendiente</v>
      </c>
      <c r="C17" s="12">
        <f t="shared" si="33"/>
        <v>14</v>
      </c>
      <c r="D17" s="83">
        <f>VLOOKUP(A17,Config!$A:$C,2,0)</f>
        <v>45848</v>
      </c>
      <c r="E17" s="84">
        <f>VLOOKUP(A17,Config!$A:$C,3,0)</f>
        <v>45861</v>
      </c>
      <c r="F17" s="39" t="e">
        <f>'[14]Burndown Chart'!$E$122</f>
        <v>#REF!</v>
      </c>
      <c r="G17" s="38" t="e">
        <f>'[14]Burndown Chart'!$F$122</f>
        <v>#REF!</v>
      </c>
      <c r="H17" s="12" t="e">
        <f t="shared" si="36"/>
        <v>#REF!</v>
      </c>
      <c r="I17" s="35" t="e">
        <f t="shared" si="37"/>
        <v>#REF!</v>
      </c>
      <c r="J17" s="38" t="e">
        <f>'[14]Burndown Chart'!$E$123</f>
        <v>#REF!</v>
      </c>
      <c r="K17" s="38" t="e">
        <f>'[14]Burndown Chart'!$F$123</f>
        <v>#REF!</v>
      </c>
      <c r="L17" s="12" t="e">
        <f t="shared" si="38"/>
        <v>#REF!</v>
      </c>
      <c r="M17" s="35" t="e">
        <f t="shared" si="39"/>
        <v>#REF!</v>
      </c>
      <c r="N17" s="38" t="e">
        <f>'[14]Burndown Chart'!$E$124</f>
        <v>#REF!</v>
      </c>
      <c r="O17" s="38" t="e">
        <f>'[14]Burndown Chart'!$F$124</f>
        <v>#REF!</v>
      </c>
      <c r="P17" s="12" t="e">
        <f t="shared" si="40"/>
        <v>#REF!</v>
      </c>
      <c r="Q17" s="35" t="e">
        <f t="shared" si="41"/>
        <v>#REF!</v>
      </c>
      <c r="R17" s="13" t="e">
        <f>'[14]Burndown Chart'!$E$125</f>
        <v>#REF!</v>
      </c>
      <c r="S17" s="124" t="e">
        <f>'[14]Burndown Chart'!$F$125</f>
        <v>#REF!</v>
      </c>
      <c r="T17" s="12" t="e">
        <f>R17-S17</f>
        <v>#REF!</v>
      </c>
      <c r="U17" s="35" t="e">
        <f t="shared" si="11"/>
        <v>#REF!</v>
      </c>
      <c r="V17" s="34" t="e">
        <f>'[14]Burndown Chart'!$E$137</f>
        <v>#REF!</v>
      </c>
      <c r="W17" s="13" t="e">
        <f>'[14]Burndown Chart'!$F$137</f>
        <v>#REF!</v>
      </c>
      <c r="X17" s="12" t="e">
        <f t="shared" ref="X17:X29" si="47">V17-W17</f>
        <v>#REF!</v>
      </c>
      <c r="Y17" s="35" t="e">
        <f t="shared" ref="Y17:Y29" si="48">V17/AU17</f>
        <v>#REF!</v>
      </c>
      <c r="Z17" s="13" t="e">
        <f>'[14]Burndown Chart'!$E$138</f>
        <v>#REF!</v>
      </c>
      <c r="AA17" s="13" t="e">
        <f>'[14]Burndown Chart'!$F$138</f>
        <v>#REF!</v>
      </c>
      <c r="AB17" s="12" t="e">
        <f t="shared" ref="AB17:AB29" si="49">Z17-AA17</f>
        <v>#REF!</v>
      </c>
      <c r="AC17" s="35" t="e">
        <f t="shared" ref="AC17:AC29" si="50">Z17/AU17</f>
        <v>#REF!</v>
      </c>
      <c r="AD17" s="13" t="e">
        <f>'[14]Burndown Chart'!$E$139</f>
        <v>#REF!</v>
      </c>
      <c r="AE17" s="13" t="e">
        <f>'[14]Burndown Chart'!$F$139</f>
        <v>#REF!</v>
      </c>
      <c r="AF17" s="12" t="e">
        <f t="shared" ref="AF17:AF29" si="51">AD17-AE17</f>
        <v>#REF!</v>
      </c>
      <c r="AG17" s="35" t="e">
        <f t="shared" ref="AG17:AG29" si="52">AD17/AU17</f>
        <v>#REF!</v>
      </c>
      <c r="AH17" s="13" t="e">
        <f>'[14]Burndown Chart'!$E$140</f>
        <v>#REF!</v>
      </c>
      <c r="AI17" s="13" t="e">
        <f>'[14]Burndown Chart'!$F$140</f>
        <v>#REF!</v>
      </c>
      <c r="AJ17" s="12" t="e">
        <f t="shared" ref="AJ17:AJ29" si="53">AH17-AI17</f>
        <v>#REF!</v>
      </c>
      <c r="AK17" s="35" t="e">
        <f t="shared" ref="AK17:AK29" si="54">AH17/AU17</f>
        <v>#REF!</v>
      </c>
      <c r="AL17" s="13" t="e">
        <f>'[14]Capacidad Equipos'!$H$16</f>
        <v>#REF!</v>
      </c>
      <c r="AM17" s="13" t="e">
        <f>'[14]Burndown Chart'!$H$95</f>
        <v>#REF!</v>
      </c>
      <c r="AN17" s="14" t="e">
        <f t="shared" si="18"/>
        <v>#REF!</v>
      </c>
      <c r="AO17" s="12" t="e">
        <f t="shared" si="19"/>
        <v>#REF!</v>
      </c>
      <c r="AP17" s="15" t="e">
        <f t="shared" si="20"/>
        <v>#REF!</v>
      </c>
      <c r="AQ17" s="14" t="e">
        <f>IF(AN17=0,0,SUM($AN$4:AN17)/C17)</f>
        <v>#REF!</v>
      </c>
      <c r="AR17" s="15">
        <f t="shared" si="21"/>
        <v>0</v>
      </c>
      <c r="AS17" s="12" t="e">
        <f t="shared" si="42"/>
        <v>#REF!</v>
      </c>
      <c r="AT17" s="18" t="e">
        <f t="shared" si="35"/>
        <v>#REF!</v>
      </c>
      <c r="AU17" s="32" t="e">
        <f>'[14]Burndown Chart'!$E$129</f>
        <v>#REF!</v>
      </c>
      <c r="AV17" s="12" t="e">
        <f t="shared" ref="AV17:AV29" si="55">W17+AA17+AE17+AI17</f>
        <v>#REF!</v>
      </c>
      <c r="AW17" s="12" t="e">
        <f t="shared" ref="AW17:AW29" si="56">X17+AB17+AF17+AJ17</f>
        <v>#REF!</v>
      </c>
      <c r="AX17" s="15" t="e">
        <f t="shared" ref="AX17:AX29" si="57" xml:space="preserve"> AV17/AU17</f>
        <v>#REF!</v>
      </c>
      <c r="AY17" s="14" t="e">
        <f>IF(AV17=0,0,SUM($AV$4:AV17)/C17)</f>
        <v>#REF!</v>
      </c>
      <c r="AZ17" s="15">
        <f t="shared" si="22"/>
        <v>0</v>
      </c>
      <c r="BA17" s="12" t="e">
        <f t="shared" si="34"/>
        <v>#REF!</v>
      </c>
      <c r="BB17" s="18" t="e">
        <f t="shared" si="23"/>
        <v>#REF!</v>
      </c>
      <c r="BC17" s="34" t="e">
        <f>'[14]Burndown Chart'!$E$127</f>
        <v>#REF!</v>
      </c>
      <c r="BD17" s="13" t="e">
        <f>'[14]Burndown Chart'!$F$127</f>
        <v>#REF!</v>
      </c>
      <c r="BE17" s="12" t="e">
        <f t="shared" si="43"/>
        <v>#REF!</v>
      </c>
      <c r="BF17" s="35" t="e">
        <f t="shared" si="25"/>
        <v>#REF!</v>
      </c>
      <c r="BG17" s="13" t="e">
        <f>'[14]Burndown Chart'!$E$128</f>
        <v>#REF!</v>
      </c>
      <c r="BH17" s="13" t="e">
        <f>'[14]Burndown Chart'!$F$128</f>
        <v>#REF!</v>
      </c>
      <c r="BI17" s="12" t="e">
        <f t="shared" si="44"/>
        <v>#REF!</v>
      </c>
      <c r="BJ17" s="35" t="e">
        <f t="shared" si="26"/>
        <v>#REF!</v>
      </c>
      <c r="BK17" s="13" t="e">
        <f>'[14]Burndown Chart'!$E$129</f>
        <v>#REF!</v>
      </c>
      <c r="BL17" s="13" t="e">
        <f>'[14]Burndown Chart'!$F$129</f>
        <v>#REF!</v>
      </c>
      <c r="BM17" s="12" t="e">
        <f t="shared" si="45"/>
        <v>#REF!</v>
      </c>
      <c r="BN17" s="37" t="e">
        <f t="shared" si="28"/>
        <v>#REF!</v>
      </c>
      <c r="BO17" s="13" t="e">
        <f>'[14]Burndown Chart'!$E$130</f>
        <v>#REF!</v>
      </c>
      <c r="BP17" s="13" t="e">
        <f>'[14]Burndown Chart'!$F$130</f>
        <v>#REF!</v>
      </c>
      <c r="BQ17" s="12" t="e">
        <f t="shared" si="29"/>
        <v>#REF!</v>
      </c>
      <c r="BR17" s="37" t="e">
        <f t="shared" si="30"/>
        <v>#REF!</v>
      </c>
      <c r="BS17" s="13" t="e">
        <f>'[14]Burndown Chart'!$E$126</f>
        <v>#REF!</v>
      </c>
      <c r="BT17" s="13" t="e">
        <f>'[14]Burndown Chart'!$F$126</f>
        <v>#REF!</v>
      </c>
      <c r="BU17" s="12" t="e">
        <f t="shared" si="31"/>
        <v>#REF!</v>
      </c>
      <c r="BV17" s="15" t="e">
        <f t="shared" si="46"/>
        <v>#REF!</v>
      </c>
    </row>
    <row r="18" spans="1:74" x14ac:dyDescent="0.25">
      <c r="A18" s="57" t="s">
        <v>4056</v>
      </c>
      <c r="B18" s="4" t="str">
        <f t="shared" ca="1" si="0"/>
        <v>Pendiente</v>
      </c>
      <c r="C18" s="12">
        <f t="shared" si="33"/>
        <v>15</v>
      </c>
      <c r="D18" s="83">
        <f>VLOOKUP(A18,Config!$A:$C,2,0)</f>
        <v>45862</v>
      </c>
      <c r="E18" s="84">
        <f>VLOOKUP(A18,Config!$A:$C,3,0)</f>
        <v>45875</v>
      </c>
      <c r="F18" s="39" t="e">
        <f>'[15]Burndown Chart'!$E$122</f>
        <v>#REF!</v>
      </c>
      <c r="G18" s="38" t="e">
        <f>'[15]Burndown Chart'!$F$122</f>
        <v>#REF!</v>
      </c>
      <c r="H18" s="12" t="e">
        <f t="shared" si="36"/>
        <v>#REF!</v>
      </c>
      <c r="I18" s="35" t="e">
        <f t="shared" si="37"/>
        <v>#REF!</v>
      </c>
      <c r="J18" s="38" t="e">
        <f>'[15]Burndown Chart'!$E$123</f>
        <v>#REF!</v>
      </c>
      <c r="K18" s="38" t="e">
        <f>'[15]Burndown Chart'!$F$123</f>
        <v>#REF!</v>
      </c>
      <c r="L18" s="12" t="e">
        <f t="shared" si="38"/>
        <v>#REF!</v>
      </c>
      <c r="M18" s="35" t="e">
        <f t="shared" si="39"/>
        <v>#REF!</v>
      </c>
      <c r="N18" s="38" t="e">
        <f>'[15]Burndown Chart'!$E$124</f>
        <v>#REF!</v>
      </c>
      <c r="O18" s="38" t="e">
        <f>'[15]Burndown Chart'!$F$124</f>
        <v>#REF!</v>
      </c>
      <c r="P18" s="12" t="e">
        <f t="shared" si="40"/>
        <v>#REF!</v>
      </c>
      <c r="Q18" s="35" t="e">
        <f t="shared" si="41"/>
        <v>#REF!</v>
      </c>
      <c r="R18" s="13" t="e">
        <f>'[15]Burndown Chart'!$E$125</f>
        <v>#REF!</v>
      </c>
      <c r="S18" s="124" t="e">
        <f>'[15]Burndown Chart'!$F$125</f>
        <v>#REF!</v>
      </c>
      <c r="T18" s="12" t="e">
        <f t="shared" si="10"/>
        <v>#REF!</v>
      </c>
      <c r="U18" s="35" t="e">
        <f t="shared" si="11"/>
        <v>#REF!</v>
      </c>
      <c r="V18" s="34" t="e">
        <f>'[15]Burndown Chart'!$E$137</f>
        <v>#REF!</v>
      </c>
      <c r="W18" s="13" t="e">
        <f>'[15]Burndown Chart'!$F$137</f>
        <v>#REF!</v>
      </c>
      <c r="X18" s="12" t="e">
        <f t="shared" si="47"/>
        <v>#REF!</v>
      </c>
      <c r="Y18" s="35" t="e">
        <f t="shared" si="48"/>
        <v>#REF!</v>
      </c>
      <c r="Z18" s="13" t="e">
        <f>'[15]Burndown Chart'!$E$138</f>
        <v>#REF!</v>
      </c>
      <c r="AA18" s="13" t="e">
        <f>'[15]Burndown Chart'!$F$138</f>
        <v>#REF!</v>
      </c>
      <c r="AB18" s="12" t="e">
        <f t="shared" si="49"/>
        <v>#REF!</v>
      </c>
      <c r="AC18" s="35" t="e">
        <f t="shared" si="50"/>
        <v>#REF!</v>
      </c>
      <c r="AD18" s="13" t="e">
        <f>'[15]Burndown Chart'!$E$139</f>
        <v>#REF!</v>
      </c>
      <c r="AE18" s="13" t="e">
        <f>'[15]Burndown Chart'!$F$139</f>
        <v>#REF!</v>
      </c>
      <c r="AF18" s="12" t="e">
        <f t="shared" si="51"/>
        <v>#REF!</v>
      </c>
      <c r="AG18" s="35" t="e">
        <f t="shared" si="52"/>
        <v>#REF!</v>
      </c>
      <c r="AH18" s="13" t="e">
        <f>'[15]Burndown Chart'!$E$140</f>
        <v>#REF!</v>
      </c>
      <c r="AI18" s="13" t="e">
        <f>'[15]Burndown Chart'!$F$140</f>
        <v>#REF!</v>
      </c>
      <c r="AJ18" s="12" t="e">
        <f t="shared" si="53"/>
        <v>#REF!</v>
      </c>
      <c r="AK18" s="35" t="e">
        <f t="shared" si="54"/>
        <v>#REF!</v>
      </c>
      <c r="AL18" s="13" t="e">
        <f>'[15]Capacidad Equipos'!$H$16</f>
        <v>#REF!</v>
      </c>
      <c r="AM18" s="13" t="e">
        <f>'[15]Burndown Chart'!$H$95</f>
        <v>#REF!</v>
      </c>
      <c r="AN18" s="14" t="e">
        <f t="shared" si="18"/>
        <v>#REF!</v>
      </c>
      <c r="AO18" s="12" t="e">
        <f t="shared" si="19"/>
        <v>#REF!</v>
      </c>
      <c r="AP18" s="15" t="e">
        <f t="shared" si="20"/>
        <v>#REF!</v>
      </c>
      <c r="AQ18" s="14" t="e">
        <f>IF(AN18=0,0,SUM($AN$4:AN18)/C18)</f>
        <v>#REF!</v>
      </c>
      <c r="AR18" s="15">
        <f t="shared" si="21"/>
        <v>0</v>
      </c>
      <c r="AS18" s="12" t="e">
        <f t="shared" si="42"/>
        <v>#REF!</v>
      </c>
      <c r="AT18" s="18" t="e">
        <f t="shared" si="35"/>
        <v>#REF!</v>
      </c>
      <c r="AU18" s="32" t="e">
        <f>'[15]Burndown Chart'!$E$129</f>
        <v>#REF!</v>
      </c>
      <c r="AV18" s="12" t="e">
        <f t="shared" si="55"/>
        <v>#REF!</v>
      </c>
      <c r="AW18" s="12" t="e">
        <f t="shared" si="56"/>
        <v>#REF!</v>
      </c>
      <c r="AX18" s="15" t="e">
        <f t="shared" si="57"/>
        <v>#REF!</v>
      </c>
      <c r="AY18" s="14" t="e">
        <f>IF(AV18=0,0,SUM($AV$4:AV18)/C18)</f>
        <v>#REF!</v>
      </c>
      <c r="AZ18" s="15">
        <f t="shared" si="22"/>
        <v>0</v>
      </c>
      <c r="BA18" s="12" t="e">
        <f t="shared" si="34"/>
        <v>#REF!</v>
      </c>
      <c r="BB18" s="18" t="e">
        <f t="shared" si="23"/>
        <v>#REF!</v>
      </c>
      <c r="BC18" s="34" t="e">
        <f>'[15]Burndown Chart'!$E$127</f>
        <v>#REF!</v>
      </c>
      <c r="BD18" s="13" t="e">
        <f>'[15]Burndown Chart'!$F$127</f>
        <v>#REF!</v>
      </c>
      <c r="BE18" s="12" t="e">
        <f t="shared" si="43"/>
        <v>#REF!</v>
      </c>
      <c r="BF18" s="35" t="e">
        <f t="shared" si="25"/>
        <v>#REF!</v>
      </c>
      <c r="BG18" s="13" t="e">
        <f>'[15]Burndown Chart'!$E$128</f>
        <v>#REF!</v>
      </c>
      <c r="BH18" s="13" t="e">
        <f>'[15]Burndown Chart'!$F$128</f>
        <v>#REF!</v>
      </c>
      <c r="BI18" s="12" t="e">
        <f t="shared" si="44"/>
        <v>#REF!</v>
      </c>
      <c r="BJ18" s="35" t="e">
        <f t="shared" si="26"/>
        <v>#REF!</v>
      </c>
      <c r="BK18" s="13" t="e">
        <f>'[15]Burndown Chart'!$E$129</f>
        <v>#REF!</v>
      </c>
      <c r="BL18" s="13" t="e">
        <f>'[15]Burndown Chart'!$F$129</f>
        <v>#REF!</v>
      </c>
      <c r="BM18" s="12" t="e">
        <f t="shared" si="45"/>
        <v>#REF!</v>
      </c>
      <c r="BN18" s="37" t="e">
        <f t="shared" si="28"/>
        <v>#REF!</v>
      </c>
      <c r="BO18" s="13" t="e">
        <f>'[15]Burndown Chart'!$E$130</f>
        <v>#REF!</v>
      </c>
      <c r="BP18" s="13" t="e">
        <f>'[15]Burndown Chart'!$F$130</f>
        <v>#REF!</v>
      </c>
      <c r="BQ18" s="12" t="e">
        <f t="shared" si="29"/>
        <v>#REF!</v>
      </c>
      <c r="BR18" s="37" t="e">
        <f t="shared" si="30"/>
        <v>#REF!</v>
      </c>
      <c r="BS18" s="13" t="e">
        <f>'[15]Burndown Chart'!$E$126</f>
        <v>#REF!</v>
      </c>
      <c r="BT18" s="13" t="e">
        <f>'[15]Burndown Chart'!$F$126</f>
        <v>#REF!</v>
      </c>
      <c r="BU18" s="12" t="e">
        <f t="shared" si="31"/>
        <v>#REF!</v>
      </c>
      <c r="BV18" s="15" t="e">
        <f t="shared" si="46"/>
        <v>#REF!</v>
      </c>
    </row>
    <row r="19" spans="1:74" x14ac:dyDescent="0.25">
      <c r="A19" s="57" t="s">
        <v>4057</v>
      </c>
      <c r="B19" s="4" t="str">
        <f t="shared" ca="1" si="0"/>
        <v>Pendiente</v>
      </c>
      <c r="C19" s="12">
        <f t="shared" si="33"/>
        <v>16</v>
      </c>
      <c r="D19" s="83">
        <f>VLOOKUP(A19,Config!$A:$C,2,0)</f>
        <v>45876</v>
      </c>
      <c r="E19" s="84">
        <f>VLOOKUP(A19,Config!$A:$C,3,0)</f>
        <v>45889</v>
      </c>
      <c r="F19" s="39" t="e">
        <f>'[16]Burndown Chart'!$E$122</f>
        <v>#REF!</v>
      </c>
      <c r="G19" s="38" t="e">
        <f>'[16]Burndown Chart'!$F$122</f>
        <v>#REF!</v>
      </c>
      <c r="H19" s="12" t="e">
        <f t="shared" si="36"/>
        <v>#REF!</v>
      </c>
      <c r="I19" s="35" t="e">
        <f t="shared" si="37"/>
        <v>#REF!</v>
      </c>
      <c r="J19" s="38" t="e">
        <f>'[16]Burndown Chart'!$E$123</f>
        <v>#REF!</v>
      </c>
      <c r="K19" s="38" t="e">
        <f>'[16]Burndown Chart'!$F$123</f>
        <v>#REF!</v>
      </c>
      <c r="L19" s="12" t="e">
        <f t="shared" si="38"/>
        <v>#REF!</v>
      </c>
      <c r="M19" s="35" t="e">
        <f t="shared" si="39"/>
        <v>#REF!</v>
      </c>
      <c r="N19" s="38" t="e">
        <f>'[16]Burndown Chart'!$E$124</f>
        <v>#REF!</v>
      </c>
      <c r="O19" s="38" t="e">
        <f>'[16]Burndown Chart'!$F$124</f>
        <v>#REF!</v>
      </c>
      <c r="P19" s="12" t="e">
        <f t="shared" si="40"/>
        <v>#REF!</v>
      </c>
      <c r="Q19" s="35" t="e">
        <f t="shared" si="41"/>
        <v>#REF!</v>
      </c>
      <c r="R19" s="13" t="e">
        <f>'[16]Burndown Chart'!$E$125</f>
        <v>#REF!</v>
      </c>
      <c r="S19" s="124" t="e">
        <f>'[16]Burndown Chart'!$F$125</f>
        <v>#REF!</v>
      </c>
      <c r="T19" s="12" t="e">
        <f t="shared" si="10"/>
        <v>#REF!</v>
      </c>
      <c r="U19" s="35" t="e">
        <f t="shared" si="11"/>
        <v>#REF!</v>
      </c>
      <c r="V19" s="34" t="e">
        <f>'[16]Burndown Chart'!$E$137</f>
        <v>#REF!</v>
      </c>
      <c r="W19" s="13" t="e">
        <f>'[16]Burndown Chart'!$F$137</f>
        <v>#REF!</v>
      </c>
      <c r="X19" s="12" t="e">
        <f t="shared" si="47"/>
        <v>#REF!</v>
      </c>
      <c r="Y19" s="35" t="e">
        <f t="shared" si="48"/>
        <v>#REF!</v>
      </c>
      <c r="Z19" s="13" t="e">
        <f>'[16]Burndown Chart'!$E$138</f>
        <v>#REF!</v>
      </c>
      <c r="AA19" s="13" t="e">
        <f>'[16]Burndown Chart'!$F$138</f>
        <v>#REF!</v>
      </c>
      <c r="AB19" s="12" t="e">
        <f t="shared" si="49"/>
        <v>#REF!</v>
      </c>
      <c r="AC19" s="35" t="e">
        <f t="shared" si="50"/>
        <v>#REF!</v>
      </c>
      <c r="AD19" s="13" t="e">
        <f>'[16]Burndown Chart'!$E$139</f>
        <v>#REF!</v>
      </c>
      <c r="AE19" s="13" t="e">
        <f>'[16]Burndown Chart'!$F$139</f>
        <v>#REF!</v>
      </c>
      <c r="AF19" s="12" t="e">
        <f t="shared" si="51"/>
        <v>#REF!</v>
      </c>
      <c r="AG19" s="35" t="e">
        <f t="shared" si="52"/>
        <v>#REF!</v>
      </c>
      <c r="AH19" s="13" t="e">
        <f>'[16]Burndown Chart'!$E$140</f>
        <v>#REF!</v>
      </c>
      <c r="AI19" s="13" t="e">
        <f>'[16]Burndown Chart'!$F$140</f>
        <v>#REF!</v>
      </c>
      <c r="AJ19" s="12" t="e">
        <f t="shared" si="53"/>
        <v>#REF!</v>
      </c>
      <c r="AK19" s="35" t="e">
        <f t="shared" si="54"/>
        <v>#REF!</v>
      </c>
      <c r="AL19" s="13" t="e">
        <f>'[16]Capacidad Equipos'!$H$16</f>
        <v>#REF!</v>
      </c>
      <c r="AM19" s="13" t="e">
        <f>'[16]Burndown Chart'!$H$95</f>
        <v>#REF!</v>
      </c>
      <c r="AN19" s="14" t="e">
        <f t="shared" si="18"/>
        <v>#REF!</v>
      </c>
      <c r="AO19" s="12" t="e">
        <f t="shared" si="19"/>
        <v>#REF!</v>
      </c>
      <c r="AP19" s="15" t="e">
        <f t="shared" si="20"/>
        <v>#REF!</v>
      </c>
      <c r="AQ19" s="14" t="e">
        <f>IF(AN19=0,0,SUM($AN$4:AN19)/C19)</f>
        <v>#REF!</v>
      </c>
      <c r="AR19" s="15">
        <f t="shared" si="21"/>
        <v>0</v>
      </c>
      <c r="AS19" s="12" t="e">
        <f t="shared" si="42"/>
        <v>#REF!</v>
      </c>
      <c r="AT19" s="18" t="e">
        <f t="shared" si="35"/>
        <v>#REF!</v>
      </c>
      <c r="AU19" s="32" t="e">
        <f>'[16]Burndown Chart'!$E$129</f>
        <v>#REF!</v>
      </c>
      <c r="AV19" s="12" t="e">
        <f t="shared" si="55"/>
        <v>#REF!</v>
      </c>
      <c r="AW19" s="12" t="e">
        <f t="shared" si="56"/>
        <v>#REF!</v>
      </c>
      <c r="AX19" s="15" t="e">
        <f t="shared" si="57"/>
        <v>#REF!</v>
      </c>
      <c r="AY19" s="14" t="e">
        <f>IF(AV19=0,0,SUM($AV$4:AV19)/C19)</f>
        <v>#REF!</v>
      </c>
      <c r="AZ19" s="15">
        <f t="shared" si="22"/>
        <v>0</v>
      </c>
      <c r="BA19" s="12" t="e">
        <f t="shared" si="34"/>
        <v>#REF!</v>
      </c>
      <c r="BB19" s="18" t="e">
        <f t="shared" si="23"/>
        <v>#REF!</v>
      </c>
      <c r="BC19" s="34" t="e">
        <f>'[16]Burndown Chart'!$E$127</f>
        <v>#REF!</v>
      </c>
      <c r="BD19" s="13" t="e">
        <f>'[16]Burndown Chart'!$F$127</f>
        <v>#REF!</v>
      </c>
      <c r="BE19" s="12" t="e">
        <f t="shared" si="43"/>
        <v>#REF!</v>
      </c>
      <c r="BF19" s="35" t="e">
        <f t="shared" si="25"/>
        <v>#REF!</v>
      </c>
      <c r="BG19" s="13" t="e">
        <f>'[16]Burndown Chart'!$E$128</f>
        <v>#REF!</v>
      </c>
      <c r="BH19" s="13" t="e">
        <f>'[16]Burndown Chart'!$F$128</f>
        <v>#REF!</v>
      </c>
      <c r="BI19" s="12" t="e">
        <f t="shared" si="44"/>
        <v>#REF!</v>
      </c>
      <c r="BJ19" s="35" t="e">
        <f t="shared" si="26"/>
        <v>#REF!</v>
      </c>
      <c r="BK19" s="13" t="e">
        <f>'[16]Burndown Chart'!$E$129</f>
        <v>#REF!</v>
      </c>
      <c r="BL19" s="13" t="e">
        <f>'[16]Burndown Chart'!$F$129</f>
        <v>#REF!</v>
      </c>
      <c r="BM19" s="12" t="e">
        <f t="shared" si="45"/>
        <v>#REF!</v>
      </c>
      <c r="BN19" s="37" t="e">
        <f t="shared" si="28"/>
        <v>#REF!</v>
      </c>
      <c r="BO19" s="13" t="e">
        <f>'[16]Burndown Chart'!$E$130</f>
        <v>#REF!</v>
      </c>
      <c r="BP19" s="13" t="e">
        <f>'[16]Burndown Chart'!$F$130</f>
        <v>#REF!</v>
      </c>
      <c r="BQ19" s="12" t="e">
        <f t="shared" si="29"/>
        <v>#REF!</v>
      </c>
      <c r="BR19" s="37" t="e">
        <f t="shared" si="30"/>
        <v>#REF!</v>
      </c>
      <c r="BS19" s="13" t="e">
        <f>'[16]Burndown Chart'!$E$126</f>
        <v>#REF!</v>
      </c>
      <c r="BT19" s="13" t="e">
        <f>'[16]Burndown Chart'!$F$126</f>
        <v>#REF!</v>
      </c>
      <c r="BU19" s="12" t="e">
        <f t="shared" si="31"/>
        <v>#REF!</v>
      </c>
      <c r="BV19" s="15" t="e">
        <f t="shared" si="46"/>
        <v>#REF!</v>
      </c>
    </row>
    <row r="20" spans="1:74" x14ac:dyDescent="0.25">
      <c r="A20" s="57" t="s">
        <v>4058</v>
      </c>
      <c r="B20" s="4" t="str">
        <f t="shared" ca="1" si="0"/>
        <v>Pendiente</v>
      </c>
      <c r="C20" s="12">
        <f t="shared" si="33"/>
        <v>17</v>
      </c>
      <c r="D20" s="83">
        <f>VLOOKUP(A20,Config!$A:$C,2,0)</f>
        <v>45890</v>
      </c>
      <c r="E20" s="84">
        <f>VLOOKUP(A20,Config!$A:$C,3,0)</f>
        <v>45903</v>
      </c>
      <c r="F20" s="39" t="e">
        <f>'[17]Burndown Chart'!$E$122</f>
        <v>#REF!</v>
      </c>
      <c r="G20" s="38" t="e">
        <f>'[17]Burndown Chart'!$F$122</f>
        <v>#REF!</v>
      </c>
      <c r="H20" s="12" t="e">
        <f t="shared" si="36"/>
        <v>#REF!</v>
      </c>
      <c r="I20" s="35" t="e">
        <f t="shared" si="37"/>
        <v>#REF!</v>
      </c>
      <c r="J20" s="38" t="e">
        <f>'[17]Burndown Chart'!$E$123</f>
        <v>#REF!</v>
      </c>
      <c r="K20" s="38" t="e">
        <f>'[17]Burndown Chart'!$F$123</f>
        <v>#REF!</v>
      </c>
      <c r="L20" s="12" t="e">
        <f t="shared" si="38"/>
        <v>#REF!</v>
      </c>
      <c r="M20" s="35" t="e">
        <f t="shared" si="39"/>
        <v>#REF!</v>
      </c>
      <c r="N20" s="38" t="e">
        <f>'[17]Burndown Chart'!$E$124</f>
        <v>#REF!</v>
      </c>
      <c r="O20" s="38" t="e">
        <f>'[17]Burndown Chart'!$F$124</f>
        <v>#REF!</v>
      </c>
      <c r="P20" s="12" t="e">
        <f t="shared" si="40"/>
        <v>#REF!</v>
      </c>
      <c r="Q20" s="35" t="e">
        <f t="shared" si="41"/>
        <v>#REF!</v>
      </c>
      <c r="R20" s="13" t="e">
        <f>'[17]Burndown Chart'!$E$125</f>
        <v>#REF!</v>
      </c>
      <c r="S20" s="124" t="e">
        <f>'[17]Burndown Chart'!$F$125</f>
        <v>#REF!</v>
      </c>
      <c r="T20" s="12" t="e">
        <f t="shared" si="10"/>
        <v>#REF!</v>
      </c>
      <c r="U20" s="35" t="e">
        <f t="shared" si="11"/>
        <v>#REF!</v>
      </c>
      <c r="V20" s="34" t="e">
        <f>'[17]Burndown Chart'!$E$137</f>
        <v>#REF!</v>
      </c>
      <c r="W20" s="13" t="e">
        <f>'[17]Burndown Chart'!$F$137</f>
        <v>#REF!</v>
      </c>
      <c r="X20" s="12" t="e">
        <f t="shared" si="47"/>
        <v>#REF!</v>
      </c>
      <c r="Y20" s="35" t="e">
        <f t="shared" si="48"/>
        <v>#REF!</v>
      </c>
      <c r="Z20" s="13" t="e">
        <f>'[17]Burndown Chart'!$E$138</f>
        <v>#REF!</v>
      </c>
      <c r="AA20" s="13" t="e">
        <f>'[17]Burndown Chart'!$F$138</f>
        <v>#REF!</v>
      </c>
      <c r="AB20" s="12" t="e">
        <f t="shared" si="49"/>
        <v>#REF!</v>
      </c>
      <c r="AC20" s="35" t="e">
        <f t="shared" si="50"/>
        <v>#REF!</v>
      </c>
      <c r="AD20" s="13" t="e">
        <f>'[17]Burndown Chart'!$E$139</f>
        <v>#REF!</v>
      </c>
      <c r="AE20" s="13" t="e">
        <f>'[17]Burndown Chart'!$F$139</f>
        <v>#REF!</v>
      </c>
      <c r="AF20" s="12" t="e">
        <f t="shared" si="51"/>
        <v>#REF!</v>
      </c>
      <c r="AG20" s="35" t="e">
        <f t="shared" si="52"/>
        <v>#REF!</v>
      </c>
      <c r="AH20" s="13" t="e">
        <f>'[17]Burndown Chart'!$E$140</f>
        <v>#REF!</v>
      </c>
      <c r="AI20" s="13" t="e">
        <f>'[17]Burndown Chart'!$F$140</f>
        <v>#REF!</v>
      </c>
      <c r="AJ20" s="12" t="e">
        <f t="shared" si="53"/>
        <v>#REF!</v>
      </c>
      <c r="AK20" s="35" t="e">
        <f t="shared" si="54"/>
        <v>#REF!</v>
      </c>
      <c r="AL20" s="13" t="e">
        <f>'[17]Capacidad Equipos'!$H$16</f>
        <v>#REF!</v>
      </c>
      <c r="AM20" s="13" t="e">
        <f>'[17]Burndown Chart'!$H$95</f>
        <v>#REF!</v>
      </c>
      <c r="AN20" s="14" t="e">
        <f t="shared" si="18"/>
        <v>#REF!</v>
      </c>
      <c r="AO20" s="12" t="e">
        <f t="shared" si="19"/>
        <v>#REF!</v>
      </c>
      <c r="AP20" s="15" t="e">
        <f t="shared" si="20"/>
        <v>#REF!</v>
      </c>
      <c r="AQ20" s="14" t="e">
        <f>IF(AN20=0,0,SUM($AN$4:AN20)/C20)</f>
        <v>#REF!</v>
      </c>
      <c r="AR20" s="15">
        <f t="shared" si="21"/>
        <v>0</v>
      </c>
      <c r="AS20" s="12" t="e">
        <f t="shared" si="42"/>
        <v>#REF!</v>
      </c>
      <c r="AT20" s="18" t="e">
        <f t="shared" si="35"/>
        <v>#REF!</v>
      </c>
      <c r="AU20" s="32" t="e">
        <f>'[17]Burndown Chart'!$E$129</f>
        <v>#REF!</v>
      </c>
      <c r="AV20" s="12" t="e">
        <f t="shared" si="55"/>
        <v>#REF!</v>
      </c>
      <c r="AW20" s="12" t="e">
        <f t="shared" si="56"/>
        <v>#REF!</v>
      </c>
      <c r="AX20" s="15" t="e">
        <f t="shared" si="57"/>
        <v>#REF!</v>
      </c>
      <c r="AY20" s="14" t="e">
        <f>IF(AV20=0,0,SUM($AV$4:AV20)/C20)</f>
        <v>#REF!</v>
      </c>
      <c r="AZ20" s="15">
        <f t="shared" si="22"/>
        <v>0</v>
      </c>
      <c r="BA20" s="12" t="e">
        <f t="shared" si="34"/>
        <v>#REF!</v>
      </c>
      <c r="BB20" s="18" t="e">
        <f t="shared" si="23"/>
        <v>#REF!</v>
      </c>
      <c r="BC20" s="34" t="e">
        <f>'[17]Burndown Chart'!$E$127</f>
        <v>#REF!</v>
      </c>
      <c r="BD20" s="13" t="e">
        <f>'[17]Burndown Chart'!$F$127</f>
        <v>#REF!</v>
      </c>
      <c r="BE20" s="12" t="e">
        <f t="shared" si="43"/>
        <v>#REF!</v>
      </c>
      <c r="BF20" s="35" t="e">
        <f t="shared" si="25"/>
        <v>#REF!</v>
      </c>
      <c r="BG20" s="13" t="e">
        <f>'[17]Burndown Chart'!$E$128</f>
        <v>#REF!</v>
      </c>
      <c r="BH20" s="13" t="e">
        <f>'[17]Burndown Chart'!$F$128</f>
        <v>#REF!</v>
      </c>
      <c r="BI20" s="12" t="e">
        <f t="shared" si="44"/>
        <v>#REF!</v>
      </c>
      <c r="BJ20" s="35" t="e">
        <f t="shared" si="26"/>
        <v>#REF!</v>
      </c>
      <c r="BK20" s="13" t="e">
        <f>'[17]Burndown Chart'!$E$129</f>
        <v>#REF!</v>
      </c>
      <c r="BL20" s="13" t="e">
        <f>'[17]Burndown Chart'!$F$129</f>
        <v>#REF!</v>
      </c>
      <c r="BM20" s="12" t="e">
        <f t="shared" si="45"/>
        <v>#REF!</v>
      </c>
      <c r="BN20" s="37" t="e">
        <f t="shared" si="28"/>
        <v>#REF!</v>
      </c>
      <c r="BO20" s="13" t="e">
        <f>'[17]Burndown Chart'!$E$130</f>
        <v>#REF!</v>
      </c>
      <c r="BP20" s="13" t="e">
        <f>'[17]Burndown Chart'!$F$130</f>
        <v>#REF!</v>
      </c>
      <c r="BQ20" s="12" t="e">
        <f t="shared" si="29"/>
        <v>#REF!</v>
      </c>
      <c r="BR20" s="37" t="e">
        <f t="shared" si="30"/>
        <v>#REF!</v>
      </c>
      <c r="BS20" s="13" t="e">
        <f>'[17]Burndown Chart'!$E$126</f>
        <v>#REF!</v>
      </c>
      <c r="BT20" s="13" t="e">
        <f>'[17]Burndown Chart'!$F$126</f>
        <v>#REF!</v>
      </c>
      <c r="BU20" s="12" t="e">
        <f t="shared" si="31"/>
        <v>#REF!</v>
      </c>
      <c r="BV20" s="15" t="e">
        <f xml:space="preserve"> BT20/(BT20+BU20)</f>
        <v>#REF!</v>
      </c>
    </row>
    <row r="21" spans="1:74" x14ac:dyDescent="0.25">
      <c r="A21" s="57" t="s">
        <v>4059</v>
      </c>
      <c r="B21" s="4" t="str">
        <f t="shared" ca="1" si="0"/>
        <v>Pendiente</v>
      </c>
      <c r="C21" s="12">
        <f t="shared" si="33"/>
        <v>18</v>
      </c>
      <c r="D21" s="83">
        <f>VLOOKUP(A21,Config!$A:$C,2,0)</f>
        <v>45904</v>
      </c>
      <c r="E21" s="84">
        <f>VLOOKUP(A21,Config!$A:$C,3,0)</f>
        <v>45917</v>
      </c>
      <c r="F21" s="39" t="e">
        <f>'[18]Burndown Chart'!$E$122</f>
        <v>#REF!</v>
      </c>
      <c r="G21" s="38" t="e">
        <f>'[18]Burndown Chart'!$F$122</f>
        <v>#REF!</v>
      </c>
      <c r="H21" s="12" t="e">
        <f t="shared" si="36"/>
        <v>#REF!</v>
      </c>
      <c r="I21" s="35" t="e">
        <f t="shared" si="37"/>
        <v>#REF!</v>
      </c>
      <c r="J21" s="38" t="e">
        <f>'[18]Burndown Chart'!$E$123</f>
        <v>#REF!</v>
      </c>
      <c r="K21" s="38" t="e">
        <f>'[18]Burndown Chart'!$F$123</f>
        <v>#REF!</v>
      </c>
      <c r="L21" s="12" t="e">
        <f t="shared" si="38"/>
        <v>#REF!</v>
      </c>
      <c r="M21" s="35" t="e">
        <f t="shared" si="39"/>
        <v>#REF!</v>
      </c>
      <c r="N21" s="38" t="e">
        <f>'[18]Burndown Chart'!$E$124</f>
        <v>#REF!</v>
      </c>
      <c r="O21" s="38" t="e">
        <f>'[18]Burndown Chart'!$F$124</f>
        <v>#REF!</v>
      </c>
      <c r="P21" s="12" t="e">
        <f t="shared" si="40"/>
        <v>#REF!</v>
      </c>
      <c r="Q21" s="35" t="e">
        <f t="shared" si="41"/>
        <v>#REF!</v>
      </c>
      <c r="R21" s="13" t="e">
        <f>'[18]Burndown Chart'!$E$125</f>
        <v>#REF!</v>
      </c>
      <c r="S21" s="124" t="e">
        <f>'[18]Burndown Chart'!$F$125</f>
        <v>#REF!</v>
      </c>
      <c r="T21" s="12" t="e">
        <f t="shared" si="10"/>
        <v>#REF!</v>
      </c>
      <c r="U21" s="35" t="e">
        <f t="shared" si="11"/>
        <v>#REF!</v>
      </c>
      <c r="V21" s="34" t="e">
        <f>'[18]Burndown Chart'!$E$137</f>
        <v>#REF!</v>
      </c>
      <c r="W21" s="13" t="e">
        <f>'[18]Burndown Chart'!$F$137</f>
        <v>#REF!</v>
      </c>
      <c r="X21" s="12" t="e">
        <f t="shared" si="47"/>
        <v>#REF!</v>
      </c>
      <c r="Y21" s="35" t="e">
        <f t="shared" si="48"/>
        <v>#REF!</v>
      </c>
      <c r="Z21" s="13" t="e">
        <f>'[18]Burndown Chart'!$E$138</f>
        <v>#REF!</v>
      </c>
      <c r="AA21" s="13" t="e">
        <f>'[18]Burndown Chart'!$F$138</f>
        <v>#REF!</v>
      </c>
      <c r="AB21" s="12" t="e">
        <f t="shared" si="49"/>
        <v>#REF!</v>
      </c>
      <c r="AC21" s="35" t="e">
        <f t="shared" si="50"/>
        <v>#REF!</v>
      </c>
      <c r="AD21" s="13" t="e">
        <f>'[18]Burndown Chart'!$E$139</f>
        <v>#REF!</v>
      </c>
      <c r="AE21" s="13" t="e">
        <f>'[18]Burndown Chart'!$F$139</f>
        <v>#REF!</v>
      </c>
      <c r="AF21" s="12" t="e">
        <f t="shared" si="51"/>
        <v>#REF!</v>
      </c>
      <c r="AG21" s="35" t="e">
        <f t="shared" si="52"/>
        <v>#REF!</v>
      </c>
      <c r="AH21" s="13" t="e">
        <f>'[18]Burndown Chart'!$E$140</f>
        <v>#REF!</v>
      </c>
      <c r="AI21" s="13" t="e">
        <f>'[18]Burndown Chart'!$F$140</f>
        <v>#REF!</v>
      </c>
      <c r="AJ21" s="12" t="e">
        <f t="shared" si="53"/>
        <v>#REF!</v>
      </c>
      <c r="AK21" s="35" t="e">
        <f t="shared" si="54"/>
        <v>#REF!</v>
      </c>
      <c r="AL21" s="13" t="e">
        <f>'[18]Capacidad Equipos'!$H$16</f>
        <v>#REF!</v>
      </c>
      <c r="AM21" s="13" t="e">
        <f>'[18]Burndown Chart'!$H$95</f>
        <v>#REF!</v>
      </c>
      <c r="AN21" s="14" t="e">
        <f t="shared" si="18"/>
        <v>#REF!</v>
      </c>
      <c r="AO21" s="12" t="e">
        <f t="shared" si="19"/>
        <v>#REF!</v>
      </c>
      <c r="AP21" s="15" t="e">
        <f t="shared" si="20"/>
        <v>#REF!</v>
      </c>
      <c r="AQ21" s="14" t="e">
        <f>IF(AN21=0,0,SUM($AN$4:AN21)/C21)</f>
        <v>#REF!</v>
      </c>
      <c r="AR21" s="15">
        <f t="shared" si="21"/>
        <v>0</v>
      </c>
      <c r="AS21" s="14" t="e">
        <f>AN21 + AS20</f>
        <v>#REF!</v>
      </c>
      <c r="AT21" s="18" t="e">
        <f t="shared" si="35"/>
        <v>#REF!</v>
      </c>
      <c r="AU21" s="32" t="e">
        <f>'[18]Burndown Chart'!$E$129</f>
        <v>#REF!</v>
      </c>
      <c r="AV21" s="12" t="e">
        <f t="shared" si="55"/>
        <v>#REF!</v>
      </c>
      <c r="AW21" s="12" t="e">
        <f t="shared" si="56"/>
        <v>#REF!</v>
      </c>
      <c r="AX21" s="15" t="e">
        <f t="shared" si="57"/>
        <v>#REF!</v>
      </c>
      <c r="AY21" s="14" t="e">
        <f>IF(AV21=0,0,SUM($AV$4:AV21)/C21)</f>
        <v>#REF!</v>
      </c>
      <c r="AZ21" s="15">
        <f t="shared" si="22"/>
        <v>0</v>
      </c>
      <c r="BA21" s="12" t="e">
        <f t="shared" si="34"/>
        <v>#REF!</v>
      </c>
      <c r="BB21" s="18" t="e">
        <f t="shared" si="23"/>
        <v>#REF!</v>
      </c>
      <c r="BC21" s="34" t="e">
        <f>'[18]Burndown Chart'!$E$127</f>
        <v>#REF!</v>
      </c>
      <c r="BD21" s="13" t="e">
        <f>'[18]Burndown Chart'!$F$127</f>
        <v>#REF!</v>
      </c>
      <c r="BE21" s="12" t="e">
        <f t="shared" si="43"/>
        <v>#REF!</v>
      </c>
      <c r="BF21" s="35" t="e">
        <f t="shared" si="25"/>
        <v>#REF!</v>
      </c>
      <c r="BG21" s="13" t="e">
        <f>'[18]Burndown Chart'!$E$128</f>
        <v>#REF!</v>
      </c>
      <c r="BH21" s="13" t="e">
        <f>'[18]Burndown Chart'!$F$128</f>
        <v>#REF!</v>
      </c>
      <c r="BI21" s="12" t="e">
        <f t="shared" si="44"/>
        <v>#REF!</v>
      </c>
      <c r="BJ21" s="35" t="e">
        <f t="shared" si="26"/>
        <v>#REF!</v>
      </c>
      <c r="BK21" s="13" t="e">
        <f>'[18]Burndown Chart'!$E$129</f>
        <v>#REF!</v>
      </c>
      <c r="BL21" s="13" t="e">
        <f>'[18]Burndown Chart'!$F$129</f>
        <v>#REF!</v>
      </c>
      <c r="BM21" s="12" t="e">
        <f t="shared" si="45"/>
        <v>#REF!</v>
      </c>
      <c r="BN21" s="37" t="e">
        <f t="shared" si="28"/>
        <v>#REF!</v>
      </c>
      <c r="BO21" s="13" t="e">
        <f>'[18]Burndown Chart'!$E$130</f>
        <v>#REF!</v>
      </c>
      <c r="BP21" s="13" t="e">
        <f>'[18]Burndown Chart'!$F$130</f>
        <v>#REF!</v>
      </c>
      <c r="BQ21" s="12" t="e">
        <f t="shared" si="29"/>
        <v>#REF!</v>
      </c>
      <c r="BR21" s="37" t="e">
        <f t="shared" si="30"/>
        <v>#REF!</v>
      </c>
      <c r="BS21" s="13" t="e">
        <f>'[18]Burndown Chart'!$E$126</f>
        <v>#REF!</v>
      </c>
      <c r="BT21" s="13" t="e">
        <f>'[18]Burndown Chart'!$F$126</f>
        <v>#REF!</v>
      </c>
      <c r="BU21" s="12" t="e">
        <f t="shared" si="31"/>
        <v>#REF!</v>
      </c>
      <c r="BV21" s="15" t="e">
        <f t="shared" si="46"/>
        <v>#REF!</v>
      </c>
    </row>
    <row r="22" spans="1:74" x14ac:dyDescent="0.25">
      <c r="A22" s="57" t="s">
        <v>4060</v>
      </c>
      <c r="B22" s="4" t="str">
        <f t="shared" ca="1" si="0"/>
        <v>Pendiente</v>
      </c>
      <c r="C22" s="12">
        <f t="shared" si="33"/>
        <v>19</v>
      </c>
      <c r="D22" s="83">
        <f>VLOOKUP(A22,Config!$A:$C,2,0)</f>
        <v>45918</v>
      </c>
      <c r="E22" s="84">
        <f>VLOOKUP(A22,Config!$A:$C,3,0)</f>
        <v>45931</v>
      </c>
      <c r="F22" s="39" t="e">
        <f>'[19]Burndown Chart'!$E$122</f>
        <v>#REF!</v>
      </c>
      <c r="G22" s="38" t="e">
        <f>'[19]Burndown Chart'!$F$122</f>
        <v>#REF!</v>
      </c>
      <c r="H22" s="12" t="e">
        <f t="shared" si="36"/>
        <v>#REF!</v>
      </c>
      <c r="I22" s="35" t="e">
        <f t="shared" si="37"/>
        <v>#REF!</v>
      </c>
      <c r="J22" s="38" t="e">
        <f>'[19]Burndown Chart'!$E$123</f>
        <v>#REF!</v>
      </c>
      <c r="K22" s="38" t="e">
        <f>'[19]Burndown Chart'!$F$123</f>
        <v>#REF!</v>
      </c>
      <c r="L22" s="12" t="e">
        <f t="shared" si="38"/>
        <v>#REF!</v>
      </c>
      <c r="M22" s="35" t="e">
        <f t="shared" si="39"/>
        <v>#REF!</v>
      </c>
      <c r="N22" s="38" t="e">
        <f>'[19]Burndown Chart'!$E$124</f>
        <v>#REF!</v>
      </c>
      <c r="O22" s="38" t="e">
        <f>'[19]Burndown Chart'!$F$124</f>
        <v>#REF!</v>
      </c>
      <c r="P22" s="12" t="e">
        <f t="shared" si="40"/>
        <v>#REF!</v>
      </c>
      <c r="Q22" s="35" t="e">
        <f t="shared" si="41"/>
        <v>#REF!</v>
      </c>
      <c r="R22" s="13" t="e">
        <f>'[19]Burndown Chart'!$E$125</f>
        <v>#REF!</v>
      </c>
      <c r="S22" s="124" t="e">
        <f>'[19]Burndown Chart'!$F$125</f>
        <v>#REF!</v>
      </c>
      <c r="T22" s="12" t="e">
        <f t="shared" si="10"/>
        <v>#REF!</v>
      </c>
      <c r="U22" s="35" t="e">
        <f t="shared" si="11"/>
        <v>#REF!</v>
      </c>
      <c r="V22" s="34" t="e">
        <f>'[19]Burndown Chart'!$E$137</f>
        <v>#REF!</v>
      </c>
      <c r="W22" s="13" t="e">
        <f>'[19]Burndown Chart'!$F$137</f>
        <v>#REF!</v>
      </c>
      <c r="X22" s="12" t="e">
        <f t="shared" si="47"/>
        <v>#REF!</v>
      </c>
      <c r="Y22" s="35" t="e">
        <f t="shared" si="48"/>
        <v>#REF!</v>
      </c>
      <c r="Z22" s="13" t="e">
        <f>'[19]Burndown Chart'!$E$138</f>
        <v>#REF!</v>
      </c>
      <c r="AA22" s="13" t="e">
        <f>'[19]Burndown Chart'!$F$138</f>
        <v>#REF!</v>
      </c>
      <c r="AB22" s="12" t="e">
        <f t="shared" si="49"/>
        <v>#REF!</v>
      </c>
      <c r="AC22" s="35" t="e">
        <f t="shared" si="50"/>
        <v>#REF!</v>
      </c>
      <c r="AD22" s="13" t="e">
        <f>'[19]Burndown Chart'!$E$139</f>
        <v>#REF!</v>
      </c>
      <c r="AE22" s="13" t="e">
        <f>'[19]Burndown Chart'!$F$139</f>
        <v>#REF!</v>
      </c>
      <c r="AF22" s="12" t="e">
        <f t="shared" si="51"/>
        <v>#REF!</v>
      </c>
      <c r="AG22" s="35" t="e">
        <f t="shared" si="52"/>
        <v>#REF!</v>
      </c>
      <c r="AH22" s="13" t="e">
        <f>'[19]Burndown Chart'!$E$140</f>
        <v>#REF!</v>
      </c>
      <c r="AI22" s="13" t="e">
        <f>'[19]Burndown Chart'!$F$140</f>
        <v>#REF!</v>
      </c>
      <c r="AJ22" s="12" t="e">
        <f t="shared" si="53"/>
        <v>#REF!</v>
      </c>
      <c r="AK22" s="35" t="e">
        <f t="shared" si="54"/>
        <v>#REF!</v>
      </c>
      <c r="AL22" s="13" t="e">
        <f>'[19]Capacidad Equipos'!$H$16</f>
        <v>#REF!</v>
      </c>
      <c r="AM22" s="13" t="e">
        <f>'[19]Burndown Chart'!$H$95</f>
        <v>#REF!</v>
      </c>
      <c r="AN22" s="14" t="e">
        <f t="shared" si="18"/>
        <v>#REF!</v>
      </c>
      <c r="AO22" s="12" t="e">
        <f t="shared" si="19"/>
        <v>#REF!</v>
      </c>
      <c r="AP22" s="15" t="e">
        <f t="shared" si="20"/>
        <v>#REF!</v>
      </c>
      <c r="AQ22" s="14" t="e">
        <f>IF(AN22=0,0,SUM($AN$4:AN22)/C22)</f>
        <v>#REF!</v>
      </c>
      <c r="AR22" s="15">
        <f t="shared" si="21"/>
        <v>0</v>
      </c>
      <c r="AS22" s="12" t="e">
        <f t="shared" si="42"/>
        <v>#REF!</v>
      </c>
      <c r="AT22" s="18" t="e">
        <f t="shared" si="35"/>
        <v>#REF!</v>
      </c>
      <c r="AU22" s="32" t="e">
        <f>'[19]Burndown Chart'!$E$129</f>
        <v>#REF!</v>
      </c>
      <c r="AV22" s="12" t="e">
        <f t="shared" si="55"/>
        <v>#REF!</v>
      </c>
      <c r="AW22" s="12" t="e">
        <f t="shared" si="56"/>
        <v>#REF!</v>
      </c>
      <c r="AX22" s="15" t="e">
        <f t="shared" si="57"/>
        <v>#REF!</v>
      </c>
      <c r="AY22" s="14" t="e">
        <f>IF(AV22=0,0,SUM($AV$4:AV22)/C22)</f>
        <v>#REF!</v>
      </c>
      <c r="AZ22" s="15">
        <f t="shared" si="22"/>
        <v>0</v>
      </c>
      <c r="BA22" s="12" t="e">
        <f t="shared" si="34"/>
        <v>#REF!</v>
      </c>
      <c r="BB22" s="18" t="e">
        <f t="shared" si="23"/>
        <v>#REF!</v>
      </c>
      <c r="BC22" s="34" t="e">
        <f>'[19]Burndown Chart'!$E$127</f>
        <v>#REF!</v>
      </c>
      <c r="BD22" s="13" t="e">
        <f>'[19]Burndown Chart'!$F$127</f>
        <v>#REF!</v>
      </c>
      <c r="BE22" s="12" t="e">
        <f t="shared" si="43"/>
        <v>#REF!</v>
      </c>
      <c r="BF22" s="35" t="e">
        <f t="shared" si="25"/>
        <v>#REF!</v>
      </c>
      <c r="BG22" s="13" t="e">
        <f>'[19]Burndown Chart'!$E$128</f>
        <v>#REF!</v>
      </c>
      <c r="BH22" s="13" t="e">
        <f>'[19]Burndown Chart'!$F$128</f>
        <v>#REF!</v>
      </c>
      <c r="BI22" s="12" t="e">
        <f t="shared" si="44"/>
        <v>#REF!</v>
      </c>
      <c r="BJ22" s="35" t="e">
        <f t="shared" si="26"/>
        <v>#REF!</v>
      </c>
      <c r="BK22" s="13" t="e">
        <f>'[19]Burndown Chart'!$E$129</f>
        <v>#REF!</v>
      </c>
      <c r="BL22" s="13" t="e">
        <f>'[19]Burndown Chart'!$F$129</f>
        <v>#REF!</v>
      </c>
      <c r="BM22" s="12" t="e">
        <f t="shared" si="45"/>
        <v>#REF!</v>
      </c>
      <c r="BN22" s="37" t="e">
        <f t="shared" si="28"/>
        <v>#REF!</v>
      </c>
      <c r="BO22" s="13" t="e">
        <f>'[19]Burndown Chart'!$E$130</f>
        <v>#REF!</v>
      </c>
      <c r="BP22" s="13" t="e">
        <f>'[19]Burndown Chart'!$F$130</f>
        <v>#REF!</v>
      </c>
      <c r="BQ22" s="12" t="e">
        <f t="shared" si="29"/>
        <v>#REF!</v>
      </c>
      <c r="BR22" s="37" t="e">
        <f t="shared" si="30"/>
        <v>#REF!</v>
      </c>
      <c r="BS22" s="13" t="e">
        <f>'[19]Burndown Chart'!$E$126</f>
        <v>#REF!</v>
      </c>
      <c r="BT22" s="13" t="e">
        <f>'[19]Burndown Chart'!$F$126</f>
        <v>#REF!</v>
      </c>
      <c r="BU22" s="12" t="e">
        <f t="shared" si="31"/>
        <v>#REF!</v>
      </c>
      <c r="BV22" s="15" t="e">
        <f t="shared" si="46"/>
        <v>#REF!</v>
      </c>
    </row>
    <row r="23" spans="1:74" x14ac:dyDescent="0.25">
      <c r="A23" s="57" t="s">
        <v>4061</v>
      </c>
      <c r="B23" s="4" t="str">
        <f t="shared" ca="1" si="0"/>
        <v>Pendiente</v>
      </c>
      <c r="C23" s="12">
        <f t="shared" si="33"/>
        <v>20</v>
      </c>
      <c r="D23" s="83">
        <f>VLOOKUP(A23,Config!$A:$C,2,0)</f>
        <v>45932</v>
      </c>
      <c r="E23" s="84">
        <f>VLOOKUP(A23,Config!$A:$C,3,0)</f>
        <v>45945</v>
      </c>
      <c r="F23" s="39" t="e">
        <f>'[20]Burndown Chart'!$E$122</f>
        <v>#REF!</v>
      </c>
      <c r="G23" s="38" t="e">
        <f>'[20]Burndown Chart'!$F$122</f>
        <v>#REF!</v>
      </c>
      <c r="H23" s="12" t="e">
        <f t="shared" si="36"/>
        <v>#REF!</v>
      </c>
      <c r="I23" s="35" t="e">
        <f t="shared" si="37"/>
        <v>#REF!</v>
      </c>
      <c r="J23" s="38" t="e">
        <f>'[20]Burndown Chart'!$E$123</f>
        <v>#REF!</v>
      </c>
      <c r="K23" s="38" t="e">
        <f>'[20]Burndown Chart'!$F$123</f>
        <v>#REF!</v>
      </c>
      <c r="L23" s="12" t="e">
        <f t="shared" si="38"/>
        <v>#REF!</v>
      </c>
      <c r="M23" s="35" t="e">
        <f t="shared" si="39"/>
        <v>#REF!</v>
      </c>
      <c r="N23" s="38" t="e">
        <f>'[20]Burndown Chart'!$E$124</f>
        <v>#REF!</v>
      </c>
      <c r="O23" s="38" t="e">
        <f>'[20]Burndown Chart'!$F$124</f>
        <v>#REF!</v>
      </c>
      <c r="P23" s="12" t="e">
        <f t="shared" si="40"/>
        <v>#REF!</v>
      </c>
      <c r="Q23" s="35" t="e">
        <f t="shared" si="41"/>
        <v>#REF!</v>
      </c>
      <c r="R23" s="13" t="e">
        <f>'[20]Burndown Chart'!$E$125</f>
        <v>#REF!</v>
      </c>
      <c r="S23" s="124" t="e">
        <f>'[20]Burndown Chart'!$F$125</f>
        <v>#REF!</v>
      </c>
      <c r="T23" s="12" t="e">
        <f t="shared" si="10"/>
        <v>#REF!</v>
      </c>
      <c r="U23" s="35" t="e">
        <f t="shared" si="11"/>
        <v>#REF!</v>
      </c>
      <c r="V23" s="34" t="e">
        <f>'[20]Burndown Chart'!$E$137</f>
        <v>#REF!</v>
      </c>
      <c r="W23" s="13" t="e">
        <f>'[20]Burndown Chart'!$F$137</f>
        <v>#REF!</v>
      </c>
      <c r="X23" s="12" t="e">
        <f t="shared" si="47"/>
        <v>#REF!</v>
      </c>
      <c r="Y23" s="35" t="e">
        <f t="shared" si="48"/>
        <v>#REF!</v>
      </c>
      <c r="Z23" s="13" t="e">
        <f>'[20]Burndown Chart'!$E$138</f>
        <v>#REF!</v>
      </c>
      <c r="AA23" s="13" t="e">
        <f>'[20]Burndown Chart'!$F$138</f>
        <v>#REF!</v>
      </c>
      <c r="AB23" s="12" t="e">
        <f t="shared" si="49"/>
        <v>#REF!</v>
      </c>
      <c r="AC23" s="35" t="e">
        <f t="shared" si="50"/>
        <v>#REF!</v>
      </c>
      <c r="AD23" s="13" t="e">
        <f>'[20]Burndown Chart'!$E$139</f>
        <v>#REF!</v>
      </c>
      <c r="AE23" s="13" t="e">
        <f>'[20]Burndown Chart'!$F$139</f>
        <v>#REF!</v>
      </c>
      <c r="AF23" s="12" t="e">
        <f t="shared" si="51"/>
        <v>#REF!</v>
      </c>
      <c r="AG23" s="35" t="e">
        <f t="shared" si="52"/>
        <v>#REF!</v>
      </c>
      <c r="AH23" s="13" t="e">
        <f>'[20]Burndown Chart'!$E$140</f>
        <v>#REF!</v>
      </c>
      <c r="AI23" s="13" t="e">
        <f>'[20]Burndown Chart'!$F$140</f>
        <v>#REF!</v>
      </c>
      <c r="AJ23" s="12" t="e">
        <f t="shared" si="53"/>
        <v>#REF!</v>
      </c>
      <c r="AK23" s="35" t="e">
        <f t="shared" si="54"/>
        <v>#REF!</v>
      </c>
      <c r="AL23" s="13" t="e">
        <f>'[20]Capacidad Equipos'!$H$16</f>
        <v>#REF!</v>
      </c>
      <c r="AM23" s="13" t="e">
        <f>'[20]Burndown Chart'!$H$95</f>
        <v>#REF!</v>
      </c>
      <c r="AN23" s="14" t="e">
        <f t="shared" si="18"/>
        <v>#REF!</v>
      </c>
      <c r="AO23" s="12" t="e">
        <f t="shared" si="19"/>
        <v>#REF!</v>
      </c>
      <c r="AP23" s="15" t="e">
        <f t="shared" si="20"/>
        <v>#REF!</v>
      </c>
      <c r="AQ23" s="14" t="e">
        <f>IF(AN23=0,0,SUM($AN$4:AN23)/C23)</f>
        <v>#REF!</v>
      </c>
      <c r="AR23" s="15">
        <f t="shared" si="21"/>
        <v>0</v>
      </c>
      <c r="AS23" s="12" t="e">
        <f t="shared" si="42"/>
        <v>#REF!</v>
      </c>
      <c r="AT23" s="18" t="e">
        <f t="shared" si="35"/>
        <v>#REF!</v>
      </c>
      <c r="AU23" s="32" t="e">
        <f>'[20]Burndown Chart'!$E$129</f>
        <v>#REF!</v>
      </c>
      <c r="AV23" s="12" t="e">
        <f t="shared" si="55"/>
        <v>#REF!</v>
      </c>
      <c r="AW23" s="12" t="e">
        <f t="shared" si="56"/>
        <v>#REF!</v>
      </c>
      <c r="AX23" s="15" t="e">
        <f t="shared" si="57"/>
        <v>#REF!</v>
      </c>
      <c r="AY23" s="14" t="e">
        <f>IF(AV23=0,0,SUM($AV$4:AV23)/C23)</f>
        <v>#REF!</v>
      </c>
      <c r="AZ23" s="15">
        <f t="shared" si="22"/>
        <v>0</v>
      </c>
      <c r="BA23" s="12" t="e">
        <f t="shared" si="34"/>
        <v>#REF!</v>
      </c>
      <c r="BB23" s="18" t="e">
        <f t="shared" si="23"/>
        <v>#REF!</v>
      </c>
      <c r="BC23" s="34" t="e">
        <f>'[20]Burndown Chart'!$E$127</f>
        <v>#REF!</v>
      </c>
      <c r="BD23" s="13" t="e">
        <f>'[20]Burndown Chart'!$F$127</f>
        <v>#REF!</v>
      </c>
      <c r="BE23" s="12" t="e">
        <f t="shared" si="43"/>
        <v>#REF!</v>
      </c>
      <c r="BF23" s="35" t="e">
        <f t="shared" si="25"/>
        <v>#REF!</v>
      </c>
      <c r="BG23" s="13" t="e">
        <f>'[20]Burndown Chart'!$E$128</f>
        <v>#REF!</v>
      </c>
      <c r="BH23" s="13" t="e">
        <f>'[20]Burndown Chart'!$F$128</f>
        <v>#REF!</v>
      </c>
      <c r="BI23" s="12" t="e">
        <f t="shared" si="44"/>
        <v>#REF!</v>
      </c>
      <c r="BJ23" s="35" t="e">
        <f t="shared" si="26"/>
        <v>#REF!</v>
      </c>
      <c r="BK23" s="13" t="e">
        <f>'[20]Burndown Chart'!$E$129</f>
        <v>#REF!</v>
      </c>
      <c r="BL23" s="13" t="e">
        <f>'[20]Burndown Chart'!$F$129</f>
        <v>#REF!</v>
      </c>
      <c r="BM23" s="12" t="e">
        <f t="shared" si="45"/>
        <v>#REF!</v>
      </c>
      <c r="BN23" s="37" t="e">
        <f t="shared" si="28"/>
        <v>#REF!</v>
      </c>
      <c r="BO23" s="13" t="e">
        <f>'[20]Burndown Chart'!$E$130</f>
        <v>#REF!</v>
      </c>
      <c r="BP23" s="13" t="e">
        <f>'[20]Burndown Chart'!$F$130</f>
        <v>#REF!</v>
      </c>
      <c r="BQ23" s="12" t="e">
        <f t="shared" si="29"/>
        <v>#REF!</v>
      </c>
      <c r="BR23" s="37" t="e">
        <f t="shared" si="30"/>
        <v>#REF!</v>
      </c>
      <c r="BS23" s="13" t="e">
        <f>'[20]Burndown Chart'!$E$126</f>
        <v>#REF!</v>
      </c>
      <c r="BT23" s="13" t="e">
        <f>'[20]Burndown Chart'!$F$126</f>
        <v>#REF!</v>
      </c>
      <c r="BU23" s="12" t="e">
        <f t="shared" si="31"/>
        <v>#REF!</v>
      </c>
      <c r="BV23" s="15" t="e">
        <f t="shared" si="46"/>
        <v>#REF!</v>
      </c>
    </row>
    <row r="24" spans="1:74" x14ac:dyDescent="0.25">
      <c r="A24" s="57" t="s">
        <v>4062</v>
      </c>
      <c r="B24" s="4" t="str">
        <f t="shared" ca="1" si="0"/>
        <v>Pendiente</v>
      </c>
      <c r="C24" s="12">
        <f t="shared" si="33"/>
        <v>21</v>
      </c>
      <c r="D24" s="83">
        <f>VLOOKUP(A24,Config!$A:$C,2,0)</f>
        <v>45946</v>
      </c>
      <c r="E24" s="84">
        <f>VLOOKUP(A24,Config!$A:$C,3,0)</f>
        <v>45959</v>
      </c>
      <c r="F24" s="39" t="e">
        <f>'[21]Burndown Chart'!$E$122</f>
        <v>#REF!</v>
      </c>
      <c r="G24" s="38" t="e">
        <f>'[21]Burndown Chart'!$F$122</f>
        <v>#REF!</v>
      </c>
      <c r="H24" s="12" t="e">
        <f t="shared" si="36"/>
        <v>#REF!</v>
      </c>
      <c r="I24" s="35" t="e">
        <f t="shared" si="37"/>
        <v>#REF!</v>
      </c>
      <c r="J24" s="38" t="e">
        <f>'[21]Burndown Chart'!$E$123</f>
        <v>#REF!</v>
      </c>
      <c r="K24" s="38" t="e">
        <f>'[21]Burndown Chart'!$F$123</f>
        <v>#REF!</v>
      </c>
      <c r="L24" s="12" t="e">
        <f t="shared" si="38"/>
        <v>#REF!</v>
      </c>
      <c r="M24" s="35" t="e">
        <f t="shared" si="39"/>
        <v>#REF!</v>
      </c>
      <c r="N24" s="38" t="e">
        <f>'[21]Burndown Chart'!$E$124</f>
        <v>#REF!</v>
      </c>
      <c r="O24" s="38" t="e">
        <f>'[21]Burndown Chart'!$F$124</f>
        <v>#REF!</v>
      </c>
      <c r="P24" s="12" t="e">
        <f t="shared" si="40"/>
        <v>#REF!</v>
      </c>
      <c r="Q24" s="35" t="e">
        <f t="shared" si="41"/>
        <v>#REF!</v>
      </c>
      <c r="R24" s="13" t="e">
        <f>'[21]Burndown Chart'!$E$125</f>
        <v>#REF!</v>
      </c>
      <c r="S24" s="124" t="e">
        <f>'[21]Burndown Chart'!$F$125</f>
        <v>#REF!</v>
      </c>
      <c r="T24" s="12" t="e">
        <f t="shared" si="10"/>
        <v>#REF!</v>
      </c>
      <c r="U24" s="35" t="e">
        <f t="shared" si="11"/>
        <v>#REF!</v>
      </c>
      <c r="V24" s="34" t="e">
        <f>'[21]Burndown Chart'!$E$137</f>
        <v>#REF!</v>
      </c>
      <c r="W24" s="13" t="e">
        <f>'[21]Burndown Chart'!$F$137</f>
        <v>#REF!</v>
      </c>
      <c r="X24" s="12" t="e">
        <f t="shared" si="47"/>
        <v>#REF!</v>
      </c>
      <c r="Y24" s="35" t="e">
        <f t="shared" si="48"/>
        <v>#REF!</v>
      </c>
      <c r="Z24" s="13" t="e">
        <f>'[21]Burndown Chart'!$E$138</f>
        <v>#REF!</v>
      </c>
      <c r="AA24" s="13" t="e">
        <f>'[21]Burndown Chart'!$F$138</f>
        <v>#REF!</v>
      </c>
      <c r="AB24" s="12" t="e">
        <f t="shared" si="49"/>
        <v>#REF!</v>
      </c>
      <c r="AC24" s="35" t="e">
        <f t="shared" si="50"/>
        <v>#REF!</v>
      </c>
      <c r="AD24" s="13" t="e">
        <f>'[21]Burndown Chart'!$E$139</f>
        <v>#REF!</v>
      </c>
      <c r="AE24" s="13" t="e">
        <f>'[21]Burndown Chart'!$F$139</f>
        <v>#REF!</v>
      </c>
      <c r="AF24" s="12" t="e">
        <f t="shared" si="51"/>
        <v>#REF!</v>
      </c>
      <c r="AG24" s="35" t="e">
        <f t="shared" si="52"/>
        <v>#REF!</v>
      </c>
      <c r="AH24" s="13" t="e">
        <f>'[21]Burndown Chart'!$E$140</f>
        <v>#REF!</v>
      </c>
      <c r="AI24" s="13" t="e">
        <f>'[21]Burndown Chart'!$F$140</f>
        <v>#REF!</v>
      </c>
      <c r="AJ24" s="12" t="e">
        <f t="shared" si="53"/>
        <v>#REF!</v>
      </c>
      <c r="AK24" s="35" t="e">
        <f t="shared" si="54"/>
        <v>#REF!</v>
      </c>
      <c r="AL24" s="13" t="e">
        <f>'[21]Capacidad Equipos'!$H$16</f>
        <v>#REF!</v>
      </c>
      <c r="AM24" s="13" t="e">
        <f>'[21]Burndown Chart'!$H$95</f>
        <v>#REF!</v>
      </c>
      <c r="AN24" s="14" t="e">
        <f t="shared" si="18"/>
        <v>#REF!</v>
      </c>
      <c r="AO24" s="12" t="e">
        <f t="shared" si="19"/>
        <v>#REF!</v>
      </c>
      <c r="AP24" s="15" t="e">
        <f t="shared" si="20"/>
        <v>#REF!</v>
      </c>
      <c r="AQ24" s="14" t="e">
        <f>IF(AN24=0,0,SUM($AN$4:AN24)/C24)</f>
        <v>#REF!</v>
      </c>
      <c r="AR24" s="15">
        <f t="shared" si="21"/>
        <v>0</v>
      </c>
      <c r="AS24" s="12" t="e">
        <f t="shared" si="42"/>
        <v>#REF!</v>
      </c>
      <c r="AT24" s="18" t="e">
        <f t="shared" si="35"/>
        <v>#REF!</v>
      </c>
      <c r="AU24" s="32" t="e">
        <f>'[21]Burndown Chart'!$E$129</f>
        <v>#REF!</v>
      </c>
      <c r="AV24" s="12" t="e">
        <f t="shared" si="55"/>
        <v>#REF!</v>
      </c>
      <c r="AW24" s="12" t="e">
        <f t="shared" si="56"/>
        <v>#REF!</v>
      </c>
      <c r="AX24" s="15" t="e">
        <f t="shared" si="57"/>
        <v>#REF!</v>
      </c>
      <c r="AY24" s="14" t="e">
        <f>IF(AV24=0,0,SUM($AV$4:AV24)/C24)</f>
        <v>#REF!</v>
      </c>
      <c r="AZ24" s="15">
        <f t="shared" si="22"/>
        <v>0</v>
      </c>
      <c r="BA24" s="12" t="e">
        <f t="shared" si="34"/>
        <v>#REF!</v>
      </c>
      <c r="BB24" s="18" t="e">
        <f t="shared" si="23"/>
        <v>#REF!</v>
      </c>
      <c r="BC24" s="34" t="e">
        <f>'[21]Burndown Chart'!$E$127</f>
        <v>#REF!</v>
      </c>
      <c r="BD24" s="13" t="e">
        <f>'[21]Burndown Chart'!$F$127</f>
        <v>#REF!</v>
      </c>
      <c r="BE24" s="12" t="e">
        <f t="shared" si="43"/>
        <v>#REF!</v>
      </c>
      <c r="BF24" s="35" t="e">
        <f t="shared" si="25"/>
        <v>#REF!</v>
      </c>
      <c r="BG24" s="13" t="e">
        <f>'[21]Burndown Chart'!$E$128</f>
        <v>#REF!</v>
      </c>
      <c r="BH24" s="13" t="e">
        <f>'[21]Burndown Chart'!$F$128</f>
        <v>#REF!</v>
      </c>
      <c r="BI24" s="12" t="e">
        <f t="shared" si="44"/>
        <v>#REF!</v>
      </c>
      <c r="BJ24" s="35" t="e">
        <f t="shared" si="26"/>
        <v>#REF!</v>
      </c>
      <c r="BK24" s="13" t="e">
        <f>'[21]Burndown Chart'!$E$129</f>
        <v>#REF!</v>
      </c>
      <c r="BL24" s="13" t="e">
        <f>'[21]Burndown Chart'!$F$129</f>
        <v>#REF!</v>
      </c>
      <c r="BM24" s="12" t="e">
        <f t="shared" si="45"/>
        <v>#REF!</v>
      </c>
      <c r="BN24" s="37" t="e">
        <f t="shared" si="28"/>
        <v>#REF!</v>
      </c>
      <c r="BO24" s="13" t="e">
        <f>'[21]Burndown Chart'!$E$130</f>
        <v>#REF!</v>
      </c>
      <c r="BP24" s="13" t="e">
        <f>'[21]Burndown Chart'!$F$130</f>
        <v>#REF!</v>
      </c>
      <c r="BQ24" s="12" t="e">
        <f t="shared" si="29"/>
        <v>#REF!</v>
      </c>
      <c r="BR24" s="37" t="e">
        <f t="shared" si="30"/>
        <v>#REF!</v>
      </c>
      <c r="BS24" s="13" t="e">
        <f>'[21]Burndown Chart'!$E$126</f>
        <v>#REF!</v>
      </c>
      <c r="BT24" s="13" t="e">
        <f>'[21]Burndown Chart'!$F$126</f>
        <v>#REF!</v>
      </c>
      <c r="BU24" s="12" t="e">
        <f t="shared" si="31"/>
        <v>#REF!</v>
      </c>
      <c r="BV24" s="15" t="e">
        <f t="shared" si="46"/>
        <v>#REF!</v>
      </c>
    </row>
    <row r="25" spans="1:74" x14ac:dyDescent="0.25">
      <c r="A25" s="57" t="s">
        <v>4063</v>
      </c>
      <c r="B25" s="4" t="str">
        <f t="shared" ca="1" si="0"/>
        <v>Pendiente</v>
      </c>
      <c r="C25" s="12">
        <f t="shared" si="33"/>
        <v>22</v>
      </c>
      <c r="D25" s="83">
        <f>VLOOKUP(A25,Config!$A:$C,2,0)</f>
        <v>45960</v>
      </c>
      <c r="E25" s="84">
        <f>VLOOKUP(A25,Config!$A:$C,3,0)</f>
        <v>45973</v>
      </c>
      <c r="F25" s="39" t="e">
        <f>'[22]Burndown Chart'!$E$122</f>
        <v>#REF!</v>
      </c>
      <c r="G25" s="38" t="e">
        <f>'[22]Burndown Chart'!$F$122</f>
        <v>#REF!</v>
      </c>
      <c r="H25" s="12" t="e">
        <f t="shared" si="36"/>
        <v>#REF!</v>
      </c>
      <c r="I25" s="35" t="e">
        <f t="shared" si="37"/>
        <v>#REF!</v>
      </c>
      <c r="J25" s="38" t="e">
        <f>'[22]Burndown Chart'!$E$123</f>
        <v>#REF!</v>
      </c>
      <c r="K25" s="38" t="e">
        <f>'[22]Burndown Chart'!$F$123</f>
        <v>#REF!</v>
      </c>
      <c r="L25" s="12" t="e">
        <f t="shared" si="38"/>
        <v>#REF!</v>
      </c>
      <c r="M25" s="35" t="e">
        <f t="shared" si="39"/>
        <v>#REF!</v>
      </c>
      <c r="N25" s="38" t="e">
        <f>'[22]Burndown Chart'!$E$124</f>
        <v>#REF!</v>
      </c>
      <c r="O25" s="38" t="e">
        <f>'[22]Burndown Chart'!$F$124</f>
        <v>#REF!</v>
      </c>
      <c r="P25" s="12" t="e">
        <f t="shared" si="40"/>
        <v>#REF!</v>
      </c>
      <c r="Q25" s="35" t="e">
        <f t="shared" si="41"/>
        <v>#REF!</v>
      </c>
      <c r="R25" s="13" t="e">
        <f>'[22]Burndown Chart'!$E$125</f>
        <v>#REF!</v>
      </c>
      <c r="S25" s="124" t="e">
        <f>'[22]Burndown Chart'!$F$125</f>
        <v>#REF!</v>
      </c>
      <c r="T25" s="12" t="e">
        <f t="shared" si="10"/>
        <v>#REF!</v>
      </c>
      <c r="U25" s="35" t="e">
        <f t="shared" si="11"/>
        <v>#REF!</v>
      </c>
      <c r="V25" s="34" t="e">
        <f>'[22]Burndown Chart'!$E$137</f>
        <v>#REF!</v>
      </c>
      <c r="W25" s="13" t="e">
        <f>'[22]Burndown Chart'!$F$137</f>
        <v>#REF!</v>
      </c>
      <c r="X25" s="12" t="e">
        <f t="shared" si="47"/>
        <v>#REF!</v>
      </c>
      <c r="Y25" s="35" t="e">
        <f t="shared" si="48"/>
        <v>#REF!</v>
      </c>
      <c r="Z25" s="13" t="e">
        <f>'[22]Burndown Chart'!$E$138</f>
        <v>#REF!</v>
      </c>
      <c r="AA25" s="13" t="e">
        <f>'[22]Burndown Chart'!$F$138</f>
        <v>#REF!</v>
      </c>
      <c r="AB25" s="12" t="e">
        <f t="shared" si="49"/>
        <v>#REF!</v>
      </c>
      <c r="AC25" s="35" t="e">
        <f t="shared" si="50"/>
        <v>#REF!</v>
      </c>
      <c r="AD25" s="13" t="e">
        <f>'[22]Burndown Chart'!$E$139</f>
        <v>#REF!</v>
      </c>
      <c r="AE25" s="13" t="e">
        <f>'[22]Burndown Chart'!$F$139</f>
        <v>#REF!</v>
      </c>
      <c r="AF25" s="12" t="e">
        <f t="shared" si="51"/>
        <v>#REF!</v>
      </c>
      <c r="AG25" s="35" t="e">
        <f t="shared" si="52"/>
        <v>#REF!</v>
      </c>
      <c r="AH25" s="13" t="e">
        <f>'[22]Burndown Chart'!$E$140</f>
        <v>#REF!</v>
      </c>
      <c r="AI25" s="13" t="e">
        <f>'[22]Burndown Chart'!$F$140</f>
        <v>#REF!</v>
      </c>
      <c r="AJ25" s="12" t="e">
        <f t="shared" si="53"/>
        <v>#REF!</v>
      </c>
      <c r="AK25" s="35" t="e">
        <f t="shared" si="54"/>
        <v>#REF!</v>
      </c>
      <c r="AL25" s="13" t="e">
        <f>'[22]Capacidad Equipos'!$H$16</f>
        <v>#REF!</v>
      </c>
      <c r="AM25" s="13" t="e">
        <f>'[22]Burndown Chart'!$H$95</f>
        <v>#REF!</v>
      </c>
      <c r="AN25" s="14" t="e">
        <f t="shared" si="18"/>
        <v>#REF!</v>
      </c>
      <c r="AO25" s="12" t="e">
        <f t="shared" si="19"/>
        <v>#REF!</v>
      </c>
      <c r="AP25" s="15" t="e">
        <f t="shared" si="20"/>
        <v>#REF!</v>
      </c>
      <c r="AQ25" s="14" t="e">
        <f>IF(AN25=0,0,SUM($AN$4:AN25)/C25)</f>
        <v>#REF!</v>
      </c>
      <c r="AR25" s="15">
        <f t="shared" si="21"/>
        <v>0</v>
      </c>
      <c r="AS25" s="12" t="e">
        <f t="shared" si="42"/>
        <v>#REF!</v>
      </c>
      <c r="AT25" s="18" t="e">
        <f t="shared" si="35"/>
        <v>#REF!</v>
      </c>
      <c r="AU25" s="32" t="e">
        <f>'[22]Burndown Chart'!$E$129</f>
        <v>#REF!</v>
      </c>
      <c r="AV25" s="12" t="e">
        <f t="shared" si="55"/>
        <v>#REF!</v>
      </c>
      <c r="AW25" s="12" t="e">
        <f t="shared" si="56"/>
        <v>#REF!</v>
      </c>
      <c r="AX25" s="15" t="e">
        <f t="shared" si="57"/>
        <v>#REF!</v>
      </c>
      <c r="AY25" s="14" t="e">
        <f>IF(AV25=0,0,SUM($AV$4:AV25)/C25)</f>
        <v>#REF!</v>
      </c>
      <c r="AZ25" s="15">
        <f t="shared" si="22"/>
        <v>0</v>
      </c>
      <c r="BA25" s="12" t="e">
        <f t="shared" si="34"/>
        <v>#REF!</v>
      </c>
      <c r="BB25" s="18" t="e">
        <f t="shared" si="23"/>
        <v>#REF!</v>
      </c>
      <c r="BC25" s="34" t="e">
        <f>'[22]Burndown Chart'!$E$127</f>
        <v>#REF!</v>
      </c>
      <c r="BD25" s="13" t="e">
        <f>'[22]Burndown Chart'!$F$127</f>
        <v>#REF!</v>
      </c>
      <c r="BE25" s="12" t="e">
        <f t="shared" si="43"/>
        <v>#REF!</v>
      </c>
      <c r="BF25" s="35" t="e">
        <f t="shared" si="25"/>
        <v>#REF!</v>
      </c>
      <c r="BG25" s="13" t="e">
        <f>'[22]Burndown Chart'!$E$128</f>
        <v>#REF!</v>
      </c>
      <c r="BH25" s="13" t="e">
        <f>'[22]Burndown Chart'!$F$128</f>
        <v>#REF!</v>
      </c>
      <c r="BI25" s="12" t="e">
        <f t="shared" si="44"/>
        <v>#REF!</v>
      </c>
      <c r="BJ25" s="35" t="e">
        <f t="shared" si="26"/>
        <v>#REF!</v>
      </c>
      <c r="BK25" s="13" t="e">
        <f>'[22]Burndown Chart'!$E$129</f>
        <v>#REF!</v>
      </c>
      <c r="BL25" s="13" t="e">
        <f>'[22]Burndown Chart'!$F$129</f>
        <v>#REF!</v>
      </c>
      <c r="BM25" s="12" t="e">
        <f t="shared" si="45"/>
        <v>#REF!</v>
      </c>
      <c r="BN25" s="37" t="e">
        <f t="shared" si="28"/>
        <v>#REF!</v>
      </c>
      <c r="BO25" s="13" t="e">
        <f>'[22]Burndown Chart'!$E$130</f>
        <v>#REF!</v>
      </c>
      <c r="BP25" s="13" t="e">
        <f>'[22]Burndown Chart'!$F$130</f>
        <v>#REF!</v>
      </c>
      <c r="BQ25" s="12" t="e">
        <f t="shared" si="29"/>
        <v>#REF!</v>
      </c>
      <c r="BR25" s="37" t="e">
        <f t="shared" si="30"/>
        <v>#REF!</v>
      </c>
      <c r="BS25" s="13" t="e">
        <f>'[22]Burndown Chart'!$E$126</f>
        <v>#REF!</v>
      </c>
      <c r="BT25" s="13" t="e">
        <f>'[22]Burndown Chart'!$F$126</f>
        <v>#REF!</v>
      </c>
      <c r="BU25" s="12" t="e">
        <f t="shared" si="31"/>
        <v>#REF!</v>
      </c>
      <c r="BV25" s="15" t="e">
        <f t="shared" si="46"/>
        <v>#REF!</v>
      </c>
    </row>
    <row r="26" spans="1:74" x14ac:dyDescent="0.25">
      <c r="A26" s="57" t="s">
        <v>4064</v>
      </c>
      <c r="B26" s="4" t="str">
        <f t="shared" ca="1" si="0"/>
        <v>Pendiente</v>
      </c>
      <c r="C26" s="12">
        <f t="shared" si="33"/>
        <v>23</v>
      </c>
      <c r="D26" s="83">
        <f>VLOOKUP(A26,Config!$A:$C,2,0)</f>
        <v>45974</v>
      </c>
      <c r="E26" s="84">
        <f>VLOOKUP(A26,Config!$A:$C,3,0)</f>
        <v>45987</v>
      </c>
      <c r="F26" s="39" t="e">
        <f>'[23]Burndown Chart'!$E$122</f>
        <v>#REF!</v>
      </c>
      <c r="G26" s="38" t="e">
        <f>'[23]Burndown Chart'!$F$122</f>
        <v>#REF!</v>
      </c>
      <c r="H26" s="12" t="e">
        <f t="shared" si="36"/>
        <v>#REF!</v>
      </c>
      <c r="I26" s="35" t="e">
        <f t="shared" si="37"/>
        <v>#REF!</v>
      </c>
      <c r="J26" s="38" t="e">
        <f>'[23]Burndown Chart'!$E$123</f>
        <v>#REF!</v>
      </c>
      <c r="K26" s="38" t="e">
        <f>'[23]Burndown Chart'!$F$123</f>
        <v>#REF!</v>
      </c>
      <c r="L26" s="12" t="e">
        <f t="shared" si="38"/>
        <v>#REF!</v>
      </c>
      <c r="M26" s="35" t="e">
        <f t="shared" si="39"/>
        <v>#REF!</v>
      </c>
      <c r="N26" s="38" t="e">
        <f>'[23]Burndown Chart'!$E$124</f>
        <v>#REF!</v>
      </c>
      <c r="O26" s="38" t="e">
        <f>'[23]Burndown Chart'!$F$124</f>
        <v>#REF!</v>
      </c>
      <c r="P26" s="12" t="e">
        <f t="shared" si="40"/>
        <v>#REF!</v>
      </c>
      <c r="Q26" s="35" t="e">
        <f t="shared" si="41"/>
        <v>#REF!</v>
      </c>
      <c r="R26" s="13" t="e">
        <f>'[23]Burndown Chart'!$E$125</f>
        <v>#REF!</v>
      </c>
      <c r="S26" s="124" t="e">
        <f>'[23]Burndown Chart'!$F$125</f>
        <v>#REF!</v>
      </c>
      <c r="T26" s="12" t="e">
        <f t="shared" si="10"/>
        <v>#REF!</v>
      </c>
      <c r="U26" s="35" t="e">
        <f t="shared" si="11"/>
        <v>#REF!</v>
      </c>
      <c r="V26" s="34" t="e">
        <f>'[23]Burndown Chart'!$E$137</f>
        <v>#REF!</v>
      </c>
      <c r="W26" s="13" t="e">
        <f>'[23]Burndown Chart'!$F$137</f>
        <v>#REF!</v>
      </c>
      <c r="X26" s="12" t="e">
        <f t="shared" si="47"/>
        <v>#REF!</v>
      </c>
      <c r="Y26" s="35" t="e">
        <f t="shared" si="48"/>
        <v>#REF!</v>
      </c>
      <c r="Z26" s="13" t="e">
        <f>'[23]Burndown Chart'!$E$138</f>
        <v>#REF!</v>
      </c>
      <c r="AA26" s="13" t="e">
        <f>'[23]Burndown Chart'!$F$138</f>
        <v>#REF!</v>
      </c>
      <c r="AB26" s="12" t="e">
        <f t="shared" si="49"/>
        <v>#REF!</v>
      </c>
      <c r="AC26" s="35" t="e">
        <f t="shared" si="50"/>
        <v>#REF!</v>
      </c>
      <c r="AD26" s="13" t="e">
        <f>'[23]Burndown Chart'!$E$139</f>
        <v>#REF!</v>
      </c>
      <c r="AE26" s="13" t="e">
        <f>'[23]Burndown Chart'!$F$139</f>
        <v>#REF!</v>
      </c>
      <c r="AF26" s="12" t="e">
        <f t="shared" si="51"/>
        <v>#REF!</v>
      </c>
      <c r="AG26" s="35" t="e">
        <f t="shared" si="52"/>
        <v>#REF!</v>
      </c>
      <c r="AH26" s="13" t="e">
        <f>'[23]Burndown Chart'!$E$140</f>
        <v>#REF!</v>
      </c>
      <c r="AI26" s="13" t="e">
        <f>'[23]Burndown Chart'!$F$140</f>
        <v>#REF!</v>
      </c>
      <c r="AJ26" s="12" t="e">
        <f t="shared" si="53"/>
        <v>#REF!</v>
      </c>
      <c r="AK26" s="35" t="e">
        <f t="shared" si="54"/>
        <v>#REF!</v>
      </c>
      <c r="AL26" s="13" t="e">
        <f>'[23]Capacidad Equipos'!$H$16</f>
        <v>#REF!</v>
      </c>
      <c r="AM26" s="13" t="e">
        <f>'[23]Burndown Chart'!$H$95</f>
        <v>#REF!</v>
      </c>
      <c r="AN26" s="14" t="e">
        <f t="shared" si="18"/>
        <v>#REF!</v>
      </c>
      <c r="AO26" s="12" t="e">
        <f t="shared" si="19"/>
        <v>#REF!</v>
      </c>
      <c r="AP26" s="15" t="e">
        <f t="shared" si="20"/>
        <v>#REF!</v>
      </c>
      <c r="AQ26" s="14" t="e">
        <f>IF(AN26=0,0,SUM($AN$4:AN26)/C26)</f>
        <v>#REF!</v>
      </c>
      <c r="AR26" s="15">
        <f t="shared" si="21"/>
        <v>0</v>
      </c>
      <c r="AS26" s="12" t="e">
        <f t="shared" si="42"/>
        <v>#REF!</v>
      </c>
      <c r="AT26" s="18" t="e">
        <f t="shared" si="35"/>
        <v>#REF!</v>
      </c>
      <c r="AU26" s="32" t="e">
        <f>'[23]Burndown Chart'!$E$129</f>
        <v>#REF!</v>
      </c>
      <c r="AV26" s="12" t="e">
        <f t="shared" si="55"/>
        <v>#REF!</v>
      </c>
      <c r="AW26" s="12" t="e">
        <f t="shared" si="56"/>
        <v>#REF!</v>
      </c>
      <c r="AX26" s="15" t="e">
        <f t="shared" si="57"/>
        <v>#REF!</v>
      </c>
      <c r="AY26" s="14" t="e">
        <f>IF(AV26=0,0,SUM($AV$4:AV26)/C26)</f>
        <v>#REF!</v>
      </c>
      <c r="AZ26" s="15">
        <f t="shared" si="22"/>
        <v>0</v>
      </c>
      <c r="BA26" s="12" t="e">
        <f t="shared" si="34"/>
        <v>#REF!</v>
      </c>
      <c r="BB26" s="18" t="e">
        <f t="shared" si="23"/>
        <v>#REF!</v>
      </c>
      <c r="BC26" s="34" t="e">
        <f>'[23]Burndown Chart'!$E$127</f>
        <v>#REF!</v>
      </c>
      <c r="BD26" s="13" t="e">
        <f>'[23]Burndown Chart'!$F$127</f>
        <v>#REF!</v>
      </c>
      <c r="BE26" s="12" t="e">
        <f t="shared" si="43"/>
        <v>#REF!</v>
      </c>
      <c r="BF26" s="35" t="e">
        <f t="shared" si="25"/>
        <v>#REF!</v>
      </c>
      <c r="BG26" s="13" t="e">
        <f>'[23]Burndown Chart'!$E$128</f>
        <v>#REF!</v>
      </c>
      <c r="BH26" s="13" t="e">
        <f>'[23]Burndown Chart'!$F$128</f>
        <v>#REF!</v>
      </c>
      <c r="BI26" s="12" t="e">
        <f t="shared" si="44"/>
        <v>#REF!</v>
      </c>
      <c r="BJ26" s="35" t="e">
        <f t="shared" si="26"/>
        <v>#REF!</v>
      </c>
      <c r="BK26" s="13" t="e">
        <f>'[23]Burndown Chart'!$E$129</f>
        <v>#REF!</v>
      </c>
      <c r="BL26" s="13" t="e">
        <f>'[23]Burndown Chart'!$F$129</f>
        <v>#REF!</v>
      </c>
      <c r="BM26" s="12" t="e">
        <f t="shared" si="45"/>
        <v>#REF!</v>
      </c>
      <c r="BN26" s="37" t="e">
        <f t="shared" si="28"/>
        <v>#REF!</v>
      </c>
      <c r="BO26" s="13" t="e">
        <f>'[23]Burndown Chart'!$E$130</f>
        <v>#REF!</v>
      </c>
      <c r="BP26" s="13" t="e">
        <f>'[23]Burndown Chart'!$F$130</f>
        <v>#REF!</v>
      </c>
      <c r="BQ26" s="12" t="e">
        <f t="shared" si="29"/>
        <v>#REF!</v>
      </c>
      <c r="BR26" s="37" t="e">
        <f t="shared" si="30"/>
        <v>#REF!</v>
      </c>
      <c r="BS26" s="13" t="e">
        <f>'[23]Burndown Chart'!$E$126</f>
        <v>#REF!</v>
      </c>
      <c r="BT26" s="13" t="e">
        <f>'[23]Burndown Chart'!$F$126</f>
        <v>#REF!</v>
      </c>
      <c r="BU26" s="12" t="e">
        <f t="shared" si="31"/>
        <v>#REF!</v>
      </c>
      <c r="BV26" s="15" t="e">
        <f t="shared" si="46"/>
        <v>#REF!</v>
      </c>
    </row>
    <row r="27" spans="1:74" x14ac:dyDescent="0.25">
      <c r="A27" s="57" t="s">
        <v>4065</v>
      </c>
      <c r="B27" s="4" t="str">
        <f t="shared" ca="1" si="0"/>
        <v>Pendiente</v>
      </c>
      <c r="C27" s="12">
        <f t="shared" si="33"/>
        <v>24</v>
      </c>
      <c r="D27" s="83">
        <f>VLOOKUP(A27,Config!$A:$C,2,0)</f>
        <v>45988</v>
      </c>
      <c r="E27" s="84">
        <f>VLOOKUP(A27,Config!$A:$C,3,0)</f>
        <v>46001</v>
      </c>
      <c r="F27" s="39" t="e">
        <f>'[24]Burndown Chart'!$E$122</f>
        <v>#REF!</v>
      </c>
      <c r="G27" s="38" t="e">
        <f>'[24]Burndown Chart'!$F$122</f>
        <v>#REF!</v>
      </c>
      <c r="H27" s="12" t="e">
        <f t="shared" si="36"/>
        <v>#REF!</v>
      </c>
      <c r="I27" s="35" t="e">
        <f t="shared" si="37"/>
        <v>#REF!</v>
      </c>
      <c r="J27" s="38" t="e">
        <f>'[24]Burndown Chart'!$E$123</f>
        <v>#REF!</v>
      </c>
      <c r="K27" s="38" t="e">
        <f>'[24]Burndown Chart'!$F$123</f>
        <v>#REF!</v>
      </c>
      <c r="L27" s="12" t="e">
        <f t="shared" si="38"/>
        <v>#REF!</v>
      </c>
      <c r="M27" s="35" t="e">
        <f t="shared" si="39"/>
        <v>#REF!</v>
      </c>
      <c r="N27" s="38" t="e">
        <f>'[24]Burndown Chart'!$E$124</f>
        <v>#REF!</v>
      </c>
      <c r="O27" s="38" t="e">
        <f>'[24]Burndown Chart'!$F$124</f>
        <v>#REF!</v>
      </c>
      <c r="P27" s="12" t="e">
        <f t="shared" si="40"/>
        <v>#REF!</v>
      </c>
      <c r="Q27" s="35" t="e">
        <f t="shared" si="41"/>
        <v>#REF!</v>
      </c>
      <c r="R27" s="13" t="e">
        <f>'[24]Burndown Chart'!$E$125</f>
        <v>#REF!</v>
      </c>
      <c r="S27" s="124" t="e">
        <f>'[24]Burndown Chart'!$F$125</f>
        <v>#REF!</v>
      </c>
      <c r="T27" s="12" t="e">
        <f t="shared" si="10"/>
        <v>#REF!</v>
      </c>
      <c r="U27" s="35" t="e">
        <f t="shared" si="11"/>
        <v>#REF!</v>
      </c>
      <c r="V27" s="34" t="e">
        <f>'[24]Burndown Chart'!$E$137</f>
        <v>#REF!</v>
      </c>
      <c r="W27" s="13" t="e">
        <f>'[24]Burndown Chart'!$F$137</f>
        <v>#REF!</v>
      </c>
      <c r="X27" s="12" t="e">
        <f t="shared" si="47"/>
        <v>#REF!</v>
      </c>
      <c r="Y27" s="35" t="e">
        <f t="shared" si="48"/>
        <v>#REF!</v>
      </c>
      <c r="Z27" s="13" t="e">
        <f>'[24]Burndown Chart'!$E$138</f>
        <v>#REF!</v>
      </c>
      <c r="AA27" s="13" t="e">
        <f>'[24]Burndown Chart'!$F$138</f>
        <v>#REF!</v>
      </c>
      <c r="AB27" s="12" t="e">
        <f t="shared" si="49"/>
        <v>#REF!</v>
      </c>
      <c r="AC27" s="35" t="e">
        <f t="shared" si="50"/>
        <v>#REF!</v>
      </c>
      <c r="AD27" s="13" t="e">
        <f>'[24]Burndown Chart'!$E$139</f>
        <v>#REF!</v>
      </c>
      <c r="AE27" s="13" t="e">
        <f>'[24]Burndown Chart'!$F$139</f>
        <v>#REF!</v>
      </c>
      <c r="AF27" s="12" t="e">
        <f t="shared" si="51"/>
        <v>#REF!</v>
      </c>
      <c r="AG27" s="35" t="e">
        <f t="shared" si="52"/>
        <v>#REF!</v>
      </c>
      <c r="AH27" s="13" t="e">
        <f>'[24]Burndown Chart'!$E$140</f>
        <v>#REF!</v>
      </c>
      <c r="AI27" s="13" t="e">
        <f>'[24]Burndown Chart'!$F$140</f>
        <v>#REF!</v>
      </c>
      <c r="AJ27" s="12" t="e">
        <f t="shared" si="53"/>
        <v>#REF!</v>
      </c>
      <c r="AK27" s="35" t="e">
        <f t="shared" si="54"/>
        <v>#REF!</v>
      </c>
      <c r="AL27" s="13" t="e">
        <f>'[24]Capacidad Equipos'!$H$16</f>
        <v>#REF!</v>
      </c>
      <c r="AM27" s="13" t="e">
        <f>'[24]Burndown Chart'!$H$95</f>
        <v>#REF!</v>
      </c>
      <c r="AN27" s="14" t="e">
        <f t="shared" si="18"/>
        <v>#REF!</v>
      </c>
      <c r="AO27" s="12" t="e">
        <f t="shared" si="19"/>
        <v>#REF!</v>
      </c>
      <c r="AP27" s="15" t="e">
        <f t="shared" si="20"/>
        <v>#REF!</v>
      </c>
      <c r="AQ27" s="14" t="e">
        <f>IF(AN27=0,0,SUM($AN$4:AN27)/C27)</f>
        <v>#REF!</v>
      </c>
      <c r="AR27" s="15">
        <f t="shared" si="21"/>
        <v>0</v>
      </c>
      <c r="AS27" s="12" t="e">
        <f t="shared" si="42"/>
        <v>#REF!</v>
      </c>
      <c r="AT27" s="18" t="e">
        <f t="shared" si="35"/>
        <v>#REF!</v>
      </c>
      <c r="AU27" s="32" t="e">
        <f>'[24]Burndown Chart'!$E$129</f>
        <v>#REF!</v>
      </c>
      <c r="AV27" s="12" t="e">
        <f t="shared" si="55"/>
        <v>#REF!</v>
      </c>
      <c r="AW27" s="12" t="e">
        <f t="shared" si="56"/>
        <v>#REF!</v>
      </c>
      <c r="AX27" s="15" t="e">
        <f t="shared" si="57"/>
        <v>#REF!</v>
      </c>
      <c r="AY27" s="14" t="e">
        <f>IF(AV27=0,0,SUM($AV$4:AV27)/C27)</f>
        <v>#REF!</v>
      </c>
      <c r="AZ27" s="15">
        <f t="shared" si="22"/>
        <v>0</v>
      </c>
      <c r="BA27" s="12" t="e">
        <f t="shared" si="34"/>
        <v>#REF!</v>
      </c>
      <c r="BB27" s="18" t="e">
        <f t="shared" si="23"/>
        <v>#REF!</v>
      </c>
      <c r="BC27" s="34" t="e">
        <f>'[24]Burndown Chart'!$E$127</f>
        <v>#REF!</v>
      </c>
      <c r="BD27" s="13" t="e">
        <f>'[24]Burndown Chart'!$F$127</f>
        <v>#REF!</v>
      </c>
      <c r="BE27" s="12" t="e">
        <f t="shared" si="43"/>
        <v>#REF!</v>
      </c>
      <c r="BF27" s="35" t="e">
        <f t="shared" si="25"/>
        <v>#REF!</v>
      </c>
      <c r="BG27" s="13" t="e">
        <f>'[24]Burndown Chart'!$E$128</f>
        <v>#REF!</v>
      </c>
      <c r="BH27" s="13" t="e">
        <f>'[24]Burndown Chart'!$F$128</f>
        <v>#REF!</v>
      </c>
      <c r="BI27" s="12" t="e">
        <f t="shared" si="44"/>
        <v>#REF!</v>
      </c>
      <c r="BJ27" s="35" t="e">
        <f t="shared" si="26"/>
        <v>#REF!</v>
      </c>
      <c r="BK27" s="13" t="e">
        <f>'[24]Burndown Chart'!$E$129</f>
        <v>#REF!</v>
      </c>
      <c r="BL27" s="13" t="e">
        <f>'[24]Burndown Chart'!$F$129</f>
        <v>#REF!</v>
      </c>
      <c r="BM27" s="12" t="e">
        <f t="shared" si="45"/>
        <v>#REF!</v>
      </c>
      <c r="BN27" s="37" t="e">
        <f t="shared" si="28"/>
        <v>#REF!</v>
      </c>
      <c r="BO27" s="13" t="e">
        <f>'[24]Burndown Chart'!$E$130</f>
        <v>#REF!</v>
      </c>
      <c r="BP27" s="13" t="e">
        <f>'[24]Burndown Chart'!$F$130</f>
        <v>#REF!</v>
      </c>
      <c r="BQ27" s="12" t="e">
        <f t="shared" si="29"/>
        <v>#REF!</v>
      </c>
      <c r="BR27" s="37" t="e">
        <f t="shared" si="30"/>
        <v>#REF!</v>
      </c>
      <c r="BS27" s="13" t="e">
        <f>'[24]Burndown Chart'!$E$126</f>
        <v>#REF!</v>
      </c>
      <c r="BT27" s="13" t="e">
        <f>'[24]Burndown Chart'!$F$126</f>
        <v>#REF!</v>
      </c>
      <c r="BU27" s="12" t="e">
        <f t="shared" si="31"/>
        <v>#REF!</v>
      </c>
      <c r="BV27" s="15" t="e">
        <f t="shared" si="46"/>
        <v>#REF!</v>
      </c>
    </row>
    <row r="28" spans="1:74" x14ac:dyDescent="0.25">
      <c r="A28" s="57" t="s">
        <v>4066</v>
      </c>
      <c r="B28" s="4" t="str">
        <f t="shared" ca="1" si="0"/>
        <v>Pendiente</v>
      </c>
      <c r="C28" s="12">
        <f t="shared" si="33"/>
        <v>25</v>
      </c>
      <c r="D28" s="83">
        <f>VLOOKUP(A28,Config!$A:$C,2,0)</f>
        <v>46002</v>
      </c>
      <c r="E28" s="84">
        <f>VLOOKUP(A28,Config!$A:$C,3,0)</f>
        <v>46015</v>
      </c>
      <c r="F28" s="39" t="e">
        <f>'[25]Burndown Chart'!$E$122</f>
        <v>#REF!</v>
      </c>
      <c r="G28" s="38" t="e">
        <f>'[25]Burndown Chart'!$F$122</f>
        <v>#REF!</v>
      </c>
      <c r="H28" s="12" t="e">
        <f t="shared" si="36"/>
        <v>#REF!</v>
      </c>
      <c r="I28" s="35" t="e">
        <f t="shared" si="37"/>
        <v>#REF!</v>
      </c>
      <c r="J28" s="38" t="e">
        <f>'[25]Burndown Chart'!$E$123</f>
        <v>#REF!</v>
      </c>
      <c r="K28" s="38" t="e">
        <f>'[25]Burndown Chart'!$F$123</f>
        <v>#REF!</v>
      </c>
      <c r="L28" s="12" t="e">
        <f t="shared" si="38"/>
        <v>#REF!</v>
      </c>
      <c r="M28" s="35" t="e">
        <f t="shared" si="39"/>
        <v>#REF!</v>
      </c>
      <c r="N28" s="38" t="e">
        <f>'[25]Burndown Chart'!$E$124</f>
        <v>#REF!</v>
      </c>
      <c r="O28" s="38" t="e">
        <f>'[25]Burndown Chart'!$F$124</f>
        <v>#REF!</v>
      </c>
      <c r="P28" s="12" t="e">
        <f t="shared" si="40"/>
        <v>#REF!</v>
      </c>
      <c r="Q28" s="35" t="e">
        <f t="shared" si="41"/>
        <v>#REF!</v>
      </c>
      <c r="R28" s="13" t="e">
        <f>'[25]Burndown Chart'!$E$125</f>
        <v>#REF!</v>
      </c>
      <c r="S28" s="124" t="e">
        <f>'[25]Burndown Chart'!$F$125</f>
        <v>#REF!</v>
      </c>
      <c r="T28" s="12" t="e">
        <f t="shared" si="10"/>
        <v>#REF!</v>
      </c>
      <c r="U28" s="35" t="e">
        <f t="shared" si="11"/>
        <v>#REF!</v>
      </c>
      <c r="V28" s="34" t="e">
        <f>'[25]Burndown Chart'!$E$137</f>
        <v>#REF!</v>
      </c>
      <c r="W28" s="13" t="e">
        <f>'[25]Burndown Chart'!$F$137</f>
        <v>#REF!</v>
      </c>
      <c r="X28" s="12" t="e">
        <f t="shared" si="47"/>
        <v>#REF!</v>
      </c>
      <c r="Y28" s="35" t="e">
        <f t="shared" si="48"/>
        <v>#REF!</v>
      </c>
      <c r="Z28" s="13" t="e">
        <f>'[25]Burndown Chart'!$E$138</f>
        <v>#REF!</v>
      </c>
      <c r="AA28" s="13" t="e">
        <f>'[25]Burndown Chart'!$F$138</f>
        <v>#REF!</v>
      </c>
      <c r="AB28" s="12" t="e">
        <f t="shared" si="49"/>
        <v>#REF!</v>
      </c>
      <c r="AC28" s="35" t="e">
        <f t="shared" si="50"/>
        <v>#REF!</v>
      </c>
      <c r="AD28" s="13" t="e">
        <f>'[25]Burndown Chart'!$E$139</f>
        <v>#REF!</v>
      </c>
      <c r="AE28" s="13" t="e">
        <f>'[25]Burndown Chart'!$F$139</f>
        <v>#REF!</v>
      </c>
      <c r="AF28" s="12" t="e">
        <f t="shared" si="51"/>
        <v>#REF!</v>
      </c>
      <c r="AG28" s="35" t="e">
        <f t="shared" si="52"/>
        <v>#REF!</v>
      </c>
      <c r="AH28" s="13" t="e">
        <f>'[25]Burndown Chart'!$E$140</f>
        <v>#REF!</v>
      </c>
      <c r="AI28" s="13" t="e">
        <f>'[25]Burndown Chart'!$F$140</f>
        <v>#REF!</v>
      </c>
      <c r="AJ28" s="12" t="e">
        <f t="shared" si="53"/>
        <v>#REF!</v>
      </c>
      <c r="AK28" s="35" t="e">
        <f t="shared" si="54"/>
        <v>#REF!</v>
      </c>
      <c r="AL28" s="13" t="e">
        <f>'[25]Capacidad Equipos'!$H$16</f>
        <v>#REF!</v>
      </c>
      <c r="AM28" s="13" t="e">
        <f>'[25]Burndown Chart'!$H$95</f>
        <v>#REF!</v>
      </c>
      <c r="AN28" s="14" t="e">
        <f t="shared" si="18"/>
        <v>#REF!</v>
      </c>
      <c r="AO28" s="12" t="e">
        <f t="shared" si="19"/>
        <v>#REF!</v>
      </c>
      <c r="AP28" s="15" t="e">
        <f t="shared" si="20"/>
        <v>#REF!</v>
      </c>
      <c r="AQ28" s="14" t="e">
        <f>IF(AN28=0,0,SUM($AN$4:AN28)/C28)</f>
        <v>#REF!</v>
      </c>
      <c r="AR28" s="15">
        <f t="shared" si="21"/>
        <v>0</v>
      </c>
      <c r="AS28" s="12" t="e">
        <f t="shared" si="42"/>
        <v>#REF!</v>
      </c>
      <c r="AT28" s="18" t="e">
        <f t="shared" si="35"/>
        <v>#REF!</v>
      </c>
      <c r="AU28" s="32" t="e">
        <f>'[25]Burndown Chart'!$E$129</f>
        <v>#REF!</v>
      </c>
      <c r="AV28" s="12" t="e">
        <f t="shared" si="55"/>
        <v>#REF!</v>
      </c>
      <c r="AW28" s="12" t="e">
        <f t="shared" si="56"/>
        <v>#REF!</v>
      </c>
      <c r="AX28" s="15" t="e">
        <f t="shared" si="57"/>
        <v>#REF!</v>
      </c>
      <c r="AY28" s="14" t="e">
        <f>IF(AV28=0,0,SUM($AV$4:AV28)/C28)</f>
        <v>#REF!</v>
      </c>
      <c r="AZ28" s="15">
        <f t="shared" si="22"/>
        <v>0</v>
      </c>
      <c r="BA28" s="12" t="e">
        <f t="shared" si="34"/>
        <v>#REF!</v>
      </c>
      <c r="BB28" s="18" t="e">
        <f t="shared" si="23"/>
        <v>#REF!</v>
      </c>
      <c r="BC28" s="34" t="e">
        <f>'[25]Burndown Chart'!$E$127</f>
        <v>#REF!</v>
      </c>
      <c r="BD28" s="13" t="e">
        <f>'[25]Burndown Chart'!$F$127</f>
        <v>#REF!</v>
      </c>
      <c r="BE28" s="12" t="e">
        <f t="shared" si="43"/>
        <v>#REF!</v>
      </c>
      <c r="BF28" s="35" t="e">
        <f t="shared" si="25"/>
        <v>#REF!</v>
      </c>
      <c r="BG28" s="13" t="e">
        <f>'[25]Burndown Chart'!$E$128</f>
        <v>#REF!</v>
      </c>
      <c r="BH28" s="13" t="e">
        <f>'[25]Burndown Chart'!$F$128</f>
        <v>#REF!</v>
      </c>
      <c r="BI28" s="12" t="e">
        <f t="shared" si="44"/>
        <v>#REF!</v>
      </c>
      <c r="BJ28" s="35" t="e">
        <f t="shared" si="26"/>
        <v>#REF!</v>
      </c>
      <c r="BK28" s="13" t="e">
        <f>'[25]Burndown Chart'!$E$129</f>
        <v>#REF!</v>
      </c>
      <c r="BL28" s="13" t="e">
        <f>'[25]Burndown Chart'!$F$129</f>
        <v>#REF!</v>
      </c>
      <c r="BM28" s="12" t="e">
        <f t="shared" si="45"/>
        <v>#REF!</v>
      </c>
      <c r="BN28" s="37" t="e">
        <f t="shared" si="28"/>
        <v>#REF!</v>
      </c>
      <c r="BO28" s="13" t="e">
        <f>'[25]Burndown Chart'!$E$130</f>
        <v>#REF!</v>
      </c>
      <c r="BP28" s="13" t="e">
        <f>'[25]Burndown Chart'!$F$130</f>
        <v>#REF!</v>
      </c>
      <c r="BQ28" s="12" t="e">
        <f t="shared" si="29"/>
        <v>#REF!</v>
      </c>
      <c r="BR28" s="37" t="e">
        <f t="shared" si="30"/>
        <v>#REF!</v>
      </c>
      <c r="BS28" s="13" t="e">
        <f>'[25]Burndown Chart'!$E$126</f>
        <v>#REF!</v>
      </c>
      <c r="BT28" s="13" t="e">
        <f>'[25]Burndown Chart'!$F$126</f>
        <v>#REF!</v>
      </c>
      <c r="BU28" s="12" t="e">
        <f t="shared" si="31"/>
        <v>#REF!</v>
      </c>
      <c r="BV28" s="15" t="e">
        <f t="shared" si="46"/>
        <v>#REF!</v>
      </c>
    </row>
    <row r="29" spans="1:74" x14ac:dyDescent="0.25">
      <c r="A29" s="57" t="s">
        <v>4067</v>
      </c>
      <c r="B29" s="4" t="str">
        <f t="shared" ca="1" si="0"/>
        <v>Pendiente</v>
      </c>
      <c r="C29" s="12">
        <f t="shared" si="33"/>
        <v>26</v>
      </c>
      <c r="D29" s="83">
        <f>VLOOKUP(A29,Config!$A:$C,2,0)</f>
        <v>46016</v>
      </c>
      <c r="E29" s="84">
        <f>VLOOKUP(A29,Config!$A:$C,3,0)</f>
        <v>46029</v>
      </c>
      <c r="F29" s="39" t="e">
        <f>'[26]Burndown Chart'!$E$122</f>
        <v>#REF!</v>
      </c>
      <c r="G29" s="38" t="e">
        <f>'[26]Burndown Chart'!$F$122</f>
        <v>#REF!</v>
      </c>
      <c r="H29" s="12" t="e">
        <f t="shared" si="36"/>
        <v>#REF!</v>
      </c>
      <c r="I29" s="35" t="e">
        <f>F29/AM29</f>
        <v>#REF!</v>
      </c>
      <c r="J29" s="38" t="e">
        <f>'[26]Burndown Chart'!$E$123</f>
        <v>#REF!</v>
      </c>
      <c r="K29" s="38" t="e">
        <f>'[26]Burndown Chart'!$F$123</f>
        <v>#REF!</v>
      </c>
      <c r="L29" s="12" t="e">
        <f t="shared" si="38"/>
        <v>#REF!</v>
      </c>
      <c r="M29" s="35" t="e">
        <f t="shared" si="39"/>
        <v>#REF!</v>
      </c>
      <c r="N29" s="38" t="e">
        <f>'[26]Burndown Chart'!$E$124</f>
        <v>#REF!</v>
      </c>
      <c r="O29" s="38" t="e">
        <f>'[26]Burndown Chart'!$F$124</f>
        <v>#REF!</v>
      </c>
      <c r="P29" s="12" t="e">
        <f t="shared" si="40"/>
        <v>#REF!</v>
      </c>
      <c r="Q29" s="35" t="e">
        <f t="shared" si="41"/>
        <v>#REF!</v>
      </c>
      <c r="R29" s="13" t="e">
        <f>'[26]Burndown Chart'!$E$125</f>
        <v>#REF!</v>
      </c>
      <c r="S29" s="124" t="e">
        <f>'[26]Burndown Chart'!$F$125</f>
        <v>#REF!</v>
      </c>
      <c r="T29" s="12" t="e">
        <f t="shared" si="10"/>
        <v>#REF!</v>
      </c>
      <c r="U29" s="35" t="e">
        <f t="shared" si="11"/>
        <v>#REF!</v>
      </c>
      <c r="V29" s="34" t="e">
        <f>'[26]Burndown Chart'!$E$137</f>
        <v>#REF!</v>
      </c>
      <c r="W29" s="13" t="e">
        <f>'[26]Burndown Chart'!$F$137</f>
        <v>#REF!</v>
      </c>
      <c r="X29" s="12" t="e">
        <f t="shared" si="47"/>
        <v>#REF!</v>
      </c>
      <c r="Y29" s="35" t="e">
        <f t="shared" si="48"/>
        <v>#REF!</v>
      </c>
      <c r="Z29" s="13" t="e">
        <f>'[26]Burndown Chart'!$E$138</f>
        <v>#REF!</v>
      </c>
      <c r="AA29" s="13" t="e">
        <f>'[26]Burndown Chart'!$F$138</f>
        <v>#REF!</v>
      </c>
      <c r="AB29" s="12" t="e">
        <f t="shared" si="49"/>
        <v>#REF!</v>
      </c>
      <c r="AC29" s="35" t="e">
        <f t="shared" si="50"/>
        <v>#REF!</v>
      </c>
      <c r="AD29" s="13" t="e">
        <f>'[26]Burndown Chart'!$E$139</f>
        <v>#REF!</v>
      </c>
      <c r="AE29" s="13" t="e">
        <f>'[26]Burndown Chart'!$F$139</f>
        <v>#REF!</v>
      </c>
      <c r="AF29" s="12" t="e">
        <f t="shared" si="51"/>
        <v>#REF!</v>
      </c>
      <c r="AG29" s="35" t="e">
        <f t="shared" si="52"/>
        <v>#REF!</v>
      </c>
      <c r="AH29" s="13" t="e">
        <f>'[26]Burndown Chart'!$E$140</f>
        <v>#REF!</v>
      </c>
      <c r="AI29" s="13" t="e">
        <f>'[26]Burndown Chart'!$F$140</f>
        <v>#REF!</v>
      </c>
      <c r="AJ29" s="12" t="e">
        <f t="shared" si="53"/>
        <v>#REF!</v>
      </c>
      <c r="AK29" s="35" t="e">
        <f t="shared" si="54"/>
        <v>#REF!</v>
      </c>
      <c r="AL29" s="13" t="e">
        <f>'[26]Capacidad Equipos'!$H$16</f>
        <v>#REF!</v>
      </c>
      <c r="AM29" s="13" t="e">
        <f>'[26]Burndown Chart'!$E$102</f>
        <v>#REF!</v>
      </c>
      <c r="AN29" s="14" t="e">
        <f t="shared" si="18"/>
        <v>#REF!</v>
      </c>
      <c r="AO29" s="12" t="e">
        <f t="shared" si="19"/>
        <v>#REF!</v>
      </c>
      <c r="AP29" s="15" t="e">
        <f t="shared" si="20"/>
        <v>#REF!</v>
      </c>
      <c r="AQ29" s="14" t="e">
        <f>IF(AN29=0,0,SUM($AN$4:AN29)/C29)</f>
        <v>#REF!</v>
      </c>
      <c r="AR29" s="15">
        <f t="shared" si="21"/>
        <v>0</v>
      </c>
      <c r="AS29" s="12" t="e">
        <f t="shared" si="42"/>
        <v>#REF!</v>
      </c>
      <c r="AT29" s="18" t="e">
        <f t="shared" si="35"/>
        <v>#REF!</v>
      </c>
      <c r="AU29" s="32" t="e">
        <f>'[26]Burndown Chart'!$E$121</f>
        <v>#REF!</v>
      </c>
      <c r="AV29" s="12" t="e">
        <f t="shared" si="55"/>
        <v>#REF!</v>
      </c>
      <c r="AW29" s="12" t="e">
        <f t="shared" si="56"/>
        <v>#REF!</v>
      </c>
      <c r="AX29" s="15" t="e">
        <f t="shared" si="57"/>
        <v>#REF!</v>
      </c>
      <c r="AY29" s="14" t="e">
        <f>IF(AV29=0,0,SUM($AV$4:AV29)/C29)</f>
        <v>#REF!</v>
      </c>
      <c r="AZ29" s="15">
        <f t="shared" si="22"/>
        <v>0</v>
      </c>
      <c r="BA29" s="12" t="e">
        <f t="shared" si="34"/>
        <v>#REF!</v>
      </c>
      <c r="BB29" s="18" t="e">
        <f t="shared" si="23"/>
        <v>#REF!</v>
      </c>
      <c r="BC29" s="34" t="e">
        <f>'[26]Burndown Chart'!$E$127</f>
        <v>#REF!</v>
      </c>
      <c r="BD29" s="13" t="e">
        <f>'[26]Burndown Chart'!$F$127</f>
        <v>#REF!</v>
      </c>
      <c r="BE29" s="12" t="e">
        <f t="shared" si="43"/>
        <v>#REF!</v>
      </c>
      <c r="BF29" s="35" t="e">
        <f t="shared" si="25"/>
        <v>#REF!</v>
      </c>
      <c r="BG29" s="13" t="e">
        <f>'[26]Burndown Chart'!$E$128</f>
        <v>#REF!</v>
      </c>
      <c r="BH29" s="13" t="e">
        <f>'[26]Burndown Chart'!$F$128</f>
        <v>#REF!</v>
      </c>
      <c r="BI29" s="12" t="e">
        <f t="shared" si="44"/>
        <v>#REF!</v>
      </c>
      <c r="BJ29" s="35" t="e">
        <f t="shared" si="26"/>
        <v>#REF!</v>
      </c>
      <c r="BK29" s="13" t="e">
        <f>'[26]Burndown Chart'!$E$129</f>
        <v>#REF!</v>
      </c>
      <c r="BL29" s="13" t="e">
        <f>'[26]Burndown Chart'!$F$129</f>
        <v>#REF!</v>
      </c>
      <c r="BM29" s="12" t="e">
        <f t="shared" si="45"/>
        <v>#REF!</v>
      </c>
      <c r="BN29" s="37" t="e">
        <f t="shared" si="28"/>
        <v>#REF!</v>
      </c>
      <c r="BO29" s="13" t="e">
        <f>'[26]Burndown Chart'!$E$130</f>
        <v>#REF!</v>
      </c>
      <c r="BP29" s="13" t="e">
        <f>'[26]Burndown Chart'!$F$130</f>
        <v>#REF!</v>
      </c>
      <c r="BQ29" s="12" t="e">
        <f t="shared" si="29"/>
        <v>#REF!</v>
      </c>
      <c r="BR29" s="37" t="e">
        <f t="shared" si="30"/>
        <v>#REF!</v>
      </c>
      <c r="BS29" s="13" t="e">
        <f>'[26]Burndown Chart'!$E$126</f>
        <v>#REF!</v>
      </c>
      <c r="BT29" s="13" t="e">
        <f>'[26]Burndown Chart'!$F$126</f>
        <v>#REF!</v>
      </c>
      <c r="BU29" s="12" t="e">
        <f t="shared" si="31"/>
        <v>#REF!</v>
      </c>
      <c r="BV29" s="15" t="e">
        <f t="shared" si="46"/>
        <v>#REF!</v>
      </c>
    </row>
  </sheetData>
  <mergeCells count="5">
    <mergeCell ref="BC1:BV1"/>
    <mergeCell ref="F1:U1"/>
    <mergeCell ref="AM1:AT1"/>
    <mergeCell ref="AU1:BB1"/>
    <mergeCell ref="V1:AK1"/>
  </mergeCells>
  <phoneticPr fontId="7" type="noConversion"/>
  <conditionalFormatting sqref="B1:B1048576">
    <cfRule type="cellIs" dxfId="112" priority="21" operator="equal">
      <formula>"Pendiente"</formula>
    </cfRule>
    <cfRule type="cellIs" dxfId="111" priority="22" operator="equal">
      <formula>"En curso"</formula>
    </cfRule>
    <cfRule type="cellIs" dxfId="110" priority="23" operator="equal">
      <formula>"Cerrado"</formula>
    </cfRule>
  </conditionalFormatting>
  <conditionalFormatting sqref="AP4:AP29 BV4:BV29">
    <cfRule type="cellIs" dxfId="109" priority="28" operator="between">
      <formula>0.49</formula>
      <formula>0</formula>
    </cfRule>
    <cfRule type="cellIs" dxfId="108" priority="29" operator="between">
      <formula>0.79</formula>
      <formula>0.5</formula>
    </cfRule>
    <cfRule type="cellIs" dxfId="107" priority="30" operator="between">
      <formula>1</formula>
      <formula>0.8</formula>
    </cfRule>
    <cfRule type="cellIs" dxfId="106" priority="32" operator="greaterThan">
      <formula>1</formula>
    </cfRule>
  </conditionalFormatting>
  <conditionalFormatting sqref="AR4:AR29">
    <cfRule type="cellIs" dxfId="105" priority="17" operator="between">
      <formula>0.49</formula>
      <formula>0</formula>
    </cfRule>
    <cfRule type="cellIs" dxfId="104" priority="18" operator="between">
      <formula>0.79</formula>
      <formula>0.5</formula>
    </cfRule>
    <cfRule type="cellIs" dxfId="103" priority="19" operator="between">
      <formula>1</formula>
      <formula>0.8</formula>
    </cfRule>
    <cfRule type="cellIs" dxfId="102" priority="20" operator="greaterThan">
      <formula>1</formula>
    </cfRule>
  </conditionalFormatting>
  <conditionalFormatting sqref="AX4:AX29">
    <cfRule type="cellIs" dxfId="101" priority="5" operator="between">
      <formula>0.49</formula>
      <formula>0</formula>
    </cfRule>
    <cfRule type="cellIs" dxfId="100" priority="6" operator="between">
      <formula>0.79</formula>
      <formula>0.5</formula>
    </cfRule>
    <cfRule type="cellIs" dxfId="99" priority="7" operator="between">
      <formula>1</formula>
      <formula>0.8</formula>
    </cfRule>
    <cfRule type="cellIs" dxfId="98" priority="8" operator="greaterThan">
      <formula>1</formula>
    </cfRule>
  </conditionalFormatting>
  <conditionalFormatting sqref="AZ4:AZ29">
    <cfRule type="cellIs" dxfId="97" priority="1" operator="between">
      <formula>0.49</formula>
      <formula>0</formula>
    </cfRule>
    <cfRule type="cellIs" dxfId="96" priority="2" operator="between">
      <formula>0.79</formula>
      <formula>0.5</formula>
    </cfRule>
    <cfRule type="cellIs" dxfId="95" priority="3" operator="between">
      <formula>1</formula>
      <formula>0.8</formula>
    </cfRule>
    <cfRule type="cellIs" dxfId="94" priority="4" operator="greaterThan">
      <formula>1</formula>
    </cfRule>
  </conditionalFormatting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AA9C185-3FB1-4FEC-AA7D-5A8DDF8A2FF3}">
          <x14:formula1>
            <xm:f>Config!$A:$A</xm:f>
          </x14:formula1>
          <xm:sqref>A4:A29</xm:sqref>
        </x14:dataValidation>
        <x14:dataValidation type="list" allowBlank="1" showInputMessage="1" showErrorMessage="1" xr:uid="{C1C9D09D-AAA9-4C93-A29C-749666D9D657}">
          <x14:formula1>
            <xm:f>Config!$F:$F</xm:f>
          </x14:formula1>
          <xm:sqref>B4:B29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9DDF5-38B3-4BE8-AAB0-17C17155363B}">
  <sheetPr>
    <tabColor theme="9"/>
  </sheetPr>
  <dimension ref="B1:G43"/>
  <sheetViews>
    <sheetView showGridLines="0" zoomScaleNormal="100" workbookViewId="0">
      <selection activeCell="O33" sqref="O33"/>
    </sheetView>
  </sheetViews>
  <sheetFormatPr baseColWidth="10" defaultRowHeight="15" x14ac:dyDescent="0.25"/>
  <cols>
    <col min="1" max="1" width="5.7109375" customWidth="1"/>
    <col min="12" max="12" width="5.7109375" customWidth="1"/>
    <col min="16" max="23" width="11.42578125" customWidth="1"/>
    <col min="24" max="24" width="5.7109375" customWidth="1"/>
  </cols>
  <sheetData>
    <row r="1" spans="2:2" x14ac:dyDescent="0.25">
      <c r="B1" s="89" t="s">
        <v>3076</v>
      </c>
    </row>
    <row r="38" spans="2:7" x14ac:dyDescent="0.25">
      <c r="E38" s="21" t="s">
        <v>44</v>
      </c>
      <c r="F38" s="19" t="str">
        <f>"-"</f>
        <v>-</v>
      </c>
      <c r="G38" s="23">
        <v>0.8</v>
      </c>
    </row>
    <row r="39" spans="2:7" x14ac:dyDescent="0.25">
      <c r="E39" s="22">
        <v>0.79</v>
      </c>
      <c r="F39" s="20" t="str">
        <f>"-"</f>
        <v>-</v>
      </c>
      <c r="G39" s="24">
        <v>0.5</v>
      </c>
    </row>
    <row r="40" spans="2:7" x14ac:dyDescent="0.25">
      <c r="E40" s="25">
        <v>0.49</v>
      </c>
      <c r="F40" s="26" t="str">
        <f>"-"</f>
        <v>-</v>
      </c>
      <c r="G40" s="27">
        <v>0</v>
      </c>
    </row>
    <row r="43" spans="2:7" x14ac:dyDescent="0.25">
      <c r="B43" s="89" t="s">
        <v>3077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7F4CD-4263-4E07-9537-363D35AB6843}">
  <sheetPr>
    <tabColor theme="9"/>
  </sheetPr>
  <dimension ref="A1:BV29"/>
  <sheetViews>
    <sheetView workbookViewId="0">
      <pane xSplit="5" ySplit="3" topLeftCell="F4" activePane="bottomRight" state="frozen"/>
      <selection pane="topRight"/>
      <selection pane="bottomLeft"/>
      <selection pane="bottomRight" activeCell="BV4" sqref="BV4:BV29"/>
    </sheetView>
  </sheetViews>
  <sheetFormatPr baseColWidth="10" defaultColWidth="11.42578125" defaultRowHeight="15" x14ac:dyDescent="0.25"/>
  <cols>
    <col min="1" max="1" width="27" style="4" bestFit="1" customWidth="1"/>
    <col min="2" max="2" width="10.28515625" style="4" bestFit="1" customWidth="1"/>
    <col min="3" max="3" width="5.85546875" style="4" bestFit="1" customWidth="1"/>
    <col min="4" max="4" width="11.42578125" style="4"/>
    <col min="5" max="5" width="11.42578125" style="5"/>
    <col min="6" max="6" width="11.42578125" style="36"/>
    <col min="7" max="8" width="11.42578125" style="4"/>
    <col min="9" max="9" width="11.42578125" style="5"/>
    <col min="10" max="12" width="11.42578125" style="4"/>
    <col min="13" max="13" width="11.42578125" style="5"/>
    <col min="14" max="16" width="11.42578125" style="4"/>
    <col min="17" max="17" width="11.42578125" style="5"/>
    <col min="18" max="20" width="11.42578125" style="4"/>
    <col min="21" max="21" width="11.42578125" style="5"/>
    <col min="22" max="22" width="11.42578125" style="36"/>
    <col min="23" max="24" width="11.42578125" style="4"/>
    <col min="25" max="25" width="11.42578125" style="5"/>
    <col min="26" max="28" width="11.42578125" style="4"/>
    <col min="29" max="29" width="11.42578125" style="5"/>
    <col min="30" max="32" width="11.42578125" style="4"/>
    <col min="33" max="33" width="11.42578125" style="5"/>
    <col min="34" max="36" width="11.42578125" style="4"/>
    <col min="37" max="37" width="11.42578125" style="5"/>
    <col min="38" max="39" width="11.42578125" style="4"/>
    <col min="40" max="41" width="11.28515625" style="4" customWidth="1"/>
    <col min="42" max="42" width="11.7109375" style="4" bestFit="1" customWidth="1"/>
    <col min="43" max="43" width="11.28515625" style="4" customWidth="1"/>
    <col min="44" max="44" width="12" style="4" bestFit="1" customWidth="1"/>
    <col min="45" max="45" width="11.42578125" style="4"/>
    <col min="46" max="46" width="11.42578125" style="5"/>
    <col min="47" max="47" width="11.42578125" style="4"/>
    <col min="48" max="49" width="11.28515625" style="4" customWidth="1"/>
    <col min="50" max="50" width="11.7109375" style="4" bestFit="1" customWidth="1"/>
    <col min="51" max="51" width="11.28515625" style="4" customWidth="1"/>
    <col min="52" max="52" width="12" style="4" bestFit="1" customWidth="1"/>
    <col min="53" max="53" width="11.42578125" style="4"/>
    <col min="54" max="54" width="11.42578125" style="5"/>
    <col min="55" max="55" width="11.42578125" style="36"/>
    <col min="56" max="57" width="11.42578125" style="4"/>
    <col min="58" max="58" width="11.42578125" style="5"/>
    <col min="59" max="61" width="11.42578125" style="4"/>
    <col min="62" max="62" width="11.42578125" style="5"/>
    <col min="63" max="65" width="11.42578125" style="4"/>
    <col min="66" max="66" width="11.42578125" style="5"/>
    <col min="67" max="69" width="11.42578125" style="4"/>
    <col min="70" max="70" width="11.42578125" style="5"/>
    <col min="71" max="71" width="11.42578125" style="4" customWidth="1"/>
    <col min="72" max="73" width="11.42578125" style="4"/>
    <col min="74" max="74" width="11.28515625" style="4" customWidth="1"/>
    <col min="75" max="16384" width="11.42578125" style="4"/>
  </cols>
  <sheetData>
    <row r="1" spans="1:74" x14ac:dyDescent="0.25">
      <c r="A1" s="56">
        <f ca="1">TODAY()</f>
        <v>45685</v>
      </c>
      <c r="F1" s="183" t="s">
        <v>3062</v>
      </c>
      <c r="G1" s="184"/>
      <c r="H1" s="184"/>
      <c r="I1" s="184"/>
      <c r="J1" s="184"/>
      <c r="K1" s="184"/>
      <c r="L1" s="184"/>
      <c r="M1" s="184"/>
      <c r="N1" s="184"/>
      <c r="O1" s="184"/>
      <c r="P1" s="184"/>
      <c r="Q1" s="184"/>
      <c r="R1" s="184"/>
      <c r="S1" s="184"/>
      <c r="T1" s="184"/>
      <c r="U1" s="184"/>
      <c r="V1" s="188" t="s">
        <v>3066</v>
      </c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87" t="s">
        <v>3063</v>
      </c>
      <c r="AM1" s="184" t="s">
        <v>3064</v>
      </c>
      <c r="AN1" s="184"/>
      <c r="AO1" s="184"/>
      <c r="AP1" s="184"/>
      <c r="AQ1" s="184"/>
      <c r="AR1" s="184"/>
      <c r="AS1" s="184"/>
      <c r="AT1" s="185"/>
      <c r="AU1" s="186" t="s">
        <v>3065</v>
      </c>
      <c r="AV1" s="186"/>
      <c r="AW1" s="186"/>
      <c r="AX1" s="186"/>
      <c r="AY1" s="186"/>
      <c r="AZ1" s="186"/>
      <c r="BA1" s="186"/>
      <c r="BB1" s="187"/>
      <c r="BC1" s="181" t="s">
        <v>32</v>
      </c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2"/>
      <c r="BR1" s="182"/>
      <c r="BS1" s="182"/>
      <c r="BT1" s="182"/>
      <c r="BU1" s="182"/>
      <c r="BV1" s="182"/>
    </row>
    <row r="2" spans="1:74" x14ac:dyDescent="0.25">
      <c r="A2" s="56"/>
      <c r="F2" s="118" t="s">
        <v>4100</v>
      </c>
      <c r="G2" s="119" t="s">
        <v>4101</v>
      </c>
      <c r="H2" s="119"/>
      <c r="I2" s="119"/>
      <c r="J2" s="119" t="s">
        <v>4102</v>
      </c>
      <c r="K2" s="119" t="s">
        <v>4103</v>
      </c>
      <c r="L2" s="119"/>
      <c r="M2" s="119"/>
      <c r="N2" s="119" t="s">
        <v>4104</v>
      </c>
      <c r="O2" s="119" t="s">
        <v>4105</v>
      </c>
      <c r="P2" s="119"/>
      <c r="Q2" s="119"/>
      <c r="R2" s="119" t="s">
        <v>4106</v>
      </c>
      <c r="S2" s="119" t="s">
        <v>4107</v>
      </c>
      <c r="T2" s="119"/>
      <c r="U2" s="119"/>
      <c r="V2" s="123" t="s">
        <v>4108</v>
      </c>
      <c r="W2" s="121" t="s">
        <v>4109</v>
      </c>
      <c r="X2" s="121"/>
      <c r="Y2" s="121"/>
      <c r="Z2" s="121" t="s">
        <v>4110</v>
      </c>
      <c r="AA2" s="121" t="s">
        <v>4111</v>
      </c>
      <c r="AB2" s="121"/>
      <c r="AC2" s="121"/>
      <c r="AD2" s="121" t="s">
        <v>4112</v>
      </c>
      <c r="AE2" s="121" t="s">
        <v>4113</v>
      </c>
      <c r="AF2" s="121"/>
      <c r="AG2" s="121"/>
      <c r="AH2" s="121" t="s">
        <v>4114</v>
      </c>
      <c r="AI2" s="121" t="s">
        <v>4115</v>
      </c>
      <c r="AJ2" s="121"/>
      <c r="AK2" s="121"/>
      <c r="AL2" s="87" t="s">
        <v>4116</v>
      </c>
      <c r="AM2" s="119" t="s">
        <v>4117</v>
      </c>
      <c r="AN2" s="119"/>
      <c r="AO2" s="119"/>
      <c r="AP2" s="119"/>
      <c r="AQ2" s="119"/>
      <c r="AR2" s="119"/>
      <c r="AS2" s="119"/>
      <c r="AT2" s="120"/>
      <c r="AU2" s="121"/>
      <c r="AV2" s="121"/>
      <c r="AW2" s="121"/>
      <c r="AX2" s="121"/>
      <c r="AY2" s="121"/>
      <c r="AZ2" s="121"/>
      <c r="BA2" s="121"/>
      <c r="BB2" s="122"/>
      <c r="BC2" s="116" t="s">
        <v>4118</v>
      </c>
      <c r="BD2" s="117" t="s">
        <v>4119</v>
      </c>
      <c r="BE2" s="117"/>
      <c r="BF2" s="117"/>
      <c r="BG2" s="117" t="s">
        <v>4120</v>
      </c>
      <c r="BH2" s="117" t="s">
        <v>4121</v>
      </c>
      <c r="BI2" s="117"/>
      <c r="BJ2" s="117"/>
      <c r="BK2" s="117" t="s">
        <v>4122</v>
      </c>
      <c r="BL2" s="117" t="s">
        <v>4123</v>
      </c>
      <c r="BM2" s="117"/>
      <c r="BN2" s="117"/>
      <c r="BO2" s="117" t="s">
        <v>4124</v>
      </c>
      <c r="BP2" s="117" t="s">
        <v>4125</v>
      </c>
      <c r="BQ2" s="117"/>
      <c r="BR2" s="117"/>
      <c r="BS2" s="117" t="s">
        <v>4126</v>
      </c>
      <c r="BT2" s="117" t="s">
        <v>4127</v>
      </c>
      <c r="BU2" s="117"/>
      <c r="BV2" s="117"/>
    </row>
    <row r="3" spans="1:74" ht="60" x14ac:dyDescent="0.25">
      <c r="A3" s="6" t="s">
        <v>2</v>
      </c>
      <c r="B3" s="6" t="s">
        <v>40</v>
      </c>
      <c r="C3" s="6" t="s">
        <v>0</v>
      </c>
      <c r="D3" s="6" t="s">
        <v>14</v>
      </c>
      <c r="E3" s="7" t="s">
        <v>15</v>
      </c>
      <c r="F3" s="33" t="s">
        <v>3044</v>
      </c>
      <c r="G3" s="9" t="s">
        <v>3045</v>
      </c>
      <c r="H3" s="10" t="s">
        <v>3046</v>
      </c>
      <c r="I3" s="7" t="s">
        <v>3056</v>
      </c>
      <c r="J3" s="8" t="s">
        <v>3047</v>
      </c>
      <c r="K3" s="9" t="s">
        <v>3048</v>
      </c>
      <c r="L3" s="10" t="s">
        <v>3049</v>
      </c>
      <c r="M3" s="7" t="s">
        <v>3057</v>
      </c>
      <c r="N3" s="8" t="s">
        <v>3050</v>
      </c>
      <c r="O3" s="9" t="s">
        <v>3051</v>
      </c>
      <c r="P3" s="10" t="s">
        <v>3052</v>
      </c>
      <c r="Q3" s="7" t="s">
        <v>3058</v>
      </c>
      <c r="R3" s="8" t="s">
        <v>3053</v>
      </c>
      <c r="S3" s="9" t="s">
        <v>3054</v>
      </c>
      <c r="T3" s="10" t="s">
        <v>3055</v>
      </c>
      <c r="U3" s="7" t="s">
        <v>3059</v>
      </c>
      <c r="V3" s="33" t="s">
        <v>3044</v>
      </c>
      <c r="W3" s="9" t="s">
        <v>3045</v>
      </c>
      <c r="X3" s="10" t="s">
        <v>3046</v>
      </c>
      <c r="Y3" s="7" t="s">
        <v>3056</v>
      </c>
      <c r="Z3" s="8" t="s">
        <v>3047</v>
      </c>
      <c r="AA3" s="9" t="s">
        <v>3048</v>
      </c>
      <c r="AB3" s="10" t="s">
        <v>3049</v>
      </c>
      <c r="AC3" s="7" t="s">
        <v>3057</v>
      </c>
      <c r="AD3" s="8" t="s">
        <v>3050</v>
      </c>
      <c r="AE3" s="9" t="s">
        <v>3051</v>
      </c>
      <c r="AF3" s="10" t="s">
        <v>3052</v>
      </c>
      <c r="AG3" s="7" t="s">
        <v>3058</v>
      </c>
      <c r="AH3" s="8" t="s">
        <v>3053</v>
      </c>
      <c r="AI3" s="9" t="s">
        <v>3054</v>
      </c>
      <c r="AJ3" s="10" t="s">
        <v>3055</v>
      </c>
      <c r="AK3" s="7" t="s">
        <v>3059</v>
      </c>
      <c r="AL3" s="8" t="s">
        <v>4085</v>
      </c>
      <c r="AM3" s="8" t="s">
        <v>3060</v>
      </c>
      <c r="AN3" s="9" t="s">
        <v>4088</v>
      </c>
      <c r="AO3" s="10" t="s">
        <v>4089</v>
      </c>
      <c r="AP3" s="8" t="s">
        <v>3061</v>
      </c>
      <c r="AQ3" s="17" t="s">
        <v>39</v>
      </c>
      <c r="AR3" s="8" t="s">
        <v>3</v>
      </c>
      <c r="AS3" s="16" t="s">
        <v>10</v>
      </c>
      <c r="AT3" s="11" t="s">
        <v>13</v>
      </c>
      <c r="AU3" s="8" t="s">
        <v>3071</v>
      </c>
      <c r="AV3" s="9" t="s">
        <v>3072</v>
      </c>
      <c r="AW3" s="10" t="s">
        <v>3073</v>
      </c>
      <c r="AX3" s="8" t="s">
        <v>3074</v>
      </c>
      <c r="AY3" s="17" t="s">
        <v>39</v>
      </c>
      <c r="AZ3" s="8" t="s">
        <v>3</v>
      </c>
      <c r="BA3" s="16" t="s">
        <v>10</v>
      </c>
      <c r="BB3" s="11" t="s">
        <v>3075</v>
      </c>
      <c r="BC3" s="33" t="s">
        <v>11</v>
      </c>
      <c r="BD3" s="9" t="s">
        <v>4</v>
      </c>
      <c r="BE3" s="10" t="s">
        <v>7</v>
      </c>
      <c r="BF3" s="7" t="s">
        <v>37</v>
      </c>
      <c r="BG3" s="8" t="s">
        <v>1</v>
      </c>
      <c r="BH3" s="9" t="s">
        <v>45</v>
      </c>
      <c r="BI3" s="10" t="s">
        <v>8</v>
      </c>
      <c r="BJ3" s="7" t="s">
        <v>36</v>
      </c>
      <c r="BK3" s="8" t="s">
        <v>12</v>
      </c>
      <c r="BL3" s="9" t="s">
        <v>6</v>
      </c>
      <c r="BM3" s="10" t="s">
        <v>9</v>
      </c>
      <c r="BN3" s="7" t="s">
        <v>38</v>
      </c>
      <c r="BO3" s="8" t="s">
        <v>3067</v>
      </c>
      <c r="BP3" s="9" t="s">
        <v>3068</v>
      </c>
      <c r="BQ3" s="10" t="s">
        <v>3069</v>
      </c>
      <c r="BR3" s="7" t="s">
        <v>3070</v>
      </c>
      <c r="BS3" s="8" t="s">
        <v>5</v>
      </c>
      <c r="BT3" s="9" t="s">
        <v>33</v>
      </c>
      <c r="BU3" s="10" t="s">
        <v>34</v>
      </c>
      <c r="BV3" s="8" t="s">
        <v>35</v>
      </c>
    </row>
    <row r="4" spans="1:74" x14ac:dyDescent="0.25">
      <c r="A4" s="57" t="s">
        <v>4042</v>
      </c>
      <c r="B4" s="4" t="str">
        <f t="shared" ref="B4:B29" ca="1" si="0">IFERROR(IF($A$1&lt;D4,"Pendiente",IF($A$1=D4,"En curso",IF(AND($A$1&gt;D4,$A$1&lt;E4),"En curso",IF($A$1=E4,"En curso",IF($A$1&gt;E4,"Cerrado","REVISAR"))))),"Pendiente")</f>
        <v>Cerrado</v>
      </c>
      <c r="C4" s="12">
        <v>1</v>
      </c>
      <c r="D4" s="83">
        <f>VLOOKUP(A4,Config!$A:$C,2,0)</f>
        <v>45666</v>
      </c>
      <c r="E4" s="84">
        <f>VLOOKUP(A4,Config!$A:$C,3,0)</f>
        <v>45679</v>
      </c>
      <c r="F4" s="34">
        <f>'[1]Burndown Chart'!$N$122</f>
        <v>13</v>
      </c>
      <c r="G4" s="13">
        <f>'[1]Burndown Chart'!$O$122</f>
        <v>13</v>
      </c>
      <c r="H4" s="12">
        <f t="shared" ref="H4:H29" si="1">F4-G4</f>
        <v>0</v>
      </c>
      <c r="I4" s="35">
        <f>F4/AM4</f>
        <v>0.27083333333333331</v>
      </c>
      <c r="J4" s="13">
        <f>'[1]Burndown Chart'!$N$123</f>
        <v>35</v>
      </c>
      <c r="K4" s="13">
        <f>'[1]Burndown Chart'!$O$123</f>
        <v>2</v>
      </c>
      <c r="L4" s="12">
        <f t="shared" ref="L4:L29" si="2">J4-K4</f>
        <v>33</v>
      </c>
      <c r="M4" s="35">
        <f>J4/AM4</f>
        <v>0.72916666666666663</v>
      </c>
      <c r="N4" s="13">
        <f>'[1]Burndown Chart'!$N$124</f>
        <v>0</v>
      </c>
      <c r="O4" s="13">
        <f>'[1]Burndown Chart'!$O$124</f>
        <v>0</v>
      </c>
      <c r="P4" s="12">
        <f>N4-O4</f>
        <v>0</v>
      </c>
      <c r="Q4" s="35">
        <f>N4/AM4</f>
        <v>0</v>
      </c>
      <c r="R4" s="13">
        <f>'[1]Burndown Chart'!$N$125</f>
        <v>0</v>
      </c>
      <c r="S4" s="13">
        <f>'[1]Burndown Chart'!$O$125</f>
        <v>0</v>
      </c>
      <c r="T4" s="12">
        <f>R4-S4</f>
        <v>0</v>
      </c>
      <c r="U4" s="35">
        <f>R4/AM4</f>
        <v>0</v>
      </c>
      <c r="V4" s="34">
        <f>'[1]Burndown Chart'!$N$137</f>
        <v>5</v>
      </c>
      <c r="W4" s="13">
        <f>'[1]Burndown Chart'!$O$137</f>
        <v>5</v>
      </c>
      <c r="X4" s="12">
        <f>V4-W4</f>
        <v>0</v>
      </c>
      <c r="Y4" s="35" t="e">
        <f>V4/AU4</f>
        <v>#DIV/0!</v>
      </c>
      <c r="Z4" s="13">
        <f>'[1]Burndown Chart'!$N$138</f>
        <v>35</v>
      </c>
      <c r="AA4" s="13">
        <f>'[1]Burndown Chart'!$O$138</f>
        <v>2</v>
      </c>
      <c r="AB4" s="12">
        <f>Z4-AA4</f>
        <v>33</v>
      </c>
      <c r="AC4" s="35" t="e">
        <f>Z4/AU4</f>
        <v>#DIV/0!</v>
      </c>
      <c r="AD4" s="13">
        <f>'[1]Burndown Chart'!$N$139</f>
        <v>0</v>
      </c>
      <c r="AE4" s="13">
        <f>'[1]Burndown Chart'!$O$139</f>
        <v>0</v>
      </c>
      <c r="AF4" s="12">
        <f>AD4-AE4</f>
        <v>0</v>
      </c>
      <c r="AG4" s="35" t="e">
        <f>AD4/AU4</f>
        <v>#DIV/0!</v>
      </c>
      <c r="AH4" s="13">
        <f>'[1]Burndown Chart'!$N$140</f>
        <v>0</v>
      </c>
      <c r="AI4" s="13">
        <f>'[1]Burndown Chart'!$O$140</f>
        <v>0</v>
      </c>
      <c r="AJ4" s="12">
        <f>AH4-AI4</f>
        <v>0</v>
      </c>
      <c r="AK4" s="35" t="e">
        <f>AH4/AU4</f>
        <v>#DIV/0!</v>
      </c>
      <c r="AL4" s="13">
        <f>'[1]Capacidad Equipos'!$N$16</f>
        <v>38</v>
      </c>
      <c r="AM4" s="13">
        <f>'[1]Burndown Chart'!$Q$95</f>
        <v>48</v>
      </c>
      <c r="AN4" s="12">
        <f>G4+K4+O4+S4</f>
        <v>15</v>
      </c>
      <c r="AO4" s="12">
        <f>H4+L4+P4+T4</f>
        <v>33</v>
      </c>
      <c r="AP4" s="15">
        <f xml:space="preserve"> AN4/AM4</f>
        <v>0.3125</v>
      </c>
      <c r="AQ4" s="14">
        <f>IF(AN4=0,0,SUM($AN$4:AN4)/C4)</f>
        <v>15</v>
      </c>
      <c r="AR4" s="15">
        <f>IFERROR(AN4/AL4,0)</f>
        <v>0.39473684210526316</v>
      </c>
      <c r="AS4" s="12">
        <f>AN4</f>
        <v>15</v>
      </c>
      <c r="AT4" s="18">
        <f>AS4/C4</f>
        <v>15</v>
      </c>
      <c r="AU4" s="85"/>
      <c r="AV4" s="12">
        <f t="shared" ref="AV4:AW15" si="3">W4+AA4+AE4+AI4</f>
        <v>7</v>
      </c>
      <c r="AW4" s="12">
        <f t="shared" si="3"/>
        <v>33</v>
      </c>
      <c r="AX4" s="15" t="e">
        <f t="shared" ref="AX4:AX15" si="4" xml:space="preserve"> AV4/AU4</f>
        <v>#DIV/0!</v>
      </c>
      <c r="AY4" s="14">
        <f>IF(AV4=0,0,SUM($AV$4:AV4)/C4)</f>
        <v>7</v>
      </c>
      <c r="AZ4" s="15">
        <f>IFERROR(AV4/AL4,0)</f>
        <v>0.18421052631578946</v>
      </c>
      <c r="BA4" s="12">
        <f>AV4</f>
        <v>7</v>
      </c>
      <c r="BB4" s="18">
        <f>BA4/C4</f>
        <v>7</v>
      </c>
      <c r="BC4" s="34">
        <f>'[1]Burndown Chart'!$N$127</f>
        <v>1</v>
      </c>
      <c r="BD4" s="13">
        <f>'[1]Burndown Chart'!$O$127</f>
        <v>1</v>
      </c>
      <c r="BE4" s="12">
        <f>BC4-BD4</f>
        <v>0</v>
      </c>
      <c r="BF4" s="35">
        <f>BC4/BS4</f>
        <v>0.25</v>
      </c>
      <c r="BG4" s="13">
        <f>'[1]Burndown Chart'!$N$128</f>
        <v>3</v>
      </c>
      <c r="BH4" s="13">
        <f>'[1]Burndown Chart'!$O$128</f>
        <v>1</v>
      </c>
      <c r="BI4" s="12">
        <f>BG4-BH4</f>
        <v>2</v>
      </c>
      <c r="BJ4" s="35">
        <f>BG4/BS4</f>
        <v>0.75</v>
      </c>
      <c r="BK4" s="13">
        <f>'[1]Burndown Chart'!$N$129</f>
        <v>0</v>
      </c>
      <c r="BL4" s="13">
        <f>'[1]Burndown Chart'!$O$129</f>
        <v>0</v>
      </c>
      <c r="BM4" s="12">
        <f>BK4-BL4</f>
        <v>0</v>
      </c>
      <c r="BN4" s="37">
        <f>BK4/BS4</f>
        <v>0</v>
      </c>
      <c r="BO4" s="13">
        <f>'[1]Burndown Chart'!$N$130</f>
        <v>0</v>
      </c>
      <c r="BP4" s="13">
        <f>'[1]Burndown Chart'!$O$130</f>
        <v>0</v>
      </c>
      <c r="BQ4" s="12">
        <f>BO4-BP4</f>
        <v>0</v>
      </c>
      <c r="BR4" s="37">
        <f>BO4/BS4</f>
        <v>0</v>
      </c>
      <c r="BS4" s="124">
        <f>'[1]Burndown Chart'!$N$126</f>
        <v>4</v>
      </c>
      <c r="BT4" s="124">
        <f>'[1]Burndown Chart'!$O$126</f>
        <v>2</v>
      </c>
      <c r="BU4" s="14">
        <f>BS4-BT4</f>
        <v>2</v>
      </c>
      <c r="BV4" s="15">
        <f xml:space="preserve"> BT4/(BT4+BU4)</f>
        <v>0.5</v>
      </c>
    </row>
    <row r="5" spans="1:74" x14ac:dyDescent="0.25">
      <c r="A5" s="57" t="s">
        <v>4043</v>
      </c>
      <c r="B5" s="4" t="str">
        <f t="shared" ca="1" si="0"/>
        <v>En curso</v>
      </c>
      <c r="C5" s="12">
        <f>C4+1</f>
        <v>2</v>
      </c>
      <c r="D5" s="83">
        <f>VLOOKUP(A5,Config!$A:$C,2,0)</f>
        <v>45680</v>
      </c>
      <c r="E5" s="84">
        <f>VLOOKUP(A5,Config!$A:$C,3,0)</f>
        <v>45693</v>
      </c>
      <c r="F5" s="34">
        <f>'[2]Burndown Chart'!$N$122</f>
        <v>0</v>
      </c>
      <c r="G5" s="13">
        <f>'[2]Burndown Chart'!$O$122</f>
        <v>0</v>
      </c>
      <c r="H5" s="12">
        <f t="shared" si="1"/>
        <v>0</v>
      </c>
      <c r="I5" s="35">
        <f>F5/AM5</f>
        <v>0</v>
      </c>
      <c r="J5" s="13">
        <f>'[2]Burndown Chart'!$N$123</f>
        <v>90</v>
      </c>
      <c r="K5" s="13">
        <f>'[2]Burndown Chart'!$O$123</f>
        <v>0</v>
      </c>
      <c r="L5" s="12">
        <f t="shared" si="2"/>
        <v>90</v>
      </c>
      <c r="M5" s="35">
        <f>J5/AM5</f>
        <v>1</v>
      </c>
      <c r="N5" s="13">
        <f>'[2]Burndown Chart'!$N$124</f>
        <v>0</v>
      </c>
      <c r="O5" s="13">
        <f>'[2]Burndown Chart'!$O$124</f>
        <v>0</v>
      </c>
      <c r="P5" s="12">
        <f t="shared" ref="P5:P29" si="5">N5-O5</f>
        <v>0</v>
      </c>
      <c r="Q5" s="35">
        <f>N5/AM5</f>
        <v>0</v>
      </c>
      <c r="R5" s="13">
        <f>'[2]Burndown Chart'!$N$125</f>
        <v>0</v>
      </c>
      <c r="S5" s="13">
        <f>'[2]Burndown Chart'!$O$125</f>
        <v>0</v>
      </c>
      <c r="T5" s="12">
        <f t="shared" ref="T5:T29" si="6">R5-S5</f>
        <v>0</v>
      </c>
      <c r="U5" s="35">
        <f t="shared" ref="U5:U29" si="7">R5/AM5</f>
        <v>0</v>
      </c>
      <c r="V5" s="34">
        <f>'[2]Burndown Chart'!$N$137</f>
        <v>0</v>
      </c>
      <c r="W5" s="13">
        <f>'[2]Burndown Chart'!$O$137</f>
        <v>0</v>
      </c>
      <c r="X5" s="12">
        <f t="shared" ref="X5:X15" si="8">V5-W5</f>
        <v>0</v>
      </c>
      <c r="Y5" s="35" t="e">
        <f t="shared" ref="Y5:Y15" si="9">V5/AU5</f>
        <v>#DIV/0!</v>
      </c>
      <c r="Z5" s="13">
        <f>'[2]Burndown Chart'!$N$138</f>
        <v>62</v>
      </c>
      <c r="AA5" s="13">
        <f>'[2]Burndown Chart'!$O$138</f>
        <v>0</v>
      </c>
      <c r="AB5" s="12">
        <f t="shared" ref="AB5:AB15" si="10">Z5-AA5</f>
        <v>62</v>
      </c>
      <c r="AC5" s="35" t="e">
        <f t="shared" ref="AC5:AC15" si="11">Z5/AU5</f>
        <v>#DIV/0!</v>
      </c>
      <c r="AD5" s="13">
        <f>'[2]Burndown Chart'!$N$139</f>
        <v>0</v>
      </c>
      <c r="AE5" s="13">
        <f>'[2]Burndown Chart'!$O$139</f>
        <v>0</v>
      </c>
      <c r="AF5" s="12">
        <f t="shared" ref="AF5:AF15" si="12">AD5-AE5</f>
        <v>0</v>
      </c>
      <c r="AG5" s="35" t="e">
        <f t="shared" ref="AG5:AG15" si="13">AD5/AU5</f>
        <v>#DIV/0!</v>
      </c>
      <c r="AH5" s="13">
        <f>'[2]Burndown Chart'!$N$140</f>
        <v>0</v>
      </c>
      <c r="AI5" s="13">
        <f>'[2]Burndown Chart'!$O$140</f>
        <v>0</v>
      </c>
      <c r="AJ5" s="12">
        <f t="shared" ref="AJ5:AJ15" si="14">AH5-AI5</f>
        <v>0</v>
      </c>
      <c r="AK5" s="35" t="e">
        <f t="shared" ref="AK5:AK15" si="15">AH5/AU5</f>
        <v>#DIV/0!</v>
      </c>
      <c r="AL5" s="13">
        <f>'[2]Capacidad Equipos'!$N$16</f>
        <v>62</v>
      </c>
      <c r="AM5" s="13">
        <f>'[2]Burndown Chart'!$Q$95</f>
        <v>90</v>
      </c>
      <c r="AN5" s="12">
        <f t="shared" ref="AN5:AN29" si="16">G5+K5+O5+S5</f>
        <v>0</v>
      </c>
      <c r="AO5" s="12">
        <f t="shared" ref="AO5:AO29" si="17">H5+L5+P5+T5</f>
        <v>90</v>
      </c>
      <c r="AP5" s="15">
        <f t="shared" ref="AP5:AP29" si="18" xml:space="preserve"> AN5/AM5</f>
        <v>0</v>
      </c>
      <c r="AQ5" s="14">
        <f>IF(AN5=0,0,SUM($AN$4:AN5)/C5)</f>
        <v>0</v>
      </c>
      <c r="AR5" s="15">
        <f t="shared" ref="AR5:AR29" si="19">IFERROR(AN5/AL5,0)</f>
        <v>0</v>
      </c>
      <c r="AS5" s="12">
        <f>AN5 + AS4</f>
        <v>15</v>
      </c>
      <c r="AT5" s="18">
        <f>AS5/C5</f>
        <v>7.5</v>
      </c>
      <c r="AU5" s="86"/>
      <c r="AV5" s="12">
        <f t="shared" si="3"/>
        <v>0</v>
      </c>
      <c r="AW5" s="12">
        <f t="shared" si="3"/>
        <v>62</v>
      </c>
      <c r="AX5" s="15" t="e">
        <f t="shared" si="4"/>
        <v>#DIV/0!</v>
      </c>
      <c r="AY5" s="14">
        <f>IF(AV5=0,0,SUM($AV$4:AV5)/C5)</f>
        <v>0</v>
      </c>
      <c r="AZ5" s="15">
        <f t="shared" ref="AZ5:AZ29" si="20">IFERROR(AV5/AL5,0)</f>
        <v>0</v>
      </c>
      <c r="BA5" s="12">
        <f>AL5 + BA4</f>
        <v>69</v>
      </c>
      <c r="BB5" s="18">
        <f t="shared" ref="BB5:BB29" si="21">BA5/C5</f>
        <v>34.5</v>
      </c>
      <c r="BC5" s="34">
        <f>'[2]Burndown Chart'!$N$127</f>
        <v>0</v>
      </c>
      <c r="BD5" s="13">
        <f>'[2]Burndown Chart'!$O$127</f>
        <v>0</v>
      </c>
      <c r="BE5" s="12">
        <f t="shared" ref="BE5:BE29" si="22">BC5-BD5</f>
        <v>0</v>
      </c>
      <c r="BF5" s="35">
        <f t="shared" ref="BF5:BF29" si="23">BC5/BS5</f>
        <v>0</v>
      </c>
      <c r="BG5" s="13">
        <f>'[2]Burndown Chart'!$N$128</f>
        <v>9</v>
      </c>
      <c r="BH5" s="13">
        <f>'[2]Burndown Chart'!$O$128</f>
        <v>0</v>
      </c>
      <c r="BI5" s="12">
        <f t="shared" ref="BI5:BI29" si="24">BG5-BH5</f>
        <v>9</v>
      </c>
      <c r="BJ5" s="35">
        <f t="shared" ref="BJ5:BJ29" si="25">BG5/BS5</f>
        <v>1</v>
      </c>
      <c r="BK5" s="13">
        <f>'[2]Burndown Chart'!$N$129</f>
        <v>0</v>
      </c>
      <c r="BL5" s="13">
        <f>'[2]Burndown Chart'!$O$129</f>
        <v>0</v>
      </c>
      <c r="BM5" s="12">
        <f t="shared" ref="BM5:BM29" si="26">BK5-BL5</f>
        <v>0</v>
      </c>
      <c r="BN5" s="37">
        <f t="shared" ref="BN5:BN29" si="27">BK5/BS5</f>
        <v>0</v>
      </c>
      <c r="BO5" s="13">
        <f>'[2]Burndown Chart'!$N$130</f>
        <v>0</v>
      </c>
      <c r="BP5" s="13">
        <f>'[2]Burndown Chart'!$O$130</f>
        <v>0</v>
      </c>
      <c r="BQ5" s="12">
        <f t="shared" ref="BQ5:BQ29" si="28">BO5-BP5</f>
        <v>0</v>
      </c>
      <c r="BR5" s="37">
        <f t="shared" ref="BR5:BR29" si="29">BO5/BS5</f>
        <v>0</v>
      </c>
      <c r="BS5" s="124">
        <f>'[2]Burndown Chart'!$N$126</f>
        <v>9</v>
      </c>
      <c r="BT5" s="124">
        <f>'[2]Burndown Chart'!$O$126</f>
        <v>0</v>
      </c>
      <c r="BU5" s="14">
        <f t="shared" ref="BU5:BU29" si="30">BS5-BT5</f>
        <v>9</v>
      </c>
      <c r="BV5" s="15">
        <f t="shared" ref="BV5:BV29" si="31" xml:space="preserve"> BT5/(BT5+BU5)</f>
        <v>0</v>
      </c>
    </row>
    <row r="6" spans="1:74" x14ac:dyDescent="0.25">
      <c r="A6" s="57" t="s">
        <v>4044</v>
      </c>
      <c r="B6" s="4" t="str">
        <f t="shared" ca="1" si="0"/>
        <v>Pendiente</v>
      </c>
      <c r="C6" s="12">
        <f t="shared" ref="C6:C29" si="32">C5+1</f>
        <v>3</v>
      </c>
      <c r="D6" s="83">
        <f>VLOOKUP(A6,Config!$A:$C,2,0)</f>
        <v>45694</v>
      </c>
      <c r="E6" s="84">
        <f>VLOOKUP(A6,Config!$A:$C,3,0)</f>
        <v>45707</v>
      </c>
      <c r="F6" s="34" t="e">
        <f>'[3]Burndown Chart'!$N$122</f>
        <v>#REF!</v>
      </c>
      <c r="G6" s="13" t="e">
        <f>'[3]Burndown Chart'!$O$122</f>
        <v>#REF!</v>
      </c>
      <c r="H6" s="12" t="e">
        <f t="shared" si="1"/>
        <v>#REF!</v>
      </c>
      <c r="I6" s="35" t="e">
        <f>F6/AM6</f>
        <v>#REF!</v>
      </c>
      <c r="J6" s="13" t="e">
        <f>'[3]Burndown Chart'!$N$123</f>
        <v>#REF!</v>
      </c>
      <c r="K6" s="13" t="e">
        <f>'[3]Burndown Chart'!$O$123</f>
        <v>#REF!</v>
      </c>
      <c r="L6" s="12" t="e">
        <f t="shared" si="2"/>
        <v>#REF!</v>
      </c>
      <c r="M6" s="35" t="e">
        <f>J6/AM6</f>
        <v>#REF!</v>
      </c>
      <c r="N6" s="13" t="e">
        <f>'[3]Burndown Chart'!$N$124</f>
        <v>#REF!</v>
      </c>
      <c r="O6" s="13" t="e">
        <f>'[3]Burndown Chart'!$O$124</f>
        <v>#REF!</v>
      </c>
      <c r="P6" s="12" t="e">
        <f t="shared" si="5"/>
        <v>#REF!</v>
      </c>
      <c r="Q6" s="35" t="e">
        <f>N6/AM6</f>
        <v>#REF!</v>
      </c>
      <c r="R6" s="13" t="e">
        <f>'[3]Burndown Chart'!$N$125</f>
        <v>#REF!</v>
      </c>
      <c r="S6" s="13" t="e">
        <f>'[3]Burndown Chart'!$O$125</f>
        <v>#REF!</v>
      </c>
      <c r="T6" s="12" t="e">
        <f t="shared" si="6"/>
        <v>#REF!</v>
      </c>
      <c r="U6" s="35" t="e">
        <f t="shared" si="7"/>
        <v>#REF!</v>
      </c>
      <c r="V6" s="34" t="e">
        <f>'[3]Burndown Chart'!$N$137</f>
        <v>#REF!</v>
      </c>
      <c r="W6" s="13" t="e">
        <f>'[3]Burndown Chart'!$O$137</f>
        <v>#REF!</v>
      </c>
      <c r="X6" s="12" t="e">
        <f t="shared" si="8"/>
        <v>#REF!</v>
      </c>
      <c r="Y6" s="35" t="e">
        <f t="shared" si="9"/>
        <v>#REF!</v>
      </c>
      <c r="Z6" s="13" t="e">
        <f>'[3]Burndown Chart'!$N$138</f>
        <v>#REF!</v>
      </c>
      <c r="AA6" s="13" t="e">
        <f>'[3]Burndown Chart'!$O$138</f>
        <v>#REF!</v>
      </c>
      <c r="AB6" s="12" t="e">
        <f t="shared" si="10"/>
        <v>#REF!</v>
      </c>
      <c r="AC6" s="35" t="e">
        <f t="shared" si="11"/>
        <v>#REF!</v>
      </c>
      <c r="AD6" s="13" t="e">
        <f>'[3]Burndown Chart'!$N$139</f>
        <v>#REF!</v>
      </c>
      <c r="AE6" s="13" t="e">
        <f>'[3]Burndown Chart'!$O$139</f>
        <v>#REF!</v>
      </c>
      <c r="AF6" s="12" t="e">
        <f t="shared" si="12"/>
        <v>#REF!</v>
      </c>
      <c r="AG6" s="35" t="e">
        <f t="shared" si="13"/>
        <v>#REF!</v>
      </c>
      <c r="AH6" s="13" t="e">
        <f>'[3]Burndown Chart'!$N$140</f>
        <v>#REF!</v>
      </c>
      <c r="AI6" s="13" t="e">
        <f>'[3]Burndown Chart'!$O$140</f>
        <v>#REF!</v>
      </c>
      <c r="AJ6" s="12" t="e">
        <f t="shared" si="14"/>
        <v>#REF!</v>
      </c>
      <c r="AK6" s="35" t="e">
        <f t="shared" si="15"/>
        <v>#REF!</v>
      </c>
      <c r="AL6" s="13" t="e">
        <f>'[3]Capacidad Equipos'!$N$16</f>
        <v>#REF!</v>
      </c>
      <c r="AM6" s="13" t="e">
        <f>'[3]Burndown Chart'!$Q$95</f>
        <v>#REF!</v>
      </c>
      <c r="AN6" s="12" t="e">
        <f t="shared" si="16"/>
        <v>#REF!</v>
      </c>
      <c r="AO6" s="12" t="e">
        <f t="shared" si="17"/>
        <v>#REF!</v>
      </c>
      <c r="AP6" s="15" t="e">
        <f t="shared" si="18"/>
        <v>#REF!</v>
      </c>
      <c r="AQ6" s="14" t="e">
        <f>IF(AN6=0,0,SUM($AN$4:AN6)/C6)</f>
        <v>#REF!</v>
      </c>
      <c r="AR6" s="15">
        <f t="shared" si="19"/>
        <v>0</v>
      </c>
      <c r="AS6" s="12" t="e">
        <f>AN6 + AS5</f>
        <v>#REF!</v>
      </c>
      <c r="AT6" s="18" t="e">
        <f>AS6/C6</f>
        <v>#REF!</v>
      </c>
      <c r="AU6" s="86"/>
      <c r="AV6" s="12" t="e">
        <f t="shared" si="3"/>
        <v>#REF!</v>
      </c>
      <c r="AW6" s="12" t="e">
        <f t="shared" si="3"/>
        <v>#REF!</v>
      </c>
      <c r="AX6" s="15" t="e">
        <f t="shared" si="4"/>
        <v>#REF!</v>
      </c>
      <c r="AY6" s="14" t="e">
        <f>IF(AV6=0,0,SUM($AV$4:AV6)/C6)</f>
        <v>#REF!</v>
      </c>
      <c r="AZ6" s="15">
        <f t="shared" si="20"/>
        <v>0</v>
      </c>
      <c r="BA6" s="12" t="e">
        <f t="shared" ref="BA6:BA29" si="33">AL6 + BA5</f>
        <v>#REF!</v>
      </c>
      <c r="BB6" s="18" t="e">
        <f t="shared" si="21"/>
        <v>#REF!</v>
      </c>
      <c r="BC6" s="34" t="e">
        <f>'[3]Burndown Chart'!$N$127</f>
        <v>#REF!</v>
      </c>
      <c r="BD6" s="13" t="e">
        <f>'[3]Burndown Chart'!$O$127</f>
        <v>#REF!</v>
      </c>
      <c r="BE6" s="12" t="e">
        <f t="shared" si="22"/>
        <v>#REF!</v>
      </c>
      <c r="BF6" s="35" t="e">
        <f t="shared" si="23"/>
        <v>#REF!</v>
      </c>
      <c r="BG6" s="13" t="e">
        <f>'[3]Burndown Chart'!$N$128</f>
        <v>#REF!</v>
      </c>
      <c r="BH6" s="13" t="e">
        <f>'[3]Burndown Chart'!$O$128</f>
        <v>#REF!</v>
      </c>
      <c r="BI6" s="12" t="e">
        <f t="shared" si="24"/>
        <v>#REF!</v>
      </c>
      <c r="BJ6" s="35" t="e">
        <f t="shared" si="25"/>
        <v>#REF!</v>
      </c>
      <c r="BK6" s="13" t="e">
        <f>'[3]Burndown Chart'!$N$129</f>
        <v>#REF!</v>
      </c>
      <c r="BL6" s="13" t="e">
        <f>'[3]Burndown Chart'!$O$129</f>
        <v>#REF!</v>
      </c>
      <c r="BM6" s="12" t="e">
        <f t="shared" si="26"/>
        <v>#REF!</v>
      </c>
      <c r="BN6" s="37" t="e">
        <f t="shared" si="27"/>
        <v>#REF!</v>
      </c>
      <c r="BO6" s="13" t="e">
        <f>'[3]Burndown Chart'!$N$130</f>
        <v>#REF!</v>
      </c>
      <c r="BP6" s="13" t="e">
        <f>'[3]Burndown Chart'!$O$130</f>
        <v>#REF!</v>
      </c>
      <c r="BQ6" s="12" t="e">
        <f t="shared" si="28"/>
        <v>#REF!</v>
      </c>
      <c r="BR6" s="37" t="e">
        <f t="shared" si="29"/>
        <v>#REF!</v>
      </c>
      <c r="BS6" s="124" t="e">
        <f>'[3]Burndown Chart'!$N$126</f>
        <v>#REF!</v>
      </c>
      <c r="BT6" s="124" t="e">
        <f>'[3]Burndown Chart'!$O$126</f>
        <v>#REF!</v>
      </c>
      <c r="BU6" s="14" t="e">
        <f t="shared" si="30"/>
        <v>#REF!</v>
      </c>
      <c r="BV6" s="15" t="e">
        <f t="shared" si="31"/>
        <v>#REF!</v>
      </c>
    </row>
    <row r="7" spans="1:74" x14ac:dyDescent="0.25">
      <c r="A7" s="57" t="s">
        <v>4045</v>
      </c>
      <c r="B7" s="4" t="str">
        <f t="shared" ca="1" si="0"/>
        <v>Pendiente</v>
      </c>
      <c r="C7" s="12">
        <f t="shared" si="32"/>
        <v>4</v>
      </c>
      <c r="D7" s="83">
        <f>VLOOKUP(A7,Config!$A:$C,2,0)</f>
        <v>45708</v>
      </c>
      <c r="E7" s="84">
        <f>VLOOKUP(A7,Config!$A:$C,3,0)</f>
        <v>45721</v>
      </c>
      <c r="F7" s="34" t="e">
        <f>'[4]Burndown Chart'!$N$122</f>
        <v>#REF!</v>
      </c>
      <c r="G7" s="13" t="e">
        <f>'[4]Burndown Chart'!$O$122</f>
        <v>#REF!</v>
      </c>
      <c r="H7" s="12" t="e">
        <f t="shared" si="1"/>
        <v>#REF!</v>
      </c>
      <c r="I7" s="35" t="e">
        <f>F7/AM7</f>
        <v>#REF!</v>
      </c>
      <c r="J7" s="13" t="e">
        <f>'[4]Burndown Chart'!$N$123</f>
        <v>#REF!</v>
      </c>
      <c r="K7" s="13" t="e">
        <f>'[4]Burndown Chart'!$O$123</f>
        <v>#REF!</v>
      </c>
      <c r="L7" s="12" t="e">
        <f t="shared" si="2"/>
        <v>#REF!</v>
      </c>
      <c r="M7" s="35" t="e">
        <f>J7/AM7</f>
        <v>#REF!</v>
      </c>
      <c r="N7" s="13" t="e">
        <f>'[4]Burndown Chart'!$N$124</f>
        <v>#REF!</v>
      </c>
      <c r="O7" s="13" t="e">
        <f>'[4]Burndown Chart'!$O$124</f>
        <v>#REF!</v>
      </c>
      <c r="P7" s="12" t="e">
        <f t="shared" si="5"/>
        <v>#REF!</v>
      </c>
      <c r="Q7" s="35" t="e">
        <f>N7/AM7</f>
        <v>#REF!</v>
      </c>
      <c r="R7" s="13" t="e">
        <f>'[4]Burndown Chart'!$N$125</f>
        <v>#REF!</v>
      </c>
      <c r="S7" s="13" t="e">
        <f>'[4]Burndown Chart'!$O$125</f>
        <v>#REF!</v>
      </c>
      <c r="T7" s="12" t="e">
        <f t="shared" si="6"/>
        <v>#REF!</v>
      </c>
      <c r="U7" s="35" t="e">
        <f t="shared" si="7"/>
        <v>#REF!</v>
      </c>
      <c r="V7" s="34" t="e">
        <f>'[4]Burndown Chart'!$N$137</f>
        <v>#REF!</v>
      </c>
      <c r="W7" s="13" t="e">
        <f>'[4]Burndown Chart'!$O$137</f>
        <v>#REF!</v>
      </c>
      <c r="X7" s="12" t="e">
        <f t="shared" si="8"/>
        <v>#REF!</v>
      </c>
      <c r="Y7" s="35" t="e">
        <f t="shared" si="9"/>
        <v>#REF!</v>
      </c>
      <c r="Z7" s="13" t="e">
        <f>'[4]Burndown Chart'!$N$138</f>
        <v>#REF!</v>
      </c>
      <c r="AA7" s="13" t="e">
        <f>'[4]Burndown Chart'!$O$138</f>
        <v>#REF!</v>
      </c>
      <c r="AB7" s="12" t="e">
        <f t="shared" si="10"/>
        <v>#REF!</v>
      </c>
      <c r="AC7" s="35" t="e">
        <f t="shared" si="11"/>
        <v>#REF!</v>
      </c>
      <c r="AD7" s="13" t="e">
        <f>'[4]Burndown Chart'!$N$139</f>
        <v>#REF!</v>
      </c>
      <c r="AE7" s="13" t="e">
        <f>'[4]Burndown Chart'!$O$139</f>
        <v>#REF!</v>
      </c>
      <c r="AF7" s="12" t="e">
        <f t="shared" si="12"/>
        <v>#REF!</v>
      </c>
      <c r="AG7" s="35" t="e">
        <f t="shared" si="13"/>
        <v>#REF!</v>
      </c>
      <c r="AH7" s="13" t="e">
        <f>'[4]Burndown Chart'!$N$140</f>
        <v>#REF!</v>
      </c>
      <c r="AI7" s="13" t="e">
        <f>'[4]Burndown Chart'!$O$140</f>
        <v>#REF!</v>
      </c>
      <c r="AJ7" s="12" t="e">
        <f t="shared" si="14"/>
        <v>#REF!</v>
      </c>
      <c r="AK7" s="35" t="e">
        <f t="shared" si="15"/>
        <v>#REF!</v>
      </c>
      <c r="AL7" s="13" t="e">
        <f>'[4]Capacidad Equipos'!$N$16</f>
        <v>#REF!</v>
      </c>
      <c r="AM7" s="13" t="e">
        <f>'[4]Burndown Chart'!$Q$95</f>
        <v>#REF!</v>
      </c>
      <c r="AN7" s="12" t="e">
        <f t="shared" si="16"/>
        <v>#REF!</v>
      </c>
      <c r="AO7" s="12" t="e">
        <f t="shared" si="17"/>
        <v>#REF!</v>
      </c>
      <c r="AP7" s="15" t="e">
        <f t="shared" si="18"/>
        <v>#REF!</v>
      </c>
      <c r="AQ7" s="14" t="e">
        <f>IF(AN7=0,0,SUM($AN$4:AN7)/C7)</f>
        <v>#REF!</v>
      </c>
      <c r="AR7" s="15">
        <f t="shared" si="19"/>
        <v>0</v>
      </c>
      <c r="AS7" s="12" t="e">
        <f>AN7 + AS6</f>
        <v>#REF!</v>
      </c>
      <c r="AT7" s="18" t="e">
        <f>AS7/C7</f>
        <v>#REF!</v>
      </c>
      <c r="AU7" s="86"/>
      <c r="AV7" s="12" t="e">
        <f t="shared" si="3"/>
        <v>#REF!</v>
      </c>
      <c r="AW7" s="12" t="e">
        <f t="shared" si="3"/>
        <v>#REF!</v>
      </c>
      <c r="AX7" s="15" t="e">
        <f t="shared" si="4"/>
        <v>#REF!</v>
      </c>
      <c r="AY7" s="14" t="e">
        <f>IF(AV7=0,0,SUM($AV$4:AV7)/C7)</f>
        <v>#REF!</v>
      </c>
      <c r="AZ7" s="15">
        <f t="shared" si="20"/>
        <v>0</v>
      </c>
      <c r="BA7" s="12" t="e">
        <f t="shared" si="33"/>
        <v>#REF!</v>
      </c>
      <c r="BB7" s="18" t="e">
        <f t="shared" si="21"/>
        <v>#REF!</v>
      </c>
      <c r="BC7" s="34" t="e">
        <f>'[4]Burndown Chart'!$N$127</f>
        <v>#REF!</v>
      </c>
      <c r="BD7" s="13" t="e">
        <f>'[4]Burndown Chart'!$O$127</f>
        <v>#REF!</v>
      </c>
      <c r="BE7" s="12" t="e">
        <f t="shared" si="22"/>
        <v>#REF!</v>
      </c>
      <c r="BF7" s="35" t="e">
        <f t="shared" si="23"/>
        <v>#REF!</v>
      </c>
      <c r="BG7" s="13" t="e">
        <f>'[4]Burndown Chart'!$N$128</f>
        <v>#REF!</v>
      </c>
      <c r="BH7" s="13" t="e">
        <f>'[4]Burndown Chart'!$O$128</f>
        <v>#REF!</v>
      </c>
      <c r="BI7" s="12" t="e">
        <f t="shared" si="24"/>
        <v>#REF!</v>
      </c>
      <c r="BJ7" s="35" t="e">
        <f t="shared" si="25"/>
        <v>#REF!</v>
      </c>
      <c r="BK7" s="13" t="e">
        <f>'[4]Burndown Chart'!$N$129</f>
        <v>#REF!</v>
      </c>
      <c r="BL7" s="13" t="e">
        <f>'[4]Burndown Chart'!$O$129</f>
        <v>#REF!</v>
      </c>
      <c r="BM7" s="12" t="e">
        <f t="shared" si="26"/>
        <v>#REF!</v>
      </c>
      <c r="BN7" s="37" t="e">
        <f t="shared" si="27"/>
        <v>#REF!</v>
      </c>
      <c r="BO7" s="13" t="e">
        <f>'[4]Burndown Chart'!$N$130</f>
        <v>#REF!</v>
      </c>
      <c r="BP7" s="13" t="e">
        <f>'[4]Burndown Chart'!$O$130</f>
        <v>#REF!</v>
      </c>
      <c r="BQ7" s="12" t="e">
        <f t="shared" si="28"/>
        <v>#REF!</v>
      </c>
      <c r="BR7" s="37" t="e">
        <f t="shared" si="29"/>
        <v>#REF!</v>
      </c>
      <c r="BS7" s="124" t="e">
        <f>'[4]Burndown Chart'!$N$126</f>
        <v>#REF!</v>
      </c>
      <c r="BT7" s="124" t="e">
        <f>'[4]Burndown Chart'!$O$126</f>
        <v>#REF!</v>
      </c>
      <c r="BU7" s="14" t="e">
        <f t="shared" si="30"/>
        <v>#REF!</v>
      </c>
      <c r="BV7" s="15" t="e">
        <f t="shared" si="31"/>
        <v>#REF!</v>
      </c>
    </row>
    <row r="8" spans="1:74" x14ac:dyDescent="0.25">
      <c r="A8" s="57" t="s">
        <v>4046</v>
      </c>
      <c r="B8" s="4" t="str">
        <f t="shared" ca="1" si="0"/>
        <v>Pendiente</v>
      </c>
      <c r="C8" s="12">
        <f t="shared" si="32"/>
        <v>5</v>
      </c>
      <c r="D8" s="83">
        <f>VLOOKUP(A8,Config!$A:$C,2,0)</f>
        <v>45722</v>
      </c>
      <c r="E8" s="84">
        <f>VLOOKUP(A8,Config!$A:$C,3,0)</f>
        <v>45735</v>
      </c>
      <c r="F8" s="34" t="e">
        <f>'[5]Burndown Chart'!$N$122</f>
        <v>#REF!</v>
      </c>
      <c r="G8" s="13" t="e">
        <f>'[5]Burndown Chart'!$O$122</f>
        <v>#REF!</v>
      </c>
      <c r="H8" s="12" t="e">
        <f t="shared" si="1"/>
        <v>#REF!</v>
      </c>
      <c r="I8" s="35" t="e">
        <f t="shared" ref="I8:I29" si="34">F8/AM8</f>
        <v>#REF!</v>
      </c>
      <c r="J8" s="13" t="e">
        <f>'[5]Burndown Chart'!$N$123</f>
        <v>#REF!</v>
      </c>
      <c r="K8" s="13" t="e">
        <f>'[5]Burndown Chart'!$O$123</f>
        <v>#REF!</v>
      </c>
      <c r="L8" s="12" t="e">
        <f t="shared" si="2"/>
        <v>#REF!</v>
      </c>
      <c r="M8" s="35" t="e">
        <f t="shared" ref="M8:M29" si="35">J8/AM8</f>
        <v>#REF!</v>
      </c>
      <c r="N8" s="13" t="e">
        <f>'[5]Burndown Chart'!$N$124</f>
        <v>#REF!</v>
      </c>
      <c r="O8" s="13" t="e">
        <f>'[5]Burndown Chart'!$O$124</f>
        <v>#REF!</v>
      </c>
      <c r="P8" s="12" t="e">
        <f t="shared" si="5"/>
        <v>#REF!</v>
      </c>
      <c r="Q8" s="35" t="e">
        <f t="shared" ref="Q8:Q29" si="36">N8/AM8</f>
        <v>#REF!</v>
      </c>
      <c r="R8" s="13" t="e">
        <f>'[5]Burndown Chart'!$N$125</f>
        <v>#REF!</v>
      </c>
      <c r="S8" s="13" t="e">
        <f>'[5]Burndown Chart'!$O$125</f>
        <v>#REF!</v>
      </c>
      <c r="T8" s="12" t="e">
        <f t="shared" si="6"/>
        <v>#REF!</v>
      </c>
      <c r="U8" s="35" t="e">
        <f t="shared" si="7"/>
        <v>#REF!</v>
      </c>
      <c r="V8" s="34" t="e">
        <f>'[5]Burndown Chart'!$N$137</f>
        <v>#REF!</v>
      </c>
      <c r="W8" s="13" t="e">
        <f>'[5]Burndown Chart'!$O$137</f>
        <v>#REF!</v>
      </c>
      <c r="X8" s="12" t="e">
        <f t="shared" si="8"/>
        <v>#REF!</v>
      </c>
      <c r="Y8" s="35" t="e">
        <f t="shared" si="9"/>
        <v>#REF!</v>
      </c>
      <c r="Z8" s="13" t="e">
        <f>'[5]Burndown Chart'!$N$138</f>
        <v>#REF!</v>
      </c>
      <c r="AA8" s="13" t="e">
        <f>'[5]Burndown Chart'!$O$138</f>
        <v>#REF!</v>
      </c>
      <c r="AB8" s="12" t="e">
        <f t="shared" si="10"/>
        <v>#REF!</v>
      </c>
      <c r="AC8" s="35" t="e">
        <f t="shared" si="11"/>
        <v>#REF!</v>
      </c>
      <c r="AD8" s="13" t="e">
        <f>'[5]Burndown Chart'!$N$139</f>
        <v>#REF!</v>
      </c>
      <c r="AE8" s="13" t="e">
        <f>'[5]Burndown Chart'!$O$139</f>
        <v>#REF!</v>
      </c>
      <c r="AF8" s="12" t="e">
        <f t="shared" si="12"/>
        <v>#REF!</v>
      </c>
      <c r="AG8" s="35" t="e">
        <f t="shared" si="13"/>
        <v>#REF!</v>
      </c>
      <c r="AH8" s="13" t="e">
        <f>'[5]Burndown Chart'!$N$140</f>
        <v>#REF!</v>
      </c>
      <c r="AI8" s="13" t="e">
        <f>'[5]Burndown Chart'!$O$140</f>
        <v>#REF!</v>
      </c>
      <c r="AJ8" s="12" t="e">
        <f t="shared" si="14"/>
        <v>#REF!</v>
      </c>
      <c r="AK8" s="35" t="e">
        <f t="shared" si="15"/>
        <v>#REF!</v>
      </c>
      <c r="AL8" s="13" t="e">
        <f>'[5]Capacidad Equipos'!$N$16</f>
        <v>#REF!</v>
      </c>
      <c r="AM8" s="13" t="e">
        <f>'[5]Burndown Chart'!$Q$95</f>
        <v>#REF!</v>
      </c>
      <c r="AN8" s="12" t="e">
        <f t="shared" si="16"/>
        <v>#REF!</v>
      </c>
      <c r="AO8" s="12" t="e">
        <f t="shared" si="17"/>
        <v>#REF!</v>
      </c>
      <c r="AP8" s="15" t="e">
        <f t="shared" si="18"/>
        <v>#REF!</v>
      </c>
      <c r="AQ8" s="14" t="e">
        <f>IF(AN8=0,0,SUM($AN$4:AN8)/C8)</f>
        <v>#REF!</v>
      </c>
      <c r="AR8" s="15">
        <f t="shared" si="19"/>
        <v>0</v>
      </c>
      <c r="AS8" s="12" t="e">
        <f t="shared" ref="AS8:AS29" si="37">AN8 + AS7</f>
        <v>#REF!</v>
      </c>
      <c r="AT8" s="18" t="e">
        <f t="shared" ref="AT8:AT29" si="38">AS8/C8</f>
        <v>#REF!</v>
      </c>
      <c r="AU8" s="86"/>
      <c r="AV8" s="12" t="e">
        <f t="shared" si="3"/>
        <v>#REF!</v>
      </c>
      <c r="AW8" s="12" t="e">
        <f t="shared" si="3"/>
        <v>#REF!</v>
      </c>
      <c r="AX8" s="15" t="e">
        <f t="shared" si="4"/>
        <v>#REF!</v>
      </c>
      <c r="AY8" s="14" t="e">
        <f>IF(AV8=0,0,SUM($AV$4:AV8)/C8)</f>
        <v>#REF!</v>
      </c>
      <c r="AZ8" s="15">
        <f t="shared" si="20"/>
        <v>0</v>
      </c>
      <c r="BA8" s="12" t="e">
        <f t="shared" si="33"/>
        <v>#REF!</v>
      </c>
      <c r="BB8" s="18" t="e">
        <f t="shared" si="21"/>
        <v>#REF!</v>
      </c>
      <c r="BC8" s="34" t="e">
        <f>'[5]Burndown Chart'!$N$127</f>
        <v>#REF!</v>
      </c>
      <c r="BD8" s="13" t="e">
        <f>'[5]Burndown Chart'!$O$127</f>
        <v>#REF!</v>
      </c>
      <c r="BE8" s="12" t="e">
        <f t="shared" si="22"/>
        <v>#REF!</v>
      </c>
      <c r="BF8" s="35" t="e">
        <f t="shared" si="23"/>
        <v>#REF!</v>
      </c>
      <c r="BG8" s="13" t="e">
        <f>'[5]Burndown Chart'!$N$128</f>
        <v>#REF!</v>
      </c>
      <c r="BH8" s="13" t="e">
        <f>'[5]Burndown Chart'!$O$128</f>
        <v>#REF!</v>
      </c>
      <c r="BI8" s="12" t="e">
        <f t="shared" si="24"/>
        <v>#REF!</v>
      </c>
      <c r="BJ8" s="35" t="e">
        <f t="shared" si="25"/>
        <v>#REF!</v>
      </c>
      <c r="BK8" s="13" t="e">
        <f>'[5]Burndown Chart'!$N$129</f>
        <v>#REF!</v>
      </c>
      <c r="BL8" s="13" t="e">
        <f>'[5]Burndown Chart'!$O$129</f>
        <v>#REF!</v>
      </c>
      <c r="BM8" s="12" t="e">
        <f t="shared" si="26"/>
        <v>#REF!</v>
      </c>
      <c r="BN8" s="37" t="e">
        <f t="shared" si="27"/>
        <v>#REF!</v>
      </c>
      <c r="BO8" s="13" t="e">
        <f>'[5]Burndown Chart'!$N$130</f>
        <v>#REF!</v>
      </c>
      <c r="BP8" s="13" t="e">
        <f>'[5]Burndown Chart'!$O$130</f>
        <v>#REF!</v>
      </c>
      <c r="BQ8" s="12" t="e">
        <f t="shared" si="28"/>
        <v>#REF!</v>
      </c>
      <c r="BR8" s="37" t="e">
        <f t="shared" si="29"/>
        <v>#REF!</v>
      </c>
      <c r="BS8" s="124" t="e">
        <f>'[5]Burndown Chart'!$N$126</f>
        <v>#REF!</v>
      </c>
      <c r="BT8" s="124" t="e">
        <f>'[5]Burndown Chart'!$O$126</f>
        <v>#REF!</v>
      </c>
      <c r="BU8" s="14" t="e">
        <f t="shared" si="30"/>
        <v>#REF!</v>
      </c>
      <c r="BV8" s="15" t="e">
        <f t="shared" si="31"/>
        <v>#REF!</v>
      </c>
    </row>
    <row r="9" spans="1:74" x14ac:dyDescent="0.25">
      <c r="A9" s="57" t="s">
        <v>4047</v>
      </c>
      <c r="B9" s="4" t="str">
        <f t="shared" ca="1" si="0"/>
        <v>Pendiente</v>
      </c>
      <c r="C9" s="12">
        <f t="shared" si="32"/>
        <v>6</v>
      </c>
      <c r="D9" s="83">
        <f>VLOOKUP(A9,Config!$A:$C,2,0)</f>
        <v>45736</v>
      </c>
      <c r="E9" s="84">
        <f>VLOOKUP(A9,Config!$A:$C,3,0)</f>
        <v>45749</v>
      </c>
      <c r="F9" s="34" t="e">
        <f>'[6]Burndown Chart'!$N$122</f>
        <v>#REF!</v>
      </c>
      <c r="G9" s="13" t="e">
        <f>'[6]Burndown Chart'!$O$122</f>
        <v>#REF!</v>
      </c>
      <c r="H9" s="12" t="e">
        <f t="shared" si="1"/>
        <v>#REF!</v>
      </c>
      <c r="I9" s="35" t="e">
        <f t="shared" si="34"/>
        <v>#REF!</v>
      </c>
      <c r="J9" s="13" t="e">
        <f>'[6]Burndown Chart'!$N$123</f>
        <v>#REF!</v>
      </c>
      <c r="K9" s="13" t="e">
        <f>'[6]Burndown Chart'!$O$123</f>
        <v>#REF!</v>
      </c>
      <c r="L9" s="12" t="e">
        <f t="shared" si="2"/>
        <v>#REF!</v>
      </c>
      <c r="M9" s="35" t="e">
        <f t="shared" si="35"/>
        <v>#REF!</v>
      </c>
      <c r="N9" s="13" t="e">
        <f>'[6]Burndown Chart'!$N$124</f>
        <v>#REF!</v>
      </c>
      <c r="O9" s="13" t="e">
        <f>'[6]Burndown Chart'!$O$124</f>
        <v>#REF!</v>
      </c>
      <c r="P9" s="12" t="e">
        <f t="shared" si="5"/>
        <v>#REF!</v>
      </c>
      <c r="Q9" s="35" t="e">
        <f t="shared" si="36"/>
        <v>#REF!</v>
      </c>
      <c r="R9" s="13" t="e">
        <f>'[6]Burndown Chart'!$N$125</f>
        <v>#REF!</v>
      </c>
      <c r="S9" s="13" t="e">
        <f>'[6]Burndown Chart'!$O$125</f>
        <v>#REF!</v>
      </c>
      <c r="T9" s="12" t="e">
        <f t="shared" si="6"/>
        <v>#REF!</v>
      </c>
      <c r="U9" s="35" t="e">
        <f t="shared" si="7"/>
        <v>#REF!</v>
      </c>
      <c r="V9" s="34" t="e">
        <f>'[6]Burndown Chart'!$N$137</f>
        <v>#REF!</v>
      </c>
      <c r="W9" s="13" t="e">
        <f>'[6]Burndown Chart'!$O$137</f>
        <v>#REF!</v>
      </c>
      <c r="X9" s="12" t="e">
        <f t="shared" si="8"/>
        <v>#REF!</v>
      </c>
      <c r="Y9" s="35" t="e">
        <f t="shared" si="9"/>
        <v>#REF!</v>
      </c>
      <c r="Z9" s="13" t="e">
        <f>'[6]Burndown Chart'!$N$138</f>
        <v>#REF!</v>
      </c>
      <c r="AA9" s="13" t="e">
        <f>'[6]Burndown Chart'!$O$138</f>
        <v>#REF!</v>
      </c>
      <c r="AB9" s="12" t="e">
        <f t="shared" si="10"/>
        <v>#REF!</v>
      </c>
      <c r="AC9" s="35" t="e">
        <f t="shared" si="11"/>
        <v>#REF!</v>
      </c>
      <c r="AD9" s="13" t="e">
        <f>'[6]Burndown Chart'!$N$139</f>
        <v>#REF!</v>
      </c>
      <c r="AE9" s="13" t="e">
        <f>'[6]Burndown Chart'!$O$139</f>
        <v>#REF!</v>
      </c>
      <c r="AF9" s="12" t="e">
        <f t="shared" si="12"/>
        <v>#REF!</v>
      </c>
      <c r="AG9" s="35" t="e">
        <f t="shared" si="13"/>
        <v>#REF!</v>
      </c>
      <c r="AH9" s="13" t="e">
        <f>'[6]Burndown Chart'!$N$140</f>
        <v>#REF!</v>
      </c>
      <c r="AI9" s="13" t="e">
        <f>'[6]Burndown Chart'!$O$140</f>
        <v>#REF!</v>
      </c>
      <c r="AJ9" s="12" t="e">
        <f t="shared" si="14"/>
        <v>#REF!</v>
      </c>
      <c r="AK9" s="35" t="e">
        <f t="shared" si="15"/>
        <v>#REF!</v>
      </c>
      <c r="AL9" s="13" t="e">
        <f>'[6]Capacidad Equipos'!$N$16</f>
        <v>#REF!</v>
      </c>
      <c r="AM9" s="13" t="e">
        <f>'[6]Burndown Chart'!$Q$95</f>
        <v>#REF!</v>
      </c>
      <c r="AN9" s="12" t="e">
        <f t="shared" si="16"/>
        <v>#REF!</v>
      </c>
      <c r="AO9" s="12" t="e">
        <f t="shared" si="17"/>
        <v>#REF!</v>
      </c>
      <c r="AP9" s="15" t="e">
        <f t="shared" si="18"/>
        <v>#REF!</v>
      </c>
      <c r="AQ9" s="14" t="e">
        <f>IF(AN9=0,0,SUM($AN$4:AN9)/C9)</f>
        <v>#REF!</v>
      </c>
      <c r="AR9" s="15">
        <f t="shared" si="19"/>
        <v>0</v>
      </c>
      <c r="AS9" s="12" t="e">
        <f t="shared" si="37"/>
        <v>#REF!</v>
      </c>
      <c r="AT9" s="18" t="e">
        <f t="shared" si="38"/>
        <v>#REF!</v>
      </c>
      <c r="AU9" s="86"/>
      <c r="AV9" s="12" t="e">
        <f t="shared" si="3"/>
        <v>#REF!</v>
      </c>
      <c r="AW9" s="12" t="e">
        <f t="shared" si="3"/>
        <v>#REF!</v>
      </c>
      <c r="AX9" s="15" t="e">
        <f t="shared" si="4"/>
        <v>#REF!</v>
      </c>
      <c r="AY9" s="14" t="e">
        <f>IF(AV9=0,0,SUM($AV$4:AV9)/C9)</f>
        <v>#REF!</v>
      </c>
      <c r="AZ9" s="15">
        <f t="shared" si="20"/>
        <v>0</v>
      </c>
      <c r="BA9" s="12" t="e">
        <f t="shared" si="33"/>
        <v>#REF!</v>
      </c>
      <c r="BB9" s="18" t="e">
        <f t="shared" si="21"/>
        <v>#REF!</v>
      </c>
      <c r="BC9" s="34" t="e">
        <f>'[6]Burndown Chart'!$N$127</f>
        <v>#REF!</v>
      </c>
      <c r="BD9" s="13" t="e">
        <f>'[6]Burndown Chart'!$O$127</f>
        <v>#REF!</v>
      </c>
      <c r="BE9" s="12" t="e">
        <f t="shared" si="22"/>
        <v>#REF!</v>
      </c>
      <c r="BF9" s="35" t="e">
        <f t="shared" si="23"/>
        <v>#REF!</v>
      </c>
      <c r="BG9" s="13" t="e">
        <f>'[6]Burndown Chart'!$N$128</f>
        <v>#REF!</v>
      </c>
      <c r="BH9" s="13" t="e">
        <f>'[6]Burndown Chart'!$O$128</f>
        <v>#REF!</v>
      </c>
      <c r="BI9" s="12" t="e">
        <f t="shared" si="24"/>
        <v>#REF!</v>
      </c>
      <c r="BJ9" s="35" t="e">
        <f t="shared" si="25"/>
        <v>#REF!</v>
      </c>
      <c r="BK9" s="13" t="e">
        <f>'[6]Burndown Chart'!$N$129</f>
        <v>#REF!</v>
      </c>
      <c r="BL9" s="13" t="e">
        <f>'[6]Burndown Chart'!$O$129</f>
        <v>#REF!</v>
      </c>
      <c r="BM9" s="12" t="e">
        <f t="shared" si="26"/>
        <v>#REF!</v>
      </c>
      <c r="BN9" s="37" t="e">
        <f t="shared" si="27"/>
        <v>#REF!</v>
      </c>
      <c r="BO9" s="13" t="e">
        <f>'[6]Burndown Chart'!$N$130</f>
        <v>#REF!</v>
      </c>
      <c r="BP9" s="13" t="e">
        <f>'[6]Burndown Chart'!$O$130</f>
        <v>#REF!</v>
      </c>
      <c r="BQ9" s="12" t="e">
        <f t="shared" si="28"/>
        <v>#REF!</v>
      </c>
      <c r="BR9" s="37" t="e">
        <f t="shared" si="29"/>
        <v>#REF!</v>
      </c>
      <c r="BS9" s="124" t="e">
        <f>'[6]Burndown Chart'!$N$126</f>
        <v>#REF!</v>
      </c>
      <c r="BT9" s="124" t="e">
        <f>'[6]Burndown Chart'!$O$126</f>
        <v>#REF!</v>
      </c>
      <c r="BU9" s="14" t="e">
        <f t="shared" si="30"/>
        <v>#REF!</v>
      </c>
      <c r="BV9" s="15" t="e">
        <f t="shared" si="31"/>
        <v>#REF!</v>
      </c>
    </row>
    <row r="10" spans="1:74" x14ac:dyDescent="0.25">
      <c r="A10" s="57" t="s">
        <v>4048</v>
      </c>
      <c r="B10" s="4" t="str">
        <f t="shared" ca="1" si="0"/>
        <v>Pendiente</v>
      </c>
      <c r="C10" s="12">
        <f t="shared" si="32"/>
        <v>7</v>
      </c>
      <c r="D10" s="83">
        <f>VLOOKUP(A10,Config!$A:$C,2,0)</f>
        <v>45750</v>
      </c>
      <c r="E10" s="84">
        <f>VLOOKUP(A10,Config!$A:$C,3,0)</f>
        <v>45763</v>
      </c>
      <c r="F10" s="34" t="e">
        <f>'[7]Burndown Chart'!$N$122</f>
        <v>#REF!</v>
      </c>
      <c r="G10" s="13" t="e">
        <f>'[7]Burndown Chart'!$O$122</f>
        <v>#REF!</v>
      </c>
      <c r="H10" s="12" t="e">
        <f t="shared" si="1"/>
        <v>#REF!</v>
      </c>
      <c r="I10" s="35" t="e">
        <f t="shared" si="34"/>
        <v>#REF!</v>
      </c>
      <c r="J10" s="13" t="e">
        <f>'[7]Burndown Chart'!$N$123</f>
        <v>#REF!</v>
      </c>
      <c r="K10" s="13" t="e">
        <f>'[7]Burndown Chart'!$O$123</f>
        <v>#REF!</v>
      </c>
      <c r="L10" s="12" t="e">
        <f t="shared" si="2"/>
        <v>#REF!</v>
      </c>
      <c r="M10" s="35" t="e">
        <f t="shared" si="35"/>
        <v>#REF!</v>
      </c>
      <c r="N10" s="13" t="e">
        <f>'[7]Burndown Chart'!$N$124</f>
        <v>#REF!</v>
      </c>
      <c r="O10" s="13" t="e">
        <f>'[7]Burndown Chart'!$O$124</f>
        <v>#REF!</v>
      </c>
      <c r="P10" s="12" t="e">
        <f t="shared" si="5"/>
        <v>#REF!</v>
      </c>
      <c r="Q10" s="35" t="e">
        <f t="shared" si="36"/>
        <v>#REF!</v>
      </c>
      <c r="R10" s="13" t="e">
        <f>'[7]Burndown Chart'!$N$125</f>
        <v>#REF!</v>
      </c>
      <c r="S10" s="13" t="e">
        <f>'[7]Burndown Chart'!$O$125</f>
        <v>#REF!</v>
      </c>
      <c r="T10" s="12" t="e">
        <f t="shared" si="6"/>
        <v>#REF!</v>
      </c>
      <c r="U10" s="35" t="e">
        <f t="shared" si="7"/>
        <v>#REF!</v>
      </c>
      <c r="V10" s="34" t="e">
        <f>'[7]Burndown Chart'!$N$137</f>
        <v>#REF!</v>
      </c>
      <c r="W10" s="13" t="e">
        <f>'[7]Burndown Chart'!$O$137</f>
        <v>#REF!</v>
      </c>
      <c r="X10" s="12" t="e">
        <f t="shared" si="8"/>
        <v>#REF!</v>
      </c>
      <c r="Y10" s="35" t="e">
        <f t="shared" si="9"/>
        <v>#REF!</v>
      </c>
      <c r="Z10" s="13" t="e">
        <f>'[7]Burndown Chart'!$N$138</f>
        <v>#REF!</v>
      </c>
      <c r="AA10" s="13" t="e">
        <f>'[7]Burndown Chart'!$O$138</f>
        <v>#REF!</v>
      </c>
      <c r="AB10" s="12" t="e">
        <f t="shared" si="10"/>
        <v>#REF!</v>
      </c>
      <c r="AC10" s="35" t="e">
        <f t="shared" si="11"/>
        <v>#REF!</v>
      </c>
      <c r="AD10" s="13" t="e">
        <f>'[7]Burndown Chart'!$N$139</f>
        <v>#REF!</v>
      </c>
      <c r="AE10" s="13" t="e">
        <f>'[7]Burndown Chart'!$O$139</f>
        <v>#REF!</v>
      </c>
      <c r="AF10" s="12" t="e">
        <f t="shared" si="12"/>
        <v>#REF!</v>
      </c>
      <c r="AG10" s="35" t="e">
        <f t="shared" si="13"/>
        <v>#REF!</v>
      </c>
      <c r="AH10" s="13" t="e">
        <f>'[7]Burndown Chart'!$N$140</f>
        <v>#REF!</v>
      </c>
      <c r="AI10" s="13" t="e">
        <f>'[7]Burndown Chart'!$O$140</f>
        <v>#REF!</v>
      </c>
      <c r="AJ10" s="12" t="e">
        <f t="shared" si="14"/>
        <v>#REF!</v>
      </c>
      <c r="AK10" s="35" t="e">
        <f t="shared" si="15"/>
        <v>#REF!</v>
      </c>
      <c r="AL10" s="13" t="e">
        <f>'[7]Capacidad Equipos'!$N$16</f>
        <v>#REF!</v>
      </c>
      <c r="AM10" s="13" t="e">
        <f>'[7]Burndown Chart'!$Q$95</f>
        <v>#REF!</v>
      </c>
      <c r="AN10" s="12" t="e">
        <f t="shared" si="16"/>
        <v>#REF!</v>
      </c>
      <c r="AO10" s="12" t="e">
        <f t="shared" si="17"/>
        <v>#REF!</v>
      </c>
      <c r="AP10" s="15" t="e">
        <f t="shared" si="18"/>
        <v>#REF!</v>
      </c>
      <c r="AQ10" s="14" t="e">
        <f>IF(AN10=0,0,SUM($AN$4:AN10)/C10)</f>
        <v>#REF!</v>
      </c>
      <c r="AR10" s="15">
        <f t="shared" si="19"/>
        <v>0</v>
      </c>
      <c r="AS10" s="12" t="e">
        <f t="shared" si="37"/>
        <v>#REF!</v>
      </c>
      <c r="AT10" s="18" t="e">
        <f t="shared" si="38"/>
        <v>#REF!</v>
      </c>
      <c r="AU10" s="86"/>
      <c r="AV10" s="12" t="e">
        <f t="shared" si="3"/>
        <v>#REF!</v>
      </c>
      <c r="AW10" s="12" t="e">
        <f t="shared" si="3"/>
        <v>#REF!</v>
      </c>
      <c r="AX10" s="15" t="e">
        <f t="shared" si="4"/>
        <v>#REF!</v>
      </c>
      <c r="AY10" s="14" t="e">
        <f>IF(AV10=0,0,SUM($AV$4:AV10)/C10)</f>
        <v>#REF!</v>
      </c>
      <c r="AZ10" s="15">
        <f t="shared" si="20"/>
        <v>0</v>
      </c>
      <c r="BA10" s="12" t="e">
        <f t="shared" si="33"/>
        <v>#REF!</v>
      </c>
      <c r="BB10" s="18" t="e">
        <f t="shared" si="21"/>
        <v>#REF!</v>
      </c>
      <c r="BC10" s="34" t="e">
        <f>'[7]Burndown Chart'!$N$127</f>
        <v>#REF!</v>
      </c>
      <c r="BD10" s="13" t="e">
        <f>'[7]Burndown Chart'!$O$127</f>
        <v>#REF!</v>
      </c>
      <c r="BE10" s="12" t="e">
        <f t="shared" si="22"/>
        <v>#REF!</v>
      </c>
      <c r="BF10" s="35" t="e">
        <f t="shared" si="23"/>
        <v>#REF!</v>
      </c>
      <c r="BG10" s="13" t="e">
        <f>'[7]Burndown Chart'!$N$128</f>
        <v>#REF!</v>
      </c>
      <c r="BH10" s="13" t="e">
        <f>'[7]Burndown Chart'!$O$128</f>
        <v>#REF!</v>
      </c>
      <c r="BI10" s="12" t="e">
        <f t="shared" si="24"/>
        <v>#REF!</v>
      </c>
      <c r="BJ10" s="35" t="e">
        <f t="shared" si="25"/>
        <v>#REF!</v>
      </c>
      <c r="BK10" s="13" t="e">
        <f>'[7]Burndown Chart'!$N$129</f>
        <v>#REF!</v>
      </c>
      <c r="BL10" s="13" t="e">
        <f>'[7]Burndown Chart'!$O$129</f>
        <v>#REF!</v>
      </c>
      <c r="BM10" s="12" t="e">
        <f t="shared" si="26"/>
        <v>#REF!</v>
      </c>
      <c r="BN10" s="37" t="e">
        <f t="shared" si="27"/>
        <v>#REF!</v>
      </c>
      <c r="BO10" s="13" t="e">
        <f>'[7]Burndown Chart'!$N$130</f>
        <v>#REF!</v>
      </c>
      <c r="BP10" s="13" t="e">
        <f>'[7]Burndown Chart'!$O$130</f>
        <v>#REF!</v>
      </c>
      <c r="BQ10" s="12" t="e">
        <f t="shared" si="28"/>
        <v>#REF!</v>
      </c>
      <c r="BR10" s="37" t="e">
        <f t="shared" si="29"/>
        <v>#REF!</v>
      </c>
      <c r="BS10" s="124" t="e">
        <f>'[7]Burndown Chart'!$N$126</f>
        <v>#REF!</v>
      </c>
      <c r="BT10" s="124" t="e">
        <f>'[7]Burndown Chart'!$O$126</f>
        <v>#REF!</v>
      </c>
      <c r="BU10" s="14" t="e">
        <f t="shared" si="30"/>
        <v>#REF!</v>
      </c>
      <c r="BV10" s="15" t="e">
        <f t="shared" si="31"/>
        <v>#REF!</v>
      </c>
    </row>
    <row r="11" spans="1:74" x14ac:dyDescent="0.25">
      <c r="A11" s="57" t="s">
        <v>4049</v>
      </c>
      <c r="B11" s="4" t="str">
        <f t="shared" ca="1" si="0"/>
        <v>Pendiente</v>
      </c>
      <c r="C11" s="12">
        <f t="shared" si="32"/>
        <v>8</v>
      </c>
      <c r="D11" s="83">
        <f>VLOOKUP(A11,Config!$A:$C,2,0)</f>
        <v>45764</v>
      </c>
      <c r="E11" s="84">
        <f>VLOOKUP(A11,Config!$A:$C,3,0)</f>
        <v>45777</v>
      </c>
      <c r="F11" s="34" t="e">
        <f>'[8]Burndown Chart'!$N$122</f>
        <v>#REF!</v>
      </c>
      <c r="G11" s="13" t="e">
        <f>'[8]Burndown Chart'!$O$122</f>
        <v>#REF!</v>
      </c>
      <c r="H11" s="12" t="e">
        <f t="shared" si="1"/>
        <v>#REF!</v>
      </c>
      <c r="I11" s="35" t="e">
        <f t="shared" si="34"/>
        <v>#REF!</v>
      </c>
      <c r="J11" s="13" t="e">
        <f>'[8]Burndown Chart'!$N$123</f>
        <v>#REF!</v>
      </c>
      <c r="K11" s="13" t="e">
        <f>'[8]Burndown Chart'!$O$123</f>
        <v>#REF!</v>
      </c>
      <c r="L11" s="12" t="e">
        <f t="shared" si="2"/>
        <v>#REF!</v>
      </c>
      <c r="M11" s="35" t="e">
        <f t="shared" si="35"/>
        <v>#REF!</v>
      </c>
      <c r="N11" s="13" t="e">
        <f>'[8]Burndown Chart'!$N$124</f>
        <v>#REF!</v>
      </c>
      <c r="O11" s="13" t="e">
        <f>'[8]Burndown Chart'!$O$124</f>
        <v>#REF!</v>
      </c>
      <c r="P11" s="12" t="e">
        <f t="shared" si="5"/>
        <v>#REF!</v>
      </c>
      <c r="Q11" s="35" t="e">
        <f t="shared" si="36"/>
        <v>#REF!</v>
      </c>
      <c r="R11" s="13" t="e">
        <f>'[8]Burndown Chart'!$N$125</f>
        <v>#REF!</v>
      </c>
      <c r="S11" s="13" t="e">
        <f>'[8]Burndown Chart'!$O$125</f>
        <v>#REF!</v>
      </c>
      <c r="T11" s="12" t="e">
        <f t="shared" si="6"/>
        <v>#REF!</v>
      </c>
      <c r="U11" s="35" t="e">
        <f t="shared" si="7"/>
        <v>#REF!</v>
      </c>
      <c r="V11" s="34" t="e">
        <f>'[8]Burndown Chart'!$N$137</f>
        <v>#REF!</v>
      </c>
      <c r="W11" s="13" t="e">
        <f>'[8]Burndown Chart'!$O$137</f>
        <v>#REF!</v>
      </c>
      <c r="X11" s="12" t="e">
        <f t="shared" si="8"/>
        <v>#REF!</v>
      </c>
      <c r="Y11" s="35" t="e">
        <f t="shared" si="9"/>
        <v>#REF!</v>
      </c>
      <c r="Z11" s="13" t="e">
        <f>'[8]Burndown Chart'!$N$138</f>
        <v>#REF!</v>
      </c>
      <c r="AA11" s="13" t="e">
        <f>'[8]Burndown Chart'!$O$138</f>
        <v>#REF!</v>
      </c>
      <c r="AB11" s="12" t="e">
        <f t="shared" si="10"/>
        <v>#REF!</v>
      </c>
      <c r="AC11" s="35" t="e">
        <f t="shared" si="11"/>
        <v>#REF!</v>
      </c>
      <c r="AD11" s="13" t="e">
        <f>'[8]Burndown Chart'!$N$139</f>
        <v>#REF!</v>
      </c>
      <c r="AE11" s="13" t="e">
        <f>'[8]Burndown Chart'!$O$139</f>
        <v>#REF!</v>
      </c>
      <c r="AF11" s="12" t="e">
        <f t="shared" si="12"/>
        <v>#REF!</v>
      </c>
      <c r="AG11" s="35" t="e">
        <f t="shared" si="13"/>
        <v>#REF!</v>
      </c>
      <c r="AH11" s="13" t="e">
        <f>'[8]Burndown Chart'!$N$140</f>
        <v>#REF!</v>
      </c>
      <c r="AI11" s="13" t="e">
        <f>'[8]Burndown Chart'!$O$140</f>
        <v>#REF!</v>
      </c>
      <c r="AJ11" s="12" t="e">
        <f t="shared" si="14"/>
        <v>#REF!</v>
      </c>
      <c r="AK11" s="35" t="e">
        <f t="shared" si="15"/>
        <v>#REF!</v>
      </c>
      <c r="AL11" s="13" t="e">
        <f>'[8]Capacidad Equipos'!$N$16</f>
        <v>#REF!</v>
      </c>
      <c r="AM11" s="13" t="e">
        <f>'[8]Burndown Chart'!$Q$95</f>
        <v>#REF!</v>
      </c>
      <c r="AN11" s="12" t="e">
        <f t="shared" si="16"/>
        <v>#REF!</v>
      </c>
      <c r="AO11" s="12" t="e">
        <f t="shared" si="17"/>
        <v>#REF!</v>
      </c>
      <c r="AP11" s="15" t="e">
        <f t="shared" si="18"/>
        <v>#REF!</v>
      </c>
      <c r="AQ11" s="14" t="e">
        <f>IF(AN11=0,0,SUM($AN$4:AN11)/C11)</f>
        <v>#REF!</v>
      </c>
      <c r="AR11" s="15">
        <f t="shared" si="19"/>
        <v>0</v>
      </c>
      <c r="AS11" s="12" t="e">
        <f t="shared" si="37"/>
        <v>#REF!</v>
      </c>
      <c r="AT11" s="18" t="e">
        <f t="shared" si="38"/>
        <v>#REF!</v>
      </c>
      <c r="AU11" s="86"/>
      <c r="AV11" s="12" t="e">
        <f t="shared" si="3"/>
        <v>#REF!</v>
      </c>
      <c r="AW11" s="12" t="e">
        <f t="shared" si="3"/>
        <v>#REF!</v>
      </c>
      <c r="AX11" s="15" t="e">
        <f t="shared" si="4"/>
        <v>#REF!</v>
      </c>
      <c r="AY11" s="14" t="e">
        <f>IF(AV11=0,0,SUM($AV$4:AV11)/C11)</f>
        <v>#REF!</v>
      </c>
      <c r="AZ11" s="15">
        <f t="shared" si="20"/>
        <v>0</v>
      </c>
      <c r="BA11" s="12" t="e">
        <f t="shared" si="33"/>
        <v>#REF!</v>
      </c>
      <c r="BB11" s="18" t="e">
        <f t="shared" si="21"/>
        <v>#REF!</v>
      </c>
      <c r="BC11" s="34" t="e">
        <f>'[8]Burndown Chart'!$N$127</f>
        <v>#REF!</v>
      </c>
      <c r="BD11" s="13" t="e">
        <f>'[8]Burndown Chart'!$O$127</f>
        <v>#REF!</v>
      </c>
      <c r="BE11" s="12" t="e">
        <f t="shared" si="22"/>
        <v>#REF!</v>
      </c>
      <c r="BF11" s="35" t="e">
        <f t="shared" si="23"/>
        <v>#REF!</v>
      </c>
      <c r="BG11" s="13" t="e">
        <f>'[8]Burndown Chart'!$N$128</f>
        <v>#REF!</v>
      </c>
      <c r="BH11" s="13" t="e">
        <f>'[8]Burndown Chart'!$O$128</f>
        <v>#REF!</v>
      </c>
      <c r="BI11" s="12" t="e">
        <f t="shared" si="24"/>
        <v>#REF!</v>
      </c>
      <c r="BJ11" s="35" t="e">
        <f t="shared" si="25"/>
        <v>#REF!</v>
      </c>
      <c r="BK11" s="13" t="e">
        <f>'[8]Burndown Chart'!$N$129</f>
        <v>#REF!</v>
      </c>
      <c r="BL11" s="13" t="e">
        <f>'[8]Burndown Chart'!$O$129</f>
        <v>#REF!</v>
      </c>
      <c r="BM11" s="12" t="e">
        <f t="shared" si="26"/>
        <v>#REF!</v>
      </c>
      <c r="BN11" s="37" t="e">
        <f t="shared" si="27"/>
        <v>#REF!</v>
      </c>
      <c r="BO11" s="13" t="e">
        <f>'[8]Burndown Chart'!$N$130</f>
        <v>#REF!</v>
      </c>
      <c r="BP11" s="13" t="e">
        <f>'[8]Burndown Chart'!$O$130</f>
        <v>#REF!</v>
      </c>
      <c r="BQ11" s="12" t="e">
        <f t="shared" si="28"/>
        <v>#REF!</v>
      </c>
      <c r="BR11" s="37" t="e">
        <f t="shared" si="29"/>
        <v>#REF!</v>
      </c>
      <c r="BS11" s="124" t="e">
        <f>'[8]Burndown Chart'!$N$126</f>
        <v>#REF!</v>
      </c>
      <c r="BT11" s="124" t="e">
        <f>'[8]Burndown Chart'!$O$126</f>
        <v>#REF!</v>
      </c>
      <c r="BU11" s="14" t="e">
        <f t="shared" si="30"/>
        <v>#REF!</v>
      </c>
      <c r="BV11" s="15" t="e">
        <f t="shared" si="31"/>
        <v>#REF!</v>
      </c>
    </row>
    <row r="12" spans="1:74" x14ac:dyDescent="0.25">
      <c r="A12" s="57" t="s">
        <v>4050</v>
      </c>
      <c r="B12" s="4" t="str">
        <f t="shared" ca="1" si="0"/>
        <v>Pendiente</v>
      </c>
      <c r="C12" s="12">
        <f t="shared" si="32"/>
        <v>9</v>
      </c>
      <c r="D12" s="83">
        <f>VLOOKUP(A12,Config!$A:$C,2,0)</f>
        <v>45778</v>
      </c>
      <c r="E12" s="84">
        <f>VLOOKUP(A12,Config!$A:$C,3,0)</f>
        <v>45791</v>
      </c>
      <c r="F12" s="34" t="e">
        <f>'[9]Burndown Chart'!$N$122</f>
        <v>#REF!</v>
      </c>
      <c r="G12" s="13" t="e">
        <f>'[9]Burndown Chart'!$O$122</f>
        <v>#REF!</v>
      </c>
      <c r="H12" s="12" t="e">
        <f t="shared" si="1"/>
        <v>#REF!</v>
      </c>
      <c r="I12" s="35" t="e">
        <f t="shared" si="34"/>
        <v>#REF!</v>
      </c>
      <c r="J12" s="13" t="e">
        <f>'[9]Burndown Chart'!$N$123</f>
        <v>#REF!</v>
      </c>
      <c r="K12" s="13" t="e">
        <f>'[9]Burndown Chart'!$O$123</f>
        <v>#REF!</v>
      </c>
      <c r="L12" s="12" t="e">
        <f t="shared" si="2"/>
        <v>#REF!</v>
      </c>
      <c r="M12" s="35" t="e">
        <f t="shared" si="35"/>
        <v>#REF!</v>
      </c>
      <c r="N12" s="13" t="e">
        <f>'[9]Burndown Chart'!$N$124</f>
        <v>#REF!</v>
      </c>
      <c r="O12" s="13" t="e">
        <f>'[9]Burndown Chart'!$O$124</f>
        <v>#REF!</v>
      </c>
      <c r="P12" s="12" t="e">
        <f t="shared" si="5"/>
        <v>#REF!</v>
      </c>
      <c r="Q12" s="35" t="e">
        <f t="shared" si="36"/>
        <v>#REF!</v>
      </c>
      <c r="R12" s="13" t="e">
        <f>'[9]Burndown Chart'!$N$125</f>
        <v>#REF!</v>
      </c>
      <c r="S12" s="13" t="e">
        <f>'[9]Burndown Chart'!$O$125</f>
        <v>#REF!</v>
      </c>
      <c r="T12" s="12" t="e">
        <f t="shared" si="6"/>
        <v>#REF!</v>
      </c>
      <c r="U12" s="35" t="e">
        <f t="shared" si="7"/>
        <v>#REF!</v>
      </c>
      <c r="V12" s="34" t="e">
        <f>'[9]Burndown Chart'!$N$137</f>
        <v>#REF!</v>
      </c>
      <c r="W12" s="13" t="e">
        <f>'[9]Burndown Chart'!$O$137</f>
        <v>#REF!</v>
      </c>
      <c r="X12" s="12" t="e">
        <f t="shared" si="8"/>
        <v>#REF!</v>
      </c>
      <c r="Y12" s="35" t="e">
        <f t="shared" si="9"/>
        <v>#REF!</v>
      </c>
      <c r="Z12" s="13" t="e">
        <f>'[9]Burndown Chart'!$N$138</f>
        <v>#REF!</v>
      </c>
      <c r="AA12" s="13" t="e">
        <f>'[9]Burndown Chart'!$O$138</f>
        <v>#REF!</v>
      </c>
      <c r="AB12" s="12" t="e">
        <f t="shared" si="10"/>
        <v>#REF!</v>
      </c>
      <c r="AC12" s="35" t="e">
        <f t="shared" si="11"/>
        <v>#REF!</v>
      </c>
      <c r="AD12" s="13" t="e">
        <f>'[9]Burndown Chart'!$N$139</f>
        <v>#REF!</v>
      </c>
      <c r="AE12" s="13" t="e">
        <f>'[9]Burndown Chart'!$O$139</f>
        <v>#REF!</v>
      </c>
      <c r="AF12" s="12" t="e">
        <f t="shared" si="12"/>
        <v>#REF!</v>
      </c>
      <c r="AG12" s="35" t="e">
        <f t="shared" si="13"/>
        <v>#REF!</v>
      </c>
      <c r="AH12" s="13" t="e">
        <f>'[9]Burndown Chart'!$N$140</f>
        <v>#REF!</v>
      </c>
      <c r="AI12" s="13" t="e">
        <f>'[9]Burndown Chart'!$O$140</f>
        <v>#REF!</v>
      </c>
      <c r="AJ12" s="12" t="e">
        <f t="shared" si="14"/>
        <v>#REF!</v>
      </c>
      <c r="AK12" s="35" t="e">
        <f t="shared" si="15"/>
        <v>#REF!</v>
      </c>
      <c r="AL12" s="13" t="e">
        <f>'[9]Capacidad Equipos'!$N$16</f>
        <v>#REF!</v>
      </c>
      <c r="AM12" s="13" t="e">
        <f>'[9]Burndown Chart'!$Q$95</f>
        <v>#REF!</v>
      </c>
      <c r="AN12" s="12" t="e">
        <f t="shared" si="16"/>
        <v>#REF!</v>
      </c>
      <c r="AO12" s="12" t="e">
        <f t="shared" si="17"/>
        <v>#REF!</v>
      </c>
      <c r="AP12" s="15" t="e">
        <f t="shared" si="18"/>
        <v>#REF!</v>
      </c>
      <c r="AQ12" s="14" t="e">
        <f>IF(AN12=0,0,SUM($AN$4:AN12)/C12)</f>
        <v>#REF!</v>
      </c>
      <c r="AR12" s="15">
        <f t="shared" si="19"/>
        <v>0</v>
      </c>
      <c r="AS12" s="12" t="e">
        <f t="shared" si="37"/>
        <v>#REF!</v>
      </c>
      <c r="AT12" s="18" t="e">
        <f t="shared" si="38"/>
        <v>#REF!</v>
      </c>
      <c r="AU12" s="88" t="e">
        <f>'[9]Burndown Chart'!$N$129</f>
        <v>#REF!</v>
      </c>
      <c r="AV12" s="12" t="e">
        <f t="shared" si="3"/>
        <v>#REF!</v>
      </c>
      <c r="AW12" s="12" t="e">
        <f t="shared" si="3"/>
        <v>#REF!</v>
      </c>
      <c r="AX12" s="15" t="e">
        <f t="shared" si="4"/>
        <v>#REF!</v>
      </c>
      <c r="AY12" s="14" t="e">
        <f>IF(AV12=0,0,SUM($AV$4:AV12)/C12)</f>
        <v>#REF!</v>
      </c>
      <c r="AZ12" s="15">
        <f t="shared" si="20"/>
        <v>0</v>
      </c>
      <c r="BA12" s="12" t="e">
        <f t="shared" si="33"/>
        <v>#REF!</v>
      </c>
      <c r="BB12" s="18" t="e">
        <f t="shared" si="21"/>
        <v>#REF!</v>
      </c>
      <c r="BC12" s="34" t="e">
        <f>'[9]Burndown Chart'!$N$127</f>
        <v>#REF!</v>
      </c>
      <c r="BD12" s="13" t="e">
        <f>'[9]Burndown Chart'!$O$127</f>
        <v>#REF!</v>
      </c>
      <c r="BE12" s="12" t="e">
        <f t="shared" si="22"/>
        <v>#REF!</v>
      </c>
      <c r="BF12" s="35" t="e">
        <f t="shared" si="23"/>
        <v>#REF!</v>
      </c>
      <c r="BG12" s="13" t="e">
        <f>'[9]Burndown Chart'!$N$128</f>
        <v>#REF!</v>
      </c>
      <c r="BH12" s="13" t="e">
        <f>'[9]Burndown Chart'!$O$128</f>
        <v>#REF!</v>
      </c>
      <c r="BI12" s="12" t="e">
        <f t="shared" si="24"/>
        <v>#REF!</v>
      </c>
      <c r="BJ12" s="35" t="e">
        <f t="shared" si="25"/>
        <v>#REF!</v>
      </c>
      <c r="BK12" s="13" t="e">
        <f>'[9]Burndown Chart'!$N$129</f>
        <v>#REF!</v>
      </c>
      <c r="BL12" s="13" t="e">
        <f>'[9]Burndown Chart'!$O$129</f>
        <v>#REF!</v>
      </c>
      <c r="BM12" s="12" t="e">
        <f t="shared" si="26"/>
        <v>#REF!</v>
      </c>
      <c r="BN12" s="37" t="e">
        <f t="shared" si="27"/>
        <v>#REF!</v>
      </c>
      <c r="BO12" s="13" t="e">
        <f>'[9]Burndown Chart'!$N$130</f>
        <v>#REF!</v>
      </c>
      <c r="BP12" s="13" t="e">
        <f>'[9]Burndown Chart'!$O$130</f>
        <v>#REF!</v>
      </c>
      <c r="BQ12" s="12" t="e">
        <f t="shared" si="28"/>
        <v>#REF!</v>
      </c>
      <c r="BR12" s="37" t="e">
        <f t="shared" si="29"/>
        <v>#REF!</v>
      </c>
      <c r="BS12" s="124" t="e">
        <f>'[9]Burndown Chart'!$N$126</f>
        <v>#REF!</v>
      </c>
      <c r="BT12" s="124" t="e">
        <f>'[9]Burndown Chart'!$O$126</f>
        <v>#REF!</v>
      </c>
      <c r="BU12" s="14" t="e">
        <f t="shared" si="30"/>
        <v>#REF!</v>
      </c>
      <c r="BV12" s="15" t="e">
        <f t="shared" si="31"/>
        <v>#REF!</v>
      </c>
    </row>
    <row r="13" spans="1:74" x14ac:dyDescent="0.25">
      <c r="A13" s="57" t="s">
        <v>4051</v>
      </c>
      <c r="B13" s="4" t="str">
        <f t="shared" ca="1" si="0"/>
        <v>Pendiente</v>
      </c>
      <c r="C13" s="12">
        <f t="shared" si="32"/>
        <v>10</v>
      </c>
      <c r="D13" s="83">
        <f>VLOOKUP(A13,Config!$A:$C,2,0)</f>
        <v>45792</v>
      </c>
      <c r="E13" s="84">
        <f>VLOOKUP(A13,Config!$A:$C,3,0)</f>
        <v>45805</v>
      </c>
      <c r="F13" s="34" t="e">
        <f>'[10]Burndown Chart'!$N$122</f>
        <v>#REF!</v>
      </c>
      <c r="G13" s="13" t="e">
        <f>'[10]Burndown Chart'!$O$122</f>
        <v>#REF!</v>
      </c>
      <c r="H13" s="12" t="e">
        <f t="shared" si="1"/>
        <v>#REF!</v>
      </c>
      <c r="I13" s="35" t="e">
        <f t="shared" si="34"/>
        <v>#REF!</v>
      </c>
      <c r="J13" s="13" t="e">
        <f>'[10]Burndown Chart'!$N$123</f>
        <v>#REF!</v>
      </c>
      <c r="K13" s="13" t="e">
        <f>'[10]Burndown Chart'!$O$123</f>
        <v>#REF!</v>
      </c>
      <c r="L13" s="12" t="e">
        <f t="shared" si="2"/>
        <v>#REF!</v>
      </c>
      <c r="M13" s="35" t="e">
        <f t="shared" si="35"/>
        <v>#REF!</v>
      </c>
      <c r="N13" s="13" t="e">
        <f>'[10]Burndown Chart'!$N$124</f>
        <v>#REF!</v>
      </c>
      <c r="O13" s="13" t="e">
        <f>'[10]Burndown Chart'!$O$124</f>
        <v>#REF!</v>
      </c>
      <c r="P13" s="12" t="e">
        <f t="shared" si="5"/>
        <v>#REF!</v>
      </c>
      <c r="Q13" s="35" t="e">
        <f t="shared" si="36"/>
        <v>#REF!</v>
      </c>
      <c r="R13" s="13" t="e">
        <f>'[10]Burndown Chart'!$N$125</f>
        <v>#REF!</v>
      </c>
      <c r="S13" s="13" t="e">
        <f>'[10]Burndown Chart'!$O$125</f>
        <v>#REF!</v>
      </c>
      <c r="T13" s="12" t="e">
        <f t="shared" si="6"/>
        <v>#REF!</v>
      </c>
      <c r="U13" s="35" t="e">
        <f t="shared" si="7"/>
        <v>#REF!</v>
      </c>
      <c r="V13" s="34" t="e">
        <f>'[10]Burndown Chart'!$N$137</f>
        <v>#REF!</v>
      </c>
      <c r="W13" s="13" t="e">
        <f>'[10]Burndown Chart'!$O$137</f>
        <v>#REF!</v>
      </c>
      <c r="X13" s="12" t="e">
        <f t="shared" si="8"/>
        <v>#REF!</v>
      </c>
      <c r="Y13" s="35" t="e">
        <f t="shared" si="9"/>
        <v>#REF!</v>
      </c>
      <c r="Z13" s="13" t="e">
        <f>'[10]Burndown Chart'!$N$138</f>
        <v>#REF!</v>
      </c>
      <c r="AA13" s="13" t="e">
        <f>'[10]Burndown Chart'!$O$138</f>
        <v>#REF!</v>
      </c>
      <c r="AB13" s="12" t="e">
        <f t="shared" si="10"/>
        <v>#REF!</v>
      </c>
      <c r="AC13" s="35" t="e">
        <f t="shared" si="11"/>
        <v>#REF!</v>
      </c>
      <c r="AD13" s="13" t="e">
        <f>'[10]Burndown Chart'!$N$139</f>
        <v>#REF!</v>
      </c>
      <c r="AE13" s="13" t="e">
        <f>'[10]Burndown Chart'!$O$139</f>
        <v>#REF!</v>
      </c>
      <c r="AF13" s="12" t="e">
        <f t="shared" si="12"/>
        <v>#REF!</v>
      </c>
      <c r="AG13" s="35" t="e">
        <f t="shared" si="13"/>
        <v>#REF!</v>
      </c>
      <c r="AH13" s="13" t="e">
        <f>'[10]Burndown Chart'!$N$140</f>
        <v>#REF!</v>
      </c>
      <c r="AI13" s="13" t="e">
        <f>'[10]Burndown Chart'!$O$140</f>
        <v>#REF!</v>
      </c>
      <c r="AJ13" s="12" t="e">
        <f t="shared" si="14"/>
        <v>#REF!</v>
      </c>
      <c r="AK13" s="35" t="e">
        <f t="shared" si="15"/>
        <v>#REF!</v>
      </c>
      <c r="AL13" s="13" t="e">
        <f>'[10]Capacidad Equipos'!$N$16</f>
        <v>#REF!</v>
      </c>
      <c r="AM13" s="13" t="e">
        <f>'[10]Burndown Chart'!$Q$95</f>
        <v>#REF!</v>
      </c>
      <c r="AN13" s="12" t="e">
        <f t="shared" si="16"/>
        <v>#REF!</v>
      </c>
      <c r="AO13" s="12" t="e">
        <f t="shared" si="17"/>
        <v>#REF!</v>
      </c>
      <c r="AP13" s="15" t="e">
        <f t="shared" si="18"/>
        <v>#REF!</v>
      </c>
      <c r="AQ13" s="14" t="e">
        <f>IF(AN13=0,0,SUM($AN$4:AN13)/C13)</f>
        <v>#REF!</v>
      </c>
      <c r="AR13" s="15">
        <f t="shared" si="19"/>
        <v>0</v>
      </c>
      <c r="AS13" s="12" t="e">
        <f t="shared" si="37"/>
        <v>#REF!</v>
      </c>
      <c r="AT13" s="18" t="e">
        <f t="shared" si="38"/>
        <v>#REF!</v>
      </c>
      <c r="AU13" s="88" t="e">
        <f>'[10]Burndown Chart'!$N$129</f>
        <v>#REF!</v>
      </c>
      <c r="AV13" s="12" t="e">
        <f t="shared" si="3"/>
        <v>#REF!</v>
      </c>
      <c r="AW13" s="12" t="e">
        <f t="shared" si="3"/>
        <v>#REF!</v>
      </c>
      <c r="AX13" s="15" t="e">
        <f t="shared" si="4"/>
        <v>#REF!</v>
      </c>
      <c r="AY13" s="14" t="e">
        <f>IF(AV13=0,0,SUM($AV$4:AV13)/C13)</f>
        <v>#REF!</v>
      </c>
      <c r="AZ13" s="15">
        <f t="shared" si="20"/>
        <v>0</v>
      </c>
      <c r="BA13" s="12" t="e">
        <f t="shared" si="33"/>
        <v>#REF!</v>
      </c>
      <c r="BB13" s="18" t="e">
        <f t="shared" si="21"/>
        <v>#REF!</v>
      </c>
      <c r="BC13" s="34" t="e">
        <f>'[10]Burndown Chart'!$N$127</f>
        <v>#REF!</v>
      </c>
      <c r="BD13" s="13" t="e">
        <f>'[10]Burndown Chart'!$O$127</f>
        <v>#REF!</v>
      </c>
      <c r="BE13" s="12" t="e">
        <f t="shared" si="22"/>
        <v>#REF!</v>
      </c>
      <c r="BF13" s="35" t="e">
        <f t="shared" si="23"/>
        <v>#REF!</v>
      </c>
      <c r="BG13" s="13" t="e">
        <f>'[10]Burndown Chart'!$N$128</f>
        <v>#REF!</v>
      </c>
      <c r="BH13" s="13" t="e">
        <f>'[10]Burndown Chart'!$O$128</f>
        <v>#REF!</v>
      </c>
      <c r="BI13" s="12" t="e">
        <f t="shared" si="24"/>
        <v>#REF!</v>
      </c>
      <c r="BJ13" s="35" t="e">
        <f t="shared" si="25"/>
        <v>#REF!</v>
      </c>
      <c r="BK13" s="13" t="e">
        <f>'[10]Burndown Chart'!$N$129</f>
        <v>#REF!</v>
      </c>
      <c r="BL13" s="13" t="e">
        <f>'[10]Burndown Chart'!$O$129</f>
        <v>#REF!</v>
      </c>
      <c r="BM13" s="12" t="e">
        <f t="shared" si="26"/>
        <v>#REF!</v>
      </c>
      <c r="BN13" s="37" t="e">
        <f t="shared" si="27"/>
        <v>#REF!</v>
      </c>
      <c r="BO13" s="13" t="e">
        <f>'[10]Burndown Chart'!$N$130</f>
        <v>#REF!</v>
      </c>
      <c r="BP13" s="13" t="e">
        <f>'[10]Burndown Chart'!$O$130</f>
        <v>#REF!</v>
      </c>
      <c r="BQ13" s="12" t="e">
        <f t="shared" si="28"/>
        <v>#REF!</v>
      </c>
      <c r="BR13" s="37" t="e">
        <f t="shared" si="29"/>
        <v>#REF!</v>
      </c>
      <c r="BS13" s="124" t="e">
        <f>'[10]Burndown Chart'!$N$126</f>
        <v>#REF!</v>
      </c>
      <c r="BT13" s="124" t="e">
        <f>'[10]Burndown Chart'!$O$126</f>
        <v>#REF!</v>
      </c>
      <c r="BU13" s="14" t="e">
        <f t="shared" si="30"/>
        <v>#REF!</v>
      </c>
      <c r="BV13" s="15" t="e">
        <f t="shared" si="31"/>
        <v>#REF!</v>
      </c>
    </row>
    <row r="14" spans="1:74" x14ac:dyDescent="0.25">
      <c r="A14" s="57" t="s">
        <v>4052</v>
      </c>
      <c r="B14" s="4" t="str">
        <f t="shared" ca="1" si="0"/>
        <v>Pendiente</v>
      </c>
      <c r="C14" s="12">
        <f t="shared" si="32"/>
        <v>11</v>
      </c>
      <c r="D14" s="83">
        <f>VLOOKUP(A14,Config!$A:$C,2,0)</f>
        <v>45806</v>
      </c>
      <c r="E14" s="84">
        <f>VLOOKUP(A14,Config!$A:$C,3,0)</f>
        <v>45819</v>
      </c>
      <c r="F14" s="34" t="e">
        <f>'[11]Burndown Chart'!$N$122</f>
        <v>#REF!</v>
      </c>
      <c r="G14" s="13" t="e">
        <f>'[11]Burndown Chart'!$O$122</f>
        <v>#REF!</v>
      </c>
      <c r="H14" s="12" t="e">
        <f t="shared" si="1"/>
        <v>#REF!</v>
      </c>
      <c r="I14" s="35" t="e">
        <f t="shared" si="34"/>
        <v>#REF!</v>
      </c>
      <c r="J14" s="13" t="e">
        <f>'[11]Burndown Chart'!$N$123</f>
        <v>#REF!</v>
      </c>
      <c r="K14" s="13" t="e">
        <f>'[11]Burndown Chart'!$O$123</f>
        <v>#REF!</v>
      </c>
      <c r="L14" s="12" t="e">
        <f t="shared" si="2"/>
        <v>#REF!</v>
      </c>
      <c r="M14" s="35" t="e">
        <f t="shared" si="35"/>
        <v>#REF!</v>
      </c>
      <c r="N14" s="13" t="e">
        <f>'[11]Burndown Chart'!$N$124</f>
        <v>#REF!</v>
      </c>
      <c r="O14" s="13" t="e">
        <f>'[11]Burndown Chart'!$O$124</f>
        <v>#REF!</v>
      </c>
      <c r="P14" s="12" t="e">
        <f t="shared" si="5"/>
        <v>#REF!</v>
      </c>
      <c r="Q14" s="35" t="e">
        <f t="shared" si="36"/>
        <v>#REF!</v>
      </c>
      <c r="R14" s="13" t="e">
        <f>'[11]Burndown Chart'!$N$125</f>
        <v>#REF!</v>
      </c>
      <c r="S14" s="13" t="e">
        <f>'[11]Burndown Chart'!$O$125</f>
        <v>#REF!</v>
      </c>
      <c r="T14" s="12" t="e">
        <f t="shared" si="6"/>
        <v>#REF!</v>
      </c>
      <c r="U14" s="35" t="e">
        <f t="shared" si="7"/>
        <v>#REF!</v>
      </c>
      <c r="V14" s="34" t="e">
        <f>'[11]Burndown Chart'!$N$137</f>
        <v>#REF!</v>
      </c>
      <c r="W14" s="13" t="e">
        <f>'[11]Burndown Chart'!$O$137</f>
        <v>#REF!</v>
      </c>
      <c r="X14" s="12" t="e">
        <f t="shared" si="8"/>
        <v>#REF!</v>
      </c>
      <c r="Y14" s="35" t="e">
        <f t="shared" si="9"/>
        <v>#REF!</v>
      </c>
      <c r="Z14" s="13" t="e">
        <f>'[11]Burndown Chart'!$N$138</f>
        <v>#REF!</v>
      </c>
      <c r="AA14" s="13" t="e">
        <f>'[11]Burndown Chart'!$O$138</f>
        <v>#REF!</v>
      </c>
      <c r="AB14" s="12" t="e">
        <f t="shared" si="10"/>
        <v>#REF!</v>
      </c>
      <c r="AC14" s="35" t="e">
        <f t="shared" si="11"/>
        <v>#REF!</v>
      </c>
      <c r="AD14" s="13" t="e">
        <f>'[11]Burndown Chart'!$N$139</f>
        <v>#REF!</v>
      </c>
      <c r="AE14" s="13" t="e">
        <f>'[11]Burndown Chart'!$O$139</f>
        <v>#REF!</v>
      </c>
      <c r="AF14" s="12" t="e">
        <f t="shared" si="12"/>
        <v>#REF!</v>
      </c>
      <c r="AG14" s="35" t="e">
        <f t="shared" si="13"/>
        <v>#REF!</v>
      </c>
      <c r="AH14" s="13" t="e">
        <f>'[11]Burndown Chart'!$N$140</f>
        <v>#REF!</v>
      </c>
      <c r="AI14" s="13" t="e">
        <f>'[11]Burndown Chart'!$O$140</f>
        <v>#REF!</v>
      </c>
      <c r="AJ14" s="12" t="e">
        <f t="shared" si="14"/>
        <v>#REF!</v>
      </c>
      <c r="AK14" s="35" t="e">
        <f t="shared" si="15"/>
        <v>#REF!</v>
      </c>
      <c r="AL14" s="13" t="e">
        <f>'[11]Capacidad Equipos'!$N$16</f>
        <v>#REF!</v>
      </c>
      <c r="AM14" s="13" t="e">
        <f>'[11]Burndown Chart'!$Q$95</f>
        <v>#REF!</v>
      </c>
      <c r="AN14" s="12" t="e">
        <f t="shared" si="16"/>
        <v>#REF!</v>
      </c>
      <c r="AO14" s="12" t="e">
        <f t="shared" si="17"/>
        <v>#REF!</v>
      </c>
      <c r="AP14" s="15" t="e">
        <f t="shared" si="18"/>
        <v>#REF!</v>
      </c>
      <c r="AQ14" s="14" t="e">
        <f>IF(AN14=0,0,SUM($AN$4:AN14)/C14)</f>
        <v>#REF!</v>
      </c>
      <c r="AR14" s="15">
        <f t="shared" si="19"/>
        <v>0</v>
      </c>
      <c r="AS14" s="12" t="e">
        <f t="shared" si="37"/>
        <v>#REF!</v>
      </c>
      <c r="AT14" s="18" t="e">
        <f t="shared" si="38"/>
        <v>#REF!</v>
      </c>
      <c r="AU14" s="88" t="e">
        <f>'[11]Burndown Chart'!$N$129</f>
        <v>#REF!</v>
      </c>
      <c r="AV14" s="12" t="e">
        <f t="shared" si="3"/>
        <v>#REF!</v>
      </c>
      <c r="AW14" s="12" t="e">
        <f t="shared" si="3"/>
        <v>#REF!</v>
      </c>
      <c r="AX14" s="15" t="e">
        <f t="shared" si="4"/>
        <v>#REF!</v>
      </c>
      <c r="AY14" s="14" t="e">
        <f>IF(AV14=0,0,SUM($AV$4:AV14)/C14)</f>
        <v>#REF!</v>
      </c>
      <c r="AZ14" s="15">
        <f t="shared" si="20"/>
        <v>0</v>
      </c>
      <c r="BA14" s="12" t="e">
        <f t="shared" si="33"/>
        <v>#REF!</v>
      </c>
      <c r="BB14" s="18" t="e">
        <f t="shared" si="21"/>
        <v>#REF!</v>
      </c>
      <c r="BC14" s="34" t="e">
        <f>'[11]Burndown Chart'!$N$127</f>
        <v>#REF!</v>
      </c>
      <c r="BD14" s="13" t="e">
        <f>'[11]Burndown Chart'!$O$127</f>
        <v>#REF!</v>
      </c>
      <c r="BE14" s="12" t="e">
        <f t="shared" si="22"/>
        <v>#REF!</v>
      </c>
      <c r="BF14" s="35" t="e">
        <f t="shared" si="23"/>
        <v>#REF!</v>
      </c>
      <c r="BG14" s="13" t="e">
        <f>'[11]Burndown Chart'!$N$128</f>
        <v>#REF!</v>
      </c>
      <c r="BH14" s="13" t="e">
        <f>'[11]Burndown Chart'!$O$128</f>
        <v>#REF!</v>
      </c>
      <c r="BI14" s="12" t="e">
        <f t="shared" si="24"/>
        <v>#REF!</v>
      </c>
      <c r="BJ14" s="35" t="e">
        <f t="shared" si="25"/>
        <v>#REF!</v>
      </c>
      <c r="BK14" s="13" t="e">
        <f>'[11]Burndown Chart'!$N$129</f>
        <v>#REF!</v>
      </c>
      <c r="BL14" s="13" t="e">
        <f>'[11]Burndown Chart'!$O$129</f>
        <v>#REF!</v>
      </c>
      <c r="BM14" s="12" t="e">
        <f t="shared" si="26"/>
        <v>#REF!</v>
      </c>
      <c r="BN14" s="37" t="e">
        <f t="shared" si="27"/>
        <v>#REF!</v>
      </c>
      <c r="BO14" s="13" t="e">
        <f>'[11]Burndown Chart'!$N$130</f>
        <v>#REF!</v>
      </c>
      <c r="BP14" s="13" t="e">
        <f>'[11]Burndown Chart'!$O$130</f>
        <v>#REF!</v>
      </c>
      <c r="BQ14" s="12" t="e">
        <f t="shared" si="28"/>
        <v>#REF!</v>
      </c>
      <c r="BR14" s="37" t="e">
        <f t="shared" si="29"/>
        <v>#REF!</v>
      </c>
      <c r="BS14" s="124" t="e">
        <f>'[11]Burndown Chart'!$N$126</f>
        <v>#REF!</v>
      </c>
      <c r="BT14" s="124" t="e">
        <f>'[11]Burndown Chart'!$O$126</f>
        <v>#REF!</v>
      </c>
      <c r="BU14" s="14" t="e">
        <f t="shared" si="30"/>
        <v>#REF!</v>
      </c>
      <c r="BV14" s="15" t="e">
        <f t="shared" si="31"/>
        <v>#REF!</v>
      </c>
    </row>
    <row r="15" spans="1:74" x14ac:dyDescent="0.25">
      <c r="A15" s="57" t="s">
        <v>4053</v>
      </c>
      <c r="B15" s="4" t="str">
        <f t="shared" ca="1" si="0"/>
        <v>Pendiente</v>
      </c>
      <c r="C15" s="12">
        <f t="shared" si="32"/>
        <v>12</v>
      </c>
      <c r="D15" s="83">
        <f>VLOOKUP(A15,Config!$A:$C,2,0)</f>
        <v>45820</v>
      </c>
      <c r="E15" s="84">
        <f>VLOOKUP(A15,Config!$A:$C,3,0)</f>
        <v>45833</v>
      </c>
      <c r="F15" s="34" t="e">
        <f>'[12]Burndown Chart'!$N$122</f>
        <v>#REF!</v>
      </c>
      <c r="G15" s="13" t="e">
        <f>'[12]Burndown Chart'!$O$122</f>
        <v>#REF!</v>
      </c>
      <c r="H15" s="12" t="e">
        <f t="shared" si="1"/>
        <v>#REF!</v>
      </c>
      <c r="I15" s="35" t="e">
        <f t="shared" si="34"/>
        <v>#REF!</v>
      </c>
      <c r="J15" s="13" t="e">
        <f>'[12]Burndown Chart'!$N$123</f>
        <v>#REF!</v>
      </c>
      <c r="K15" s="13" t="e">
        <f>'[12]Burndown Chart'!$O$123</f>
        <v>#REF!</v>
      </c>
      <c r="L15" s="12" t="e">
        <f t="shared" si="2"/>
        <v>#REF!</v>
      </c>
      <c r="M15" s="35" t="e">
        <f t="shared" si="35"/>
        <v>#REF!</v>
      </c>
      <c r="N15" s="13" t="e">
        <f>'[12]Burndown Chart'!$N$124</f>
        <v>#REF!</v>
      </c>
      <c r="O15" s="13" t="e">
        <f>'[12]Burndown Chart'!$O$124</f>
        <v>#REF!</v>
      </c>
      <c r="P15" s="12" t="e">
        <f t="shared" si="5"/>
        <v>#REF!</v>
      </c>
      <c r="Q15" s="35" t="e">
        <f t="shared" si="36"/>
        <v>#REF!</v>
      </c>
      <c r="R15" s="13" t="e">
        <f>'[12]Burndown Chart'!$N$125</f>
        <v>#REF!</v>
      </c>
      <c r="S15" s="13" t="e">
        <f>'[12]Burndown Chart'!$O$125</f>
        <v>#REF!</v>
      </c>
      <c r="T15" s="12" t="e">
        <f t="shared" si="6"/>
        <v>#REF!</v>
      </c>
      <c r="U15" s="35" t="e">
        <f t="shared" si="7"/>
        <v>#REF!</v>
      </c>
      <c r="V15" s="34" t="e">
        <f>'[12]Burndown Chart'!$N$137</f>
        <v>#REF!</v>
      </c>
      <c r="W15" s="13" t="e">
        <f>'[12]Burndown Chart'!$O$137</f>
        <v>#REF!</v>
      </c>
      <c r="X15" s="12" t="e">
        <f t="shared" si="8"/>
        <v>#REF!</v>
      </c>
      <c r="Y15" s="35" t="e">
        <f t="shared" si="9"/>
        <v>#REF!</v>
      </c>
      <c r="Z15" s="13" t="e">
        <f>'[12]Burndown Chart'!$N$138</f>
        <v>#REF!</v>
      </c>
      <c r="AA15" s="13" t="e">
        <f>'[12]Burndown Chart'!$O$138</f>
        <v>#REF!</v>
      </c>
      <c r="AB15" s="12" t="e">
        <f t="shared" si="10"/>
        <v>#REF!</v>
      </c>
      <c r="AC15" s="35" t="e">
        <f t="shared" si="11"/>
        <v>#REF!</v>
      </c>
      <c r="AD15" s="13" t="e">
        <f>'[12]Burndown Chart'!$N$139</f>
        <v>#REF!</v>
      </c>
      <c r="AE15" s="13" t="e">
        <f>'[12]Burndown Chart'!$O$139</f>
        <v>#REF!</v>
      </c>
      <c r="AF15" s="12" t="e">
        <f t="shared" si="12"/>
        <v>#REF!</v>
      </c>
      <c r="AG15" s="35" t="e">
        <f t="shared" si="13"/>
        <v>#REF!</v>
      </c>
      <c r="AH15" s="13" t="e">
        <f>'[12]Burndown Chart'!$N$140</f>
        <v>#REF!</v>
      </c>
      <c r="AI15" s="13" t="e">
        <f>'[12]Burndown Chart'!$O$140</f>
        <v>#REF!</v>
      </c>
      <c r="AJ15" s="12" t="e">
        <f t="shared" si="14"/>
        <v>#REF!</v>
      </c>
      <c r="AK15" s="35" t="e">
        <f t="shared" si="15"/>
        <v>#REF!</v>
      </c>
      <c r="AL15" s="13" t="e">
        <f>'[12]Capacidad Equipos'!$N$16</f>
        <v>#REF!</v>
      </c>
      <c r="AM15" s="13" t="e">
        <f>'[12]Burndown Chart'!$Q$95</f>
        <v>#REF!</v>
      </c>
      <c r="AN15" s="12" t="e">
        <f t="shared" si="16"/>
        <v>#REF!</v>
      </c>
      <c r="AO15" s="12" t="e">
        <f t="shared" si="17"/>
        <v>#REF!</v>
      </c>
      <c r="AP15" s="15" t="e">
        <f t="shared" si="18"/>
        <v>#REF!</v>
      </c>
      <c r="AQ15" s="14" t="e">
        <f>IF(AN15=0,0,SUM($AN$4:AN15)/C15)</f>
        <v>#REF!</v>
      </c>
      <c r="AR15" s="15">
        <f t="shared" si="19"/>
        <v>0</v>
      </c>
      <c r="AS15" s="12" t="e">
        <f t="shared" si="37"/>
        <v>#REF!</v>
      </c>
      <c r="AT15" s="18" t="e">
        <f t="shared" si="38"/>
        <v>#REF!</v>
      </c>
      <c r="AU15" s="88" t="e">
        <f>'[12]Burndown Chart'!$N$129</f>
        <v>#REF!</v>
      </c>
      <c r="AV15" s="12" t="e">
        <f t="shared" si="3"/>
        <v>#REF!</v>
      </c>
      <c r="AW15" s="12" t="e">
        <f t="shared" si="3"/>
        <v>#REF!</v>
      </c>
      <c r="AX15" s="15" t="e">
        <f t="shared" si="4"/>
        <v>#REF!</v>
      </c>
      <c r="AY15" s="14" t="e">
        <f>IF(AV15=0,0,SUM($AV$4:AV15)/C15)</f>
        <v>#REF!</v>
      </c>
      <c r="AZ15" s="15">
        <f t="shared" si="20"/>
        <v>0</v>
      </c>
      <c r="BA15" s="12" t="e">
        <f t="shared" si="33"/>
        <v>#REF!</v>
      </c>
      <c r="BB15" s="18" t="e">
        <f t="shared" si="21"/>
        <v>#REF!</v>
      </c>
      <c r="BC15" s="34" t="e">
        <f>'[12]Burndown Chart'!$N$127</f>
        <v>#REF!</v>
      </c>
      <c r="BD15" s="13" t="e">
        <f>'[12]Burndown Chart'!$O$127</f>
        <v>#REF!</v>
      </c>
      <c r="BE15" s="12" t="e">
        <f t="shared" si="22"/>
        <v>#REF!</v>
      </c>
      <c r="BF15" s="35" t="e">
        <f t="shared" si="23"/>
        <v>#REF!</v>
      </c>
      <c r="BG15" s="13" t="e">
        <f>'[12]Burndown Chart'!$N$128</f>
        <v>#REF!</v>
      </c>
      <c r="BH15" s="13" t="e">
        <f>'[12]Burndown Chart'!$O$128</f>
        <v>#REF!</v>
      </c>
      <c r="BI15" s="12" t="e">
        <f t="shared" si="24"/>
        <v>#REF!</v>
      </c>
      <c r="BJ15" s="35" t="e">
        <f t="shared" si="25"/>
        <v>#REF!</v>
      </c>
      <c r="BK15" s="13" t="e">
        <f>'[12]Burndown Chart'!$N$129</f>
        <v>#REF!</v>
      </c>
      <c r="BL15" s="13" t="e">
        <f>'[12]Burndown Chart'!$O$129</f>
        <v>#REF!</v>
      </c>
      <c r="BM15" s="12" t="e">
        <f t="shared" si="26"/>
        <v>#REF!</v>
      </c>
      <c r="BN15" s="37" t="e">
        <f t="shared" si="27"/>
        <v>#REF!</v>
      </c>
      <c r="BO15" s="13" t="e">
        <f>'[12]Burndown Chart'!$N$130</f>
        <v>#REF!</v>
      </c>
      <c r="BP15" s="13" t="e">
        <f>'[12]Burndown Chart'!$O$130</f>
        <v>#REF!</v>
      </c>
      <c r="BQ15" s="12" t="e">
        <f t="shared" si="28"/>
        <v>#REF!</v>
      </c>
      <c r="BR15" s="37" t="e">
        <f t="shared" si="29"/>
        <v>#REF!</v>
      </c>
      <c r="BS15" s="124" t="e">
        <f>'[12]Burndown Chart'!$N$126</f>
        <v>#REF!</v>
      </c>
      <c r="BT15" s="124" t="e">
        <f>'[12]Burndown Chart'!$O$126</f>
        <v>#REF!</v>
      </c>
      <c r="BU15" s="14" t="e">
        <f t="shared" si="30"/>
        <v>#REF!</v>
      </c>
      <c r="BV15" s="15" t="e">
        <f t="shared" si="31"/>
        <v>#REF!</v>
      </c>
    </row>
    <row r="16" spans="1:74" x14ac:dyDescent="0.25">
      <c r="A16" s="57" t="s">
        <v>4054</v>
      </c>
      <c r="B16" s="4" t="str">
        <f t="shared" ca="1" si="0"/>
        <v>Pendiente</v>
      </c>
      <c r="C16" s="12">
        <f t="shared" si="32"/>
        <v>13</v>
      </c>
      <c r="D16" s="83">
        <f>VLOOKUP(A16,Config!$A:$C,2,0)</f>
        <v>45834</v>
      </c>
      <c r="E16" s="84">
        <f>VLOOKUP(A16,Config!$A:$C,3,0)</f>
        <v>45847</v>
      </c>
      <c r="F16" s="34" t="e">
        <f>'[13]Burndown Chart'!$N$122</f>
        <v>#REF!</v>
      </c>
      <c r="G16" s="13" t="e">
        <f>'[13]Burndown Chart'!$O$122</f>
        <v>#REF!</v>
      </c>
      <c r="H16" s="12" t="e">
        <f t="shared" si="1"/>
        <v>#REF!</v>
      </c>
      <c r="I16" s="35" t="e">
        <f t="shared" si="34"/>
        <v>#REF!</v>
      </c>
      <c r="J16" s="13" t="e">
        <f>'[13]Burndown Chart'!$N$123</f>
        <v>#REF!</v>
      </c>
      <c r="K16" s="13" t="e">
        <f>'[13]Burndown Chart'!$O$123</f>
        <v>#REF!</v>
      </c>
      <c r="L16" s="12" t="e">
        <f t="shared" si="2"/>
        <v>#REF!</v>
      </c>
      <c r="M16" s="35" t="e">
        <f t="shared" si="35"/>
        <v>#REF!</v>
      </c>
      <c r="N16" s="13" t="e">
        <f>'[13]Burndown Chart'!$N$124</f>
        <v>#REF!</v>
      </c>
      <c r="O16" s="13" t="e">
        <f>'[13]Burndown Chart'!$O$124</f>
        <v>#REF!</v>
      </c>
      <c r="P16" s="12" t="e">
        <f t="shared" si="5"/>
        <v>#REF!</v>
      </c>
      <c r="Q16" s="35" t="e">
        <f t="shared" si="36"/>
        <v>#REF!</v>
      </c>
      <c r="R16" s="13" t="e">
        <f>'[13]Burndown Chart'!$N$125</f>
        <v>#REF!</v>
      </c>
      <c r="S16" s="13" t="e">
        <f>'[13]Burndown Chart'!$O$125</f>
        <v>#REF!</v>
      </c>
      <c r="T16" s="12" t="e">
        <f>R16-S16</f>
        <v>#REF!</v>
      </c>
      <c r="U16" s="35" t="e">
        <f t="shared" si="7"/>
        <v>#REF!</v>
      </c>
      <c r="V16" s="34" t="e">
        <f>'[13]Burndown Chart'!$N$137</f>
        <v>#REF!</v>
      </c>
      <c r="W16" s="13" t="e">
        <f>'[13]Burndown Chart'!$O$137</f>
        <v>#REF!</v>
      </c>
      <c r="X16" s="12" t="e">
        <f>V16-W16</f>
        <v>#REF!</v>
      </c>
      <c r="Y16" s="35" t="e">
        <f>V16/AU16</f>
        <v>#REF!</v>
      </c>
      <c r="Z16" s="13" t="e">
        <f>'[13]Burndown Chart'!$N$138</f>
        <v>#REF!</v>
      </c>
      <c r="AA16" s="13" t="e">
        <f>'[13]Burndown Chart'!$O$138</f>
        <v>#REF!</v>
      </c>
      <c r="AB16" s="12" t="e">
        <f>Z16-AA16</f>
        <v>#REF!</v>
      </c>
      <c r="AC16" s="35" t="e">
        <f>Z16/AU16</f>
        <v>#REF!</v>
      </c>
      <c r="AD16" s="13" t="e">
        <f>'[13]Burndown Chart'!$N$139</f>
        <v>#REF!</v>
      </c>
      <c r="AE16" s="13" t="e">
        <f>'[13]Burndown Chart'!$O$139</f>
        <v>#REF!</v>
      </c>
      <c r="AF16" s="12" t="e">
        <f>AD16-AE16</f>
        <v>#REF!</v>
      </c>
      <c r="AG16" s="35" t="e">
        <f>AD16/AU16</f>
        <v>#REF!</v>
      </c>
      <c r="AH16" s="13" t="e">
        <f>'[13]Burndown Chart'!$N$140</f>
        <v>#REF!</v>
      </c>
      <c r="AI16" s="13" t="e">
        <f>'[13]Burndown Chart'!$O$140</f>
        <v>#REF!</v>
      </c>
      <c r="AJ16" s="12" t="e">
        <f>AH16-AI16</f>
        <v>#REF!</v>
      </c>
      <c r="AK16" s="35" t="e">
        <f>AH16/AU16</f>
        <v>#REF!</v>
      </c>
      <c r="AL16" s="13" t="e">
        <f>'[13]Capacidad Equipos'!$N$16</f>
        <v>#REF!</v>
      </c>
      <c r="AM16" s="13" t="e">
        <f>'[13]Burndown Chart'!$Q$95</f>
        <v>#REF!</v>
      </c>
      <c r="AN16" s="12" t="e">
        <f t="shared" si="16"/>
        <v>#REF!</v>
      </c>
      <c r="AO16" s="12" t="e">
        <f t="shared" si="17"/>
        <v>#REF!</v>
      </c>
      <c r="AP16" s="15" t="e">
        <f t="shared" si="18"/>
        <v>#REF!</v>
      </c>
      <c r="AQ16" s="14" t="e">
        <f>IF(AN16=0,0,SUM($AN$4:AN16)/C16)</f>
        <v>#REF!</v>
      </c>
      <c r="AR16" s="15">
        <f t="shared" si="19"/>
        <v>0</v>
      </c>
      <c r="AS16" s="12" t="e">
        <f t="shared" si="37"/>
        <v>#REF!</v>
      </c>
      <c r="AT16" s="18" t="e">
        <f t="shared" si="38"/>
        <v>#REF!</v>
      </c>
      <c r="AU16" s="38" t="e">
        <f>'[13]Burndown Chart'!$N$129</f>
        <v>#REF!</v>
      </c>
      <c r="AV16" s="12" t="e">
        <f>W16+AA16+AE16+AI16</f>
        <v>#REF!</v>
      </c>
      <c r="AW16" s="12" t="e">
        <f>X16+AB16+AF16+AJ16</f>
        <v>#REF!</v>
      </c>
      <c r="AX16" s="15" t="e">
        <f xml:space="preserve"> AV16/AU16</f>
        <v>#REF!</v>
      </c>
      <c r="AY16" s="14" t="e">
        <f>IF(AV16=0,0,SUM($AV$4:AV16)/C16)</f>
        <v>#REF!</v>
      </c>
      <c r="AZ16" s="15">
        <f t="shared" si="20"/>
        <v>0</v>
      </c>
      <c r="BA16" s="12" t="e">
        <f t="shared" si="33"/>
        <v>#REF!</v>
      </c>
      <c r="BB16" s="18" t="e">
        <f t="shared" si="21"/>
        <v>#REF!</v>
      </c>
      <c r="BC16" s="34" t="e">
        <f>'[13]Burndown Chart'!$N$127</f>
        <v>#REF!</v>
      </c>
      <c r="BD16" s="13" t="e">
        <f>'[13]Burndown Chart'!$O$127</f>
        <v>#REF!</v>
      </c>
      <c r="BE16" s="12" t="e">
        <f t="shared" si="22"/>
        <v>#REF!</v>
      </c>
      <c r="BF16" s="35" t="e">
        <f t="shared" si="23"/>
        <v>#REF!</v>
      </c>
      <c r="BG16" s="13" t="e">
        <f>'[13]Burndown Chart'!$N$128</f>
        <v>#REF!</v>
      </c>
      <c r="BH16" s="13" t="e">
        <f>'[13]Burndown Chart'!$O$128</f>
        <v>#REF!</v>
      </c>
      <c r="BI16" s="12" t="e">
        <f t="shared" si="24"/>
        <v>#REF!</v>
      </c>
      <c r="BJ16" s="35" t="e">
        <f t="shared" si="25"/>
        <v>#REF!</v>
      </c>
      <c r="BK16" s="13" t="e">
        <f>'[13]Burndown Chart'!$N$129</f>
        <v>#REF!</v>
      </c>
      <c r="BL16" s="13" t="e">
        <f>'[13]Burndown Chart'!$O$129</f>
        <v>#REF!</v>
      </c>
      <c r="BM16" s="12" t="e">
        <f t="shared" si="26"/>
        <v>#REF!</v>
      </c>
      <c r="BN16" s="37" t="e">
        <f t="shared" si="27"/>
        <v>#REF!</v>
      </c>
      <c r="BO16" s="13" t="e">
        <f>'[13]Burndown Chart'!$N$130</f>
        <v>#REF!</v>
      </c>
      <c r="BP16" s="13" t="e">
        <f>'[13]Burndown Chart'!$O$130</f>
        <v>#REF!</v>
      </c>
      <c r="BQ16" s="12" t="e">
        <f t="shared" si="28"/>
        <v>#REF!</v>
      </c>
      <c r="BR16" s="37" t="e">
        <f t="shared" si="29"/>
        <v>#REF!</v>
      </c>
      <c r="BS16" s="124" t="e">
        <f>'[13]Burndown Chart'!$N$126</f>
        <v>#REF!</v>
      </c>
      <c r="BT16" s="124" t="e">
        <f>'[13]Burndown Chart'!$O$126</f>
        <v>#REF!</v>
      </c>
      <c r="BU16" s="14" t="e">
        <f t="shared" si="30"/>
        <v>#REF!</v>
      </c>
      <c r="BV16" s="15" t="e">
        <f t="shared" si="31"/>
        <v>#REF!</v>
      </c>
    </row>
    <row r="17" spans="1:74" x14ac:dyDescent="0.25">
      <c r="A17" s="57" t="s">
        <v>4055</v>
      </c>
      <c r="B17" s="4" t="str">
        <f t="shared" ca="1" si="0"/>
        <v>Pendiente</v>
      </c>
      <c r="C17" s="12">
        <f t="shared" si="32"/>
        <v>14</v>
      </c>
      <c r="D17" s="83">
        <f>VLOOKUP(A17,Config!$A:$C,2,0)</f>
        <v>45848</v>
      </c>
      <c r="E17" s="84">
        <f>VLOOKUP(A17,Config!$A:$C,3,0)</f>
        <v>45861</v>
      </c>
      <c r="F17" s="34" t="e">
        <f>'[14]Burndown Chart'!$N$122</f>
        <v>#REF!</v>
      </c>
      <c r="G17" s="13" t="e">
        <f>'[14]Burndown Chart'!$O$122</f>
        <v>#REF!</v>
      </c>
      <c r="H17" s="12" t="e">
        <f t="shared" si="1"/>
        <v>#REF!</v>
      </c>
      <c r="I17" s="35" t="e">
        <f t="shared" si="34"/>
        <v>#REF!</v>
      </c>
      <c r="J17" s="13" t="e">
        <f>'[14]Burndown Chart'!$N$123</f>
        <v>#REF!</v>
      </c>
      <c r="K17" s="13" t="e">
        <f>'[14]Burndown Chart'!$O$123</f>
        <v>#REF!</v>
      </c>
      <c r="L17" s="12" t="e">
        <f t="shared" si="2"/>
        <v>#REF!</v>
      </c>
      <c r="M17" s="35" t="e">
        <f t="shared" si="35"/>
        <v>#REF!</v>
      </c>
      <c r="N17" s="13" t="e">
        <f>'[14]Burndown Chart'!$N$124</f>
        <v>#REF!</v>
      </c>
      <c r="O17" s="13" t="e">
        <f>'[14]Burndown Chart'!$O$124</f>
        <v>#REF!</v>
      </c>
      <c r="P17" s="12" t="e">
        <f t="shared" si="5"/>
        <v>#REF!</v>
      </c>
      <c r="Q17" s="35" t="e">
        <f t="shared" si="36"/>
        <v>#REF!</v>
      </c>
      <c r="R17" s="13" t="e">
        <f>'[14]Burndown Chart'!$N$125</f>
        <v>#REF!</v>
      </c>
      <c r="S17" s="13" t="e">
        <f>'[14]Burndown Chart'!$O$125</f>
        <v>#REF!</v>
      </c>
      <c r="T17" s="12" t="e">
        <f>R17-S17</f>
        <v>#REF!</v>
      </c>
      <c r="U17" s="35" t="e">
        <f t="shared" si="7"/>
        <v>#REF!</v>
      </c>
      <c r="V17" s="34" t="e">
        <f>'[14]Burndown Chart'!$N$137</f>
        <v>#REF!</v>
      </c>
      <c r="W17" s="13" t="e">
        <f>'[14]Burndown Chart'!$O$137</f>
        <v>#REF!</v>
      </c>
      <c r="X17" s="12" t="e">
        <f t="shared" ref="X17:X29" si="39">V17-W17</f>
        <v>#REF!</v>
      </c>
      <c r="Y17" s="35" t="e">
        <f t="shared" ref="Y17:Y29" si="40">V17/AU17</f>
        <v>#REF!</v>
      </c>
      <c r="Z17" s="13" t="e">
        <f>'[14]Burndown Chart'!$N$138</f>
        <v>#REF!</v>
      </c>
      <c r="AA17" s="13" t="e">
        <f>'[14]Burndown Chart'!$O$138</f>
        <v>#REF!</v>
      </c>
      <c r="AB17" s="12" t="e">
        <f t="shared" ref="AB17:AB29" si="41">Z17-AA17</f>
        <v>#REF!</v>
      </c>
      <c r="AC17" s="35" t="e">
        <f t="shared" ref="AC17:AC29" si="42">Z17/AU17</f>
        <v>#REF!</v>
      </c>
      <c r="AD17" s="13" t="e">
        <f>'[14]Burndown Chart'!$N$139</f>
        <v>#REF!</v>
      </c>
      <c r="AE17" s="13" t="e">
        <f>'[14]Burndown Chart'!$O$139</f>
        <v>#REF!</v>
      </c>
      <c r="AF17" s="12" t="e">
        <f t="shared" ref="AF17:AF29" si="43">AD17-AE17</f>
        <v>#REF!</v>
      </c>
      <c r="AG17" s="35" t="e">
        <f t="shared" ref="AG17:AG29" si="44">AD17/AU17</f>
        <v>#REF!</v>
      </c>
      <c r="AH17" s="13" t="e">
        <f>'[14]Burndown Chart'!$N$140</f>
        <v>#REF!</v>
      </c>
      <c r="AI17" s="13" t="e">
        <f>'[14]Burndown Chart'!$O$140</f>
        <v>#REF!</v>
      </c>
      <c r="AJ17" s="12" t="e">
        <f t="shared" ref="AJ17:AJ29" si="45">AH17-AI17</f>
        <v>#REF!</v>
      </c>
      <c r="AK17" s="35" t="e">
        <f t="shared" ref="AK17:AK29" si="46">AH17/AU17</f>
        <v>#REF!</v>
      </c>
      <c r="AL17" s="13" t="e">
        <f>'[14]Capacidad Equipos'!$N$16</f>
        <v>#REF!</v>
      </c>
      <c r="AM17" s="13" t="e">
        <f>'[14]Burndown Chart'!$Q$95</f>
        <v>#REF!</v>
      </c>
      <c r="AN17" s="12" t="e">
        <f t="shared" si="16"/>
        <v>#REF!</v>
      </c>
      <c r="AO17" s="12" t="e">
        <f t="shared" si="17"/>
        <v>#REF!</v>
      </c>
      <c r="AP17" s="15" t="e">
        <f t="shared" si="18"/>
        <v>#REF!</v>
      </c>
      <c r="AQ17" s="14" t="e">
        <f>IF(AN17=0,0,SUM($AN$4:AN17)/C17)</f>
        <v>#REF!</v>
      </c>
      <c r="AR17" s="15">
        <f t="shared" si="19"/>
        <v>0</v>
      </c>
      <c r="AS17" s="12" t="e">
        <f t="shared" si="37"/>
        <v>#REF!</v>
      </c>
      <c r="AT17" s="18" t="e">
        <f t="shared" si="38"/>
        <v>#REF!</v>
      </c>
      <c r="AU17" s="32" t="e">
        <f>'[14]Burndown Chart'!$N$129</f>
        <v>#REF!</v>
      </c>
      <c r="AV17" s="12" t="e">
        <f t="shared" ref="AV17:AW29" si="47">W17+AA17+AE17+AI17</f>
        <v>#REF!</v>
      </c>
      <c r="AW17" s="12" t="e">
        <f t="shared" si="47"/>
        <v>#REF!</v>
      </c>
      <c r="AX17" s="15" t="e">
        <f t="shared" ref="AX17:AX29" si="48" xml:space="preserve"> AV17/AU17</f>
        <v>#REF!</v>
      </c>
      <c r="AY17" s="14" t="e">
        <f>IF(AV17=0,0,SUM($AV$4:AV17)/C17)</f>
        <v>#REF!</v>
      </c>
      <c r="AZ17" s="15">
        <f t="shared" si="20"/>
        <v>0</v>
      </c>
      <c r="BA17" s="12" t="e">
        <f t="shared" si="33"/>
        <v>#REF!</v>
      </c>
      <c r="BB17" s="18" t="e">
        <f t="shared" si="21"/>
        <v>#REF!</v>
      </c>
      <c r="BC17" s="34" t="e">
        <f>'[14]Burndown Chart'!$N$127</f>
        <v>#REF!</v>
      </c>
      <c r="BD17" s="13" t="e">
        <f>'[14]Burndown Chart'!$O$127</f>
        <v>#REF!</v>
      </c>
      <c r="BE17" s="12" t="e">
        <f t="shared" si="22"/>
        <v>#REF!</v>
      </c>
      <c r="BF17" s="35" t="e">
        <f t="shared" si="23"/>
        <v>#REF!</v>
      </c>
      <c r="BG17" s="13" t="e">
        <f>'[14]Burndown Chart'!$N$128</f>
        <v>#REF!</v>
      </c>
      <c r="BH17" s="13" t="e">
        <f>'[14]Burndown Chart'!$O$128</f>
        <v>#REF!</v>
      </c>
      <c r="BI17" s="12" t="e">
        <f t="shared" si="24"/>
        <v>#REF!</v>
      </c>
      <c r="BJ17" s="35" t="e">
        <f t="shared" si="25"/>
        <v>#REF!</v>
      </c>
      <c r="BK17" s="13" t="e">
        <f>'[14]Burndown Chart'!$N$129</f>
        <v>#REF!</v>
      </c>
      <c r="BL17" s="13" t="e">
        <f>'[14]Burndown Chart'!$O$129</f>
        <v>#REF!</v>
      </c>
      <c r="BM17" s="12" t="e">
        <f t="shared" si="26"/>
        <v>#REF!</v>
      </c>
      <c r="BN17" s="37" t="e">
        <f t="shared" si="27"/>
        <v>#REF!</v>
      </c>
      <c r="BO17" s="13" t="e">
        <f>'[14]Burndown Chart'!$N$130</f>
        <v>#REF!</v>
      </c>
      <c r="BP17" s="13" t="e">
        <f>'[14]Burndown Chart'!$O$130</f>
        <v>#REF!</v>
      </c>
      <c r="BQ17" s="12" t="e">
        <f t="shared" si="28"/>
        <v>#REF!</v>
      </c>
      <c r="BR17" s="37" t="e">
        <f t="shared" si="29"/>
        <v>#REF!</v>
      </c>
      <c r="BS17" s="124" t="e">
        <f>'[14]Burndown Chart'!$N$126</f>
        <v>#REF!</v>
      </c>
      <c r="BT17" s="124" t="e">
        <f>'[14]Burndown Chart'!$O$126</f>
        <v>#REF!</v>
      </c>
      <c r="BU17" s="14" t="e">
        <f t="shared" si="30"/>
        <v>#REF!</v>
      </c>
      <c r="BV17" s="15" t="e">
        <f t="shared" si="31"/>
        <v>#REF!</v>
      </c>
    </row>
    <row r="18" spans="1:74" x14ac:dyDescent="0.25">
      <c r="A18" s="57" t="s">
        <v>4056</v>
      </c>
      <c r="B18" s="4" t="str">
        <f t="shared" ca="1" si="0"/>
        <v>Pendiente</v>
      </c>
      <c r="C18" s="12">
        <f t="shared" si="32"/>
        <v>15</v>
      </c>
      <c r="D18" s="83">
        <f>VLOOKUP(A18,Config!$A:$C,2,0)</f>
        <v>45862</v>
      </c>
      <c r="E18" s="84">
        <f>VLOOKUP(A18,Config!$A:$C,3,0)</f>
        <v>45875</v>
      </c>
      <c r="F18" s="34" t="e">
        <f>'[15]Burndown Chart'!$N$122</f>
        <v>#REF!</v>
      </c>
      <c r="G18" s="13" t="e">
        <f>'[15]Burndown Chart'!$O$122</f>
        <v>#REF!</v>
      </c>
      <c r="H18" s="12" t="e">
        <f t="shared" si="1"/>
        <v>#REF!</v>
      </c>
      <c r="I18" s="35" t="e">
        <f t="shared" si="34"/>
        <v>#REF!</v>
      </c>
      <c r="J18" s="13" t="e">
        <f>'[15]Burndown Chart'!$N$123</f>
        <v>#REF!</v>
      </c>
      <c r="K18" s="13" t="e">
        <f>'[15]Burndown Chart'!$O$123</f>
        <v>#REF!</v>
      </c>
      <c r="L18" s="12" t="e">
        <f t="shared" si="2"/>
        <v>#REF!</v>
      </c>
      <c r="M18" s="35" t="e">
        <f t="shared" si="35"/>
        <v>#REF!</v>
      </c>
      <c r="N18" s="13" t="e">
        <f>'[15]Burndown Chart'!$N$124</f>
        <v>#REF!</v>
      </c>
      <c r="O18" s="13" t="e">
        <f>'[15]Burndown Chart'!$O$124</f>
        <v>#REF!</v>
      </c>
      <c r="P18" s="12" t="e">
        <f t="shared" si="5"/>
        <v>#REF!</v>
      </c>
      <c r="Q18" s="35" t="e">
        <f t="shared" si="36"/>
        <v>#REF!</v>
      </c>
      <c r="R18" s="13" t="e">
        <f>'[15]Burndown Chart'!$N$125</f>
        <v>#REF!</v>
      </c>
      <c r="S18" s="13" t="e">
        <f>'[15]Burndown Chart'!$O$125</f>
        <v>#REF!</v>
      </c>
      <c r="T18" s="12" t="e">
        <f t="shared" si="6"/>
        <v>#REF!</v>
      </c>
      <c r="U18" s="35" t="e">
        <f t="shared" si="7"/>
        <v>#REF!</v>
      </c>
      <c r="V18" s="34" t="e">
        <f>'[15]Burndown Chart'!$N$137</f>
        <v>#REF!</v>
      </c>
      <c r="W18" s="13" t="e">
        <f>'[15]Burndown Chart'!$O$137</f>
        <v>#REF!</v>
      </c>
      <c r="X18" s="12" t="e">
        <f t="shared" si="39"/>
        <v>#REF!</v>
      </c>
      <c r="Y18" s="35" t="e">
        <f t="shared" si="40"/>
        <v>#REF!</v>
      </c>
      <c r="Z18" s="13" t="e">
        <f>'[15]Burndown Chart'!$N$138</f>
        <v>#REF!</v>
      </c>
      <c r="AA18" s="13" t="e">
        <f>'[15]Burndown Chart'!$O$138</f>
        <v>#REF!</v>
      </c>
      <c r="AB18" s="12" t="e">
        <f t="shared" si="41"/>
        <v>#REF!</v>
      </c>
      <c r="AC18" s="35" t="e">
        <f t="shared" si="42"/>
        <v>#REF!</v>
      </c>
      <c r="AD18" s="13" t="e">
        <f>'[15]Burndown Chart'!$N$139</f>
        <v>#REF!</v>
      </c>
      <c r="AE18" s="13" t="e">
        <f>'[15]Burndown Chart'!$O$139</f>
        <v>#REF!</v>
      </c>
      <c r="AF18" s="12" t="e">
        <f t="shared" si="43"/>
        <v>#REF!</v>
      </c>
      <c r="AG18" s="35" t="e">
        <f t="shared" si="44"/>
        <v>#REF!</v>
      </c>
      <c r="AH18" s="13" t="e">
        <f>'[15]Burndown Chart'!$N$140</f>
        <v>#REF!</v>
      </c>
      <c r="AI18" s="13" t="e">
        <f>'[15]Burndown Chart'!$O$140</f>
        <v>#REF!</v>
      </c>
      <c r="AJ18" s="12" t="e">
        <f t="shared" si="45"/>
        <v>#REF!</v>
      </c>
      <c r="AK18" s="35" t="e">
        <f t="shared" si="46"/>
        <v>#REF!</v>
      </c>
      <c r="AL18" s="13" t="e">
        <f>'[15]Capacidad Equipos'!$N$16</f>
        <v>#REF!</v>
      </c>
      <c r="AM18" s="13" t="e">
        <f>'[15]Burndown Chart'!$Q$95</f>
        <v>#REF!</v>
      </c>
      <c r="AN18" s="12" t="e">
        <f t="shared" si="16"/>
        <v>#REF!</v>
      </c>
      <c r="AO18" s="12" t="e">
        <f t="shared" si="17"/>
        <v>#REF!</v>
      </c>
      <c r="AP18" s="15" t="e">
        <f t="shared" si="18"/>
        <v>#REF!</v>
      </c>
      <c r="AQ18" s="14" t="e">
        <f>IF(AN18=0,0,SUM($AN$4:AN18)/C18)</f>
        <v>#REF!</v>
      </c>
      <c r="AR18" s="15">
        <f t="shared" si="19"/>
        <v>0</v>
      </c>
      <c r="AS18" s="12" t="e">
        <f t="shared" si="37"/>
        <v>#REF!</v>
      </c>
      <c r="AT18" s="18" t="e">
        <f t="shared" si="38"/>
        <v>#REF!</v>
      </c>
      <c r="AU18" s="32" t="e">
        <f>'[15]Burndown Chart'!$N$129</f>
        <v>#REF!</v>
      </c>
      <c r="AV18" s="12" t="e">
        <f t="shared" si="47"/>
        <v>#REF!</v>
      </c>
      <c r="AW18" s="12" t="e">
        <f t="shared" si="47"/>
        <v>#REF!</v>
      </c>
      <c r="AX18" s="15" t="e">
        <f t="shared" si="48"/>
        <v>#REF!</v>
      </c>
      <c r="AY18" s="14" t="e">
        <f>IF(AV18=0,0,SUM($AV$4:AV18)/C18)</f>
        <v>#REF!</v>
      </c>
      <c r="AZ18" s="15">
        <f t="shared" si="20"/>
        <v>0</v>
      </c>
      <c r="BA18" s="12" t="e">
        <f t="shared" si="33"/>
        <v>#REF!</v>
      </c>
      <c r="BB18" s="18" t="e">
        <f t="shared" si="21"/>
        <v>#REF!</v>
      </c>
      <c r="BC18" s="34" t="e">
        <f>'[15]Burndown Chart'!$N$127</f>
        <v>#REF!</v>
      </c>
      <c r="BD18" s="13" t="e">
        <f>'[15]Burndown Chart'!$O$127</f>
        <v>#REF!</v>
      </c>
      <c r="BE18" s="12" t="e">
        <f t="shared" si="22"/>
        <v>#REF!</v>
      </c>
      <c r="BF18" s="35" t="e">
        <f t="shared" si="23"/>
        <v>#REF!</v>
      </c>
      <c r="BG18" s="13" t="e">
        <f>'[15]Burndown Chart'!$N$128</f>
        <v>#REF!</v>
      </c>
      <c r="BH18" s="13" t="e">
        <f>'[15]Burndown Chart'!$O$128</f>
        <v>#REF!</v>
      </c>
      <c r="BI18" s="12" t="e">
        <f t="shared" si="24"/>
        <v>#REF!</v>
      </c>
      <c r="BJ18" s="35" t="e">
        <f t="shared" si="25"/>
        <v>#REF!</v>
      </c>
      <c r="BK18" s="13" t="e">
        <f>'[15]Burndown Chart'!$N$129</f>
        <v>#REF!</v>
      </c>
      <c r="BL18" s="13" t="e">
        <f>'[15]Burndown Chart'!$O$129</f>
        <v>#REF!</v>
      </c>
      <c r="BM18" s="12" t="e">
        <f t="shared" si="26"/>
        <v>#REF!</v>
      </c>
      <c r="BN18" s="37" t="e">
        <f t="shared" si="27"/>
        <v>#REF!</v>
      </c>
      <c r="BO18" s="13" t="e">
        <f>'[15]Burndown Chart'!$N$130</f>
        <v>#REF!</v>
      </c>
      <c r="BP18" s="13" t="e">
        <f>'[15]Burndown Chart'!$O$130</f>
        <v>#REF!</v>
      </c>
      <c r="BQ18" s="12" t="e">
        <f t="shared" si="28"/>
        <v>#REF!</v>
      </c>
      <c r="BR18" s="37" t="e">
        <f t="shared" si="29"/>
        <v>#REF!</v>
      </c>
      <c r="BS18" s="124" t="e">
        <f>'[15]Burndown Chart'!$N$126</f>
        <v>#REF!</v>
      </c>
      <c r="BT18" s="124" t="e">
        <f>'[15]Burndown Chart'!$O$126</f>
        <v>#REF!</v>
      </c>
      <c r="BU18" s="14" t="e">
        <f t="shared" si="30"/>
        <v>#REF!</v>
      </c>
      <c r="BV18" s="15" t="e">
        <f t="shared" si="31"/>
        <v>#REF!</v>
      </c>
    </row>
    <row r="19" spans="1:74" x14ac:dyDescent="0.25">
      <c r="A19" s="57" t="s">
        <v>4057</v>
      </c>
      <c r="B19" s="4" t="str">
        <f t="shared" ca="1" si="0"/>
        <v>Pendiente</v>
      </c>
      <c r="C19" s="12">
        <f t="shared" si="32"/>
        <v>16</v>
      </c>
      <c r="D19" s="83">
        <f>VLOOKUP(A19,Config!$A:$C,2,0)</f>
        <v>45876</v>
      </c>
      <c r="E19" s="84">
        <f>VLOOKUP(A19,Config!$A:$C,3,0)</f>
        <v>45889</v>
      </c>
      <c r="F19" s="34" t="e">
        <f>'[16]Burndown Chart'!$N$122</f>
        <v>#REF!</v>
      </c>
      <c r="G19" s="13" t="e">
        <f>'[16]Burndown Chart'!$O$122</f>
        <v>#REF!</v>
      </c>
      <c r="H19" s="12" t="e">
        <f t="shared" si="1"/>
        <v>#REF!</v>
      </c>
      <c r="I19" s="35" t="e">
        <f t="shared" si="34"/>
        <v>#REF!</v>
      </c>
      <c r="J19" s="13" t="e">
        <f>'[16]Burndown Chart'!$N$123</f>
        <v>#REF!</v>
      </c>
      <c r="K19" s="13" t="e">
        <f>'[16]Burndown Chart'!$O$123</f>
        <v>#REF!</v>
      </c>
      <c r="L19" s="12" t="e">
        <f t="shared" si="2"/>
        <v>#REF!</v>
      </c>
      <c r="M19" s="35" t="e">
        <f t="shared" si="35"/>
        <v>#REF!</v>
      </c>
      <c r="N19" s="13" t="e">
        <f>'[16]Burndown Chart'!$N$124</f>
        <v>#REF!</v>
      </c>
      <c r="O19" s="13" t="e">
        <f>'[16]Burndown Chart'!$O$124</f>
        <v>#REF!</v>
      </c>
      <c r="P19" s="12" t="e">
        <f t="shared" si="5"/>
        <v>#REF!</v>
      </c>
      <c r="Q19" s="35" t="e">
        <f t="shared" si="36"/>
        <v>#REF!</v>
      </c>
      <c r="R19" s="13" t="e">
        <f>'[16]Burndown Chart'!$N$125</f>
        <v>#REF!</v>
      </c>
      <c r="S19" s="13" t="e">
        <f>'[16]Burndown Chart'!$O$125</f>
        <v>#REF!</v>
      </c>
      <c r="T19" s="12" t="e">
        <f t="shared" si="6"/>
        <v>#REF!</v>
      </c>
      <c r="U19" s="35" t="e">
        <f t="shared" si="7"/>
        <v>#REF!</v>
      </c>
      <c r="V19" s="34" t="e">
        <f>'[16]Burndown Chart'!$N$137</f>
        <v>#REF!</v>
      </c>
      <c r="W19" s="13" t="e">
        <f>'[16]Burndown Chart'!$O$137</f>
        <v>#REF!</v>
      </c>
      <c r="X19" s="12" t="e">
        <f t="shared" si="39"/>
        <v>#REF!</v>
      </c>
      <c r="Y19" s="35" t="e">
        <f t="shared" si="40"/>
        <v>#REF!</v>
      </c>
      <c r="Z19" s="13" t="e">
        <f>'[16]Burndown Chart'!$N$138</f>
        <v>#REF!</v>
      </c>
      <c r="AA19" s="13" t="e">
        <f>'[16]Burndown Chart'!$O$138</f>
        <v>#REF!</v>
      </c>
      <c r="AB19" s="12" t="e">
        <f t="shared" si="41"/>
        <v>#REF!</v>
      </c>
      <c r="AC19" s="35" t="e">
        <f t="shared" si="42"/>
        <v>#REF!</v>
      </c>
      <c r="AD19" s="13" t="e">
        <f>'[16]Burndown Chart'!$N$139</f>
        <v>#REF!</v>
      </c>
      <c r="AE19" s="13" t="e">
        <f>'[16]Burndown Chart'!$O$139</f>
        <v>#REF!</v>
      </c>
      <c r="AF19" s="12" t="e">
        <f t="shared" si="43"/>
        <v>#REF!</v>
      </c>
      <c r="AG19" s="35" t="e">
        <f t="shared" si="44"/>
        <v>#REF!</v>
      </c>
      <c r="AH19" s="13" t="e">
        <f>'[16]Burndown Chart'!$N$140</f>
        <v>#REF!</v>
      </c>
      <c r="AI19" s="13" t="e">
        <f>'[16]Burndown Chart'!$O$140</f>
        <v>#REF!</v>
      </c>
      <c r="AJ19" s="12" t="e">
        <f t="shared" si="45"/>
        <v>#REF!</v>
      </c>
      <c r="AK19" s="35" t="e">
        <f t="shared" si="46"/>
        <v>#REF!</v>
      </c>
      <c r="AL19" s="13" t="e">
        <f>'[16]Capacidad Equipos'!$N$16</f>
        <v>#REF!</v>
      </c>
      <c r="AM19" s="13" t="e">
        <f>'[16]Burndown Chart'!$Q$95</f>
        <v>#REF!</v>
      </c>
      <c r="AN19" s="12" t="e">
        <f t="shared" si="16"/>
        <v>#REF!</v>
      </c>
      <c r="AO19" s="12" t="e">
        <f t="shared" si="17"/>
        <v>#REF!</v>
      </c>
      <c r="AP19" s="15" t="e">
        <f t="shared" si="18"/>
        <v>#REF!</v>
      </c>
      <c r="AQ19" s="14" t="e">
        <f>IF(AN19=0,0,SUM($AN$4:AN19)/C19)</f>
        <v>#REF!</v>
      </c>
      <c r="AR19" s="15">
        <f t="shared" si="19"/>
        <v>0</v>
      </c>
      <c r="AS19" s="12" t="e">
        <f t="shared" si="37"/>
        <v>#REF!</v>
      </c>
      <c r="AT19" s="18" t="e">
        <f t="shared" si="38"/>
        <v>#REF!</v>
      </c>
      <c r="AU19" s="32" t="e">
        <f>'[16]Burndown Chart'!$N$129</f>
        <v>#REF!</v>
      </c>
      <c r="AV19" s="12" t="e">
        <f t="shared" si="47"/>
        <v>#REF!</v>
      </c>
      <c r="AW19" s="12" t="e">
        <f t="shared" si="47"/>
        <v>#REF!</v>
      </c>
      <c r="AX19" s="15" t="e">
        <f t="shared" si="48"/>
        <v>#REF!</v>
      </c>
      <c r="AY19" s="14" t="e">
        <f>IF(AV19=0,0,SUM($AV$4:AV19)/C19)</f>
        <v>#REF!</v>
      </c>
      <c r="AZ19" s="15">
        <f t="shared" si="20"/>
        <v>0</v>
      </c>
      <c r="BA19" s="12" t="e">
        <f t="shared" si="33"/>
        <v>#REF!</v>
      </c>
      <c r="BB19" s="18" t="e">
        <f t="shared" si="21"/>
        <v>#REF!</v>
      </c>
      <c r="BC19" s="34" t="e">
        <f>'[16]Burndown Chart'!$N$127</f>
        <v>#REF!</v>
      </c>
      <c r="BD19" s="13" t="e">
        <f>'[16]Burndown Chart'!$O$127</f>
        <v>#REF!</v>
      </c>
      <c r="BE19" s="12" t="e">
        <f t="shared" si="22"/>
        <v>#REF!</v>
      </c>
      <c r="BF19" s="35" t="e">
        <f t="shared" si="23"/>
        <v>#REF!</v>
      </c>
      <c r="BG19" s="13" t="e">
        <f>'[16]Burndown Chart'!$N$128</f>
        <v>#REF!</v>
      </c>
      <c r="BH19" s="13" t="e">
        <f>'[16]Burndown Chart'!$O$128</f>
        <v>#REF!</v>
      </c>
      <c r="BI19" s="12" t="e">
        <f t="shared" si="24"/>
        <v>#REF!</v>
      </c>
      <c r="BJ19" s="35" t="e">
        <f t="shared" si="25"/>
        <v>#REF!</v>
      </c>
      <c r="BK19" s="13" t="e">
        <f>'[16]Burndown Chart'!$N$129</f>
        <v>#REF!</v>
      </c>
      <c r="BL19" s="13" t="e">
        <f>'[16]Burndown Chart'!$O$129</f>
        <v>#REF!</v>
      </c>
      <c r="BM19" s="12" t="e">
        <f t="shared" si="26"/>
        <v>#REF!</v>
      </c>
      <c r="BN19" s="37" t="e">
        <f t="shared" si="27"/>
        <v>#REF!</v>
      </c>
      <c r="BO19" s="13" t="e">
        <f>'[16]Burndown Chart'!$N$130</f>
        <v>#REF!</v>
      </c>
      <c r="BP19" s="13" t="e">
        <f>'[16]Burndown Chart'!$O$130</f>
        <v>#REF!</v>
      </c>
      <c r="BQ19" s="12" t="e">
        <f t="shared" si="28"/>
        <v>#REF!</v>
      </c>
      <c r="BR19" s="37" t="e">
        <f t="shared" si="29"/>
        <v>#REF!</v>
      </c>
      <c r="BS19" s="124" t="e">
        <f>'[16]Burndown Chart'!$N$126</f>
        <v>#REF!</v>
      </c>
      <c r="BT19" s="124" t="e">
        <f>'[16]Burndown Chart'!$O$126</f>
        <v>#REF!</v>
      </c>
      <c r="BU19" s="14" t="e">
        <f t="shared" si="30"/>
        <v>#REF!</v>
      </c>
      <c r="BV19" s="15" t="e">
        <f t="shared" si="31"/>
        <v>#REF!</v>
      </c>
    </row>
    <row r="20" spans="1:74" x14ac:dyDescent="0.25">
      <c r="A20" s="57" t="s">
        <v>4058</v>
      </c>
      <c r="B20" s="4" t="str">
        <f t="shared" ca="1" si="0"/>
        <v>Pendiente</v>
      </c>
      <c r="C20" s="12">
        <f t="shared" si="32"/>
        <v>17</v>
      </c>
      <c r="D20" s="83">
        <f>VLOOKUP(A20,Config!$A:$C,2,0)</f>
        <v>45890</v>
      </c>
      <c r="E20" s="84">
        <f>VLOOKUP(A20,Config!$A:$C,3,0)</f>
        <v>45903</v>
      </c>
      <c r="F20" s="34" t="e">
        <f>'[17]Burndown Chart'!$N$122</f>
        <v>#REF!</v>
      </c>
      <c r="G20" s="13" t="e">
        <f>'[17]Burndown Chart'!$O$122</f>
        <v>#REF!</v>
      </c>
      <c r="H20" s="12" t="e">
        <f t="shared" si="1"/>
        <v>#REF!</v>
      </c>
      <c r="I20" s="35" t="e">
        <f t="shared" si="34"/>
        <v>#REF!</v>
      </c>
      <c r="J20" s="13" t="e">
        <f>'[17]Burndown Chart'!$N$123</f>
        <v>#REF!</v>
      </c>
      <c r="K20" s="13" t="e">
        <f>'[17]Burndown Chart'!$O$123</f>
        <v>#REF!</v>
      </c>
      <c r="L20" s="12" t="e">
        <f t="shared" si="2"/>
        <v>#REF!</v>
      </c>
      <c r="M20" s="35" t="e">
        <f t="shared" si="35"/>
        <v>#REF!</v>
      </c>
      <c r="N20" s="13" t="e">
        <f>'[17]Burndown Chart'!$N$124</f>
        <v>#REF!</v>
      </c>
      <c r="O20" s="13" t="e">
        <f>'[17]Burndown Chart'!$O$124</f>
        <v>#REF!</v>
      </c>
      <c r="P20" s="12" t="e">
        <f t="shared" si="5"/>
        <v>#REF!</v>
      </c>
      <c r="Q20" s="35" t="e">
        <f t="shared" si="36"/>
        <v>#REF!</v>
      </c>
      <c r="R20" s="13" t="e">
        <f>'[17]Burndown Chart'!$N$125</f>
        <v>#REF!</v>
      </c>
      <c r="S20" s="13" t="e">
        <f>'[17]Burndown Chart'!$O$125</f>
        <v>#REF!</v>
      </c>
      <c r="T20" s="12" t="e">
        <f t="shared" si="6"/>
        <v>#REF!</v>
      </c>
      <c r="U20" s="35" t="e">
        <f t="shared" si="7"/>
        <v>#REF!</v>
      </c>
      <c r="V20" s="34" t="e">
        <f>'[17]Burndown Chart'!$N$137</f>
        <v>#REF!</v>
      </c>
      <c r="W20" s="13" t="e">
        <f>'[17]Burndown Chart'!$O$137</f>
        <v>#REF!</v>
      </c>
      <c r="X20" s="12" t="e">
        <f t="shared" si="39"/>
        <v>#REF!</v>
      </c>
      <c r="Y20" s="35" t="e">
        <f t="shared" si="40"/>
        <v>#REF!</v>
      </c>
      <c r="Z20" s="13" t="e">
        <f>'[17]Burndown Chart'!$N$138</f>
        <v>#REF!</v>
      </c>
      <c r="AA20" s="13" t="e">
        <f>'[17]Burndown Chart'!$O$138</f>
        <v>#REF!</v>
      </c>
      <c r="AB20" s="12" t="e">
        <f t="shared" si="41"/>
        <v>#REF!</v>
      </c>
      <c r="AC20" s="35" t="e">
        <f t="shared" si="42"/>
        <v>#REF!</v>
      </c>
      <c r="AD20" s="13" t="e">
        <f>'[17]Burndown Chart'!$N$139</f>
        <v>#REF!</v>
      </c>
      <c r="AE20" s="13" t="e">
        <f>'[17]Burndown Chart'!$O$139</f>
        <v>#REF!</v>
      </c>
      <c r="AF20" s="12" t="e">
        <f t="shared" si="43"/>
        <v>#REF!</v>
      </c>
      <c r="AG20" s="35" t="e">
        <f t="shared" si="44"/>
        <v>#REF!</v>
      </c>
      <c r="AH20" s="13" t="e">
        <f>'[17]Burndown Chart'!$N$140</f>
        <v>#REF!</v>
      </c>
      <c r="AI20" s="13" t="e">
        <f>'[17]Burndown Chart'!$O$140</f>
        <v>#REF!</v>
      </c>
      <c r="AJ20" s="12" t="e">
        <f t="shared" si="45"/>
        <v>#REF!</v>
      </c>
      <c r="AK20" s="35" t="e">
        <f t="shared" si="46"/>
        <v>#REF!</v>
      </c>
      <c r="AL20" s="13" t="e">
        <f>'[17]Capacidad Equipos'!$N$16</f>
        <v>#REF!</v>
      </c>
      <c r="AM20" s="13" t="e">
        <f>'[17]Burndown Chart'!$Q$95</f>
        <v>#REF!</v>
      </c>
      <c r="AN20" s="12" t="e">
        <f t="shared" si="16"/>
        <v>#REF!</v>
      </c>
      <c r="AO20" s="12" t="e">
        <f t="shared" si="17"/>
        <v>#REF!</v>
      </c>
      <c r="AP20" s="15" t="e">
        <f t="shared" si="18"/>
        <v>#REF!</v>
      </c>
      <c r="AQ20" s="14" t="e">
        <f>IF(AN20=0,0,SUM($AN$4:AN20)/C20)</f>
        <v>#REF!</v>
      </c>
      <c r="AR20" s="15">
        <f t="shared" si="19"/>
        <v>0</v>
      </c>
      <c r="AS20" s="12" t="e">
        <f t="shared" si="37"/>
        <v>#REF!</v>
      </c>
      <c r="AT20" s="18" t="e">
        <f t="shared" si="38"/>
        <v>#REF!</v>
      </c>
      <c r="AU20" s="32" t="e">
        <f>'[17]Burndown Chart'!$N$129</f>
        <v>#REF!</v>
      </c>
      <c r="AV20" s="12" t="e">
        <f t="shared" si="47"/>
        <v>#REF!</v>
      </c>
      <c r="AW20" s="12" t="e">
        <f t="shared" si="47"/>
        <v>#REF!</v>
      </c>
      <c r="AX20" s="15" t="e">
        <f t="shared" si="48"/>
        <v>#REF!</v>
      </c>
      <c r="AY20" s="14" t="e">
        <f>IF(AV20=0,0,SUM($AV$4:AV20)/C20)</f>
        <v>#REF!</v>
      </c>
      <c r="AZ20" s="15">
        <f t="shared" si="20"/>
        <v>0</v>
      </c>
      <c r="BA20" s="12" t="e">
        <f t="shared" si="33"/>
        <v>#REF!</v>
      </c>
      <c r="BB20" s="18" t="e">
        <f t="shared" si="21"/>
        <v>#REF!</v>
      </c>
      <c r="BC20" s="34" t="e">
        <f>'[17]Burndown Chart'!$N$127</f>
        <v>#REF!</v>
      </c>
      <c r="BD20" s="13" t="e">
        <f>'[17]Burndown Chart'!$O$127</f>
        <v>#REF!</v>
      </c>
      <c r="BE20" s="12" t="e">
        <f t="shared" si="22"/>
        <v>#REF!</v>
      </c>
      <c r="BF20" s="35" t="e">
        <f t="shared" si="23"/>
        <v>#REF!</v>
      </c>
      <c r="BG20" s="13" t="e">
        <f>'[17]Burndown Chart'!$N$128</f>
        <v>#REF!</v>
      </c>
      <c r="BH20" s="13" t="e">
        <f>'[17]Burndown Chart'!$O$128</f>
        <v>#REF!</v>
      </c>
      <c r="BI20" s="12" t="e">
        <f t="shared" si="24"/>
        <v>#REF!</v>
      </c>
      <c r="BJ20" s="35" t="e">
        <f t="shared" si="25"/>
        <v>#REF!</v>
      </c>
      <c r="BK20" s="13" t="e">
        <f>'[17]Burndown Chart'!$N$129</f>
        <v>#REF!</v>
      </c>
      <c r="BL20" s="13" t="e">
        <f>'[17]Burndown Chart'!$O$129</f>
        <v>#REF!</v>
      </c>
      <c r="BM20" s="12" t="e">
        <f t="shared" si="26"/>
        <v>#REF!</v>
      </c>
      <c r="BN20" s="37" t="e">
        <f t="shared" si="27"/>
        <v>#REF!</v>
      </c>
      <c r="BO20" s="13" t="e">
        <f>'[17]Burndown Chart'!$N$130</f>
        <v>#REF!</v>
      </c>
      <c r="BP20" s="13" t="e">
        <f>'[17]Burndown Chart'!$O$130</f>
        <v>#REF!</v>
      </c>
      <c r="BQ20" s="12" t="e">
        <f t="shared" si="28"/>
        <v>#REF!</v>
      </c>
      <c r="BR20" s="37" t="e">
        <f t="shared" si="29"/>
        <v>#REF!</v>
      </c>
      <c r="BS20" s="124" t="e">
        <f>'[17]Burndown Chart'!$N$126</f>
        <v>#REF!</v>
      </c>
      <c r="BT20" s="124" t="e">
        <f>'[17]Burndown Chart'!$O$126</f>
        <v>#REF!</v>
      </c>
      <c r="BU20" s="14" t="e">
        <f t="shared" si="30"/>
        <v>#REF!</v>
      </c>
      <c r="BV20" s="15" t="e">
        <f t="shared" si="31"/>
        <v>#REF!</v>
      </c>
    </row>
    <row r="21" spans="1:74" x14ac:dyDescent="0.25">
      <c r="A21" s="57" t="s">
        <v>4059</v>
      </c>
      <c r="B21" s="4" t="str">
        <f t="shared" ca="1" si="0"/>
        <v>Pendiente</v>
      </c>
      <c r="C21" s="12">
        <f t="shared" si="32"/>
        <v>18</v>
      </c>
      <c r="D21" s="83">
        <f>VLOOKUP(A21,Config!$A:$C,2,0)</f>
        <v>45904</v>
      </c>
      <c r="E21" s="84">
        <f>VLOOKUP(A21,Config!$A:$C,3,0)</f>
        <v>45917</v>
      </c>
      <c r="F21" s="34" t="e">
        <f>'[18]Burndown Chart'!$N$122</f>
        <v>#REF!</v>
      </c>
      <c r="G21" s="13" t="e">
        <f>'[18]Burndown Chart'!$O$122</f>
        <v>#REF!</v>
      </c>
      <c r="H21" s="12" t="e">
        <f t="shared" si="1"/>
        <v>#REF!</v>
      </c>
      <c r="I21" s="35" t="e">
        <f t="shared" si="34"/>
        <v>#REF!</v>
      </c>
      <c r="J21" s="13" t="e">
        <f>'[18]Burndown Chart'!$N$123</f>
        <v>#REF!</v>
      </c>
      <c r="K21" s="13" t="e">
        <f>'[18]Burndown Chart'!$O$123</f>
        <v>#REF!</v>
      </c>
      <c r="L21" s="12" t="e">
        <f t="shared" si="2"/>
        <v>#REF!</v>
      </c>
      <c r="M21" s="35" t="e">
        <f t="shared" si="35"/>
        <v>#REF!</v>
      </c>
      <c r="N21" s="13" t="e">
        <f>'[18]Burndown Chart'!$N$124</f>
        <v>#REF!</v>
      </c>
      <c r="O21" s="13" t="e">
        <f>'[18]Burndown Chart'!$O$124</f>
        <v>#REF!</v>
      </c>
      <c r="P21" s="12" t="e">
        <f t="shared" si="5"/>
        <v>#REF!</v>
      </c>
      <c r="Q21" s="35" t="e">
        <f t="shared" si="36"/>
        <v>#REF!</v>
      </c>
      <c r="R21" s="13" t="e">
        <f>'[18]Burndown Chart'!$N$125</f>
        <v>#REF!</v>
      </c>
      <c r="S21" s="13" t="e">
        <f>'[18]Burndown Chart'!$O$125</f>
        <v>#REF!</v>
      </c>
      <c r="T21" s="12" t="e">
        <f t="shared" si="6"/>
        <v>#REF!</v>
      </c>
      <c r="U21" s="35" t="e">
        <f t="shared" si="7"/>
        <v>#REF!</v>
      </c>
      <c r="V21" s="34" t="e">
        <f>'[18]Burndown Chart'!$N$137</f>
        <v>#REF!</v>
      </c>
      <c r="W21" s="13" t="e">
        <f>'[18]Burndown Chart'!$O$137</f>
        <v>#REF!</v>
      </c>
      <c r="X21" s="12" t="e">
        <f t="shared" si="39"/>
        <v>#REF!</v>
      </c>
      <c r="Y21" s="35" t="e">
        <f t="shared" si="40"/>
        <v>#REF!</v>
      </c>
      <c r="Z21" s="13" t="e">
        <f>'[18]Burndown Chart'!$N$138</f>
        <v>#REF!</v>
      </c>
      <c r="AA21" s="13" t="e">
        <f>'[18]Burndown Chart'!$O$138</f>
        <v>#REF!</v>
      </c>
      <c r="AB21" s="12" t="e">
        <f t="shared" si="41"/>
        <v>#REF!</v>
      </c>
      <c r="AC21" s="35" t="e">
        <f t="shared" si="42"/>
        <v>#REF!</v>
      </c>
      <c r="AD21" s="13" t="e">
        <f>'[18]Burndown Chart'!$N$139</f>
        <v>#REF!</v>
      </c>
      <c r="AE21" s="13" t="e">
        <f>'[18]Burndown Chart'!$O$139</f>
        <v>#REF!</v>
      </c>
      <c r="AF21" s="12" t="e">
        <f t="shared" si="43"/>
        <v>#REF!</v>
      </c>
      <c r="AG21" s="35" t="e">
        <f t="shared" si="44"/>
        <v>#REF!</v>
      </c>
      <c r="AH21" s="13" t="e">
        <f>'[18]Burndown Chart'!$N$140</f>
        <v>#REF!</v>
      </c>
      <c r="AI21" s="13" t="e">
        <f>'[18]Burndown Chart'!$O$140</f>
        <v>#REF!</v>
      </c>
      <c r="AJ21" s="12" t="e">
        <f t="shared" si="45"/>
        <v>#REF!</v>
      </c>
      <c r="AK21" s="35" t="e">
        <f t="shared" si="46"/>
        <v>#REF!</v>
      </c>
      <c r="AL21" s="13" t="e">
        <f>'[18]Capacidad Equipos'!$N$16</f>
        <v>#REF!</v>
      </c>
      <c r="AM21" s="13" t="e">
        <f>'[18]Burndown Chart'!$Q$95</f>
        <v>#REF!</v>
      </c>
      <c r="AN21" s="12" t="e">
        <f t="shared" si="16"/>
        <v>#REF!</v>
      </c>
      <c r="AO21" s="12" t="e">
        <f t="shared" si="17"/>
        <v>#REF!</v>
      </c>
      <c r="AP21" s="15" t="e">
        <f t="shared" si="18"/>
        <v>#REF!</v>
      </c>
      <c r="AQ21" s="14" t="e">
        <f>IF(AN21=0,0,SUM($AN$4:AN21)/C21)</f>
        <v>#REF!</v>
      </c>
      <c r="AR21" s="15">
        <f t="shared" si="19"/>
        <v>0</v>
      </c>
      <c r="AS21" s="12" t="e">
        <f t="shared" si="37"/>
        <v>#REF!</v>
      </c>
      <c r="AT21" s="18" t="e">
        <f t="shared" si="38"/>
        <v>#REF!</v>
      </c>
      <c r="AU21" s="32" t="e">
        <f>'[18]Burndown Chart'!$N$129</f>
        <v>#REF!</v>
      </c>
      <c r="AV21" s="12" t="e">
        <f t="shared" si="47"/>
        <v>#REF!</v>
      </c>
      <c r="AW21" s="12" t="e">
        <f t="shared" si="47"/>
        <v>#REF!</v>
      </c>
      <c r="AX21" s="15" t="e">
        <f t="shared" si="48"/>
        <v>#REF!</v>
      </c>
      <c r="AY21" s="14" t="e">
        <f>IF(AV21=0,0,SUM($AV$4:AV21)/C21)</f>
        <v>#REF!</v>
      </c>
      <c r="AZ21" s="15">
        <f t="shared" si="20"/>
        <v>0</v>
      </c>
      <c r="BA21" s="12" t="e">
        <f t="shared" si="33"/>
        <v>#REF!</v>
      </c>
      <c r="BB21" s="18" t="e">
        <f t="shared" si="21"/>
        <v>#REF!</v>
      </c>
      <c r="BC21" s="34" t="e">
        <f>'[18]Burndown Chart'!$N$127</f>
        <v>#REF!</v>
      </c>
      <c r="BD21" s="13" t="e">
        <f>'[18]Burndown Chart'!$O$127</f>
        <v>#REF!</v>
      </c>
      <c r="BE21" s="12" t="e">
        <f t="shared" si="22"/>
        <v>#REF!</v>
      </c>
      <c r="BF21" s="35" t="e">
        <f t="shared" si="23"/>
        <v>#REF!</v>
      </c>
      <c r="BG21" s="13" t="e">
        <f>'[18]Burndown Chart'!$N$128</f>
        <v>#REF!</v>
      </c>
      <c r="BH21" s="13" t="e">
        <f>'[18]Burndown Chart'!$O$128</f>
        <v>#REF!</v>
      </c>
      <c r="BI21" s="12" t="e">
        <f t="shared" si="24"/>
        <v>#REF!</v>
      </c>
      <c r="BJ21" s="35" t="e">
        <f t="shared" si="25"/>
        <v>#REF!</v>
      </c>
      <c r="BK21" s="13" t="e">
        <f>'[18]Burndown Chart'!$N$129</f>
        <v>#REF!</v>
      </c>
      <c r="BL21" s="13" t="e">
        <f>'[18]Burndown Chart'!$O$129</f>
        <v>#REF!</v>
      </c>
      <c r="BM21" s="12" t="e">
        <f t="shared" si="26"/>
        <v>#REF!</v>
      </c>
      <c r="BN21" s="37" t="e">
        <f t="shared" si="27"/>
        <v>#REF!</v>
      </c>
      <c r="BO21" s="13" t="e">
        <f>'[18]Burndown Chart'!$N$130</f>
        <v>#REF!</v>
      </c>
      <c r="BP21" s="13" t="e">
        <f>'[18]Burndown Chart'!$O$130</f>
        <v>#REF!</v>
      </c>
      <c r="BQ21" s="12" t="e">
        <f t="shared" si="28"/>
        <v>#REF!</v>
      </c>
      <c r="BR21" s="37" t="e">
        <f t="shared" si="29"/>
        <v>#REF!</v>
      </c>
      <c r="BS21" s="124" t="e">
        <f>'[18]Burndown Chart'!$N$126</f>
        <v>#REF!</v>
      </c>
      <c r="BT21" s="124" t="e">
        <f>'[18]Burndown Chart'!$O$126</f>
        <v>#REF!</v>
      </c>
      <c r="BU21" s="14" t="e">
        <f t="shared" si="30"/>
        <v>#REF!</v>
      </c>
      <c r="BV21" s="15" t="e">
        <f t="shared" si="31"/>
        <v>#REF!</v>
      </c>
    </row>
    <row r="22" spans="1:74" x14ac:dyDescent="0.25">
      <c r="A22" s="57" t="s">
        <v>4060</v>
      </c>
      <c r="B22" s="4" t="str">
        <f t="shared" ca="1" si="0"/>
        <v>Pendiente</v>
      </c>
      <c r="C22" s="12">
        <f t="shared" si="32"/>
        <v>19</v>
      </c>
      <c r="D22" s="83">
        <f>VLOOKUP(A22,Config!$A:$C,2,0)</f>
        <v>45918</v>
      </c>
      <c r="E22" s="84">
        <f>VLOOKUP(A22,Config!$A:$C,3,0)</f>
        <v>45931</v>
      </c>
      <c r="F22" s="34" t="e">
        <f>'[19]Burndown Chart'!$N$122</f>
        <v>#REF!</v>
      </c>
      <c r="G22" s="13" t="e">
        <f>'[19]Burndown Chart'!$O$122</f>
        <v>#REF!</v>
      </c>
      <c r="H22" s="12" t="e">
        <f t="shared" si="1"/>
        <v>#REF!</v>
      </c>
      <c r="I22" s="35" t="e">
        <f t="shared" si="34"/>
        <v>#REF!</v>
      </c>
      <c r="J22" s="13" t="e">
        <f>'[19]Burndown Chart'!$N$123</f>
        <v>#REF!</v>
      </c>
      <c r="K22" s="13" t="e">
        <f>'[19]Burndown Chart'!$O$123</f>
        <v>#REF!</v>
      </c>
      <c r="L22" s="12" t="e">
        <f t="shared" si="2"/>
        <v>#REF!</v>
      </c>
      <c r="M22" s="35" t="e">
        <f t="shared" si="35"/>
        <v>#REF!</v>
      </c>
      <c r="N22" s="13" t="e">
        <f>'[19]Burndown Chart'!$N$124</f>
        <v>#REF!</v>
      </c>
      <c r="O22" s="13" t="e">
        <f>'[19]Burndown Chart'!$O$124</f>
        <v>#REF!</v>
      </c>
      <c r="P22" s="12" t="e">
        <f t="shared" si="5"/>
        <v>#REF!</v>
      </c>
      <c r="Q22" s="35" t="e">
        <f t="shared" si="36"/>
        <v>#REF!</v>
      </c>
      <c r="R22" s="13" t="e">
        <f>'[19]Burndown Chart'!$N$125</f>
        <v>#REF!</v>
      </c>
      <c r="S22" s="13" t="e">
        <f>'[19]Burndown Chart'!$O$125</f>
        <v>#REF!</v>
      </c>
      <c r="T22" s="12" t="e">
        <f t="shared" si="6"/>
        <v>#REF!</v>
      </c>
      <c r="U22" s="35" t="e">
        <f t="shared" si="7"/>
        <v>#REF!</v>
      </c>
      <c r="V22" s="34" t="e">
        <f>'[19]Burndown Chart'!$N$137</f>
        <v>#REF!</v>
      </c>
      <c r="W22" s="13" t="e">
        <f>'[19]Burndown Chart'!$O$137</f>
        <v>#REF!</v>
      </c>
      <c r="X22" s="12" t="e">
        <f t="shared" si="39"/>
        <v>#REF!</v>
      </c>
      <c r="Y22" s="35" t="e">
        <f t="shared" si="40"/>
        <v>#REF!</v>
      </c>
      <c r="Z22" s="13" t="e">
        <f>'[19]Burndown Chart'!$N$138</f>
        <v>#REF!</v>
      </c>
      <c r="AA22" s="13" t="e">
        <f>'[19]Burndown Chart'!$O$138</f>
        <v>#REF!</v>
      </c>
      <c r="AB22" s="12" t="e">
        <f t="shared" si="41"/>
        <v>#REF!</v>
      </c>
      <c r="AC22" s="35" t="e">
        <f t="shared" si="42"/>
        <v>#REF!</v>
      </c>
      <c r="AD22" s="13" t="e">
        <f>'[19]Burndown Chart'!$N$139</f>
        <v>#REF!</v>
      </c>
      <c r="AE22" s="13" t="e">
        <f>'[19]Burndown Chart'!$O$139</f>
        <v>#REF!</v>
      </c>
      <c r="AF22" s="12" t="e">
        <f t="shared" si="43"/>
        <v>#REF!</v>
      </c>
      <c r="AG22" s="35" t="e">
        <f t="shared" si="44"/>
        <v>#REF!</v>
      </c>
      <c r="AH22" s="13" t="e">
        <f>'[19]Burndown Chart'!$N$140</f>
        <v>#REF!</v>
      </c>
      <c r="AI22" s="13" t="e">
        <f>'[19]Burndown Chart'!$O$140</f>
        <v>#REF!</v>
      </c>
      <c r="AJ22" s="12" t="e">
        <f t="shared" si="45"/>
        <v>#REF!</v>
      </c>
      <c r="AK22" s="35" t="e">
        <f t="shared" si="46"/>
        <v>#REF!</v>
      </c>
      <c r="AL22" s="13" t="e">
        <f>'[19]Capacidad Equipos'!$N$16</f>
        <v>#REF!</v>
      </c>
      <c r="AM22" s="13" t="e">
        <f>'[19]Burndown Chart'!$Q$95</f>
        <v>#REF!</v>
      </c>
      <c r="AN22" s="12" t="e">
        <f t="shared" si="16"/>
        <v>#REF!</v>
      </c>
      <c r="AO22" s="12" t="e">
        <f t="shared" si="17"/>
        <v>#REF!</v>
      </c>
      <c r="AP22" s="15" t="e">
        <f t="shared" si="18"/>
        <v>#REF!</v>
      </c>
      <c r="AQ22" s="14" t="e">
        <f>IF(AN22=0,0,SUM($AN$4:AN22)/C22)</f>
        <v>#REF!</v>
      </c>
      <c r="AR22" s="15">
        <f t="shared" si="19"/>
        <v>0</v>
      </c>
      <c r="AS22" s="12" t="e">
        <f t="shared" si="37"/>
        <v>#REF!</v>
      </c>
      <c r="AT22" s="18" t="e">
        <f t="shared" si="38"/>
        <v>#REF!</v>
      </c>
      <c r="AU22" s="32" t="e">
        <f>'[19]Burndown Chart'!$N$129</f>
        <v>#REF!</v>
      </c>
      <c r="AV22" s="12" t="e">
        <f t="shared" si="47"/>
        <v>#REF!</v>
      </c>
      <c r="AW22" s="12" t="e">
        <f t="shared" si="47"/>
        <v>#REF!</v>
      </c>
      <c r="AX22" s="15" t="e">
        <f t="shared" si="48"/>
        <v>#REF!</v>
      </c>
      <c r="AY22" s="14" t="e">
        <f>IF(AV22=0,0,SUM($AV$4:AV22)/C22)</f>
        <v>#REF!</v>
      </c>
      <c r="AZ22" s="15">
        <f t="shared" si="20"/>
        <v>0</v>
      </c>
      <c r="BA22" s="12" t="e">
        <f t="shared" si="33"/>
        <v>#REF!</v>
      </c>
      <c r="BB22" s="18" t="e">
        <f t="shared" si="21"/>
        <v>#REF!</v>
      </c>
      <c r="BC22" s="34" t="e">
        <f>'[19]Burndown Chart'!$N$127</f>
        <v>#REF!</v>
      </c>
      <c r="BD22" s="13" t="e">
        <f>'[19]Burndown Chart'!$O$127</f>
        <v>#REF!</v>
      </c>
      <c r="BE22" s="12" t="e">
        <f t="shared" si="22"/>
        <v>#REF!</v>
      </c>
      <c r="BF22" s="35" t="e">
        <f t="shared" si="23"/>
        <v>#REF!</v>
      </c>
      <c r="BG22" s="13" t="e">
        <f>'[19]Burndown Chart'!$N$128</f>
        <v>#REF!</v>
      </c>
      <c r="BH22" s="13" t="e">
        <f>'[19]Burndown Chart'!$O$128</f>
        <v>#REF!</v>
      </c>
      <c r="BI22" s="12" t="e">
        <f t="shared" si="24"/>
        <v>#REF!</v>
      </c>
      <c r="BJ22" s="35" t="e">
        <f t="shared" si="25"/>
        <v>#REF!</v>
      </c>
      <c r="BK22" s="13" t="e">
        <f>'[19]Burndown Chart'!$N$129</f>
        <v>#REF!</v>
      </c>
      <c r="BL22" s="13" t="e">
        <f>'[19]Burndown Chart'!$O$129</f>
        <v>#REF!</v>
      </c>
      <c r="BM22" s="12" t="e">
        <f t="shared" si="26"/>
        <v>#REF!</v>
      </c>
      <c r="BN22" s="37" t="e">
        <f t="shared" si="27"/>
        <v>#REF!</v>
      </c>
      <c r="BO22" s="13" t="e">
        <f>'[19]Burndown Chart'!$N$130</f>
        <v>#REF!</v>
      </c>
      <c r="BP22" s="13" t="e">
        <f>'[19]Burndown Chart'!$O$130</f>
        <v>#REF!</v>
      </c>
      <c r="BQ22" s="12" t="e">
        <f t="shared" si="28"/>
        <v>#REF!</v>
      </c>
      <c r="BR22" s="37" t="e">
        <f t="shared" si="29"/>
        <v>#REF!</v>
      </c>
      <c r="BS22" s="124" t="e">
        <f>'[19]Burndown Chart'!$N$126</f>
        <v>#REF!</v>
      </c>
      <c r="BT22" s="124" t="e">
        <f>'[19]Burndown Chart'!$O$126</f>
        <v>#REF!</v>
      </c>
      <c r="BU22" s="14" t="e">
        <f t="shared" si="30"/>
        <v>#REF!</v>
      </c>
      <c r="BV22" s="15" t="e">
        <f t="shared" si="31"/>
        <v>#REF!</v>
      </c>
    </row>
    <row r="23" spans="1:74" x14ac:dyDescent="0.25">
      <c r="A23" s="57" t="s">
        <v>4061</v>
      </c>
      <c r="B23" s="4" t="str">
        <f t="shared" ca="1" si="0"/>
        <v>Pendiente</v>
      </c>
      <c r="C23" s="12">
        <f t="shared" si="32"/>
        <v>20</v>
      </c>
      <c r="D23" s="83">
        <f>VLOOKUP(A23,Config!$A:$C,2,0)</f>
        <v>45932</v>
      </c>
      <c r="E23" s="84">
        <f>VLOOKUP(A23,Config!$A:$C,3,0)</f>
        <v>45945</v>
      </c>
      <c r="F23" s="34" t="e">
        <f>'[20]Burndown Chart'!$N$122</f>
        <v>#REF!</v>
      </c>
      <c r="G23" s="13" t="e">
        <f>'[20]Burndown Chart'!$O$122</f>
        <v>#REF!</v>
      </c>
      <c r="H23" s="12" t="e">
        <f t="shared" si="1"/>
        <v>#REF!</v>
      </c>
      <c r="I23" s="35" t="e">
        <f t="shared" si="34"/>
        <v>#REF!</v>
      </c>
      <c r="J23" s="13" t="e">
        <f>'[20]Burndown Chart'!$N$123</f>
        <v>#REF!</v>
      </c>
      <c r="K23" s="13" t="e">
        <f>'[20]Burndown Chart'!$O$123</f>
        <v>#REF!</v>
      </c>
      <c r="L23" s="12" t="e">
        <f t="shared" si="2"/>
        <v>#REF!</v>
      </c>
      <c r="M23" s="35" t="e">
        <f t="shared" si="35"/>
        <v>#REF!</v>
      </c>
      <c r="N23" s="13" t="e">
        <f>'[20]Burndown Chart'!$N$124</f>
        <v>#REF!</v>
      </c>
      <c r="O23" s="13" t="e">
        <f>'[20]Burndown Chart'!$O$124</f>
        <v>#REF!</v>
      </c>
      <c r="P23" s="12" t="e">
        <f t="shared" si="5"/>
        <v>#REF!</v>
      </c>
      <c r="Q23" s="35" t="e">
        <f t="shared" si="36"/>
        <v>#REF!</v>
      </c>
      <c r="R23" s="13" t="e">
        <f>'[20]Burndown Chart'!$N$125</f>
        <v>#REF!</v>
      </c>
      <c r="S23" s="13" t="e">
        <f>'[20]Burndown Chart'!$O$125</f>
        <v>#REF!</v>
      </c>
      <c r="T23" s="12" t="e">
        <f t="shared" si="6"/>
        <v>#REF!</v>
      </c>
      <c r="U23" s="35" t="e">
        <f t="shared" si="7"/>
        <v>#REF!</v>
      </c>
      <c r="V23" s="34" t="e">
        <f>'[20]Burndown Chart'!$N$137</f>
        <v>#REF!</v>
      </c>
      <c r="W23" s="13" t="e">
        <f>'[20]Burndown Chart'!$O$137</f>
        <v>#REF!</v>
      </c>
      <c r="X23" s="12" t="e">
        <f t="shared" si="39"/>
        <v>#REF!</v>
      </c>
      <c r="Y23" s="35" t="e">
        <f t="shared" si="40"/>
        <v>#REF!</v>
      </c>
      <c r="Z23" s="13" t="e">
        <f>'[20]Burndown Chart'!$N$138</f>
        <v>#REF!</v>
      </c>
      <c r="AA23" s="13" t="e">
        <f>'[20]Burndown Chart'!$O$138</f>
        <v>#REF!</v>
      </c>
      <c r="AB23" s="12" t="e">
        <f t="shared" si="41"/>
        <v>#REF!</v>
      </c>
      <c r="AC23" s="35" t="e">
        <f t="shared" si="42"/>
        <v>#REF!</v>
      </c>
      <c r="AD23" s="13" t="e">
        <f>'[20]Burndown Chart'!$N$139</f>
        <v>#REF!</v>
      </c>
      <c r="AE23" s="13" t="e">
        <f>'[20]Burndown Chart'!$O$139</f>
        <v>#REF!</v>
      </c>
      <c r="AF23" s="12" t="e">
        <f t="shared" si="43"/>
        <v>#REF!</v>
      </c>
      <c r="AG23" s="35" t="e">
        <f t="shared" si="44"/>
        <v>#REF!</v>
      </c>
      <c r="AH23" s="13" t="e">
        <f>'[20]Burndown Chart'!$N$140</f>
        <v>#REF!</v>
      </c>
      <c r="AI23" s="13" t="e">
        <f>'[20]Burndown Chart'!$O$140</f>
        <v>#REF!</v>
      </c>
      <c r="AJ23" s="12" t="e">
        <f t="shared" si="45"/>
        <v>#REF!</v>
      </c>
      <c r="AK23" s="35" t="e">
        <f t="shared" si="46"/>
        <v>#REF!</v>
      </c>
      <c r="AL23" s="13" t="e">
        <f>'[20]Capacidad Equipos'!$N$16</f>
        <v>#REF!</v>
      </c>
      <c r="AM23" s="13" t="e">
        <f>'[20]Burndown Chart'!$Q$95</f>
        <v>#REF!</v>
      </c>
      <c r="AN23" s="12" t="e">
        <f t="shared" si="16"/>
        <v>#REF!</v>
      </c>
      <c r="AO23" s="12" t="e">
        <f t="shared" si="17"/>
        <v>#REF!</v>
      </c>
      <c r="AP23" s="15" t="e">
        <f t="shared" si="18"/>
        <v>#REF!</v>
      </c>
      <c r="AQ23" s="14" t="e">
        <f>IF(AN23=0,0,SUM($AN$4:AN23)/C23)</f>
        <v>#REF!</v>
      </c>
      <c r="AR23" s="15">
        <f t="shared" si="19"/>
        <v>0</v>
      </c>
      <c r="AS23" s="12" t="e">
        <f t="shared" si="37"/>
        <v>#REF!</v>
      </c>
      <c r="AT23" s="18" t="e">
        <f t="shared" si="38"/>
        <v>#REF!</v>
      </c>
      <c r="AU23" s="32" t="e">
        <f>'[20]Burndown Chart'!$N$129</f>
        <v>#REF!</v>
      </c>
      <c r="AV23" s="12" t="e">
        <f t="shared" si="47"/>
        <v>#REF!</v>
      </c>
      <c r="AW23" s="12" t="e">
        <f t="shared" si="47"/>
        <v>#REF!</v>
      </c>
      <c r="AX23" s="15" t="e">
        <f t="shared" si="48"/>
        <v>#REF!</v>
      </c>
      <c r="AY23" s="14" t="e">
        <f>IF(AV23=0,0,SUM($AV$4:AV23)/C23)</f>
        <v>#REF!</v>
      </c>
      <c r="AZ23" s="15">
        <f t="shared" si="20"/>
        <v>0</v>
      </c>
      <c r="BA23" s="12" t="e">
        <f t="shared" si="33"/>
        <v>#REF!</v>
      </c>
      <c r="BB23" s="18" t="e">
        <f t="shared" si="21"/>
        <v>#REF!</v>
      </c>
      <c r="BC23" s="34" t="e">
        <f>'[20]Burndown Chart'!$N$127</f>
        <v>#REF!</v>
      </c>
      <c r="BD23" s="13" t="e">
        <f>'[20]Burndown Chart'!$O$127</f>
        <v>#REF!</v>
      </c>
      <c r="BE23" s="12" t="e">
        <f t="shared" si="22"/>
        <v>#REF!</v>
      </c>
      <c r="BF23" s="35" t="e">
        <f t="shared" si="23"/>
        <v>#REF!</v>
      </c>
      <c r="BG23" s="13" t="e">
        <f>'[20]Burndown Chart'!$N$128</f>
        <v>#REF!</v>
      </c>
      <c r="BH23" s="13" t="e">
        <f>'[20]Burndown Chart'!$O$128</f>
        <v>#REF!</v>
      </c>
      <c r="BI23" s="12" t="e">
        <f t="shared" si="24"/>
        <v>#REF!</v>
      </c>
      <c r="BJ23" s="35" t="e">
        <f t="shared" si="25"/>
        <v>#REF!</v>
      </c>
      <c r="BK23" s="13" t="e">
        <f>'[20]Burndown Chart'!$N$129</f>
        <v>#REF!</v>
      </c>
      <c r="BL23" s="13" t="e">
        <f>'[20]Burndown Chart'!$O$129</f>
        <v>#REF!</v>
      </c>
      <c r="BM23" s="12" t="e">
        <f t="shared" si="26"/>
        <v>#REF!</v>
      </c>
      <c r="BN23" s="37" t="e">
        <f t="shared" si="27"/>
        <v>#REF!</v>
      </c>
      <c r="BO23" s="13" t="e">
        <f>'[20]Burndown Chart'!$N$130</f>
        <v>#REF!</v>
      </c>
      <c r="BP23" s="13" t="e">
        <f>'[20]Burndown Chart'!$O$130</f>
        <v>#REF!</v>
      </c>
      <c r="BQ23" s="12" t="e">
        <f t="shared" si="28"/>
        <v>#REF!</v>
      </c>
      <c r="BR23" s="37" t="e">
        <f t="shared" si="29"/>
        <v>#REF!</v>
      </c>
      <c r="BS23" s="124" t="e">
        <f>'[20]Burndown Chart'!$N$126</f>
        <v>#REF!</v>
      </c>
      <c r="BT23" s="124" t="e">
        <f>'[20]Burndown Chart'!$O$126</f>
        <v>#REF!</v>
      </c>
      <c r="BU23" s="14" t="e">
        <f t="shared" si="30"/>
        <v>#REF!</v>
      </c>
      <c r="BV23" s="15" t="e">
        <f t="shared" si="31"/>
        <v>#REF!</v>
      </c>
    </row>
    <row r="24" spans="1:74" x14ac:dyDescent="0.25">
      <c r="A24" s="57" t="s">
        <v>4062</v>
      </c>
      <c r="B24" s="4" t="str">
        <f t="shared" ca="1" si="0"/>
        <v>Pendiente</v>
      </c>
      <c r="C24" s="12">
        <f t="shared" si="32"/>
        <v>21</v>
      </c>
      <c r="D24" s="83">
        <f>VLOOKUP(A24,Config!$A:$C,2,0)</f>
        <v>45946</v>
      </c>
      <c r="E24" s="84">
        <f>VLOOKUP(A24,Config!$A:$C,3,0)</f>
        <v>45959</v>
      </c>
      <c r="F24" s="34" t="e">
        <f>'[21]Burndown Chart'!$N$122</f>
        <v>#REF!</v>
      </c>
      <c r="G24" s="13" t="e">
        <f>'[21]Burndown Chart'!$O$122</f>
        <v>#REF!</v>
      </c>
      <c r="H24" s="12" t="e">
        <f t="shared" si="1"/>
        <v>#REF!</v>
      </c>
      <c r="I24" s="35" t="e">
        <f t="shared" si="34"/>
        <v>#REF!</v>
      </c>
      <c r="J24" s="13" t="e">
        <f>'[21]Burndown Chart'!$N$123</f>
        <v>#REF!</v>
      </c>
      <c r="K24" s="13" t="e">
        <f>'[21]Burndown Chart'!$O$123</f>
        <v>#REF!</v>
      </c>
      <c r="L24" s="12" t="e">
        <f t="shared" si="2"/>
        <v>#REF!</v>
      </c>
      <c r="M24" s="35" t="e">
        <f t="shared" si="35"/>
        <v>#REF!</v>
      </c>
      <c r="N24" s="13" t="e">
        <f>'[21]Burndown Chart'!$N$124</f>
        <v>#REF!</v>
      </c>
      <c r="O24" s="13" t="e">
        <f>'[21]Burndown Chart'!$O$124</f>
        <v>#REF!</v>
      </c>
      <c r="P24" s="12" t="e">
        <f t="shared" si="5"/>
        <v>#REF!</v>
      </c>
      <c r="Q24" s="35" t="e">
        <f t="shared" si="36"/>
        <v>#REF!</v>
      </c>
      <c r="R24" s="13" t="e">
        <f>'[21]Burndown Chart'!$N$125</f>
        <v>#REF!</v>
      </c>
      <c r="S24" s="13" t="e">
        <f>'[21]Burndown Chart'!$O$125</f>
        <v>#REF!</v>
      </c>
      <c r="T24" s="12" t="e">
        <f t="shared" si="6"/>
        <v>#REF!</v>
      </c>
      <c r="U24" s="35" t="e">
        <f t="shared" si="7"/>
        <v>#REF!</v>
      </c>
      <c r="V24" s="34" t="e">
        <f>'[21]Burndown Chart'!$N$137</f>
        <v>#REF!</v>
      </c>
      <c r="W24" s="13" t="e">
        <f>'[21]Burndown Chart'!$O$137</f>
        <v>#REF!</v>
      </c>
      <c r="X24" s="12" t="e">
        <f t="shared" si="39"/>
        <v>#REF!</v>
      </c>
      <c r="Y24" s="35" t="e">
        <f t="shared" si="40"/>
        <v>#REF!</v>
      </c>
      <c r="Z24" s="13" t="e">
        <f>'[21]Burndown Chart'!$N$138</f>
        <v>#REF!</v>
      </c>
      <c r="AA24" s="13" t="e">
        <f>'[21]Burndown Chart'!$O$138</f>
        <v>#REF!</v>
      </c>
      <c r="AB24" s="12" t="e">
        <f t="shared" si="41"/>
        <v>#REF!</v>
      </c>
      <c r="AC24" s="35" t="e">
        <f t="shared" si="42"/>
        <v>#REF!</v>
      </c>
      <c r="AD24" s="13" t="e">
        <f>'[21]Burndown Chart'!$N$139</f>
        <v>#REF!</v>
      </c>
      <c r="AE24" s="13" t="e">
        <f>'[21]Burndown Chart'!$O$139</f>
        <v>#REF!</v>
      </c>
      <c r="AF24" s="12" t="e">
        <f t="shared" si="43"/>
        <v>#REF!</v>
      </c>
      <c r="AG24" s="35" t="e">
        <f t="shared" si="44"/>
        <v>#REF!</v>
      </c>
      <c r="AH24" s="13" t="e">
        <f>'[21]Burndown Chart'!$N$140</f>
        <v>#REF!</v>
      </c>
      <c r="AI24" s="13" t="e">
        <f>'[21]Burndown Chart'!$O$140</f>
        <v>#REF!</v>
      </c>
      <c r="AJ24" s="12" t="e">
        <f t="shared" si="45"/>
        <v>#REF!</v>
      </c>
      <c r="AK24" s="35" t="e">
        <f t="shared" si="46"/>
        <v>#REF!</v>
      </c>
      <c r="AL24" s="13" t="e">
        <f>'[21]Capacidad Equipos'!$N$16</f>
        <v>#REF!</v>
      </c>
      <c r="AM24" s="13" t="e">
        <f>'[21]Burndown Chart'!$Q$95</f>
        <v>#REF!</v>
      </c>
      <c r="AN24" s="12" t="e">
        <f t="shared" si="16"/>
        <v>#REF!</v>
      </c>
      <c r="AO24" s="12" t="e">
        <f t="shared" si="17"/>
        <v>#REF!</v>
      </c>
      <c r="AP24" s="15" t="e">
        <f t="shared" si="18"/>
        <v>#REF!</v>
      </c>
      <c r="AQ24" s="14" t="e">
        <f>IF(AN24=0,0,SUM($AN$4:AN24)/C24)</f>
        <v>#REF!</v>
      </c>
      <c r="AR24" s="15">
        <f t="shared" si="19"/>
        <v>0</v>
      </c>
      <c r="AS24" s="12" t="e">
        <f t="shared" si="37"/>
        <v>#REF!</v>
      </c>
      <c r="AT24" s="18" t="e">
        <f t="shared" si="38"/>
        <v>#REF!</v>
      </c>
      <c r="AU24" s="32" t="e">
        <f>'[21]Burndown Chart'!$N$129</f>
        <v>#REF!</v>
      </c>
      <c r="AV24" s="12" t="e">
        <f t="shared" si="47"/>
        <v>#REF!</v>
      </c>
      <c r="AW24" s="12" t="e">
        <f t="shared" si="47"/>
        <v>#REF!</v>
      </c>
      <c r="AX24" s="15" t="e">
        <f t="shared" si="48"/>
        <v>#REF!</v>
      </c>
      <c r="AY24" s="14" t="e">
        <f>IF(AV24=0,0,SUM($AV$4:AV24)/C24)</f>
        <v>#REF!</v>
      </c>
      <c r="AZ24" s="15">
        <f t="shared" si="20"/>
        <v>0</v>
      </c>
      <c r="BA24" s="12" t="e">
        <f t="shared" si="33"/>
        <v>#REF!</v>
      </c>
      <c r="BB24" s="18" t="e">
        <f t="shared" si="21"/>
        <v>#REF!</v>
      </c>
      <c r="BC24" s="34" t="e">
        <f>'[21]Burndown Chart'!$N$127</f>
        <v>#REF!</v>
      </c>
      <c r="BD24" s="13" t="e">
        <f>'[21]Burndown Chart'!$O$127</f>
        <v>#REF!</v>
      </c>
      <c r="BE24" s="12" t="e">
        <f t="shared" si="22"/>
        <v>#REF!</v>
      </c>
      <c r="BF24" s="35" t="e">
        <f t="shared" si="23"/>
        <v>#REF!</v>
      </c>
      <c r="BG24" s="13" t="e">
        <f>'[21]Burndown Chart'!$N$128</f>
        <v>#REF!</v>
      </c>
      <c r="BH24" s="13" t="e">
        <f>'[21]Burndown Chart'!$O$128</f>
        <v>#REF!</v>
      </c>
      <c r="BI24" s="12" t="e">
        <f t="shared" si="24"/>
        <v>#REF!</v>
      </c>
      <c r="BJ24" s="35" t="e">
        <f t="shared" si="25"/>
        <v>#REF!</v>
      </c>
      <c r="BK24" s="13" t="e">
        <f>'[21]Burndown Chart'!$N$129</f>
        <v>#REF!</v>
      </c>
      <c r="BL24" s="13" t="e">
        <f>'[21]Burndown Chart'!$O$129</f>
        <v>#REF!</v>
      </c>
      <c r="BM24" s="12" t="e">
        <f t="shared" si="26"/>
        <v>#REF!</v>
      </c>
      <c r="BN24" s="37" t="e">
        <f t="shared" si="27"/>
        <v>#REF!</v>
      </c>
      <c r="BO24" s="13" t="e">
        <f>'[21]Burndown Chart'!$N$130</f>
        <v>#REF!</v>
      </c>
      <c r="BP24" s="13" t="e">
        <f>'[21]Burndown Chart'!$O$130</f>
        <v>#REF!</v>
      </c>
      <c r="BQ24" s="12" t="e">
        <f t="shared" si="28"/>
        <v>#REF!</v>
      </c>
      <c r="BR24" s="37" t="e">
        <f t="shared" si="29"/>
        <v>#REF!</v>
      </c>
      <c r="BS24" s="124" t="e">
        <f>'[21]Burndown Chart'!$N$126</f>
        <v>#REF!</v>
      </c>
      <c r="BT24" s="124" t="e">
        <f>'[21]Burndown Chart'!$O$126</f>
        <v>#REF!</v>
      </c>
      <c r="BU24" s="14" t="e">
        <f t="shared" si="30"/>
        <v>#REF!</v>
      </c>
      <c r="BV24" s="15" t="e">
        <f t="shared" si="31"/>
        <v>#REF!</v>
      </c>
    </row>
    <row r="25" spans="1:74" x14ac:dyDescent="0.25">
      <c r="A25" s="57" t="s">
        <v>4063</v>
      </c>
      <c r="B25" s="4" t="str">
        <f t="shared" ca="1" si="0"/>
        <v>Pendiente</v>
      </c>
      <c r="C25" s="12">
        <f t="shared" si="32"/>
        <v>22</v>
      </c>
      <c r="D25" s="83">
        <f>VLOOKUP(A25,Config!$A:$C,2,0)</f>
        <v>45960</v>
      </c>
      <c r="E25" s="84">
        <f>VLOOKUP(A25,Config!$A:$C,3,0)</f>
        <v>45973</v>
      </c>
      <c r="F25" s="34" t="e">
        <f>'[22]Burndown Chart'!$N$122</f>
        <v>#REF!</v>
      </c>
      <c r="G25" s="13" t="e">
        <f>'[22]Burndown Chart'!$O$122</f>
        <v>#REF!</v>
      </c>
      <c r="H25" s="12" t="e">
        <f t="shared" si="1"/>
        <v>#REF!</v>
      </c>
      <c r="I25" s="35" t="e">
        <f t="shared" si="34"/>
        <v>#REF!</v>
      </c>
      <c r="J25" s="13" t="e">
        <f>'[22]Burndown Chart'!$N$123</f>
        <v>#REF!</v>
      </c>
      <c r="K25" s="13" t="e">
        <f>'[22]Burndown Chart'!$O$123</f>
        <v>#REF!</v>
      </c>
      <c r="L25" s="12" t="e">
        <f t="shared" si="2"/>
        <v>#REF!</v>
      </c>
      <c r="M25" s="35" t="e">
        <f t="shared" si="35"/>
        <v>#REF!</v>
      </c>
      <c r="N25" s="13" t="e">
        <f>'[22]Burndown Chart'!$N$124</f>
        <v>#REF!</v>
      </c>
      <c r="O25" s="13" t="e">
        <f>'[22]Burndown Chart'!$O$124</f>
        <v>#REF!</v>
      </c>
      <c r="P25" s="12" t="e">
        <f t="shared" si="5"/>
        <v>#REF!</v>
      </c>
      <c r="Q25" s="35" t="e">
        <f t="shared" si="36"/>
        <v>#REF!</v>
      </c>
      <c r="R25" s="13" t="e">
        <f>'[22]Burndown Chart'!$N$125</f>
        <v>#REF!</v>
      </c>
      <c r="S25" s="13" t="e">
        <f>'[22]Burndown Chart'!$O$125</f>
        <v>#REF!</v>
      </c>
      <c r="T25" s="12" t="e">
        <f t="shared" si="6"/>
        <v>#REF!</v>
      </c>
      <c r="U25" s="35" t="e">
        <f t="shared" si="7"/>
        <v>#REF!</v>
      </c>
      <c r="V25" s="34" t="e">
        <f>'[22]Burndown Chart'!$N$137</f>
        <v>#REF!</v>
      </c>
      <c r="W25" s="13" t="e">
        <f>'[22]Burndown Chart'!$O$137</f>
        <v>#REF!</v>
      </c>
      <c r="X25" s="12" t="e">
        <f t="shared" si="39"/>
        <v>#REF!</v>
      </c>
      <c r="Y25" s="35" t="e">
        <f t="shared" si="40"/>
        <v>#REF!</v>
      </c>
      <c r="Z25" s="13" t="e">
        <f>'[22]Burndown Chart'!$N$138</f>
        <v>#REF!</v>
      </c>
      <c r="AA25" s="13" t="e">
        <f>'[22]Burndown Chart'!$O$138</f>
        <v>#REF!</v>
      </c>
      <c r="AB25" s="12" t="e">
        <f t="shared" si="41"/>
        <v>#REF!</v>
      </c>
      <c r="AC25" s="35" t="e">
        <f t="shared" si="42"/>
        <v>#REF!</v>
      </c>
      <c r="AD25" s="13" t="e">
        <f>'[22]Burndown Chart'!$N$139</f>
        <v>#REF!</v>
      </c>
      <c r="AE25" s="13" t="e">
        <f>'[22]Burndown Chart'!$O$139</f>
        <v>#REF!</v>
      </c>
      <c r="AF25" s="12" t="e">
        <f t="shared" si="43"/>
        <v>#REF!</v>
      </c>
      <c r="AG25" s="35" t="e">
        <f t="shared" si="44"/>
        <v>#REF!</v>
      </c>
      <c r="AH25" s="13" t="e">
        <f>'[22]Burndown Chart'!$N$140</f>
        <v>#REF!</v>
      </c>
      <c r="AI25" s="13" t="e">
        <f>'[22]Burndown Chart'!$O$140</f>
        <v>#REF!</v>
      </c>
      <c r="AJ25" s="12" t="e">
        <f t="shared" si="45"/>
        <v>#REF!</v>
      </c>
      <c r="AK25" s="35" t="e">
        <f t="shared" si="46"/>
        <v>#REF!</v>
      </c>
      <c r="AL25" s="13" t="e">
        <f>'[22]Capacidad Equipos'!$N$16</f>
        <v>#REF!</v>
      </c>
      <c r="AM25" s="13" t="e">
        <f>'[22]Burndown Chart'!$Q$95</f>
        <v>#REF!</v>
      </c>
      <c r="AN25" s="12" t="e">
        <f t="shared" si="16"/>
        <v>#REF!</v>
      </c>
      <c r="AO25" s="12" t="e">
        <f t="shared" si="17"/>
        <v>#REF!</v>
      </c>
      <c r="AP25" s="15" t="e">
        <f t="shared" si="18"/>
        <v>#REF!</v>
      </c>
      <c r="AQ25" s="14" t="e">
        <f>IF(AN25=0,0,SUM($AN$4:AN25)/C25)</f>
        <v>#REF!</v>
      </c>
      <c r="AR25" s="15">
        <f t="shared" si="19"/>
        <v>0</v>
      </c>
      <c r="AS25" s="12" t="e">
        <f t="shared" si="37"/>
        <v>#REF!</v>
      </c>
      <c r="AT25" s="18" t="e">
        <f t="shared" si="38"/>
        <v>#REF!</v>
      </c>
      <c r="AU25" s="32" t="e">
        <f>'[22]Burndown Chart'!$N$129</f>
        <v>#REF!</v>
      </c>
      <c r="AV25" s="12" t="e">
        <f t="shared" si="47"/>
        <v>#REF!</v>
      </c>
      <c r="AW25" s="12" t="e">
        <f t="shared" si="47"/>
        <v>#REF!</v>
      </c>
      <c r="AX25" s="15" t="e">
        <f t="shared" si="48"/>
        <v>#REF!</v>
      </c>
      <c r="AY25" s="14" t="e">
        <f>IF(AV25=0,0,SUM($AV$4:AV25)/C25)</f>
        <v>#REF!</v>
      </c>
      <c r="AZ25" s="15">
        <f t="shared" si="20"/>
        <v>0</v>
      </c>
      <c r="BA25" s="12" t="e">
        <f t="shared" si="33"/>
        <v>#REF!</v>
      </c>
      <c r="BB25" s="18" t="e">
        <f t="shared" si="21"/>
        <v>#REF!</v>
      </c>
      <c r="BC25" s="34" t="e">
        <f>'[22]Burndown Chart'!$N$127</f>
        <v>#REF!</v>
      </c>
      <c r="BD25" s="13" t="e">
        <f>'[22]Burndown Chart'!$O$127</f>
        <v>#REF!</v>
      </c>
      <c r="BE25" s="12" t="e">
        <f t="shared" si="22"/>
        <v>#REF!</v>
      </c>
      <c r="BF25" s="35" t="e">
        <f t="shared" si="23"/>
        <v>#REF!</v>
      </c>
      <c r="BG25" s="13" t="e">
        <f>'[22]Burndown Chart'!$N$128</f>
        <v>#REF!</v>
      </c>
      <c r="BH25" s="13" t="e">
        <f>'[22]Burndown Chart'!$O$128</f>
        <v>#REF!</v>
      </c>
      <c r="BI25" s="12" t="e">
        <f t="shared" si="24"/>
        <v>#REF!</v>
      </c>
      <c r="BJ25" s="35" t="e">
        <f t="shared" si="25"/>
        <v>#REF!</v>
      </c>
      <c r="BK25" s="13" t="e">
        <f>'[22]Burndown Chart'!$N$129</f>
        <v>#REF!</v>
      </c>
      <c r="BL25" s="13" t="e">
        <f>'[22]Burndown Chart'!$O$129</f>
        <v>#REF!</v>
      </c>
      <c r="BM25" s="12" t="e">
        <f t="shared" si="26"/>
        <v>#REF!</v>
      </c>
      <c r="BN25" s="37" t="e">
        <f t="shared" si="27"/>
        <v>#REF!</v>
      </c>
      <c r="BO25" s="13" t="e">
        <f>'[22]Burndown Chart'!$N$130</f>
        <v>#REF!</v>
      </c>
      <c r="BP25" s="13" t="e">
        <f>'[22]Burndown Chart'!$O$130</f>
        <v>#REF!</v>
      </c>
      <c r="BQ25" s="12" t="e">
        <f t="shared" si="28"/>
        <v>#REF!</v>
      </c>
      <c r="BR25" s="37" t="e">
        <f t="shared" si="29"/>
        <v>#REF!</v>
      </c>
      <c r="BS25" s="124" t="e">
        <f>'[22]Burndown Chart'!$N$126</f>
        <v>#REF!</v>
      </c>
      <c r="BT25" s="124" t="e">
        <f>'[22]Burndown Chart'!$O$126</f>
        <v>#REF!</v>
      </c>
      <c r="BU25" s="14" t="e">
        <f t="shared" si="30"/>
        <v>#REF!</v>
      </c>
      <c r="BV25" s="15" t="e">
        <f t="shared" si="31"/>
        <v>#REF!</v>
      </c>
    </row>
    <row r="26" spans="1:74" x14ac:dyDescent="0.25">
      <c r="A26" s="57" t="s">
        <v>4064</v>
      </c>
      <c r="B26" s="4" t="str">
        <f t="shared" ca="1" si="0"/>
        <v>Pendiente</v>
      </c>
      <c r="C26" s="12">
        <f t="shared" si="32"/>
        <v>23</v>
      </c>
      <c r="D26" s="83">
        <f>VLOOKUP(A26,Config!$A:$C,2,0)</f>
        <v>45974</v>
      </c>
      <c r="E26" s="84">
        <f>VLOOKUP(A26,Config!$A:$C,3,0)</f>
        <v>45987</v>
      </c>
      <c r="F26" s="34" t="e">
        <f>'[23]Burndown Chart'!$N$122</f>
        <v>#REF!</v>
      </c>
      <c r="G26" s="13" t="e">
        <f>'[23]Burndown Chart'!$O$122</f>
        <v>#REF!</v>
      </c>
      <c r="H26" s="12" t="e">
        <f t="shared" si="1"/>
        <v>#REF!</v>
      </c>
      <c r="I26" s="35" t="e">
        <f t="shared" si="34"/>
        <v>#REF!</v>
      </c>
      <c r="J26" s="13" t="e">
        <f>'[23]Burndown Chart'!$N$123</f>
        <v>#REF!</v>
      </c>
      <c r="K26" s="13" t="e">
        <f>'[23]Burndown Chart'!$O$123</f>
        <v>#REF!</v>
      </c>
      <c r="L26" s="12" t="e">
        <f t="shared" si="2"/>
        <v>#REF!</v>
      </c>
      <c r="M26" s="35" t="e">
        <f t="shared" si="35"/>
        <v>#REF!</v>
      </c>
      <c r="N26" s="13" t="e">
        <f>'[23]Burndown Chart'!$N$124</f>
        <v>#REF!</v>
      </c>
      <c r="O26" s="13" t="e">
        <f>'[23]Burndown Chart'!$O$124</f>
        <v>#REF!</v>
      </c>
      <c r="P26" s="12" t="e">
        <f t="shared" si="5"/>
        <v>#REF!</v>
      </c>
      <c r="Q26" s="35" t="e">
        <f t="shared" si="36"/>
        <v>#REF!</v>
      </c>
      <c r="R26" s="13" t="e">
        <f>'[23]Burndown Chart'!$N$125</f>
        <v>#REF!</v>
      </c>
      <c r="S26" s="13" t="e">
        <f>'[23]Burndown Chart'!$O$125</f>
        <v>#REF!</v>
      </c>
      <c r="T26" s="12" t="e">
        <f t="shared" si="6"/>
        <v>#REF!</v>
      </c>
      <c r="U26" s="35" t="e">
        <f t="shared" si="7"/>
        <v>#REF!</v>
      </c>
      <c r="V26" s="34" t="e">
        <f>'[23]Burndown Chart'!$N$137</f>
        <v>#REF!</v>
      </c>
      <c r="W26" s="13" t="e">
        <f>'[23]Burndown Chart'!$O$137</f>
        <v>#REF!</v>
      </c>
      <c r="X26" s="12" t="e">
        <f t="shared" si="39"/>
        <v>#REF!</v>
      </c>
      <c r="Y26" s="35" t="e">
        <f t="shared" si="40"/>
        <v>#REF!</v>
      </c>
      <c r="Z26" s="13" t="e">
        <f>'[23]Burndown Chart'!$N$138</f>
        <v>#REF!</v>
      </c>
      <c r="AA26" s="13" t="e">
        <f>'[23]Burndown Chart'!$O$138</f>
        <v>#REF!</v>
      </c>
      <c r="AB26" s="12" t="e">
        <f t="shared" si="41"/>
        <v>#REF!</v>
      </c>
      <c r="AC26" s="35" t="e">
        <f t="shared" si="42"/>
        <v>#REF!</v>
      </c>
      <c r="AD26" s="13" t="e">
        <f>'[23]Burndown Chart'!$N$139</f>
        <v>#REF!</v>
      </c>
      <c r="AE26" s="13" t="e">
        <f>'[23]Burndown Chart'!$O$139</f>
        <v>#REF!</v>
      </c>
      <c r="AF26" s="12" t="e">
        <f t="shared" si="43"/>
        <v>#REF!</v>
      </c>
      <c r="AG26" s="35" t="e">
        <f t="shared" si="44"/>
        <v>#REF!</v>
      </c>
      <c r="AH26" s="13" t="e">
        <f>'[23]Burndown Chart'!$N$140</f>
        <v>#REF!</v>
      </c>
      <c r="AI26" s="13" t="e">
        <f>'[23]Burndown Chart'!$O$140</f>
        <v>#REF!</v>
      </c>
      <c r="AJ26" s="12" t="e">
        <f t="shared" si="45"/>
        <v>#REF!</v>
      </c>
      <c r="AK26" s="35" t="e">
        <f t="shared" si="46"/>
        <v>#REF!</v>
      </c>
      <c r="AL26" s="13" t="e">
        <f>'[23]Capacidad Equipos'!$N$16</f>
        <v>#REF!</v>
      </c>
      <c r="AM26" s="13" t="e">
        <f>'[23]Burndown Chart'!$Q$95</f>
        <v>#REF!</v>
      </c>
      <c r="AN26" s="12" t="e">
        <f t="shared" si="16"/>
        <v>#REF!</v>
      </c>
      <c r="AO26" s="12" t="e">
        <f t="shared" si="17"/>
        <v>#REF!</v>
      </c>
      <c r="AP26" s="15" t="e">
        <f t="shared" si="18"/>
        <v>#REF!</v>
      </c>
      <c r="AQ26" s="14" t="e">
        <f>IF(AN26=0,0,SUM($AN$4:AN26)/C26)</f>
        <v>#REF!</v>
      </c>
      <c r="AR26" s="15">
        <f t="shared" si="19"/>
        <v>0</v>
      </c>
      <c r="AS26" s="12" t="e">
        <f t="shared" si="37"/>
        <v>#REF!</v>
      </c>
      <c r="AT26" s="18" t="e">
        <f t="shared" si="38"/>
        <v>#REF!</v>
      </c>
      <c r="AU26" s="32" t="e">
        <f>'[23]Burndown Chart'!$N$129</f>
        <v>#REF!</v>
      </c>
      <c r="AV26" s="12" t="e">
        <f t="shared" si="47"/>
        <v>#REF!</v>
      </c>
      <c r="AW26" s="12" t="e">
        <f t="shared" si="47"/>
        <v>#REF!</v>
      </c>
      <c r="AX26" s="15" t="e">
        <f t="shared" si="48"/>
        <v>#REF!</v>
      </c>
      <c r="AY26" s="14" t="e">
        <f>IF(AV26=0,0,SUM($AV$4:AV26)/C26)</f>
        <v>#REF!</v>
      </c>
      <c r="AZ26" s="15">
        <f t="shared" si="20"/>
        <v>0</v>
      </c>
      <c r="BA26" s="12" t="e">
        <f t="shared" si="33"/>
        <v>#REF!</v>
      </c>
      <c r="BB26" s="18" t="e">
        <f t="shared" si="21"/>
        <v>#REF!</v>
      </c>
      <c r="BC26" s="34" t="e">
        <f>'[23]Burndown Chart'!$N$127</f>
        <v>#REF!</v>
      </c>
      <c r="BD26" s="13" t="e">
        <f>'[23]Burndown Chart'!$O$127</f>
        <v>#REF!</v>
      </c>
      <c r="BE26" s="12" t="e">
        <f t="shared" si="22"/>
        <v>#REF!</v>
      </c>
      <c r="BF26" s="35" t="e">
        <f t="shared" si="23"/>
        <v>#REF!</v>
      </c>
      <c r="BG26" s="13" t="e">
        <f>'[23]Burndown Chart'!$N$128</f>
        <v>#REF!</v>
      </c>
      <c r="BH26" s="13" t="e">
        <f>'[23]Burndown Chart'!$O$128</f>
        <v>#REF!</v>
      </c>
      <c r="BI26" s="12" t="e">
        <f t="shared" si="24"/>
        <v>#REF!</v>
      </c>
      <c r="BJ26" s="35" t="e">
        <f t="shared" si="25"/>
        <v>#REF!</v>
      </c>
      <c r="BK26" s="13" t="e">
        <f>'[23]Burndown Chart'!$N$129</f>
        <v>#REF!</v>
      </c>
      <c r="BL26" s="13" t="e">
        <f>'[23]Burndown Chart'!$O$129</f>
        <v>#REF!</v>
      </c>
      <c r="BM26" s="12" t="e">
        <f t="shared" si="26"/>
        <v>#REF!</v>
      </c>
      <c r="BN26" s="37" t="e">
        <f t="shared" si="27"/>
        <v>#REF!</v>
      </c>
      <c r="BO26" s="13" t="e">
        <f>'[23]Burndown Chart'!$N$130</f>
        <v>#REF!</v>
      </c>
      <c r="BP26" s="13" t="e">
        <f>'[23]Burndown Chart'!$O$130</f>
        <v>#REF!</v>
      </c>
      <c r="BQ26" s="12" t="e">
        <f t="shared" si="28"/>
        <v>#REF!</v>
      </c>
      <c r="BR26" s="37" t="e">
        <f t="shared" si="29"/>
        <v>#REF!</v>
      </c>
      <c r="BS26" s="124" t="e">
        <f>'[23]Burndown Chart'!$N$126</f>
        <v>#REF!</v>
      </c>
      <c r="BT26" s="124" t="e">
        <f>'[23]Burndown Chart'!$O$126</f>
        <v>#REF!</v>
      </c>
      <c r="BU26" s="14" t="e">
        <f t="shared" si="30"/>
        <v>#REF!</v>
      </c>
      <c r="BV26" s="15" t="e">
        <f t="shared" si="31"/>
        <v>#REF!</v>
      </c>
    </row>
    <row r="27" spans="1:74" x14ac:dyDescent="0.25">
      <c r="A27" s="57" t="s">
        <v>4065</v>
      </c>
      <c r="B27" s="4" t="str">
        <f t="shared" ca="1" si="0"/>
        <v>Pendiente</v>
      </c>
      <c r="C27" s="12">
        <f t="shared" si="32"/>
        <v>24</v>
      </c>
      <c r="D27" s="83">
        <f>VLOOKUP(A27,Config!$A:$C,2,0)</f>
        <v>45988</v>
      </c>
      <c r="E27" s="84">
        <f>VLOOKUP(A27,Config!$A:$C,3,0)</f>
        <v>46001</v>
      </c>
      <c r="F27" s="34" t="e">
        <f>'[24]Burndown Chart'!$N$122</f>
        <v>#REF!</v>
      </c>
      <c r="G27" s="13" t="e">
        <f>'[24]Burndown Chart'!$O$122</f>
        <v>#REF!</v>
      </c>
      <c r="H27" s="12" t="e">
        <f t="shared" si="1"/>
        <v>#REF!</v>
      </c>
      <c r="I27" s="35" t="e">
        <f t="shared" si="34"/>
        <v>#REF!</v>
      </c>
      <c r="J27" s="13" t="e">
        <f>'[24]Burndown Chart'!$N$123</f>
        <v>#REF!</v>
      </c>
      <c r="K27" s="13" t="e">
        <f>'[24]Burndown Chart'!$O$123</f>
        <v>#REF!</v>
      </c>
      <c r="L27" s="12" t="e">
        <f t="shared" si="2"/>
        <v>#REF!</v>
      </c>
      <c r="M27" s="35" t="e">
        <f t="shared" si="35"/>
        <v>#REF!</v>
      </c>
      <c r="N27" s="13" t="e">
        <f>'[24]Burndown Chart'!$N$124</f>
        <v>#REF!</v>
      </c>
      <c r="O27" s="13" t="e">
        <f>'[24]Burndown Chart'!$O$124</f>
        <v>#REF!</v>
      </c>
      <c r="P27" s="12" t="e">
        <f t="shared" si="5"/>
        <v>#REF!</v>
      </c>
      <c r="Q27" s="35" t="e">
        <f t="shared" si="36"/>
        <v>#REF!</v>
      </c>
      <c r="R27" s="13" t="e">
        <f>'[24]Burndown Chart'!$N$125</f>
        <v>#REF!</v>
      </c>
      <c r="S27" s="13" t="e">
        <f>'[24]Burndown Chart'!$O$125</f>
        <v>#REF!</v>
      </c>
      <c r="T27" s="12" t="e">
        <f t="shared" si="6"/>
        <v>#REF!</v>
      </c>
      <c r="U27" s="35" t="e">
        <f t="shared" si="7"/>
        <v>#REF!</v>
      </c>
      <c r="V27" s="34" t="e">
        <f>'[24]Burndown Chart'!$N$137</f>
        <v>#REF!</v>
      </c>
      <c r="W27" s="13" t="e">
        <f>'[24]Burndown Chart'!$O$137</f>
        <v>#REF!</v>
      </c>
      <c r="X27" s="12" t="e">
        <f t="shared" si="39"/>
        <v>#REF!</v>
      </c>
      <c r="Y27" s="35" t="e">
        <f t="shared" si="40"/>
        <v>#REF!</v>
      </c>
      <c r="Z27" s="13" t="e">
        <f>'[24]Burndown Chart'!$N$138</f>
        <v>#REF!</v>
      </c>
      <c r="AA27" s="13" t="e">
        <f>'[24]Burndown Chart'!$O$138</f>
        <v>#REF!</v>
      </c>
      <c r="AB27" s="12" t="e">
        <f t="shared" si="41"/>
        <v>#REF!</v>
      </c>
      <c r="AC27" s="35" t="e">
        <f t="shared" si="42"/>
        <v>#REF!</v>
      </c>
      <c r="AD27" s="13" t="e">
        <f>'[24]Burndown Chart'!$N$139</f>
        <v>#REF!</v>
      </c>
      <c r="AE27" s="13" t="e">
        <f>'[24]Burndown Chart'!$O$139</f>
        <v>#REF!</v>
      </c>
      <c r="AF27" s="12" t="e">
        <f t="shared" si="43"/>
        <v>#REF!</v>
      </c>
      <c r="AG27" s="35" t="e">
        <f t="shared" si="44"/>
        <v>#REF!</v>
      </c>
      <c r="AH27" s="13" t="e">
        <f>'[24]Burndown Chart'!$N$140</f>
        <v>#REF!</v>
      </c>
      <c r="AI27" s="13" t="e">
        <f>'[24]Burndown Chart'!$O$140</f>
        <v>#REF!</v>
      </c>
      <c r="AJ27" s="12" t="e">
        <f t="shared" si="45"/>
        <v>#REF!</v>
      </c>
      <c r="AK27" s="35" t="e">
        <f t="shared" si="46"/>
        <v>#REF!</v>
      </c>
      <c r="AL27" s="13" t="e">
        <f>'[24]Capacidad Equipos'!$N$16</f>
        <v>#REF!</v>
      </c>
      <c r="AM27" s="13" t="e">
        <f>'[24]Burndown Chart'!$Q$95</f>
        <v>#REF!</v>
      </c>
      <c r="AN27" s="12" t="e">
        <f t="shared" si="16"/>
        <v>#REF!</v>
      </c>
      <c r="AO27" s="12" t="e">
        <f t="shared" si="17"/>
        <v>#REF!</v>
      </c>
      <c r="AP27" s="15" t="e">
        <f t="shared" si="18"/>
        <v>#REF!</v>
      </c>
      <c r="AQ27" s="14" t="e">
        <f>IF(AN27=0,0,SUM($AN$4:AN27)/C27)</f>
        <v>#REF!</v>
      </c>
      <c r="AR27" s="15">
        <f t="shared" si="19"/>
        <v>0</v>
      </c>
      <c r="AS27" s="12" t="e">
        <f t="shared" si="37"/>
        <v>#REF!</v>
      </c>
      <c r="AT27" s="18" t="e">
        <f t="shared" si="38"/>
        <v>#REF!</v>
      </c>
      <c r="AU27" s="32" t="e">
        <f>'[24]Burndown Chart'!$N$129</f>
        <v>#REF!</v>
      </c>
      <c r="AV27" s="12" t="e">
        <f t="shared" si="47"/>
        <v>#REF!</v>
      </c>
      <c r="AW27" s="12" t="e">
        <f t="shared" si="47"/>
        <v>#REF!</v>
      </c>
      <c r="AX27" s="15" t="e">
        <f t="shared" si="48"/>
        <v>#REF!</v>
      </c>
      <c r="AY27" s="14" t="e">
        <f>IF(AV27=0,0,SUM($AV$4:AV27)/C27)</f>
        <v>#REF!</v>
      </c>
      <c r="AZ27" s="15">
        <f t="shared" si="20"/>
        <v>0</v>
      </c>
      <c r="BA27" s="12" t="e">
        <f t="shared" si="33"/>
        <v>#REF!</v>
      </c>
      <c r="BB27" s="18" t="e">
        <f t="shared" si="21"/>
        <v>#REF!</v>
      </c>
      <c r="BC27" s="34" t="e">
        <f>'[24]Burndown Chart'!$N$127</f>
        <v>#REF!</v>
      </c>
      <c r="BD27" s="13" t="e">
        <f>'[24]Burndown Chart'!$O$127</f>
        <v>#REF!</v>
      </c>
      <c r="BE27" s="12" t="e">
        <f t="shared" si="22"/>
        <v>#REF!</v>
      </c>
      <c r="BF27" s="35" t="e">
        <f t="shared" si="23"/>
        <v>#REF!</v>
      </c>
      <c r="BG27" s="13" t="e">
        <f>'[24]Burndown Chart'!$N$128</f>
        <v>#REF!</v>
      </c>
      <c r="BH27" s="13" t="e">
        <f>'[24]Burndown Chart'!$O$128</f>
        <v>#REF!</v>
      </c>
      <c r="BI27" s="12" t="e">
        <f t="shared" si="24"/>
        <v>#REF!</v>
      </c>
      <c r="BJ27" s="35" t="e">
        <f t="shared" si="25"/>
        <v>#REF!</v>
      </c>
      <c r="BK27" s="13" t="e">
        <f>'[24]Burndown Chart'!$N$129</f>
        <v>#REF!</v>
      </c>
      <c r="BL27" s="13" t="e">
        <f>'[24]Burndown Chart'!$O$129</f>
        <v>#REF!</v>
      </c>
      <c r="BM27" s="12" t="e">
        <f t="shared" si="26"/>
        <v>#REF!</v>
      </c>
      <c r="BN27" s="37" t="e">
        <f t="shared" si="27"/>
        <v>#REF!</v>
      </c>
      <c r="BO27" s="13" t="e">
        <f>'[24]Burndown Chart'!$N$130</f>
        <v>#REF!</v>
      </c>
      <c r="BP27" s="13" t="e">
        <f>'[24]Burndown Chart'!$O$130</f>
        <v>#REF!</v>
      </c>
      <c r="BQ27" s="12" t="e">
        <f t="shared" si="28"/>
        <v>#REF!</v>
      </c>
      <c r="BR27" s="37" t="e">
        <f t="shared" si="29"/>
        <v>#REF!</v>
      </c>
      <c r="BS27" s="124" t="e">
        <f>'[24]Burndown Chart'!$N$126</f>
        <v>#REF!</v>
      </c>
      <c r="BT27" s="124" t="e">
        <f>'[24]Burndown Chart'!$O$126</f>
        <v>#REF!</v>
      </c>
      <c r="BU27" s="14" t="e">
        <f t="shared" si="30"/>
        <v>#REF!</v>
      </c>
      <c r="BV27" s="15" t="e">
        <f t="shared" si="31"/>
        <v>#REF!</v>
      </c>
    </row>
    <row r="28" spans="1:74" x14ac:dyDescent="0.25">
      <c r="A28" s="57" t="s">
        <v>4066</v>
      </c>
      <c r="B28" s="4" t="str">
        <f t="shared" ca="1" si="0"/>
        <v>Pendiente</v>
      </c>
      <c r="C28" s="12">
        <f t="shared" si="32"/>
        <v>25</v>
      </c>
      <c r="D28" s="83">
        <f>VLOOKUP(A28,Config!$A:$C,2,0)</f>
        <v>46002</v>
      </c>
      <c r="E28" s="84">
        <f>VLOOKUP(A28,Config!$A:$C,3,0)</f>
        <v>46015</v>
      </c>
      <c r="F28" s="34" t="e">
        <f>'[25]Burndown Chart'!$N$122</f>
        <v>#REF!</v>
      </c>
      <c r="G28" s="13" t="e">
        <f>'[25]Burndown Chart'!$O$122</f>
        <v>#REF!</v>
      </c>
      <c r="H28" s="12" t="e">
        <f t="shared" si="1"/>
        <v>#REF!</v>
      </c>
      <c r="I28" s="35" t="e">
        <f t="shared" si="34"/>
        <v>#REF!</v>
      </c>
      <c r="J28" s="13" t="e">
        <f>'[25]Burndown Chart'!$N$123</f>
        <v>#REF!</v>
      </c>
      <c r="K28" s="13" t="e">
        <f>'[25]Burndown Chart'!$O$123</f>
        <v>#REF!</v>
      </c>
      <c r="L28" s="12" t="e">
        <f t="shared" si="2"/>
        <v>#REF!</v>
      </c>
      <c r="M28" s="35" t="e">
        <f t="shared" si="35"/>
        <v>#REF!</v>
      </c>
      <c r="N28" s="13" t="e">
        <f>'[25]Burndown Chart'!$N$124</f>
        <v>#REF!</v>
      </c>
      <c r="O28" s="13" t="e">
        <f>'[25]Burndown Chart'!$O$124</f>
        <v>#REF!</v>
      </c>
      <c r="P28" s="12" t="e">
        <f t="shared" si="5"/>
        <v>#REF!</v>
      </c>
      <c r="Q28" s="35" t="e">
        <f t="shared" si="36"/>
        <v>#REF!</v>
      </c>
      <c r="R28" s="13" t="e">
        <f>'[25]Burndown Chart'!$N$125</f>
        <v>#REF!</v>
      </c>
      <c r="S28" s="13" t="e">
        <f>'[25]Burndown Chart'!$O$125</f>
        <v>#REF!</v>
      </c>
      <c r="T28" s="12" t="e">
        <f t="shared" si="6"/>
        <v>#REF!</v>
      </c>
      <c r="U28" s="35" t="e">
        <f t="shared" si="7"/>
        <v>#REF!</v>
      </c>
      <c r="V28" s="34" t="e">
        <f>'[25]Burndown Chart'!$N$137</f>
        <v>#REF!</v>
      </c>
      <c r="W28" s="13" t="e">
        <f>'[25]Burndown Chart'!$O$137</f>
        <v>#REF!</v>
      </c>
      <c r="X28" s="12" t="e">
        <f t="shared" si="39"/>
        <v>#REF!</v>
      </c>
      <c r="Y28" s="35" t="e">
        <f t="shared" si="40"/>
        <v>#REF!</v>
      </c>
      <c r="Z28" s="13" t="e">
        <f>'[25]Burndown Chart'!$N$138</f>
        <v>#REF!</v>
      </c>
      <c r="AA28" s="13" t="e">
        <f>'[25]Burndown Chart'!$O$138</f>
        <v>#REF!</v>
      </c>
      <c r="AB28" s="12" t="e">
        <f t="shared" si="41"/>
        <v>#REF!</v>
      </c>
      <c r="AC28" s="35" t="e">
        <f t="shared" si="42"/>
        <v>#REF!</v>
      </c>
      <c r="AD28" s="13" t="e">
        <f>'[25]Burndown Chart'!$N$139</f>
        <v>#REF!</v>
      </c>
      <c r="AE28" s="13" t="e">
        <f>'[25]Burndown Chart'!$O$139</f>
        <v>#REF!</v>
      </c>
      <c r="AF28" s="12" t="e">
        <f t="shared" si="43"/>
        <v>#REF!</v>
      </c>
      <c r="AG28" s="35" t="e">
        <f t="shared" si="44"/>
        <v>#REF!</v>
      </c>
      <c r="AH28" s="13" t="e">
        <f>'[25]Burndown Chart'!$N$140</f>
        <v>#REF!</v>
      </c>
      <c r="AI28" s="13" t="e">
        <f>'[25]Burndown Chart'!$O$140</f>
        <v>#REF!</v>
      </c>
      <c r="AJ28" s="12" t="e">
        <f t="shared" si="45"/>
        <v>#REF!</v>
      </c>
      <c r="AK28" s="35" t="e">
        <f t="shared" si="46"/>
        <v>#REF!</v>
      </c>
      <c r="AL28" s="13" t="e">
        <f>'[25]Capacidad Equipos'!$N$16</f>
        <v>#REF!</v>
      </c>
      <c r="AM28" s="13" t="e">
        <f>'[25]Burndown Chart'!$Q$95</f>
        <v>#REF!</v>
      </c>
      <c r="AN28" s="12" t="e">
        <f t="shared" si="16"/>
        <v>#REF!</v>
      </c>
      <c r="AO28" s="12" t="e">
        <f t="shared" si="17"/>
        <v>#REF!</v>
      </c>
      <c r="AP28" s="15" t="e">
        <f t="shared" si="18"/>
        <v>#REF!</v>
      </c>
      <c r="AQ28" s="14" t="e">
        <f>IF(AN28=0,0,SUM($AN$4:AN28)/C28)</f>
        <v>#REF!</v>
      </c>
      <c r="AR28" s="15">
        <f t="shared" si="19"/>
        <v>0</v>
      </c>
      <c r="AS28" s="12" t="e">
        <f t="shared" si="37"/>
        <v>#REF!</v>
      </c>
      <c r="AT28" s="18" t="e">
        <f t="shared" si="38"/>
        <v>#REF!</v>
      </c>
      <c r="AU28" s="32" t="e">
        <f>'[25]Burndown Chart'!$N$129</f>
        <v>#REF!</v>
      </c>
      <c r="AV28" s="12" t="e">
        <f t="shared" si="47"/>
        <v>#REF!</v>
      </c>
      <c r="AW28" s="12" t="e">
        <f t="shared" si="47"/>
        <v>#REF!</v>
      </c>
      <c r="AX28" s="15" t="e">
        <f t="shared" si="48"/>
        <v>#REF!</v>
      </c>
      <c r="AY28" s="14" t="e">
        <f>IF(AV28=0,0,SUM($AV$4:AV28)/C28)</f>
        <v>#REF!</v>
      </c>
      <c r="AZ28" s="15">
        <f t="shared" si="20"/>
        <v>0</v>
      </c>
      <c r="BA28" s="12" t="e">
        <f t="shared" si="33"/>
        <v>#REF!</v>
      </c>
      <c r="BB28" s="18" t="e">
        <f t="shared" si="21"/>
        <v>#REF!</v>
      </c>
      <c r="BC28" s="34" t="e">
        <f>'[25]Burndown Chart'!$N$127</f>
        <v>#REF!</v>
      </c>
      <c r="BD28" s="13" t="e">
        <f>'[25]Burndown Chart'!$O$127</f>
        <v>#REF!</v>
      </c>
      <c r="BE28" s="12" t="e">
        <f t="shared" si="22"/>
        <v>#REF!</v>
      </c>
      <c r="BF28" s="35" t="e">
        <f t="shared" si="23"/>
        <v>#REF!</v>
      </c>
      <c r="BG28" s="13" t="e">
        <f>'[25]Burndown Chart'!$N$128</f>
        <v>#REF!</v>
      </c>
      <c r="BH28" s="13" t="e">
        <f>'[25]Burndown Chart'!$O$128</f>
        <v>#REF!</v>
      </c>
      <c r="BI28" s="12" t="e">
        <f t="shared" si="24"/>
        <v>#REF!</v>
      </c>
      <c r="BJ28" s="35" t="e">
        <f t="shared" si="25"/>
        <v>#REF!</v>
      </c>
      <c r="BK28" s="13" t="e">
        <f>'[25]Burndown Chart'!$N$129</f>
        <v>#REF!</v>
      </c>
      <c r="BL28" s="13" t="e">
        <f>'[25]Burndown Chart'!$O$129</f>
        <v>#REF!</v>
      </c>
      <c r="BM28" s="12" t="e">
        <f t="shared" si="26"/>
        <v>#REF!</v>
      </c>
      <c r="BN28" s="37" t="e">
        <f t="shared" si="27"/>
        <v>#REF!</v>
      </c>
      <c r="BO28" s="13" t="e">
        <f>'[25]Burndown Chart'!$N$130</f>
        <v>#REF!</v>
      </c>
      <c r="BP28" s="13" t="e">
        <f>'[25]Burndown Chart'!$O$130</f>
        <v>#REF!</v>
      </c>
      <c r="BQ28" s="12" t="e">
        <f t="shared" si="28"/>
        <v>#REF!</v>
      </c>
      <c r="BR28" s="37" t="e">
        <f t="shared" si="29"/>
        <v>#REF!</v>
      </c>
      <c r="BS28" s="124" t="e">
        <f>'[25]Burndown Chart'!$N$126</f>
        <v>#REF!</v>
      </c>
      <c r="BT28" s="124" t="e">
        <f>'[25]Burndown Chart'!$O$126</f>
        <v>#REF!</v>
      </c>
      <c r="BU28" s="14" t="e">
        <f t="shared" si="30"/>
        <v>#REF!</v>
      </c>
      <c r="BV28" s="15" t="e">
        <f t="shared" si="31"/>
        <v>#REF!</v>
      </c>
    </row>
    <row r="29" spans="1:74" x14ac:dyDescent="0.25">
      <c r="A29" s="57" t="s">
        <v>4067</v>
      </c>
      <c r="B29" s="4" t="str">
        <f t="shared" ca="1" si="0"/>
        <v>Pendiente</v>
      </c>
      <c r="C29" s="12">
        <f t="shared" si="32"/>
        <v>26</v>
      </c>
      <c r="D29" s="83">
        <f>VLOOKUP(A29,Config!$A:$C,2,0)</f>
        <v>46016</v>
      </c>
      <c r="E29" s="84">
        <f>VLOOKUP(A29,Config!$A:$C,3,0)</f>
        <v>46029</v>
      </c>
      <c r="F29" s="34" t="e">
        <f>'[26]Burndown Chart'!$N$122</f>
        <v>#REF!</v>
      </c>
      <c r="G29" s="13" t="e">
        <f>'[26]Burndown Chart'!$O$122</f>
        <v>#REF!</v>
      </c>
      <c r="H29" s="12" t="e">
        <f t="shared" si="1"/>
        <v>#REF!</v>
      </c>
      <c r="I29" s="35" t="e">
        <f t="shared" si="34"/>
        <v>#REF!</v>
      </c>
      <c r="J29" s="13" t="e">
        <f>'[26]Burndown Chart'!$N$123</f>
        <v>#REF!</v>
      </c>
      <c r="K29" s="13" t="e">
        <f>'[26]Burndown Chart'!$O$123</f>
        <v>#REF!</v>
      </c>
      <c r="L29" s="12" t="e">
        <f t="shared" si="2"/>
        <v>#REF!</v>
      </c>
      <c r="M29" s="35" t="e">
        <f t="shared" si="35"/>
        <v>#REF!</v>
      </c>
      <c r="N29" s="13" t="e">
        <f>'[26]Burndown Chart'!$N$124</f>
        <v>#REF!</v>
      </c>
      <c r="O29" s="13" t="e">
        <f>'[26]Burndown Chart'!$O$124</f>
        <v>#REF!</v>
      </c>
      <c r="P29" s="12" t="e">
        <f t="shared" si="5"/>
        <v>#REF!</v>
      </c>
      <c r="Q29" s="35" t="e">
        <f t="shared" si="36"/>
        <v>#REF!</v>
      </c>
      <c r="R29" s="13" t="e">
        <f>'[26]Burndown Chart'!$N$125</f>
        <v>#REF!</v>
      </c>
      <c r="S29" s="13" t="e">
        <f>'[26]Burndown Chart'!$O$125</f>
        <v>#REF!</v>
      </c>
      <c r="T29" s="12" t="e">
        <f t="shared" si="6"/>
        <v>#REF!</v>
      </c>
      <c r="U29" s="35" t="e">
        <f t="shared" si="7"/>
        <v>#REF!</v>
      </c>
      <c r="V29" s="34" t="e">
        <f>'[26]Burndown Chart'!$N$137</f>
        <v>#REF!</v>
      </c>
      <c r="W29" s="13" t="e">
        <f>'[26]Burndown Chart'!$O$137</f>
        <v>#REF!</v>
      </c>
      <c r="X29" s="12" t="e">
        <f t="shared" si="39"/>
        <v>#REF!</v>
      </c>
      <c r="Y29" s="35" t="e">
        <f t="shared" si="40"/>
        <v>#REF!</v>
      </c>
      <c r="Z29" s="13" t="e">
        <f>'[26]Burndown Chart'!$N$138</f>
        <v>#REF!</v>
      </c>
      <c r="AA29" s="13" t="e">
        <f>'[26]Burndown Chart'!$O$138</f>
        <v>#REF!</v>
      </c>
      <c r="AB29" s="12" t="e">
        <f t="shared" si="41"/>
        <v>#REF!</v>
      </c>
      <c r="AC29" s="35" t="e">
        <f t="shared" si="42"/>
        <v>#REF!</v>
      </c>
      <c r="AD29" s="13" t="e">
        <f>'[26]Burndown Chart'!$N$139</f>
        <v>#REF!</v>
      </c>
      <c r="AE29" s="13" t="e">
        <f>'[26]Burndown Chart'!$O$139</f>
        <v>#REF!</v>
      </c>
      <c r="AF29" s="12" t="e">
        <f t="shared" si="43"/>
        <v>#REF!</v>
      </c>
      <c r="AG29" s="35" t="e">
        <f t="shared" si="44"/>
        <v>#REF!</v>
      </c>
      <c r="AH29" s="13" t="e">
        <f>'[26]Burndown Chart'!$N$140</f>
        <v>#REF!</v>
      </c>
      <c r="AI29" s="13" t="e">
        <f>'[26]Burndown Chart'!$O$140</f>
        <v>#REF!</v>
      </c>
      <c r="AJ29" s="12" t="e">
        <f t="shared" si="45"/>
        <v>#REF!</v>
      </c>
      <c r="AK29" s="35" t="e">
        <f t="shared" si="46"/>
        <v>#REF!</v>
      </c>
      <c r="AL29" s="13" t="e">
        <f>'[26]Capacidad Equipos'!$N$16</f>
        <v>#REF!</v>
      </c>
      <c r="AM29" s="13" t="e">
        <f>'[26]Burndown Chart'!$N$121</f>
        <v>#REF!</v>
      </c>
      <c r="AN29" s="12" t="e">
        <f t="shared" si="16"/>
        <v>#REF!</v>
      </c>
      <c r="AO29" s="12" t="e">
        <f t="shared" si="17"/>
        <v>#REF!</v>
      </c>
      <c r="AP29" s="15" t="e">
        <f t="shared" si="18"/>
        <v>#REF!</v>
      </c>
      <c r="AQ29" s="14" t="e">
        <f>IF(AN29=0,0,SUM($AN$4:AN29)/C29)</f>
        <v>#REF!</v>
      </c>
      <c r="AR29" s="15">
        <f t="shared" si="19"/>
        <v>0</v>
      </c>
      <c r="AS29" s="12" t="e">
        <f t="shared" si="37"/>
        <v>#REF!</v>
      </c>
      <c r="AT29" s="18" t="e">
        <f t="shared" si="38"/>
        <v>#REF!</v>
      </c>
      <c r="AU29" s="32" t="e">
        <f>'[26]Burndown Chart'!$N$136</f>
        <v>#REF!</v>
      </c>
      <c r="AV29" s="12" t="e">
        <f t="shared" si="47"/>
        <v>#REF!</v>
      </c>
      <c r="AW29" s="12" t="e">
        <f t="shared" si="47"/>
        <v>#REF!</v>
      </c>
      <c r="AX29" s="15" t="e">
        <f t="shared" si="48"/>
        <v>#REF!</v>
      </c>
      <c r="AY29" s="14" t="e">
        <f>IF(AV29=0,0,SUM($AV$4:AV29)/C29)</f>
        <v>#REF!</v>
      </c>
      <c r="AZ29" s="15">
        <f t="shared" si="20"/>
        <v>0</v>
      </c>
      <c r="BA29" s="12" t="e">
        <f t="shared" si="33"/>
        <v>#REF!</v>
      </c>
      <c r="BB29" s="18" t="e">
        <f t="shared" si="21"/>
        <v>#REF!</v>
      </c>
      <c r="BC29" s="34" t="e">
        <f>'[26]Burndown Chart'!$N$127</f>
        <v>#REF!</v>
      </c>
      <c r="BD29" s="13" t="e">
        <f>'[26]Burndown Chart'!$O$127</f>
        <v>#REF!</v>
      </c>
      <c r="BE29" s="12" t="e">
        <f t="shared" si="22"/>
        <v>#REF!</v>
      </c>
      <c r="BF29" s="35" t="e">
        <f t="shared" si="23"/>
        <v>#REF!</v>
      </c>
      <c r="BG29" s="13" t="e">
        <f>'[26]Burndown Chart'!$N$128</f>
        <v>#REF!</v>
      </c>
      <c r="BH29" s="13" t="e">
        <f>'[26]Burndown Chart'!$O$128</f>
        <v>#REF!</v>
      </c>
      <c r="BI29" s="12" t="e">
        <f t="shared" si="24"/>
        <v>#REF!</v>
      </c>
      <c r="BJ29" s="35" t="e">
        <f t="shared" si="25"/>
        <v>#REF!</v>
      </c>
      <c r="BK29" s="13" t="e">
        <f>'[26]Burndown Chart'!$N$129</f>
        <v>#REF!</v>
      </c>
      <c r="BL29" s="13" t="e">
        <f>'[26]Burndown Chart'!$O$129</f>
        <v>#REF!</v>
      </c>
      <c r="BM29" s="12" t="e">
        <f t="shared" si="26"/>
        <v>#REF!</v>
      </c>
      <c r="BN29" s="37" t="e">
        <f t="shared" si="27"/>
        <v>#REF!</v>
      </c>
      <c r="BO29" s="13" t="e">
        <f>'[26]Burndown Chart'!$N$130</f>
        <v>#REF!</v>
      </c>
      <c r="BP29" s="13" t="e">
        <f>'[26]Burndown Chart'!$O$130</f>
        <v>#REF!</v>
      </c>
      <c r="BQ29" s="12" t="e">
        <f t="shared" si="28"/>
        <v>#REF!</v>
      </c>
      <c r="BR29" s="37" t="e">
        <f t="shared" si="29"/>
        <v>#REF!</v>
      </c>
      <c r="BS29" s="124" t="e">
        <f>'[26]Burndown Chart'!$N$126</f>
        <v>#REF!</v>
      </c>
      <c r="BT29" s="124" t="e">
        <f>'[26]Burndown Chart'!$O$126</f>
        <v>#REF!</v>
      </c>
      <c r="BU29" s="14" t="e">
        <f t="shared" si="30"/>
        <v>#REF!</v>
      </c>
      <c r="BV29" s="15" t="e">
        <f t="shared" si="31"/>
        <v>#REF!</v>
      </c>
    </row>
  </sheetData>
  <mergeCells count="5">
    <mergeCell ref="F1:U1"/>
    <mergeCell ref="V1:AK1"/>
    <mergeCell ref="AM1:AT1"/>
    <mergeCell ref="AU1:BB1"/>
    <mergeCell ref="BC1:BV1"/>
  </mergeCells>
  <conditionalFormatting sqref="B1:B1048576">
    <cfRule type="cellIs" dxfId="93" priority="13" operator="equal">
      <formula>"Pendiente"</formula>
    </cfRule>
    <cfRule type="cellIs" dxfId="92" priority="14" operator="equal">
      <formula>"En curso"</formula>
    </cfRule>
    <cfRule type="cellIs" dxfId="91" priority="15" operator="equal">
      <formula>"Cerrado"</formula>
    </cfRule>
  </conditionalFormatting>
  <conditionalFormatting sqref="AP4:AP29 BV4:BV29">
    <cfRule type="cellIs" dxfId="90" priority="16" operator="between">
      <formula>0.49</formula>
      <formula>0</formula>
    </cfRule>
    <cfRule type="cellIs" dxfId="89" priority="17" operator="between">
      <formula>0.79</formula>
      <formula>0.5</formula>
    </cfRule>
    <cfRule type="cellIs" dxfId="88" priority="18" operator="between">
      <formula>1</formula>
      <formula>0.8</formula>
    </cfRule>
    <cfRule type="cellIs" dxfId="87" priority="19" operator="greaterThan">
      <formula>1</formula>
    </cfRule>
  </conditionalFormatting>
  <conditionalFormatting sqref="AR4:AR29">
    <cfRule type="cellIs" dxfId="86" priority="9" operator="between">
      <formula>0.49</formula>
      <formula>0</formula>
    </cfRule>
    <cfRule type="cellIs" dxfId="85" priority="10" operator="between">
      <formula>0.79</formula>
      <formula>0.5</formula>
    </cfRule>
    <cfRule type="cellIs" dxfId="84" priority="11" operator="between">
      <formula>1</formula>
      <formula>0.8</formula>
    </cfRule>
    <cfRule type="cellIs" dxfId="83" priority="12" operator="greaterThan">
      <formula>1</formula>
    </cfRule>
  </conditionalFormatting>
  <conditionalFormatting sqref="AX4:AX29">
    <cfRule type="cellIs" dxfId="82" priority="5" operator="between">
      <formula>0.49</formula>
      <formula>0</formula>
    </cfRule>
    <cfRule type="cellIs" dxfId="81" priority="6" operator="between">
      <formula>0.79</formula>
      <formula>0.5</formula>
    </cfRule>
    <cfRule type="cellIs" dxfId="80" priority="7" operator="between">
      <formula>1</formula>
      <formula>0.8</formula>
    </cfRule>
    <cfRule type="cellIs" dxfId="79" priority="8" operator="greaterThan">
      <formula>1</formula>
    </cfRule>
  </conditionalFormatting>
  <conditionalFormatting sqref="AZ4:AZ29">
    <cfRule type="cellIs" dxfId="78" priority="1" operator="between">
      <formula>0.49</formula>
      <formula>0</formula>
    </cfRule>
    <cfRule type="cellIs" dxfId="77" priority="2" operator="between">
      <formula>0.79</formula>
      <formula>0.5</formula>
    </cfRule>
    <cfRule type="cellIs" dxfId="76" priority="3" operator="between">
      <formula>1</formula>
      <formula>0.8</formula>
    </cfRule>
    <cfRule type="cellIs" dxfId="75" priority="4" operator="greaterThan">
      <formula>1</formula>
    </cfRule>
  </conditionalFormatting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7D3A2BBA-BCA5-4658-B717-C6A18C007EF1}">
          <x14:formula1>
            <xm:f>Config!$F:$F</xm:f>
          </x14:formula1>
          <xm:sqref>B4:B29</xm:sqref>
        </x14:dataValidation>
        <x14:dataValidation type="list" allowBlank="1" showInputMessage="1" showErrorMessage="1" xr:uid="{9AF81CAD-A20D-4D41-A7D7-711CFFBC66DD}">
          <x14:formula1>
            <xm:f>Config!$A:$A</xm:f>
          </x14:formula1>
          <xm:sqref>A4:A29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DBE6D-A7FE-4C2D-BA1A-6A39D8D1A720}">
  <sheetPr>
    <tabColor theme="9"/>
  </sheetPr>
  <dimension ref="B1:G43"/>
  <sheetViews>
    <sheetView showGridLines="0" zoomScaleNormal="100" workbookViewId="0">
      <selection activeCell="P28" sqref="P28"/>
    </sheetView>
  </sheetViews>
  <sheetFormatPr baseColWidth="10" defaultRowHeight="15" x14ac:dyDescent="0.25"/>
  <cols>
    <col min="1" max="1" width="5.7109375" customWidth="1"/>
    <col min="12" max="12" width="5.7109375" customWidth="1"/>
    <col min="16" max="23" width="11.42578125" customWidth="1"/>
    <col min="24" max="24" width="5.7109375" customWidth="1"/>
  </cols>
  <sheetData>
    <row r="1" spans="2:2" x14ac:dyDescent="0.25">
      <c r="B1" s="89" t="s">
        <v>3076</v>
      </c>
    </row>
    <row r="38" spans="2:7" x14ac:dyDescent="0.25">
      <c r="E38" s="21" t="s">
        <v>44</v>
      </c>
      <c r="F38" s="19" t="str">
        <f>"-"</f>
        <v>-</v>
      </c>
      <c r="G38" s="23">
        <v>0.8</v>
      </c>
    </row>
    <row r="39" spans="2:7" x14ac:dyDescent="0.25">
      <c r="E39" s="22">
        <v>0.79</v>
      </c>
      <c r="F39" s="20" t="str">
        <f>"-"</f>
        <v>-</v>
      </c>
      <c r="G39" s="24">
        <v>0.5</v>
      </c>
    </row>
    <row r="40" spans="2:7" x14ac:dyDescent="0.25">
      <c r="E40" s="25">
        <v>0.49</v>
      </c>
      <c r="F40" s="26" t="str">
        <f>"-"</f>
        <v>-</v>
      </c>
      <c r="G40" s="27">
        <v>0</v>
      </c>
    </row>
    <row r="43" spans="2:7" x14ac:dyDescent="0.25">
      <c r="B43" s="89" t="s">
        <v>3077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A39D7-FA3E-4CFD-9FF7-F1B701FF1A9C}">
  <sheetPr>
    <tabColor rgb="FF7030A0"/>
  </sheetPr>
  <dimension ref="A1:BJ55"/>
  <sheetViews>
    <sheetView showGridLines="0" topLeftCell="AF19" zoomScale="70" zoomScaleNormal="70" workbookViewId="0">
      <selection activeCell="AY39" sqref="AY39"/>
    </sheetView>
  </sheetViews>
  <sheetFormatPr baseColWidth="10" defaultColWidth="11.42578125" defaultRowHeight="15" x14ac:dyDescent="0.25"/>
  <cols>
    <col min="1" max="1" width="30.140625" style="4" bestFit="1" customWidth="1"/>
    <col min="2" max="2" width="10.5703125" style="4" bestFit="1" customWidth="1"/>
    <col min="3" max="8" width="9.7109375" style="4" customWidth="1"/>
    <col min="9" max="9" width="10.5703125" style="4" customWidth="1"/>
    <col min="10" max="22" width="9.7109375" style="4" customWidth="1"/>
    <col min="23" max="23" width="12.85546875" style="4" bestFit="1" customWidth="1"/>
    <col min="24" max="31" width="9.7109375" style="4" customWidth="1"/>
    <col min="32" max="32" width="14" style="4" bestFit="1" customWidth="1"/>
    <col min="33" max="49" width="9.7109375" style="4" customWidth="1"/>
    <col min="50" max="50" width="5.7109375" style="4" customWidth="1"/>
    <col min="51" max="60" width="11.42578125" style="4"/>
    <col min="61" max="61" width="5.7109375" style="4" customWidth="1"/>
    <col min="62" max="16384" width="11.42578125" style="4"/>
  </cols>
  <sheetData>
    <row r="1" spans="1:49" x14ac:dyDescent="0.25">
      <c r="A1" s="56"/>
      <c r="F1" s="191" t="s">
        <v>3081</v>
      </c>
      <c r="G1" s="182"/>
      <c r="H1" s="182"/>
      <c r="I1" s="182"/>
      <c r="J1" s="182"/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92"/>
      <c r="X1" s="191" t="s">
        <v>3096</v>
      </c>
      <c r="Y1" s="182"/>
      <c r="Z1" s="182"/>
      <c r="AA1" s="182"/>
      <c r="AB1" s="182"/>
      <c r="AC1" s="182"/>
      <c r="AD1" s="182"/>
      <c r="AE1" s="182"/>
      <c r="AF1" s="192"/>
      <c r="AG1" s="191" t="s">
        <v>3082</v>
      </c>
      <c r="AH1" s="182"/>
      <c r="AI1" s="182"/>
      <c r="AJ1" s="182"/>
      <c r="AK1" s="182"/>
      <c r="AL1" s="182"/>
      <c r="AM1" s="182"/>
      <c r="AN1" s="182"/>
      <c r="AO1" s="182"/>
      <c r="AP1" s="182"/>
      <c r="AQ1" s="182"/>
      <c r="AR1" s="182"/>
      <c r="AS1" s="182"/>
      <c r="AT1" s="182"/>
      <c r="AU1" s="182"/>
      <c r="AV1" s="182"/>
      <c r="AW1" s="182"/>
    </row>
    <row r="2" spans="1:49" ht="75" x14ac:dyDescent="0.25">
      <c r="A2" s="6" t="s">
        <v>2</v>
      </c>
      <c r="B2" s="6" t="s">
        <v>86</v>
      </c>
      <c r="C2" s="8" t="s">
        <v>3092</v>
      </c>
      <c r="D2" s="8" t="s">
        <v>3093</v>
      </c>
      <c r="E2" s="8" t="s">
        <v>3094</v>
      </c>
      <c r="F2" s="6" t="s">
        <v>3085</v>
      </c>
      <c r="G2" s="6" t="s">
        <v>3086</v>
      </c>
      <c r="H2" s="6" t="s">
        <v>3087</v>
      </c>
      <c r="I2" s="97" t="s">
        <v>3113</v>
      </c>
      <c r="J2" s="97" t="s">
        <v>3114</v>
      </c>
      <c r="K2" s="97" t="s">
        <v>3115</v>
      </c>
      <c r="L2" s="9" t="s">
        <v>3078</v>
      </c>
      <c r="M2" s="97" t="s">
        <v>3116</v>
      </c>
      <c r="N2" s="97" t="s">
        <v>3117</v>
      </c>
      <c r="O2" s="97" t="s">
        <v>3118</v>
      </c>
      <c r="P2" s="9" t="s">
        <v>3079</v>
      </c>
      <c r="Q2" s="9" t="s">
        <v>3080</v>
      </c>
      <c r="R2" s="9" t="s">
        <v>3119</v>
      </c>
      <c r="S2" s="9" t="s">
        <v>3120</v>
      </c>
      <c r="T2" s="9" t="s">
        <v>3121</v>
      </c>
      <c r="U2" s="10" t="s">
        <v>3084</v>
      </c>
      <c r="V2" s="8" t="s">
        <v>3083</v>
      </c>
      <c r="W2" s="8" t="s">
        <v>3097</v>
      </c>
      <c r="X2" s="6" t="s">
        <v>3095</v>
      </c>
      <c r="Y2" s="6" t="s">
        <v>3098</v>
      </c>
      <c r="Z2" s="6" t="s">
        <v>3099</v>
      </c>
      <c r="AA2" s="9" t="s">
        <v>3100</v>
      </c>
      <c r="AB2" s="9" t="s">
        <v>3101</v>
      </c>
      <c r="AC2" s="9" t="s">
        <v>3102</v>
      </c>
      <c r="AD2" s="10" t="s">
        <v>3103</v>
      </c>
      <c r="AE2" s="8" t="s">
        <v>3104</v>
      </c>
      <c r="AF2" s="8" t="s">
        <v>3105</v>
      </c>
      <c r="AG2" s="6" t="s">
        <v>3088</v>
      </c>
      <c r="AH2" s="6" t="s">
        <v>3089</v>
      </c>
      <c r="AI2" s="6" t="s">
        <v>32</v>
      </c>
      <c r="AJ2" s="97" t="s">
        <v>3106</v>
      </c>
      <c r="AK2" s="97" t="s">
        <v>3108</v>
      </c>
      <c r="AL2" s="97" t="s">
        <v>3110</v>
      </c>
      <c r="AM2" s="9" t="s">
        <v>3090</v>
      </c>
      <c r="AN2" s="97" t="s">
        <v>3107</v>
      </c>
      <c r="AO2" s="97" t="s">
        <v>3109</v>
      </c>
      <c r="AP2" s="97" t="s">
        <v>3111</v>
      </c>
      <c r="AQ2" s="9" t="s">
        <v>3091</v>
      </c>
      <c r="AR2" s="9" t="s">
        <v>33</v>
      </c>
      <c r="AS2" s="9" t="s">
        <v>3112</v>
      </c>
      <c r="AT2" s="9" t="s">
        <v>45</v>
      </c>
      <c r="AU2" s="9" t="s">
        <v>6</v>
      </c>
      <c r="AV2" s="10" t="s">
        <v>34</v>
      </c>
      <c r="AW2" s="8" t="s">
        <v>35</v>
      </c>
    </row>
    <row r="3" spans="1:49" x14ac:dyDescent="0.25">
      <c r="A3" s="57" t="s">
        <v>4042</v>
      </c>
      <c r="B3" s="4" t="str">
        <f ca="1">VLOOKUP(A3,ELAB1!A:B,2,0)</f>
        <v>Cerrado</v>
      </c>
      <c r="C3" s="12">
        <f>ELAB1!AL4</f>
        <v>70</v>
      </c>
      <c r="D3" s="12">
        <f>ELAB2!AL4</f>
        <v>38</v>
      </c>
      <c r="E3" s="12">
        <f t="shared" ref="E3:E28" si="0">C3+D3</f>
        <v>108</v>
      </c>
      <c r="F3" s="12">
        <f>ELAB1!AM4</f>
        <v>77</v>
      </c>
      <c r="G3" s="12">
        <f>ELAB2!AM4</f>
        <v>48</v>
      </c>
      <c r="H3" s="12">
        <f>F3+G3</f>
        <v>125</v>
      </c>
      <c r="I3" s="12">
        <f>ELAB1!G4</f>
        <v>13</v>
      </c>
      <c r="J3" s="12">
        <f>ELAB1!K4</f>
        <v>64</v>
      </c>
      <c r="K3" s="12">
        <f>ELAB1!O4</f>
        <v>0</v>
      </c>
      <c r="L3" s="12">
        <f>ELAB1!AN4</f>
        <v>77</v>
      </c>
      <c r="M3" s="12">
        <f>ELAB2!G4</f>
        <v>13</v>
      </c>
      <c r="N3" s="12">
        <f>ELAB2!K4</f>
        <v>2</v>
      </c>
      <c r="O3" s="12">
        <f>ELAB2!O4</f>
        <v>0</v>
      </c>
      <c r="P3" s="12">
        <f>ELAB2!AN4</f>
        <v>15</v>
      </c>
      <c r="Q3" s="12">
        <f>IFERROR(L3+P3,0)</f>
        <v>92</v>
      </c>
      <c r="R3" s="12">
        <f>IFERROR(I3+M3,0)</f>
        <v>26</v>
      </c>
      <c r="S3" s="12">
        <f>IFERROR(J3+N3,0)</f>
        <v>66</v>
      </c>
      <c r="T3" s="12">
        <f>IFERROR(K3+O3,0)</f>
        <v>0</v>
      </c>
      <c r="U3" s="12">
        <f>H3-Q3</f>
        <v>33</v>
      </c>
      <c r="V3" s="15">
        <f>IFERROR(Q3/H3,0)</f>
        <v>0.73599999999999999</v>
      </c>
      <c r="W3" s="58">
        <f>IFERROR(Q3/E3,0)</f>
        <v>0.85185185185185186</v>
      </c>
      <c r="X3" s="85">
        <f>ELAB1!AU4</f>
        <v>0</v>
      </c>
      <c r="Y3" s="85">
        <f>ELAB2!AU4</f>
        <v>0</v>
      </c>
      <c r="Z3" s="12">
        <f>X3+Y3</f>
        <v>0</v>
      </c>
      <c r="AA3" s="85">
        <f>ELAB1!AV4</f>
        <v>65</v>
      </c>
      <c r="AB3" s="85">
        <f>ELAB2!AV4</f>
        <v>7</v>
      </c>
      <c r="AC3" s="12">
        <f>AA3+AB3</f>
        <v>72</v>
      </c>
      <c r="AD3" s="12">
        <f>Z3-AC3</f>
        <v>-72</v>
      </c>
      <c r="AE3" s="15">
        <f>IFERROR(AC3/Z3,0)</f>
        <v>0</v>
      </c>
      <c r="AF3" s="58">
        <f>AC3/E3</f>
        <v>0.66666666666666663</v>
      </c>
      <c r="AG3" s="12">
        <f>ELAB1!BS4</f>
        <v>7</v>
      </c>
      <c r="AH3" s="12">
        <f>ELAB2!BS4</f>
        <v>4</v>
      </c>
      <c r="AI3" s="12">
        <f>AG3+AH3</f>
        <v>11</v>
      </c>
      <c r="AJ3" s="12">
        <f>IFERROR(ELAB1!BD4,0)</f>
        <v>1</v>
      </c>
      <c r="AK3" s="12">
        <f>ELAB1!BH4</f>
        <v>6</v>
      </c>
      <c r="AL3" s="12">
        <f>ELAB1!BL4</f>
        <v>0</v>
      </c>
      <c r="AM3" s="12">
        <f>ELAB1!BT4</f>
        <v>7</v>
      </c>
      <c r="AN3" s="12">
        <f>ELAB2!BD4</f>
        <v>1</v>
      </c>
      <c r="AO3" s="12">
        <f>ELAB2!BH4</f>
        <v>1</v>
      </c>
      <c r="AP3" s="12">
        <f>ELAB2!BL4</f>
        <v>0</v>
      </c>
      <c r="AQ3" s="12">
        <f>ELAB2!BT4</f>
        <v>2</v>
      </c>
      <c r="AR3" s="12">
        <f>IFERROR(AM3+AQ3,0)</f>
        <v>9</v>
      </c>
      <c r="AS3" s="12">
        <f>IFERROR(AJ3+AN3,0)</f>
        <v>2</v>
      </c>
      <c r="AT3" s="12">
        <f>IFERROR(AK3+AO3,0)</f>
        <v>7</v>
      </c>
      <c r="AU3" s="12">
        <f>IFERROR(AL3+AP3,0)</f>
        <v>0</v>
      </c>
      <c r="AV3" s="12">
        <f>AI3-AR3</f>
        <v>2</v>
      </c>
      <c r="AW3" s="15">
        <f>IFERROR(AR3/AI3,0)</f>
        <v>0.81818181818181823</v>
      </c>
    </row>
    <row r="4" spans="1:49" x14ac:dyDescent="0.25">
      <c r="A4" s="57" t="s">
        <v>4043</v>
      </c>
      <c r="B4" s="4" t="str">
        <f ca="1">VLOOKUP(A4,ELAB1!A:B,2,0)</f>
        <v>En curso</v>
      </c>
      <c r="C4" s="12">
        <f>ELAB1!AL5</f>
        <v>62</v>
      </c>
      <c r="D4" s="12">
        <f>ELAB2!AL5</f>
        <v>62</v>
      </c>
      <c r="E4" s="12">
        <f t="shared" si="0"/>
        <v>124</v>
      </c>
      <c r="F4" s="12">
        <f>ELAB1!AM5</f>
        <v>63</v>
      </c>
      <c r="G4" s="12">
        <f>ELAB2!AM5</f>
        <v>90</v>
      </c>
      <c r="H4" s="12">
        <f t="shared" ref="H4:H28" si="1">F4+G4</f>
        <v>153</v>
      </c>
      <c r="I4" s="12">
        <f>ELAB1!G5</f>
        <v>0</v>
      </c>
      <c r="J4" s="12">
        <f>ELAB1!K5</f>
        <v>2</v>
      </c>
      <c r="K4" s="12">
        <f>ELAB1!O5</f>
        <v>0</v>
      </c>
      <c r="L4" s="12">
        <f>ELAB1!AN5</f>
        <v>2</v>
      </c>
      <c r="M4" s="12">
        <f>ELAB2!G5</f>
        <v>0</v>
      </c>
      <c r="N4" s="12">
        <f>ELAB2!K5</f>
        <v>0</v>
      </c>
      <c r="O4" s="12">
        <f>ELAB2!O5</f>
        <v>0</v>
      </c>
      <c r="P4" s="12">
        <f>ELAB2!AN5</f>
        <v>0</v>
      </c>
      <c r="Q4" s="12">
        <f t="shared" ref="Q4:Q28" si="2">IFERROR(L4+P4,0)</f>
        <v>2</v>
      </c>
      <c r="R4" s="12">
        <f t="shared" ref="R4:R28" si="3">IFERROR(I4+M4,0)</f>
        <v>0</v>
      </c>
      <c r="S4" s="12">
        <f t="shared" ref="S4:S28" si="4">IFERROR(J4+N4,0)</f>
        <v>2</v>
      </c>
      <c r="T4" s="12">
        <f t="shared" ref="T4:T28" si="5">IFERROR(K4+O4,0)</f>
        <v>0</v>
      </c>
      <c r="U4" s="12">
        <f t="shared" ref="U4:U28" si="6">H4-Q4</f>
        <v>151</v>
      </c>
      <c r="V4" s="15">
        <f t="shared" ref="V4:V28" si="7">IFERROR(Q4/H4,0)</f>
        <v>1.3071895424836602E-2</v>
      </c>
      <c r="W4" s="58">
        <f t="shared" ref="W4:W28" si="8">IFERROR(Q4/E4,0)</f>
        <v>1.6129032258064516E-2</v>
      </c>
      <c r="X4" s="85">
        <f>ELAB1!AU5</f>
        <v>0</v>
      </c>
      <c r="Y4" s="85">
        <f>ELAB2!AU5</f>
        <v>0</v>
      </c>
      <c r="Z4" s="12">
        <f t="shared" ref="Z4:Z28" si="9">X4+Y4</f>
        <v>0</v>
      </c>
      <c r="AA4" s="85">
        <f>ELAB1!AV5</f>
        <v>2</v>
      </c>
      <c r="AB4" s="85">
        <f>ELAB2!AV5</f>
        <v>0</v>
      </c>
      <c r="AC4" s="12">
        <f t="shared" ref="AC4:AC28" si="10">AA4+AB4</f>
        <v>2</v>
      </c>
      <c r="AD4" s="12">
        <f t="shared" ref="AD4:AD28" si="11">Z4-AC4</f>
        <v>-2</v>
      </c>
      <c r="AE4" s="15">
        <f t="shared" ref="AE4:AE28" si="12">IFERROR(AC4/Z4,0)</f>
        <v>0</v>
      </c>
      <c r="AF4" s="58">
        <f t="shared" ref="AF4:AF28" si="13">AC4/E4</f>
        <v>1.6129032258064516E-2</v>
      </c>
      <c r="AG4" s="12">
        <f>ELAB1!BS5</f>
        <v>8</v>
      </c>
      <c r="AH4" s="12">
        <f>ELAB2!BS5</f>
        <v>9</v>
      </c>
      <c r="AI4" s="12">
        <f t="shared" ref="AI4:AI28" si="14">AG4+AH4</f>
        <v>17</v>
      </c>
      <c r="AJ4" s="12">
        <f>ELAB1!BD5</f>
        <v>0</v>
      </c>
      <c r="AK4" s="12">
        <f>ELAB1!BH5</f>
        <v>1</v>
      </c>
      <c r="AL4" s="12">
        <f>ELAB1!BL5</f>
        <v>0</v>
      </c>
      <c r="AM4" s="12">
        <f>ELAB1!BT5</f>
        <v>1</v>
      </c>
      <c r="AN4" s="12">
        <f>ELAB2!BD5</f>
        <v>0</v>
      </c>
      <c r="AO4" s="12">
        <f>ELAB2!BH5</f>
        <v>0</v>
      </c>
      <c r="AP4" s="12">
        <f>ELAB2!BL5</f>
        <v>0</v>
      </c>
      <c r="AQ4" s="12">
        <f>ELAB2!BT5</f>
        <v>0</v>
      </c>
      <c r="AR4" s="12">
        <f t="shared" ref="AR4:AR28" si="15">IFERROR(AM4+AQ4,0)</f>
        <v>1</v>
      </c>
      <c r="AS4" s="12">
        <f t="shared" ref="AS4:AS28" si="16">IFERROR(AJ4+AN4,0)</f>
        <v>0</v>
      </c>
      <c r="AT4" s="12">
        <f t="shared" ref="AT4:AT28" si="17">IFERROR(AK4+AO4,0)</f>
        <v>1</v>
      </c>
      <c r="AU4" s="12">
        <f t="shared" ref="AU4:AU28" si="18">IFERROR(AL4+AP4,0)</f>
        <v>0</v>
      </c>
      <c r="AV4" s="12">
        <f t="shared" ref="AV4:AV28" si="19">AI4-AR4</f>
        <v>16</v>
      </c>
      <c r="AW4" s="15">
        <f t="shared" ref="AW4:AW28" si="20">IFERROR(AR4/AI4,0)</f>
        <v>5.8823529411764705E-2</v>
      </c>
    </row>
    <row r="5" spans="1:49" x14ac:dyDescent="0.25">
      <c r="A5" s="57" t="s">
        <v>4044</v>
      </c>
      <c r="B5" s="4" t="str">
        <f ca="1">VLOOKUP(A5,ELAB1!A:B,2,0)</f>
        <v>Pendiente</v>
      </c>
      <c r="C5" s="12" t="e">
        <f>ELAB1!AL6</f>
        <v>#REF!</v>
      </c>
      <c r="D5" s="12" t="e">
        <f>ELAB2!AL6</f>
        <v>#REF!</v>
      </c>
      <c r="E5" s="12" t="e">
        <f t="shared" si="0"/>
        <v>#REF!</v>
      </c>
      <c r="F5" s="12" t="e">
        <f>ELAB1!AM6</f>
        <v>#REF!</v>
      </c>
      <c r="G5" s="12" t="e">
        <f>ELAB2!AM6</f>
        <v>#REF!</v>
      </c>
      <c r="H5" s="12" t="e">
        <f t="shared" si="1"/>
        <v>#REF!</v>
      </c>
      <c r="I5" s="12" t="e">
        <f>ELAB1!G6</f>
        <v>#REF!</v>
      </c>
      <c r="J5" s="12" t="e">
        <f>ELAB1!K6</f>
        <v>#REF!</v>
      </c>
      <c r="K5" s="12" t="e">
        <f>ELAB1!O6</f>
        <v>#REF!</v>
      </c>
      <c r="L5" s="12" t="e">
        <f>ELAB1!AN6</f>
        <v>#REF!</v>
      </c>
      <c r="M5" s="12" t="e">
        <f>ELAB2!G6</f>
        <v>#REF!</v>
      </c>
      <c r="N5" s="12" t="e">
        <f>ELAB2!K6</f>
        <v>#REF!</v>
      </c>
      <c r="O5" s="12" t="e">
        <f>ELAB2!O6</f>
        <v>#REF!</v>
      </c>
      <c r="P5" s="12" t="e">
        <f>ELAB2!AN6</f>
        <v>#REF!</v>
      </c>
      <c r="Q5" s="12">
        <f t="shared" si="2"/>
        <v>0</v>
      </c>
      <c r="R5" s="12">
        <f t="shared" si="3"/>
        <v>0</v>
      </c>
      <c r="S5" s="12">
        <f t="shared" si="4"/>
        <v>0</v>
      </c>
      <c r="T5" s="12">
        <f t="shared" si="5"/>
        <v>0</v>
      </c>
      <c r="U5" s="12" t="e">
        <f t="shared" si="6"/>
        <v>#REF!</v>
      </c>
      <c r="V5" s="15">
        <f t="shared" si="7"/>
        <v>0</v>
      </c>
      <c r="W5" s="58">
        <f t="shared" si="8"/>
        <v>0</v>
      </c>
      <c r="X5" s="85">
        <f>ELAB1!AU6</f>
        <v>0</v>
      </c>
      <c r="Y5" s="85">
        <f>ELAB2!AU6</f>
        <v>0</v>
      </c>
      <c r="Z5" s="12">
        <f t="shared" si="9"/>
        <v>0</v>
      </c>
      <c r="AA5" s="85" t="e">
        <f>ELAB1!AV6</f>
        <v>#REF!</v>
      </c>
      <c r="AB5" s="85" t="e">
        <f>ELAB2!AV6</f>
        <v>#REF!</v>
      </c>
      <c r="AC5" s="12" t="e">
        <f t="shared" si="10"/>
        <v>#REF!</v>
      </c>
      <c r="AD5" s="12" t="e">
        <f t="shared" si="11"/>
        <v>#REF!</v>
      </c>
      <c r="AE5" s="15">
        <f t="shared" si="12"/>
        <v>0</v>
      </c>
      <c r="AF5" s="58" t="e">
        <f t="shared" si="13"/>
        <v>#REF!</v>
      </c>
      <c r="AG5" s="12" t="e">
        <f>ELAB1!BS6</f>
        <v>#REF!</v>
      </c>
      <c r="AH5" s="12" t="e">
        <f>ELAB2!BS6</f>
        <v>#REF!</v>
      </c>
      <c r="AI5" s="12" t="e">
        <f t="shared" si="14"/>
        <v>#REF!</v>
      </c>
      <c r="AJ5" s="12" t="e">
        <f>ELAB1!BD6</f>
        <v>#REF!</v>
      </c>
      <c r="AK5" s="12" t="e">
        <f>ELAB1!BH6</f>
        <v>#REF!</v>
      </c>
      <c r="AL5" s="12" t="e">
        <f>ELAB1!BL6</f>
        <v>#REF!</v>
      </c>
      <c r="AM5" s="12" t="e">
        <f>ELAB1!BT6</f>
        <v>#REF!</v>
      </c>
      <c r="AN5" s="12" t="e">
        <f>ELAB2!BD6</f>
        <v>#REF!</v>
      </c>
      <c r="AO5" s="12" t="e">
        <f>ELAB2!BH6</f>
        <v>#REF!</v>
      </c>
      <c r="AP5" s="12" t="e">
        <f>ELAB2!BL6</f>
        <v>#REF!</v>
      </c>
      <c r="AQ5" s="12" t="e">
        <f>ELAB2!BT6</f>
        <v>#REF!</v>
      </c>
      <c r="AR5" s="12">
        <f t="shared" si="15"/>
        <v>0</v>
      </c>
      <c r="AS5" s="12">
        <f t="shared" si="16"/>
        <v>0</v>
      </c>
      <c r="AT5" s="12">
        <f t="shared" si="17"/>
        <v>0</v>
      </c>
      <c r="AU5" s="12">
        <f t="shared" si="18"/>
        <v>0</v>
      </c>
      <c r="AV5" s="12" t="e">
        <f t="shared" si="19"/>
        <v>#REF!</v>
      </c>
      <c r="AW5" s="15">
        <f t="shared" si="20"/>
        <v>0</v>
      </c>
    </row>
    <row r="6" spans="1:49" x14ac:dyDescent="0.25">
      <c r="A6" s="57" t="s">
        <v>4045</v>
      </c>
      <c r="B6" s="4" t="str">
        <f ca="1">VLOOKUP(A6,ELAB1!A:B,2,0)</f>
        <v>Pendiente</v>
      </c>
      <c r="C6" s="12" t="e">
        <f>ELAB1!AL7</f>
        <v>#REF!</v>
      </c>
      <c r="D6" s="12" t="e">
        <f>ELAB2!AL7</f>
        <v>#REF!</v>
      </c>
      <c r="E6" s="12" t="e">
        <f t="shared" si="0"/>
        <v>#REF!</v>
      </c>
      <c r="F6" s="12" t="e">
        <f>ELAB1!AM7</f>
        <v>#REF!</v>
      </c>
      <c r="G6" s="12" t="e">
        <f>ELAB2!AM7</f>
        <v>#REF!</v>
      </c>
      <c r="H6" s="12" t="e">
        <f t="shared" si="1"/>
        <v>#REF!</v>
      </c>
      <c r="I6" s="12" t="e">
        <f>ELAB1!G7</f>
        <v>#REF!</v>
      </c>
      <c r="J6" s="12" t="e">
        <f>ELAB1!K7</f>
        <v>#REF!</v>
      </c>
      <c r="K6" s="12" t="e">
        <f>ELAB1!O7</f>
        <v>#REF!</v>
      </c>
      <c r="L6" s="12" t="e">
        <f>ELAB1!AN7</f>
        <v>#REF!</v>
      </c>
      <c r="M6" s="12" t="e">
        <f>ELAB2!G7</f>
        <v>#REF!</v>
      </c>
      <c r="N6" s="12" t="e">
        <f>ELAB2!K7</f>
        <v>#REF!</v>
      </c>
      <c r="O6" s="12" t="e">
        <f>ELAB2!O7</f>
        <v>#REF!</v>
      </c>
      <c r="P6" s="12" t="e">
        <f>ELAB2!AN7</f>
        <v>#REF!</v>
      </c>
      <c r="Q6" s="12">
        <f t="shared" si="2"/>
        <v>0</v>
      </c>
      <c r="R6" s="12">
        <f t="shared" si="3"/>
        <v>0</v>
      </c>
      <c r="S6" s="12">
        <f t="shared" si="4"/>
        <v>0</v>
      </c>
      <c r="T6" s="12">
        <f t="shared" si="5"/>
        <v>0</v>
      </c>
      <c r="U6" s="12" t="e">
        <f t="shared" si="6"/>
        <v>#REF!</v>
      </c>
      <c r="V6" s="15">
        <f t="shared" si="7"/>
        <v>0</v>
      </c>
      <c r="W6" s="58">
        <f t="shared" si="8"/>
        <v>0</v>
      </c>
      <c r="X6" s="85">
        <f>ELAB1!AU7</f>
        <v>0</v>
      </c>
      <c r="Y6" s="85">
        <f>ELAB2!AU7</f>
        <v>0</v>
      </c>
      <c r="Z6" s="12">
        <f t="shared" si="9"/>
        <v>0</v>
      </c>
      <c r="AA6" s="85" t="e">
        <f>ELAB1!AV7</f>
        <v>#REF!</v>
      </c>
      <c r="AB6" s="85" t="e">
        <f>ELAB2!AV7</f>
        <v>#REF!</v>
      </c>
      <c r="AC6" s="12" t="e">
        <f t="shared" si="10"/>
        <v>#REF!</v>
      </c>
      <c r="AD6" s="12" t="e">
        <f t="shared" si="11"/>
        <v>#REF!</v>
      </c>
      <c r="AE6" s="15">
        <f t="shared" si="12"/>
        <v>0</v>
      </c>
      <c r="AF6" s="58" t="e">
        <f t="shared" si="13"/>
        <v>#REF!</v>
      </c>
      <c r="AG6" s="12" t="e">
        <f>ELAB1!BS7</f>
        <v>#REF!</v>
      </c>
      <c r="AH6" s="12" t="e">
        <f>ELAB2!BS7</f>
        <v>#REF!</v>
      </c>
      <c r="AI6" s="12" t="e">
        <f t="shared" si="14"/>
        <v>#REF!</v>
      </c>
      <c r="AJ6" s="12" t="e">
        <f>ELAB1!BD7</f>
        <v>#REF!</v>
      </c>
      <c r="AK6" s="12" t="e">
        <f>ELAB1!BH7</f>
        <v>#REF!</v>
      </c>
      <c r="AL6" s="12" t="e">
        <f>ELAB1!BL7</f>
        <v>#REF!</v>
      </c>
      <c r="AM6" s="12" t="e">
        <f>ELAB1!BT7</f>
        <v>#REF!</v>
      </c>
      <c r="AN6" s="12" t="e">
        <f>ELAB2!BD7</f>
        <v>#REF!</v>
      </c>
      <c r="AO6" s="12" t="e">
        <f>ELAB2!BH7</f>
        <v>#REF!</v>
      </c>
      <c r="AP6" s="12" t="e">
        <f>ELAB2!BL7</f>
        <v>#REF!</v>
      </c>
      <c r="AQ6" s="12" t="e">
        <f>ELAB2!BT7</f>
        <v>#REF!</v>
      </c>
      <c r="AR6" s="12">
        <f t="shared" si="15"/>
        <v>0</v>
      </c>
      <c r="AS6" s="12">
        <f t="shared" si="16"/>
        <v>0</v>
      </c>
      <c r="AT6" s="12">
        <f t="shared" si="17"/>
        <v>0</v>
      </c>
      <c r="AU6" s="12">
        <f t="shared" si="18"/>
        <v>0</v>
      </c>
      <c r="AV6" s="12" t="e">
        <f t="shared" si="19"/>
        <v>#REF!</v>
      </c>
      <c r="AW6" s="15">
        <f t="shared" si="20"/>
        <v>0</v>
      </c>
    </row>
    <row r="7" spans="1:49" x14ac:dyDescent="0.25">
      <c r="A7" s="57" t="s">
        <v>4046</v>
      </c>
      <c r="B7" s="4" t="str">
        <f ca="1">VLOOKUP(A7,ELAB1!A:B,2,0)</f>
        <v>Pendiente</v>
      </c>
      <c r="C7" s="12" t="e">
        <f>ELAB1!AL8</f>
        <v>#REF!</v>
      </c>
      <c r="D7" s="12" t="e">
        <f>ELAB2!AL8</f>
        <v>#REF!</v>
      </c>
      <c r="E7" s="12" t="e">
        <f t="shared" si="0"/>
        <v>#REF!</v>
      </c>
      <c r="F7" s="12" t="e">
        <f>ELAB1!AM8</f>
        <v>#REF!</v>
      </c>
      <c r="G7" s="12" t="e">
        <f>ELAB2!AM8</f>
        <v>#REF!</v>
      </c>
      <c r="H7" s="12" t="e">
        <f t="shared" si="1"/>
        <v>#REF!</v>
      </c>
      <c r="I7" s="12" t="e">
        <f>ELAB1!G8</f>
        <v>#REF!</v>
      </c>
      <c r="J7" s="12" t="e">
        <f>ELAB1!K8</f>
        <v>#REF!</v>
      </c>
      <c r="K7" s="12" t="e">
        <f>ELAB1!O8</f>
        <v>#REF!</v>
      </c>
      <c r="L7" s="12" t="e">
        <f>ELAB1!AN8</f>
        <v>#REF!</v>
      </c>
      <c r="M7" s="12" t="e">
        <f>ELAB2!G8</f>
        <v>#REF!</v>
      </c>
      <c r="N7" s="12" t="e">
        <f>ELAB2!K8</f>
        <v>#REF!</v>
      </c>
      <c r="O7" s="12" t="e">
        <f>ELAB2!O8</f>
        <v>#REF!</v>
      </c>
      <c r="P7" s="12" t="e">
        <f>ELAB2!AN8</f>
        <v>#REF!</v>
      </c>
      <c r="Q7" s="12">
        <f t="shared" si="2"/>
        <v>0</v>
      </c>
      <c r="R7" s="12">
        <f t="shared" si="3"/>
        <v>0</v>
      </c>
      <c r="S7" s="12">
        <f t="shared" si="4"/>
        <v>0</v>
      </c>
      <c r="T7" s="12">
        <f t="shared" si="5"/>
        <v>0</v>
      </c>
      <c r="U7" s="12" t="e">
        <f t="shared" si="6"/>
        <v>#REF!</v>
      </c>
      <c r="V7" s="15">
        <f t="shared" si="7"/>
        <v>0</v>
      </c>
      <c r="W7" s="58">
        <f t="shared" si="8"/>
        <v>0</v>
      </c>
      <c r="X7" s="85">
        <f>ELAB1!AU8</f>
        <v>0</v>
      </c>
      <c r="Y7" s="85">
        <f>ELAB2!AU8</f>
        <v>0</v>
      </c>
      <c r="Z7" s="12">
        <f t="shared" si="9"/>
        <v>0</v>
      </c>
      <c r="AA7" s="85" t="e">
        <f>ELAB1!AV8</f>
        <v>#REF!</v>
      </c>
      <c r="AB7" s="85" t="e">
        <f>ELAB2!AV8</f>
        <v>#REF!</v>
      </c>
      <c r="AC7" s="12" t="e">
        <f t="shared" si="10"/>
        <v>#REF!</v>
      </c>
      <c r="AD7" s="12" t="e">
        <f t="shared" si="11"/>
        <v>#REF!</v>
      </c>
      <c r="AE7" s="15">
        <f t="shared" si="12"/>
        <v>0</v>
      </c>
      <c r="AF7" s="58" t="e">
        <f t="shared" si="13"/>
        <v>#REF!</v>
      </c>
      <c r="AG7" s="12" t="e">
        <f>ELAB1!BS8</f>
        <v>#REF!</v>
      </c>
      <c r="AH7" s="12" t="e">
        <f>ELAB2!BS8</f>
        <v>#REF!</v>
      </c>
      <c r="AI7" s="12" t="e">
        <f t="shared" si="14"/>
        <v>#REF!</v>
      </c>
      <c r="AJ7" s="12" t="e">
        <f>ELAB1!BD8</f>
        <v>#REF!</v>
      </c>
      <c r="AK7" s="12" t="e">
        <f>ELAB1!BH8</f>
        <v>#REF!</v>
      </c>
      <c r="AL7" s="12" t="e">
        <f>ELAB1!BL8</f>
        <v>#REF!</v>
      </c>
      <c r="AM7" s="12" t="e">
        <f>ELAB1!BT8</f>
        <v>#REF!</v>
      </c>
      <c r="AN7" s="12" t="e">
        <f>ELAB2!BD8</f>
        <v>#REF!</v>
      </c>
      <c r="AO7" s="12" t="e">
        <f>ELAB2!BH8</f>
        <v>#REF!</v>
      </c>
      <c r="AP7" s="12" t="e">
        <f>ELAB2!BL8</f>
        <v>#REF!</v>
      </c>
      <c r="AQ7" s="12" t="e">
        <f>ELAB2!BT8</f>
        <v>#REF!</v>
      </c>
      <c r="AR7" s="12">
        <f t="shared" si="15"/>
        <v>0</v>
      </c>
      <c r="AS7" s="12">
        <f t="shared" si="16"/>
        <v>0</v>
      </c>
      <c r="AT7" s="12">
        <f t="shared" si="17"/>
        <v>0</v>
      </c>
      <c r="AU7" s="12">
        <f t="shared" si="18"/>
        <v>0</v>
      </c>
      <c r="AV7" s="12" t="e">
        <f t="shared" si="19"/>
        <v>#REF!</v>
      </c>
      <c r="AW7" s="15">
        <f t="shared" si="20"/>
        <v>0</v>
      </c>
    </row>
    <row r="8" spans="1:49" x14ac:dyDescent="0.25">
      <c r="A8" s="57" t="s">
        <v>4047</v>
      </c>
      <c r="B8" s="4" t="str">
        <f ca="1">VLOOKUP(A8,ELAB1!A:B,2,0)</f>
        <v>Pendiente</v>
      </c>
      <c r="C8" s="12" t="e">
        <f>ELAB1!AL9</f>
        <v>#REF!</v>
      </c>
      <c r="D8" s="12" t="e">
        <f>ELAB2!AL9</f>
        <v>#REF!</v>
      </c>
      <c r="E8" s="12" t="e">
        <f t="shared" si="0"/>
        <v>#REF!</v>
      </c>
      <c r="F8" s="12" t="e">
        <f>ELAB1!AM9</f>
        <v>#REF!</v>
      </c>
      <c r="G8" s="12" t="e">
        <f>ELAB2!AM9</f>
        <v>#REF!</v>
      </c>
      <c r="H8" s="12" t="e">
        <f t="shared" si="1"/>
        <v>#REF!</v>
      </c>
      <c r="I8" s="12" t="e">
        <f>ELAB1!G9</f>
        <v>#REF!</v>
      </c>
      <c r="J8" s="12" t="e">
        <f>ELAB1!K9</f>
        <v>#REF!</v>
      </c>
      <c r="K8" s="12" t="e">
        <f>ELAB1!O9</f>
        <v>#REF!</v>
      </c>
      <c r="L8" s="12" t="e">
        <f>ELAB1!AN9</f>
        <v>#REF!</v>
      </c>
      <c r="M8" s="12" t="e">
        <f>ELAB2!G9</f>
        <v>#REF!</v>
      </c>
      <c r="N8" s="12" t="e">
        <f>ELAB2!K9</f>
        <v>#REF!</v>
      </c>
      <c r="O8" s="12" t="e">
        <f>ELAB2!O9</f>
        <v>#REF!</v>
      </c>
      <c r="P8" s="12" t="e">
        <f>ELAB2!AN9</f>
        <v>#REF!</v>
      </c>
      <c r="Q8" s="12">
        <f t="shared" si="2"/>
        <v>0</v>
      </c>
      <c r="R8" s="12">
        <f t="shared" si="3"/>
        <v>0</v>
      </c>
      <c r="S8" s="12">
        <f t="shared" si="4"/>
        <v>0</v>
      </c>
      <c r="T8" s="12">
        <f t="shared" si="5"/>
        <v>0</v>
      </c>
      <c r="U8" s="12" t="e">
        <f t="shared" si="6"/>
        <v>#REF!</v>
      </c>
      <c r="V8" s="15">
        <f t="shared" si="7"/>
        <v>0</v>
      </c>
      <c r="W8" s="58">
        <f t="shared" si="8"/>
        <v>0</v>
      </c>
      <c r="X8" s="85">
        <f>ELAB1!AU9</f>
        <v>0</v>
      </c>
      <c r="Y8" s="85">
        <f>ELAB2!AU9</f>
        <v>0</v>
      </c>
      <c r="Z8" s="12">
        <f t="shared" si="9"/>
        <v>0</v>
      </c>
      <c r="AA8" s="85" t="e">
        <f>ELAB1!AV9</f>
        <v>#REF!</v>
      </c>
      <c r="AB8" s="85" t="e">
        <f>ELAB2!AV9</f>
        <v>#REF!</v>
      </c>
      <c r="AC8" s="12" t="e">
        <f t="shared" si="10"/>
        <v>#REF!</v>
      </c>
      <c r="AD8" s="12" t="e">
        <f t="shared" si="11"/>
        <v>#REF!</v>
      </c>
      <c r="AE8" s="15">
        <f t="shared" si="12"/>
        <v>0</v>
      </c>
      <c r="AF8" s="58" t="e">
        <f t="shared" si="13"/>
        <v>#REF!</v>
      </c>
      <c r="AG8" s="12" t="e">
        <f>ELAB1!BS9</f>
        <v>#REF!</v>
      </c>
      <c r="AH8" s="12" t="e">
        <f>ELAB2!BS9</f>
        <v>#REF!</v>
      </c>
      <c r="AI8" s="12" t="e">
        <f t="shared" si="14"/>
        <v>#REF!</v>
      </c>
      <c r="AJ8" s="12" t="e">
        <f>ELAB1!BD9</f>
        <v>#REF!</v>
      </c>
      <c r="AK8" s="12" t="e">
        <f>ELAB1!BH9</f>
        <v>#REF!</v>
      </c>
      <c r="AL8" s="12" t="e">
        <f>ELAB1!BL9</f>
        <v>#REF!</v>
      </c>
      <c r="AM8" s="12" t="e">
        <f>ELAB1!BT9</f>
        <v>#REF!</v>
      </c>
      <c r="AN8" s="12" t="e">
        <f>ELAB2!BD9</f>
        <v>#REF!</v>
      </c>
      <c r="AO8" s="12" t="e">
        <f>ELAB2!BH9</f>
        <v>#REF!</v>
      </c>
      <c r="AP8" s="12" t="e">
        <f>ELAB2!BL9</f>
        <v>#REF!</v>
      </c>
      <c r="AQ8" s="12" t="e">
        <f>ELAB2!BT9</f>
        <v>#REF!</v>
      </c>
      <c r="AR8" s="12">
        <f t="shared" si="15"/>
        <v>0</v>
      </c>
      <c r="AS8" s="12">
        <f t="shared" si="16"/>
        <v>0</v>
      </c>
      <c r="AT8" s="12">
        <f t="shared" si="17"/>
        <v>0</v>
      </c>
      <c r="AU8" s="12">
        <f t="shared" si="18"/>
        <v>0</v>
      </c>
      <c r="AV8" s="12" t="e">
        <f t="shared" si="19"/>
        <v>#REF!</v>
      </c>
      <c r="AW8" s="15">
        <f t="shared" si="20"/>
        <v>0</v>
      </c>
    </row>
    <row r="9" spans="1:49" x14ac:dyDescent="0.25">
      <c r="A9" s="57" t="s">
        <v>4048</v>
      </c>
      <c r="B9" s="4" t="str">
        <f ca="1">VLOOKUP(A9,ELAB1!A:B,2,0)</f>
        <v>Pendiente</v>
      </c>
      <c r="C9" s="12" t="e">
        <f>ELAB1!AL10</f>
        <v>#REF!</v>
      </c>
      <c r="D9" s="12" t="e">
        <f>ELAB2!AL10</f>
        <v>#REF!</v>
      </c>
      <c r="E9" s="12" t="e">
        <f t="shared" si="0"/>
        <v>#REF!</v>
      </c>
      <c r="F9" s="12" t="e">
        <f>ELAB1!AM10</f>
        <v>#REF!</v>
      </c>
      <c r="G9" s="12" t="e">
        <f>ELAB2!AM10</f>
        <v>#REF!</v>
      </c>
      <c r="H9" s="12" t="e">
        <f t="shared" si="1"/>
        <v>#REF!</v>
      </c>
      <c r="I9" s="12" t="e">
        <f>ELAB1!G10</f>
        <v>#REF!</v>
      </c>
      <c r="J9" s="12" t="e">
        <f>ELAB1!K10</f>
        <v>#REF!</v>
      </c>
      <c r="K9" s="12" t="e">
        <f>ELAB1!O10</f>
        <v>#REF!</v>
      </c>
      <c r="L9" s="12" t="e">
        <f>ELAB1!AN10</f>
        <v>#REF!</v>
      </c>
      <c r="M9" s="12" t="e">
        <f>ELAB2!G10</f>
        <v>#REF!</v>
      </c>
      <c r="N9" s="12" t="e">
        <f>ELAB2!K10</f>
        <v>#REF!</v>
      </c>
      <c r="O9" s="12" t="e">
        <f>ELAB2!O10</f>
        <v>#REF!</v>
      </c>
      <c r="P9" s="12" t="e">
        <f>ELAB2!AN10</f>
        <v>#REF!</v>
      </c>
      <c r="Q9" s="12">
        <f t="shared" si="2"/>
        <v>0</v>
      </c>
      <c r="R9" s="12">
        <f t="shared" si="3"/>
        <v>0</v>
      </c>
      <c r="S9" s="12">
        <f t="shared" si="4"/>
        <v>0</v>
      </c>
      <c r="T9" s="12">
        <f t="shared" si="5"/>
        <v>0</v>
      </c>
      <c r="U9" s="12" t="e">
        <f t="shared" si="6"/>
        <v>#REF!</v>
      </c>
      <c r="V9" s="15">
        <f t="shared" si="7"/>
        <v>0</v>
      </c>
      <c r="W9" s="58">
        <f t="shared" si="8"/>
        <v>0</v>
      </c>
      <c r="X9" s="85">
        <f>ELAB1!AU10</f>
        <v>0</v>
      </c>
      <c r="Y9" s="85">
        <f>ELAB2!AU10</f>
        <v>0</v>
      </c>
      <c r="Z9" s="12">
        <f t="shared" si="9"/>
        <v>0</v>
      </c>
      <c r="AA9" s="85" t="e">
        <f>ELAB1!AV10</f>
        <v>#REF!</v>
      </c>
      <c r="AB9" s="85" t="e">
        <f>ELAB2!AV10</f>
        <v>#REF!</v>
      </c>
      <c r="AC9" s="12" t="e">
        <f t="shared" si="10"/>
        <v>#REF!</v>
      </c>
      <c r="AD9" s="12" t="e">
        <f t="shared" si="11"/>
        <v>#REF!</v>
      </c>
      <c r="AE9" s="15">
        <f t="shared" si="12"/>
        <v>0</v>
      </c>
      <c r="AF9" s="58" t="e">
        <f t="shared" si="13"/>
        <v>#REF!</v>
      </c>
      <c r="AG9" s="12" t="e">
        <f>ELAB1!BS10</f>
        <v>#REF!</v>
      </c>
      <c r="AH9" s="12" t="e">
        <f>ELAB2!BS10</f>
        <v>#REF!</v>
      </c>
      <c r="AI9" s="12" t="e">
        <f t="shared" si="14"/>
        <v>#REF!</v>
      </c>
      <c r="AJ9" s="12" t="e">
        <f>ELAB1!BD10</f>
        <v>#REF!</v>
      </c>
      <c r="AK9" s="12" t="e">
        <f>ELAB1!BH10</f>
        <v>#REF!</v>
      </c>
      <c r="AL9" s="12" t="e">
        <f>ELAB1!BL10</f>
        <v>#REF!</v>
      </c>
      <c r="AM9" s="12" t="e">
        <f>ELAB1!BT10</f>
        <v>#REF!</v>
      </c>
      <c r="AN9" s="12" t="e">
        <f>ELAB2!BD10</f>
        <v>#REF!</v>
      </c>
      <c r="AO9" s="12" t="e">
        <f>ELAB2!BH10</f>
        <v>#REF!</v>
      </c>
      <c r="AP9" s="12" t="e">
        <f>ELAB2!BL10</f>
        <v>#REF!</v>
      </c>
      <c r="AQ9" s="12" t="e">
        <f>ELAB2!BT10</f>
        <v>#REF!</v>
      </c>
      <c r="AR9" s="12">
        <f t="shared" si="15"/>
        <v>0</v>
      </c>
      <c r="AS9" s="12">
        <f t="shared" si="16"/>
        <v>0</v>
      </c>
      <c r="AT9" s="12">
        <f t="shared" si="17"/>
        <v>0</v>
      </c>
      <c r="AU9" s="12">
        <f t="shared" si="18"/>
        <v>0</v>
      </c>
      <c r="AV9" s="12" t="e">
        <f t="shared" si="19"/>
        <v>#REF!</v>
      </c>
      <c r="AW9" s="15">
        <f t="shared" si="20"/>
        <v>0</v>
      </c>
    </row>
    <row r="10" spans="1:49" x14ac:dyDescent="0.25">
      <c r="A10" s="57" t="s">
        <v>4049</v>
      </c>
      <c r="B10" s="4" t="str">
        <f ca="1">VLOOKUP(A10,ELAB1!A:B,2,0)</f>
        <v>Pendiente</v>
      </c>
      <c r="C10" s="12" t="e">
        <f>ELAB1!AL11</f>
        <v>#REF!</v>
      </c>
      <c r="D10" s="12" t="e">
        <f>ELAB2!AL11</f>
        <v>#REF!</v>
      </c>
      <c r="E10" s="12" t="e">
        <f t="shared" si="0"/>
        <v>#REF!</v>
      </c>
      <c r="F10" s="12" t="e">
        <f>ELAB1!AM11</f>
        <v>#REF!</v>
      </c>
      <c r="G10" s="12" t="e">
        <f>ELAB2!AM11</f>
        <v>#REF!</v>
      </c>
      <c r="H10" s="12" t="e">
        <f t="shared" si="1"/>
        <v>#REF!</v>
      </c>
      <c r="I10" s="12" t="e">
        <f>ELAB1!G11</f>
        <v>#REF!</v>
      </c>
      <c r="J10" s="12" t="e">
        <f>ELAB1!K11</f>
        <v>#REF!</v>
      </c>
      <c r="K10" s="12" t="e">
        <f>ELAB1!O11</f>
        <v>#REF!</v>
      </c>
      <c r="L10" s="12" t="e">
        <f>ELAB1!AN11</f>
        <v>#REF!</v>
      </c>
      <c r="M10" s="12" t="e">
        <f>ELAB2!G11</f>
        <v>#REF!</v>
      </c>
      <c r="N10" s="12" t="e">
        <f>ELAB2!K11</f>
        <v>#REF!</v>
      </c>
      <c r="O10" s="12" t="e">
        <f>ELAB2!O11</f>
        <v>#REF!</v>
      </c>
      <c r="P10" s="12" t="e">
        <f>ELAB2!AN11</f>
        <v>#REF!</v>
      </c>
      <c r="Q10" s="12">
        <f t="shared" si="2"/>
        <v>0</v>
      </c>
      <c r="R10" s="12">
        <f t="shared" si="3"/>
        <v>0</v>
      </c>
      <c r="S10" s="12">
        <f t="shared" si="4"/>
        <v>0</v>
      </c>
      <c r="T10" s="12">
        <f t="shared" si="5"/>
        <v>0</v>
      </c>
      <c r="U10" s="12" t="e">
        <f t="shared" si="6"/>
        <v>#REF!</v>
      </c>
      <c r="V10" s="15">
        <f t="shared" si="7"/>
        <v>0</v>
      </c>
      <c r="W10" s="58">
        <f t="shared" si="8"/>
        <v>0</v>
      </c>
      <c r="X10" s="85">
        <f>ELAB1!AU11</f>
        <v>0</v>
      </c>
      <c r="Y10" s="85">
        <f>ELAB2!AU11</f>
        <v>0</v>
      </c>
      <c r="Z10" s="12">
        <f t="shared" si="9"/>
        <v>0</v>
      </c>
      <c r="AA10" s="85" t="e">
        <f>ELAB1!AV11</f>
        <v>#REF!</v>
      </c>
      <c r="AB10" s="85" t="e">
        <f>ELAB2!AV11</f>
        <v>#REF!</v>
      </c>
      <c r="AC10" s="12" t="e">
        <f t="shared" si="10"/>
        <v>#REF!</v>
      </c>
      <c r="AD10" s="12" t="e">
        <f t="shared" si="11"/>
        <v>#REF!</v>
      </c>
      <c r="AE10" s="15">
        <f t="shared" si="12"/>
        <v>0</v>
      </c>
      <c r="AF10" s="58" t="e">
        <f t="shared" si="13"/>
        <v>#REF!</v>
      </c>
      <c r="AG10" s="12" t="e">
        <f>ELAB1!BS11</f>
        <v>#REF!</v>
      </c>
      <c r="AH10" s="12" t="e">
        <f>ELAB2!BS11</f>
        <v>#REF!</v>
      </c>
      <c r="AI10" s="12" t="e">
        <f t="shared" si="14"/>
        <v>#REF!</v>
      </c>
      <c r="AJ10" s="12" t="e">
        <f>ELAB1!BD11</f>
        <v>#REF!</v>
      </c>
      <c r="AK10" s="12" t="e">
        <f>ELAB1!BH11</f>
        <v>#REF!</v>
      </c>
      <c r="AL10" s="12" t="e">
        <f>ELAB1!BL11</f>
        <v>#REF!</v>
      </c>
      <c r="AM10" s="12" t="e">
        <f>ELAB1!BT11</f>
        <v>#REF!</v>
      </c>
      <c r="AN10" s="12" t="e">
        <f>ELAB2!BD11</f>
        <v>#REF!</v>
      </c>
      <c r="AO10" s="12" t="e">
        <f>ELAB2!BH11</f>
        <v>#REF!</v>
      </c>
      <c r="AP10" s="12" t="e">
        <f>ELAB2!BL11</f>
        <v>#REF!</v>
      </c>
      <c r="AQ10" s="12" t="e">
        <f>ELAB2!BT11</f>
        <v>#REF!</v>
      </c>
      <c r="AR10" s="12">
        <f t="shared" si="15"/>
        <v>0</v>
      </c>
      <c r="AS10" s="12">
        <f t="shared" si="16"/>
        <v>0</v>
      </c>
      <c r="AT10" s="12">
        <f t="shared" si="17"/>
        <v>0</v>
      </c>
      <c r="AU10" s="12">
        <f t="shared" si="18"/>
        <v>0</v>
      </c>
      <c r="AV10" s="12" t="e">
        <f t="shared" si="19"/>
        <v>#REF!</v>
      </c>
      <c r="AW10" s="15">
        <f t="shared" si="20"/>
        <v>0</v>
      </c>
    </row>
    <row r="11" spans="1:49" x14ac:dyDescent="0.25">
      <c r="A11" s="57" t="s">
        <v>4050</v>
      </c>
      <c r="B11" s="4" t="str">
        <f ca="1">VLOOKUP(A11,ELAB1!A:B,2,0)</f>
        <v>Pendiente</v>
      </c>
      <c r="C11" s="12" t="e">
        <f>ELAB1!AL12</f>
        <v>#REF!</v>
      </c>
      <c r="D11" s="12" t="e">
        <f>ELAB2!AL12</f>
        <v>#REF!</v>
      </c>
      <c r="E11" s="12" t="e">
        <f t="shared" si="0"/>
        <v>#REF!</v>
      </c>
      <c r="F11" s="12" t="e">
        <f>ELAB1!AM12</f>
        <v>#REF!</v>
      </c>
      <c r="G11" s="12" t="e">
        <f>ELAB2!AM12</f>
        <v>#REF!</v>
      </c>
      <c r="H11" s="12" t="e">
        <f t="shared" si="1"/>
        <v>#REF!</v>
      </c>
      <c r="I11" s="12" t="e">
        <f>ELAB1!G12</f>
        <v>#REF!</v>
      </c>
      <c r="J11" s="12" t="e">
        <f>ELAB1!K12</f>
        <v>#REF!</v>
      </c>
      <c r="K11" s="12" t="e">
        <f>ELAB1!O12</f>
        <v>#REF!</v>
      </c>
      <c r="L11" s="12" t="e">
        <f>ELAB1!AN12</f>
        <v>#REF!</v>
      </c>
      <c r="M11" s="12" t="e">
        <f>ELAB2!G12</f>
        <v>#REF!</v>
      </c>
      <c r="N11" s="12" t="e">
        <f>ELAB2!K12</f>
        <v>#REF!</v>
      </c>
      <c r="O11" s="12" t="e">
        <f>ELAB2!O12</f>
        <v>#REF!</v>
      </c>
      <c r="P11" s="12" t="e">
        <f>ELAB2!AN12</f>
        <v>#REF!</v>
      </c>
      <c r="Q11" s="12">
        <f t="shared" si="2"/>
        <v>0</v>
      </c>
      <c r="R11" s="12">
        <f t="shared" si="3"/>
        <v>0</v>
      </c>
      <c r="S11" s="12">
        <f t="shared" si="4"/>
        <v>0</v>
      </c>
      <c r="T11" s="12">
        <f t="shared" si="5"/>
        <v>0</v>
      </c>
      <c r="U11" s="12" t="e">
        <f t="shared" si="6"/>
        <v>#REF!</v>
      </c>
      <c r="V11" s="15">
        <f t="shared" si="7"/>
        <v>0</v>
      </c>
      <c r="W11" s="58">
        <f t="shared" si="8"/>
        <v>0</v>
      </c>
      <c r="X11" s="12" t="e">
        <f>ELAB1!AU12</f>
        <v>#REF!</v>
      </c>
      <c r="Y11" s="12" t="e">
        <f>ELAB2!AU12</f>
        <v>#REF!</v>
      </c>
      <c r="Z11" s="12" t="e">
        <f t="shared" si="9"/>
        <v>#REF!</v>
      </c>
      <c r="AA11" s="12" t="e">
        <f>ELAB1!AV12</f>
        <v>#REF!</v>
      </c>
      <c r="AB11" s="12" t="e">
        <f>ELAB2!AV12</f>
        <v>#REF!</v>
      </c>
      <c r="AC11" s="12" t="e">
        <f t="shared" si="10"/>
        <v>#REF!</v>
      </c>
      <c r="AD11" s="12" t="e">
        <f t="shared" si="11"/>
        <v>#REF!</v>
      </c>
      <c r="AE11" s="15">
        <f t="shared" si="12"/>
        <v>0</v>
      </c>
      <c r="AF11" s="58" t="e">
        <f t="shared" si="13"/>
        <v>#REF!</v>
      </c>
      <c r="AG11" s="12" t="e">
        <f>ELAB1!BS12</f>
        <v>#REF!</v>
      </c>
      <c r="AH11" s="12" t="e">
        <f>ELAB2!BS12</f>
        <v>#REF!</v>
      </c>
      <c r="AI11" s="12" t="e">
        <f t="shared" si="14"/>
        <v>#REF!</v>
      </c>
      <c r="AJ11" s="12" t="e">
        <f>ELAB1!BD12</f>
        <v>#REF!</v>
      </c>
      <c r="AK11" s="12" t="e">
        <f>ELAB1!BH12</f>
        <v>#REF!</v>
      </c>
      <c r="AL11" s="12" t="e">
        <f>ELAB1!BL12</f>
        <v>#REF!</v>
      </c>
      <c r="AM11" s="12" t="e">
        <f>ELAB1!BT12</f>
        <v>#REF!</v>
      </c>
      <c r="AN11" s="12" t="e">
        <f>ELAB2!BD12</f>
        <v>#REF!</v>
      </c>
      <c r="AO11" s="12" t="e">
        <f>ELAB2!BH12</f>
        <v>#REF!</v>
      </c>
      <c r="AP11" s="12" t="e">
        <f>ELAB2!BL12</f>
        <v>#REF!</v>
      </c>
      <c r="AQ11" s="12" t="e">
        <f>ELAB2!BT12</f>
        <v>#REF!</v>
      </c>
      <c r="AR11" s="12">
        <f t="shared" si="15"/>
        <v>0</v>
      </c>
      <c r="AS11" s="12">
        <f t="shared" si="16"/>
        <v>0</v>
      </c>
      <c r="AT11" s="12">
        <f t="shared" si="17"/>
        <v>0</v>
      </c>
      <c r="AU11" s="12">
        <f t="shared" si="18"/>
        <v>0</v>
      </c>
      <c r="AV11" s="12" t="e">
        <f t="shared" si="19"/>
        <v>#REF!</v>
      </c>
      <c r="AW11" s="15">
        <f t="shared" si="20"/>
        <v>0</v>
      </c>
    </row>
    <row r="12" spans="1:49" x14ac:dyDescent="0.25">
      <c r="A12" s="57" t="s">
        <v>4051</v>
      </c>
      <c r="B12" s="4" t="str">
        <f ca="1">VLOOKUP(A12,ELAB1!A:B,2,0)</f>
        <v>Pendiente</v>
      </c>
      <c r="C12" s="12" t="e">
        <f>ELAB1!AL13</f>
        <v>#REF!</v>
      </c>
      <c r="D12" s="12" t="e">
        <f>ELAB2!AL13</f>
        <v>#REF!</v>
      </c>
      <c r="E12" s="12" t="e">
        <f t="shared" si="0"/>
        <v>#REF!</v>
      </c>
      <c r="F12" s="12" t="e">
        <f>ELAB1!AM13</f>
        <v>#REF!</v>
      </c>
      <c r="G12" s="12" t="e">
        <f>ELAB2!AM13</f>
        <v>#REF!</v>
      </c>
      <c r="H12" s="12" t="e">
        <f t="shared" si="1"/>
        <v>#REF!</v>
      </c>
      <c r="I12" s="12" t="e">
        <f>ELAB1!G13</f>
        <v>#REF!</v>
      </c>
      <c r="J12" s="12" t="e">
        <f>ELAB1!K13</f>
        <v>#REF!</v>
      </c>
      <c r="K12" s="12" t="e">
        <f>ELAB1!O13</f>
        <v>#REF!</v>
      </c>
      <c r="L12" s="12" t="e">
        <f>ELAB1!AN13</f>
        <v>#REF!</v>
      </c>
      <c r="M12" s="12" t="e">
        <f>ELAB2!G13</f>
        <v>#REF!</v>
      </c>
      <c r="N12" s="12" t="e">
        <f>ELAB2!K13</f>
        <v>#REF!</v>
      </c>
      <c r="O12" s="12" t="e">
        <f>ELAB2!O13</f>
        <v>#REF!</v>
      </c>
      <c r="P12" s="12" t="e">
        <f>ELAB2!AN13</f>
        <v>#REF!</v>
      </c>
      <c r="Q12" s="12">
        <f t="shared" si="2"/>
        <v>0</v>
      </c>
      <c r="R12" s="12">
        <f t="shared" si="3"/>
        <v>0</v>
      </c>
      <c r="S12" s="12">
        <f t="shared" si="4"/>
        <v>0</v>
      </c>
      <c r="T12" s="12">
        <f t="shared" si="5"/>
        <v>0</v>
      </c>
      <c r="U12" s="12" t="e">
        <f t="shared" si="6"/>
        <v>#REF!</v>
      </c>
      <c r="V12" s="15">
        <f t="shared" si="7"/>
        <v>0</v>
      </c>
      <c r="W12" s="58">
        <f t="shared" si="8"/>
        <v>0</v>
      </c>
      <c r="X12" s="12" t="e">
        <f>ELAB1!AU13</f>
        <v>#REF!</v>
      </c>
      <c r="Y12" s="12" t="e">
        <f>ELAB2!AU13</f>
        <v>#REF!</v>
      </c>
      <c r="Z12" s="12" t="e">
        <f t="shared" si="9"/>
        <v>#REF!</v>
      </c>
      <c r="AA12" s="12" t="e">
        <f>ELAB1!AV13</f>
        <v>#REF!</v>
      </c>
      <c r="AB12" s="12" t="e">
        <f>ELAB2!AV13</f>
        <v>#REF!</v>
      </c>
      <c r="AC12" s="12" t="e">
        <f t="shared" si="10"/>
        <v>#REF!</v>
      </c>
      <c r="AD12" s="12" t="e">
        <f t="shared" si="11"/>
        <v>#REF!</v>
      </c>
      <c r="AE12" s="15">
        <f t="shared" si="12"/>
        <v>0</v>
      </c>
      <c r="AF12" s="58" t="e">
        <f t="shared" si="13"/>
        <v>#REF!</v>
      </c>
      <c r="AG12" s="12" t="e">
        <f>ELAB1!BS13</f>
        <v>#REF!</v>
      </c>
      <c r="AH12" s="12" t="e">
        <f>ELAB2!BS13</f>
        <v>#REF!</v>
      </c>
      <c r="AI12" s="12" t="e">
        <f t="shared" si="14"/>
        <v>#REF!</v>
      </c>
      <c r="AJ12" s="12" t="e">
        <f>ELAB1!BD13</f>
        <v>#REF!</v>
      </c>
      <c r="AK12" s="12" t="e">
        <f>ELAB1!BH13</f>
        <v>#REF!</v>
      </c>
      <c r="AL12" s="12" t="e">
        <f>ELAB1!BL13</f>
        <v>#REF!</v>
      </c>
      <c r="AM12" s="12" t="e">
        <f>ELAB1!BT13</f>
        <v>#REF!</v>
      </c>
      <c r="AN12" s="12" t="e">
        <f>ELAB2!BD13</f>
        <v>#REF!</v>
      </c>
      <c r="AO12" s="12" t="e">
        <f>ELAB2!BH13</f>
        <v>#REF!</v>
      </c>
      <c r="AP12" s="12" t="e">
        <f>ELAB2!BL13</f>
        <v>#REF!</v>
      </c>
      <c r="AQ12" s="12" t="e">
        <f>ELAB2!BT13</f>
        <v>#REF!</v>
      </c>
      <c r="AR12" s="12">
        <f t="shared" si="15"/>
        <v>0</v>
      </c>
      <c r="AS12" s="12">
        <f t="shared" si="16"/>
        <v>0</v>
      </c>
      <c r="AT12" s="12">
        <f t="shared" si="17"/>
        <v>0</v>
      </c>
      <c r="AU12" s="12">
        <f t="shared" si="18"/>
        <v>0</v>
      </c>
      <c r="AV12" s="12" t="e">
        <f t="shared" si="19"/>
        <v>#REF!</v>
      </c>
      <c r="AW12" s="15">
        <f t="shared" si="20"/>
        <v>0</v>
      </c>
    </row>
    <row r="13" spans="1:49" x14ac:dyDescent="0.25">
      <c r="A13" s="57" t="s">
        <v>4052</v>
      </c>
      <c r="B13" s="4" t="str">
        <f ca="1">VLOOKUP(A13,ELAB1!A:B,2,0)</f>
        <v>Pendiente</v>
      </c>
      <c r="C13" s="12" t="e">
        <f>ELAB1!AL14</f>
        <v>#REF!</v>
      </c>
      <c r="D13" s="12" t="e">
        <f>ELAB2!AL14</f>
        <v>#REF!</v>
      </c>
      <c r="E13" s="12" t="e">
        <f t="shared" si="0"/>
        <v>#REF!</v>
      </c>
      <c r="F13" s="12" t="e">
        <f>ELAB1!AM14</f>
        <v>#REF!</v>
      </c>
      <c r="G13" s="12" t="e">
        <f>ELAB2!AM14</f>
        <v>#REF!</v>
      </c>
      <c r="H13" s="12" t="e">
        <f t="shared" si="1"/>
        <v>#REF!</v>
      </c>
      <c r="I13" s="12" t="e">
        <f>ELAB1!G14</f>
        <v>#REF!</v>
      </c>
      <c r="J13" s="12" t="e">
        <f>ELAB1!K14</f>
        <v>#REF!</v>
      </c>
      <c r="K13" s="12" t="e">
        <f>ELAB1!O14</f>
        <v>#REF!</v>
      </c>
      <c r="L13" s="12" t="e">
        <f>ELAB1!AN14</f>
        <v>#REF!</v>
      </c>
      <c r="M13" s="12" t="e">
        <f>ELAB2!G14</f>
        <v>#REF!</v>
      </c>
      <c r="N13" s="12" t="e">
        <f>ELAB2!K14</f>
        <v>#REF!</v>
      </c>
      <c r="O13" s="12" t="e">
        <f>ELAB2!O14</f>
        <v>#REF!</v>
      </c>
      <c r="P13" s="12" t="e">
        <f>ELAB2!AN14</f>
        <v>#REF!</v>
      </c>
      <c r="Q13" s="12">
        <f t="shared" si="2"/>
        <v>0</v>
      </c>
      <c r="R13" s="12">
        <f t="shared" si="3"/>
        <v>0</v>
      </c>
      <c r="S13" s="12">
        <f t="shared" si="4"/>
        <v>0</v>
      </c>
      <c r="T13" s="12">
        <f t="shared" si="5"/>
        <v>0</v>
      </c>
      <c r="U13" s="12" t="e">
        <f t="shared" si="6"/>
        <v>#REF!</v>
      </c>
      <c r="V13" s="15">
        <f t="shared" si="7"/>
        <v>0</v>
      </c>
      <c r="W13" s="58">
        <f t="shared" si="8"/>
        <v>0</v>
      </c>
      <c r="X13" s="12" t="e">
        <f>ELAB1!AU14</f>
        <v>#REF!</v>
      </c>
      <c r="Y13" s="12" t="e">
        <f>ELAB2!AU14</f>
        <v>#REF!</v>
      </c>
      <c r="Z13" s="12" t="e">
        <f t="shared" si="9"/>
        <v>#REF!</v>
      </c>
      <c r="AA13" s="12" t="e">
        <f>ELAB1!AV14</f>
        <v>#REF!</v>
      </c>
      <c r="AB13" s="12" t="e">
        <f>ELAB2!AV14</f>
        <v>#REF!</v>
      </c>
      <c r="AC13" s="12" t="e">
        <f t="shared" si="10"/>
        <v>#REF!</v>
      </c>
      <c r="AD13" s="12" t="e">
        <f t="shared" si="11"/>
        <v>#REF!</v>
      </c>
      <c r="AE13" s="15">
        <f t="shared" si="12"/>
        <v>0</v>
      </c>
      <c r="AF13" s="58" t="e">
        <f t="shared" si="13"/>
        <v>#REF!</v>
      </c>
      <c r="AG13" s="12" t="e">
        <f>ELAB1!BS14</f>
        <v>#REF!</v>
      </c>
      <c r="AH13" s="12" t="e">
        <f>ELAB2!BS14</f>
        <v>#REF!</v>
      </c>
      <c r="AI13" s="12" t="e">
        <f t="shared" si="14"/>
        <v>#REF!</v>
      </c>
      <c r="AJ13" s="12" t="e">
        <f>ELAB1!BD14</f>
        <v>#REF!</v>
      </c>
      <c r="AK13" s="12" t="e">
        <f>ELAB1!BH14</f>
        <v>#REF!</v>
      </c>
      <c r="AL13" s="12" t="e">
        <f>ELAB1!BL14</f>
        <v>#REF!</v>
      </c>
      <c r="AM13" s="12" t="e">
        <f>ELAB1!BT14</f>
        <v>#REF!</v>
      </c>
      <c r="AN13" s="12" t="e">
        <f>ELAB2!BD14</f>
        <v>#REF!</v>
      </c>
      <c r="AO13" s="12" t="e">
        <f>ELAB2!BH14</f>
        <v>#REF!</v>
      </c>
      <c r="AP13" s="12" t="e">
        <f>ELAB2!BL14</f>
        <v>#REF!</v>
      </c>
      <c r="AQ13" s="12" t="e">
        <f>ELAB2!BT14</f>
        <v>#REF!</v>
      </c>
      <c r="AR13" s="12">
        <f t="shared" si="15"/>
        <v>0</v>
      </c>
      <c r="AS13" s="12">
        <f t="shared" si="16"/>
        <v>0</v>
      </c>
      <c r="AT13" s="12">
        <f t="shared" si="17"/>
        <v>0</v>
      </c>
      <c r="AU13" s="12">
        <f t="shared" si="18"/>
        <v>0</v>
      </c>
      <c r="AV13" s="12" t="e">
        <f t="shared" si="19"/>
        <v>#REF!</v>
      </c>
      <c r="AW13" s="15">
        <f t="shared" si="20"/>
        <v>0</v>
      </c>
    </row>
    <row r="14" spans="1:49" x14ac:dyDescent="0.25">
      <c r="A14" s="57" t="s">
        <v>4053</v>
      </c>
      <c r="B14" s="4" t="str">
        <f ca="1">VLOOKUP(A14,ELAB1!A:B,2,0)</f>
        <v>Pendiente</v>
      </c>
      <c r="C14" s="12" t="e">
        <f>ELAB1!AL15</f>
        <v>#REF!</v>
      </c>
      <c r="D14" s="12" t="e">
        <f>ELAB2!AL15</f>
        <v>#REF!</v>
      </c>
      <c r="E14" s="12" t="e">
        <f t="shared" si="0"/>
        <v>#REF!</v>
      </c>
      <c r="F14" s="12" t="e">
        <f>ELAB1!AM15</f>
        <v>#REF!</v>
      </c>
      <c r="G14" s="12" t="e">
        <f>ELAB2!AM15</f>
        <v>#REF!</v>
      </c>
      <c r="H14" s="12" t="e">
        <f t="shared" si="1"/>
        <v>#REF!</v>
      </c>
      <c r="I14" s="12" t="e">
        <f>ELAB1!G15</f>
        <v>#REF!</v>
      </c>
      <c r="J14" s="12" t="e">
        <f>ELAB1!K15</f>
        <v>#REF!</v>
      </c>
      <c r="K14" s="12" t="e">
        <f>ELAB1!O15</f>
        <v>#REF!</v>
      </c>
      <c r="L14" s="12" t="e">
        <f>ELAB1!AN15</f>
        <v>#REF!</v>
      </c>
      <c r="M14" s="12" t="e">
        <f>ELAB2!G15</f>
        <v>#REF!</v>
      </c>
      <c r="N14" s="12" t="e">
        <f>ELAB2!K15</f>
        <v>#REF!</v>
      </c>
      <c r="O14" s="12" t="e">
        <f>ELAB2!O15</f>
        <v>#REF!</v>
      </c>
      <c r="P14" s="12" t="e">
        <f>ELAB2!AN15</f>
        <v>#REF!</v>
      </c>
      <c r="Q14" s="12">
        <f t="shared" si="2"/>
        <v>0</v>
      </c>
      <c r="R14" s="12">
        <f t="shared" si="3"/>
        <v>0</v>
      </c>
      <c r="S14" s="12">
        <f t="shared" si="4"/>
        <v>0</v>
      </c>
      <c r="T14" s="12">
        <f t="shared" si="5"/>
        <v>0</v>
      </c>
      <c r="U14" s="12" t="e">
        <f t="shared" si="6"/>
        <v>#REF!</v>
      </c>
      <c r="V14" s="15">
        <f t="shared" si="7"/>
        <v>0</v>
      </c>
      <c r="W14" s="58">
        <f t="shared" si="8"/>
        <v>0</v>
      </c>
      <c r="X14" s="12" t="e">
        <f>ELAB1!AU15</f>
        <v>#REF!</v>
      </c>
      <c r="Y14" s="12" t="e">
        <f>ELAB2!AU15</f>
        <v>#REF!</v>
      </c>
      <c r="Z14" s="12" t="e">
        <f t="shared" si="9"/>
        <v>#REF!</v>
      </c>
      <c r="AA14" s="12" t="e">
        <f>ELAB1!AV15</f>
        <v>#REF!</v>
      </c>
      <c r="AB14" s="12" t="e">
        <f>ELAB2!AV15</f>
        <v>#REF!</v>
      </c>
      <c r="AC14" s="12" t="e">
        <f t="shared" si="10"/>
        <v>#REF!</v>
      </c>
      <c r="AD14" s="12" t="e">
        <f t="shared" si="11"/>
        <v>#REF!</v>
      </c>
      <c r="AE14" s="15">
        <f t="shared" si="12"/>
        <v>0</v>
      </c>
      <c r="AF14" s="58" t="e">
        <f t="shared" si="13"/>
        <v>#REF!</v>
      </c>
      <c r="AG14" s="12" t="e">
        <f>ELAB1!BS15</f>
        <v>#REF!</v>
      </c>
      <c r="AH14" s="12" t="e">
        <f>ELAB2!BS15</f>
        <v>#REF!</v>
      </c>
      <c r="AI14" s="12" t="e">
        <f t="shared" si="14"/>
        <v>#REF!</v>
      </c>
      <c r="AJ14" s="12" t="e">
        <f>ELAB1!BD15</f>
        <v>#REF!</v>
      </c>
      <c r="AK14" s="12" t="e">
        <f>ELAB1!BH15</f>
        <v>#REF!</v>
      </c>
      <c r="AL14" s="12" t="e">
        <f>ELAB1!BL15</f>
        <v>#REF!</v>
      </c>
      <c r="AM14" s="12" t="e">
        <f>ELAB1!BT15</f>
        <v>#REF!</v>
      </c>
      <c r="AN14" s="12" t="e">
        <f>ELAB2!BD15</f>
        <v>#REF!</v>
      </c>
      <c r="AO14" s="12" t="e">
        <f>ELAB2!BH15</f>
        <v>#REF!</v>
      </c>
      <c r="AP14" s="12" t="e">
        <f>ELAB2!BL15</f>
        <v>#REF!</v>
      </c>
      <c r="AQ14" s="12" t="e">
        <f>ELAB2!BT15</f>
        <v>#REF!</v>
      </c>
      <c r="AR14" s="12">
        <f t="shared" si="15"/>
        <v>0</v>
      </c>
      <c r="AS14" s="12">
        <f t="shared" si="16"/>
        <v>0</v>
      </c>
      <c r="AT14" s="12">
        <f t="shared" si="17"/>
        <v>0</v>
      </c>
      <c r="AU14" s="12">
        <f t="shared" si="18"/>
        <v>0</v>
      </c>
      <c r="AV14" s="12" t="e">
        <f t="shared" si="19"/>
        <v>#REF!</v>
      </c>
      <c r="AW14" s="15">
        <f t="shared" si="20"/>
        <v>0</v>
      </c>
    </row>
    <row r="15" spans="1:49" x14ac:dyDescent="0.25">
      <c r="A15" s="57" t="s">
        <v>4054</v>
      </c>
      <c r="B15" s="4" t="str">
        <f ca="1">VLOOKUP(A15,ELAB1!A:B,2,0)</f>
        <v>Pendiente</v>
      </c>
      <c r="C15" s="12" t="e">
        <f>ELAB1!AL16</f>
        <v>#REF!</v>
      </c>
      <c r="D15" s="12" t="e">
        <f>ELAB2!AL16</f>
        <v>#REF!</v>
      </c>
      <c r="E15" s="12" t="e">
        <f t="shared" si="0"/>
        <v>#REF!</v>
      </c>
      <c r="F15" s="12" t="e">
        <f>ELAB1!AM16</f>
        <v>#REF!</v>
      </c>
      <c r="G15" s="12" t="e">
        <f>ELAB2!AM16</f>
        <v>#REF!</v>
      </c>
      <c r="H15" s="12" t="e">
        <f t="shared" si="1"/>
        <v>#REF!</v>
      </c>
      <c r="I15" s="12" t="e">
        <f>ELAB1!G16</f>
        <v>#REF!</v>
      </c>
      <c r="J15" s="12" t="e">
        <f>ELAB1!K16</f>
        <v>#REF!</v>
      </c>
      <c r="K15" s="12" t="e">
        <f>ELAB1!O16</f>
        <v>#REF!</v>
      </c>
      <c r="L15" s="12" t="e">
        <f>ELAB1!AN16</f>
        <v>#REF!</v>
      </c>
      <c r="M15" s="12" t="e">
        <f>ELAB2!G16</f>
        <v>#REF!</v>
      </c>
      <c r="N15" s="12" t="e">
        <f>ELAB2!K16</f>
        <v>#REF!</v>
      </c>
      <c r="O15" s="12" t="e">
        <f>ELAB2!O16</f>
        <v>#REF!</v>
      </c>
      <c r="P15" s="12" t="e">
        <f>ELAB2!AN16</f>
        <v>#REF!</v>
      </c>
      <c r="Q15" s="12">
        <f t="shared" si="2"/>
        <v>0</v>
      </c>
      <c r="R15" s="12">
        <f t="shared" si="3"/>
        <v>0</v>
      </c>
      <c r="S15" s="12">
        <f t="shared" si="4"/>
        <v>0</v>
      </c>
      <c r="T15" s="12">
        <f t="shared" si="5"/>
        <v>0</v>
      </c>
      <c r="U15" s="12" t="e">
        <f t="shared" si="6"/>
        <v>#REF!</v>
      </c>
      <c r="V15" s="15">
        <f t="shared" si="7"/>
        <v>0</v>
      </c>
      <c r="W15" s="58">
        <f t="shared" si="8"/>
        <v>0</v>
      </c>
      <c r="X15" s="12" t="e">
        <f>ELAB1!AU16</f>
        <v>#REF!</v>
      </c>
      <c r="Y15" s="12" t="e">
        <f>ELAB2!AU16</f>
        <v>#REF!</v>
      </c>
      <c r="Z15" s="12" t="e">
        <f t="shared" si="9"/>
        <v>#REF!</v>
      </c>
      <c r="AA15" s="12" t="e">
        <f>ELAB1!AV16</f>
        <v>#REF!</v>
      </c>
      <c r="AB15" s="12" t="e">
        <f>ELAB2!AV16</f>
        <v>#REF!</v>
      </c>
      <c r="AC15" s="12" t="e">
        <f t="shared" si="10"/>
        <v>#REF!</v>
      </c>
      <c r="AD15" s="12" t="e">
        <f t="shared" si="11"/>
        <v>#REF!</v>
      </c>
      <c r="AE15" s="15">
        <f t="shared" si="12"/>
        <v>0</v>
      </c>
      <c r="AF15" s="58" t="e">
        <f t="shared" si="13"/>
        <v>#REF!</v>
      </c>
      <c r="AG15" s="12" t="e">
        <f>ELAB1!BS16</f>
        <v>#REF!</v>
      </c>
      <c r="AH15" s="12" t="e">
        <f>ELAB2!BS16</f>
        <v>#REF!</v>
      </c>
      <c r="AI15" s="12" t="e">
        <f t="shared" si="14"/>
        <v>#REF!</v>
      </c>
      <c r="AJ15" s="12" t="e">
        <f>ELAB1!BD16</f>
        <v>#REF!</v>
      </c>
      <c r="AK15" s="12" t="e">
        <f>ELAB1!BH16</f>
        <v>#REF!</v>
      </c>
      <c r="AL15" s="12" t="e">
        <f>ELAB1!BL16</f>
        <v>#REF!</v>
      </c>
      <c r="AM15" s="12" t="e">
        <f>ELAB1!BT16</f>
        <v>#REF!</v>
      </c>
      <c r="AN15" s="12" t="e">
        <f>ELAB2!BD16</f>
        <v>#REF!</v>
      </c>
      <c r="AO15" s="12" t="e">
        <f>ELAB2!BH16</f>
        <v>#REF!</v>
      </c>
      <c r="AP15" s="12" t="e">
        <f>ELAB2!BL16</f>
        <v>#REF!</v>
      </c>
      <c r="AQ15" s="12" t="e">
        <f>ELAB2!BT16</f>
        <v>#REF!</v>
      </c>
      <c r="AR15" s="12">
        <f t="shared" si="15"/>
        <v>0</v>
      </c>
      <c r="AS15" s="12">
        <f t="shared" si="16"/>
        <v>0</v>
      </c>
      <c r="AT15" s="12">
        <f t="shared" si="17"/>
        <v>0</v>
      </c>
      <c r="AU15" s="12">
        <f t="shared" si="18"/>
        <v>0</v>
      </c>
      <c r="AV15" s="12" t="e">
        <f t="shared" si="19"/>
        <v>#REF!</v>
      </c>
      <c r="AW15" s="15">
        <f t="shared" si="20"/>
        <v>0</v>
      </c>
    </row>
    <row r="16" spans="1:49" x14ac:dyDescent="0.25">
      <c r="A16" s="57" t="s">
        <v>4055</v>
      </c>
      <c r="B16" s="4" t="str">
        <f ca="1">VLOOKUP(A16,ELAB1!A:B,2,0)</f>
        <v>Pendiente</v>
      </c>
      <c r="C16" s="12" t="e">
        <f>ELAB1!AL17</f>
        <v>#REF!</v>
      </c>
      <c r="D16" s="12" t="e">
        <f>ELAB2!AL17</f>
        <v>#REF!</v>
      </c>
      <c r="E16" s="12" t="e">
        <f t="shared" si="0"/>
        <v>#REF!</v>
      </c>
      <c r="F16" s="12" t="e">
        <f>ELAB1!AM17</f>
        <v>#REF!</v>
      </c>
      <c r="G16" s="12" t="e">
        <f>ELAB2!AM17</f>
        <v>#REF!</v>
      </c>
      <c r="H16" s="12" t="e">
        <f t="shared" si="1"/>
        <v>#REF!</v>
      </c>
      <c r="I16" s="12" t="e">
        <f>ELAB1!G17</f>
        <v>#REF!</v>
      </c>
      <c r="J16" s="12" t="e">
        <f>ELAB1!K17</f>
        <v>#REF!</v>
      </c>
      <c r="K16" s="12" t="e">
        <f>ELAB1!O17</f>
        <v>#REF!</v>
      </c>
      <c r="L16" s="12" t="e">
        <f>ELAB1!AN17</f>
        <v>#REF!</v>
      </c>
      <c r="M16" s="12" t="e">
        <f>ELAB2!G17</f>
        <v>#REF!</v>
      </c>
      <c r="N16" s="12" t="e">
        <f>ELAB2!K17</f>
        <v>#REF!</v>
      </c>
      <c r="O16" s="12" t="e">
        <f>ELAB2!O17</f>
        <v>#REF!</v>
      </c>
      <c r="P16" s="12" t="e">
        <f>ELAB2!AN17</f>
        <v>#REF!</v>
      </c>
      <c r="Q16" s="12">
        <f t="shared" si="2"/>
        <v>0</v>
      </c>
      <c r="R16" s="12">
        <f t="shared" si="3"/>
        <v>0</v>
      </c>
      <c r="S16" s="12">
        <f t="shared" si="4"/>
        <v>0</v>
      </c>
      <c r="T16" s="12">
        <f t="shared" si="5"/>
        <v>0</v>
      </c>
      <c r="U16" s="12" t="e">
        <f t="shared" si="6"/>
        <v>#REF!</v>
      </c>
      <c r="V16" s="15">
        <f t="shared" si="7"/>
        <v>0</v>
      </c>
      <c r="W16" s="58">
        <f t="shared" si="8"/>
        <v>0</v>
      </c>
      <c r="X16" s="12" t="e">
        <f>ELAB1!AU17</f>
        <v>#REF!</v>
      </c>
      <c r="Y16" s="12" t="e">
        <f>ELAB2!AU17</f>
        <v>#REF!</v>
      </c>
      <c r="Z16" s="12" t="e">
        <f t="shared" si="9"/>
        <v>#REF!</v>
      </c>
      <c r="AA16" s="12" t="e">
        <f>ELAB1!AV17</f>
        <v>#REF!</v>
      </c>
      <c r="AB16" s="12" t="e">
        <f>ELAB2!AV17</f>
        <v>#REF!</v>
      </c>
      <c r="AC16" s="12" t="e">
        <f t="shared" si="10"/>
        <v>#REF!</v>
      </c>
      <c r="AD16" s="12" t="e">
        <f t="shared" si="11"/>
        <v>#REF!</v>
      </c>
      <c r="AE16" s="15">
        <f t="shared" si="12"/>
        <v>0</v>
      </c>
      <c r="AF16" s="58" t="e">
        <f t="shared" si="13"/>
        <v>#REF!</v>
      </c>
      <c r="AG16" s="12" t="e">
        <f>ELAB1!BS17</f>
        <v>#REF!</v>
      </c>
      <c r="AH16" s="12" t="e">
        <f>ELAB2!BS17</f>
        <v>#REF!</v>
      </c>
      <c r="AI16" s="12" t="e">
        <f t="shared" si="14"/>
        <v>#REF!</v>
      </c>
      <c r="AJ16" s="12" t="e">
        <f>ELAB1!BD17</f>
        <v>#REF!</v>
      </c>
      <c r="AK16" s="12" t="e">
        <f>ELAB1!BH17</f>
        <v>#REF!</v>
      </c>
      <c r="AL16" s="12" t="e">
        <f>ELAB1!BL17</f>
        <v>#REF!</v>
      </c>
      <c r="AM16" s="12" t="e">
        <f>ELAB1!BT17</f>
        <v>#REF!</v>
      </c>
      <c r="AN16" s="12" t="e">
        <f>ELAB2!BD17</f>
        <v>#REF!</v>
      </c>
      <c r="AO16" s="12" t="e">
        <f>ELAB2!BH17</f>
        <v>#REF!</v>
      </c>
      <c r="AP16" s="12" t="e">
        <f>ELAB2!BL17</f>
        <v>#REF!</v>
      </c>
      <c r="AQ16" s="12" t="e">
        <f>ELAB2!BT17</f>
        <v>#REF!</v>
      </c>
      <c r="AR16" s="12">
        <f t="shared" si="15"/>
        <v>0</v>
      </c>
      <c r="AS16" s="12">
        <f t="shared" si="16"/>
        <v>0</v>
      </c>
      <c r="AT16" s="12">
        <f t="shared" si="17"/>
        <v>0</v>
      </c>
      <c r="AU16" s="12">
        <f t="shared" si="18"/>
        <v>0</v>
      </c>
      <c r="AV16" s="12" t="e">
        <f t="shared" si="19"/>
        <v>#REF!</v>
      </c>
      <c r="AW16" s="15">
        <f t="shared" si="20"/>
        <v>0</v>
      </c>
    </row>
    <row r="17" spans="1:62" x14ac:dyDescent="0.25">
      <c r="A17" s="57" t="s">
        <v>4056</v>
      </c>
      <c r="B17" s="4" t="str">
        <f ca="1">VLOOKUP(A17,ELAB1!A:B,2,0)</f>
        <v>Pendiente</v>
      </c>
      <c r="C17" s="12" t="e">
        <f>ELAB1!AL18</f>
        <v>#REF!</v>
      </c>
      <c r="D17" s="12" t="e">
        <f>ELAB2!AL18</f>
        <v>#REF!</v>
      </c>
      <c r="E17" s="12" t="e">
        <f t="shared" si="0"/>
        <v>#REF!</v>
      </c>
      <c r="F17" s="12" t="e">
        <f>ELAB1!AM18</f>
        <v>#REF!</v>
      </c>
      <c r="G17" s="12" t="e">
        <f>ELAB2!AM18</f>
        <v>#REF!</v>
      </c>
      <c r="H17" s="12" t="e">
        <f t="shared" si="1"/>
        <v>#REF!</v>
      </c>
      <c r="I17" s="12" t="e">
        <f>ELAB1!G18</f>
        <v>#REF!</v>
      </c>
      <c r="J17" s="12" t="e">
        <f>ELAB1!K18</f>
        <v>#REF!</v>
      </c>
      <c r="K17" s="12" t="e">
        <f>ELAB1!O18</f>
        <v>#REF!</v>
      </c>
      <c r="L17" s="12" t="e">
        <f>ELAB1!AN18</f>
        <v>#REF!</v>
      </c>
      <c r="M17" s="12" t="e">
        <f>ELAB2!G18</f>
        <v>#REF!</v>
      </c>
      <c r="N17" s="12" t="e">
        <f>ELAB2!K18</f>
        <v>#REF!</v>
      </c>
      <c r="O17" s="12" t="e">
        <f>ELAB2!O18</f>
        <v>#REF!</v>
      </c>
      <c r="P17" s="12" t="e">
        <f>ELAB2!AN18</f>
        <v>#REF!</v>
      </c>
      <c r="Q17" s="12">
        <f t="shared" si="2"/>
        <v>0</v>
      </c>
      <c r="R17" s="12">
        <f t="shared" si="3"/>
        <v>0</v>
      </c>
      <c r="S17" s="12">
        <f t="shared" si="4"/>
        <v>0</v>
      </c>
      <c r="T17" s="12">
        <f t="shared" si="5"/>
        <v>0</v>
      </c>
      <c r="U17" s="12" t="e">
        <f t="shared" si="6"/>
        <v>#REF!</v>
      </c>
      <c r="V17" s="15">
        <f t="shared" si="7"/>
        <v>0</v>
      </c>
      <c r="W17" s="58">
        <f t="shared" si="8"/>
        <v>0</v>
      </c>
      <c r="X17" s="12" t="e">
        <f>ELAB1!AU18</f>
        <v>#REF!</v>
      </c>
      <c r="Y17" s="12" t="e">
        <f>ELAB2!AU18</f>
        <v>#REF!</v>
      </c>
      <c r="Z17" s="12" t="e">
        <f t="shared" si="9"/>
        <v>#REF!</v>
      </c>
      <c r="AA17" s="12" t="e">
        <f>ELAB1!AV18</f>
        <v>#REF!</v>
      </c>
      <c r="AB17" s="12" t="e">
        <f>ELAB2!AV18</f>
        <v>#REF!</v>
      </c>
      <c r="AC17" s="12" t="e">
        <f t="shared" si="10"/>
        <v>#REF!</v>
      </c>
      <c r="AD17" s="12" t="e">
        <f t="shared" si="11"/>
        <v>#REF!</v>
      </c>
      <c r="AE17" s="15">
        <f t="shared" si="12"/>
        <v>0</v>
      </c>
      <c r="AF17" s="58" t="e">
        <f t="shared" si="13"/>
        <v>#REF!</v>
      </c>
      <c r="AG17" s="12" t="e">
        <f>ELAB1!BS18</f>
        <v>#REF!</v>
      </c>
      <c r="AH17" s="12" t="e">
        <f>ELAB2!BS18</f>
        <v>#REF!</v>
      </c>
      <c r="AI17" s="12" t="e">
        <f t="shared" si="14"/>
        <v>#REF!</v>
      </c>
      <c r="AJ17" s="12" t="e">
        <f>ELAB1!BD18</f>
        <v>#REF!</v>
      </c>
      <c r="AK17" s="12" t="e">
        <f>ELAB1!BH18</f>
        <v>#REF!</v>
      </c>
      <c r="AL17" s="12" t="e">
        <f>ELAB1!BL18</f>
        <v>#REF!</v>
      </c>
      <c r="AM17" s="12" t="e">
        <f>ELAB1!BT18</f>
        <v>#REF!</v>
      </c>
      <c r="AN17" s="12" t="e">
        <f>ELAB2!BD18</f>
        <v>#REF!</v>
      </c>
      <c r="AO17" s="12" t="e">
        <f>ELAB2!BH18</f>
        <v>#REF!</v>
      </c>
      <c r="AP17" s="12" t="e">
        <f>ELAB2!BL18</f>
        <v>#REF!</v>
      </c>
      <c r="AQ17" s="12" t="e">
        <f>ELAB2!BT18</f>
        <v>#REF!</v>
      </c>
      <c r="AR17" s="12">
        <f t="shared" si="15"/>
        <v>0</v>
      </c>
      <c r="AS17" s="12">
        <f t="shared" si="16"/>
        <v>0</v>
      </c>
      <c r="AT17" s="12">
        <f t="shared" si="17"/>
        <v>0</v>
      </c>
      <c r="AU17" s="12">
        <f t="shared" si="18"/>
        <v>0</v>
      </c>
      <c r="AV17" s="12" t="e">
        <f t="shared" si="19"/>
        <v>#REF!</v>
      </c>
      <c r="AW17" s="15">
        <f t="shared" si="20"/>
        <v>0</v>
      </c>
    </row>
    <row r="18" spans="1:62" x14ac:dyDescent="0.25">
      <c r="A18" s="57" t="s">
        <v>4057</v>
      </c>
      <c r="B18" s="4" t="str">
        <f ca="1">VLOOKUP(A18,ELAB1!A:B,2,0)</f>
        <v>Pendiente</v>
      </c>
      <c r="C18" s="12" t="e">
        <f>ELAB1!AL19</f>
        <v>#REF!</v>
      </c>
      <c r="D18" s="12" t="e">
        <f>ELAB2!AL19</f>
        <v>#REF!</v>
      </c>
      <c r="E18" s="12" t="e">
        <f t="shared" si="0"/>
        <v>#REF!</v>
      </c>
      <c r="F18" s="12" t="e">
        <f>ELAB1!AM19</f>
        <v>#REF!</v>
      </c>
      <c r="G18" s="12" t="e">
        <f>ELAB2!AM19</f>
        <v>#REF!</v>
      </c>
      <c r="H18" s="12" t="e">
        <f t="shared" si="1"/>
        <v>#REF!</v>
      </c>
      <c r="I18" s="12" t="e">
        <f>ELAB1!G19</f>
        <v>#REF!</v>
      </c>
      <c r="J18" s="12" t="e">
        <f>ELAB1!K19</f>
        <v>#REF!</v>
      </c>
      <c r="K18" s="12" t="e">
        <f>ELAB1!O19</f>
        <v>#REF!</v>
      </c>
      <c r="L18" s="12" t="e">
        <f>ELAB1!AN19</f>
        <v>#REF!</v>
      </c>
      <c r="M18" s="12" t="e">
        <f>ELAB2!G19</f>
        <v>#REF!</v>
      </c>
      <c r="N18" s="12" t="e">
        <f>ELAB2!K19</f>
        <v>#REF!</v>
      </c>
      <c r="O18" s="12" t="e">
        <f>ELAB2!O19</f>
        <v>#REF!</v>
      </c>
      <c r="P18" s="12" t="e">
        <f>ELAB2!AN19</f>
        <v>#REF!</v>
      </c>
      <c r="Q18" s="12">
        <f t="shared" si="2"/>
        <v>0</v>
      </c>
      <c r="R18" s="12">
        <f t="shared" si="3"/>
        <v>0</v>
      </c>
      <c r="S18" s="12">
        <f t="shared" si="4"/>
        <v>0</v>
      </c>
      <c r="T18" s="12">
        <f t="shared" si="5"/>
        <v>0</v>
      </c>
      <c r="U18" s="12" t="e">
        <f t="shared" si="6"/>
        <v>#REF!</v>
      </c>
      <c r="V18" s="15">
        <f t="shared" si="7"/>
        <v>0</v>
      </c>
      <c r="W18" s="58">
        <f t="shared" si="8"/>
        <v>0</v>
      </c>
      <c r="X18" s="12" t="e">
        <f>ELAB1!AU19</f>
        <v>#REF!</v>
      </c>
      <c r="Y18" s="12" t="e">
        <f>ELAB2!AU19</f>
        <v>#REF!</v>
      </c>
      <c r="Z18" s="12" t="e">
        <f t="shared" si="9"/>
        <v>#REF!</v>
      </c>
      <c r="AA18" s="12" t="e">
        <f>ELAB1!AV19</f>
        <v>#REF!</v>
      </c>
      <c r="AB18" s="12" t="e">
        <f>ELAB2!AV19</f>
        <v>#REF!</v>
      </c>
      <c r="AC18" s="12" t="e">
        <f t="shared" si="10"/>
        <v>#REF!</v>
      </c>
      <c r="AD18" s="12" t="e">
        <f t="shared" si="11"/>
        <v>#REF!</v>
      </c>
      <c r="AE18" s="15">
        <f t="shared" si="12"/>
        <v>0</v>
      </c>
      <c r="AF18" s="58" t="e">
        <f t="shared" si="13"/>
        <v>#REF!</v>
      </c>
      <c r="AG18" s="12" t="e">
        <f>ELAB1!BS19</f>
        <v>#REF!</v>
      </c>
      <c r="AH18" s="12" t="e">
        <f>ELAB2!BS19</f>
        <v>#REF!</v>
      </c>
      <c r="AI18" s="12" t="e">
        <f t="shared" si="14"/>
        <v>#REF!</v>
      </c>
      <c r="AJ18" s="12" t="e">
        <f>ELAB1!BD19</f>
        <v>#REF!</v>
      </c>
      <c r="AK18" s="12" t="e">
        <f>ELAB1!BH19</f>
        <v>#REF!</v>
      </c>
      <c r="AL18" s="12" t="e">
        <f>ELAB1!BL19</f>
        <v>#REF!</v>
      </c>
      <c r="AM18" s="12" t="e">
        <f>ELAB1!BT19</f>
        <v>#REF!</v>
      </c>
      <c r="AN18" s="12" t="e">
        <f>ELAB2!BD19</f>
        <v>#REF!</v>
      </c>
      <c r="AO18" s="12" t="e">
        <f>ELAB2!BH19</f>
        <v>#REF!</v>
      </c>
      <c r="AP18" s="12" t="e">
        <f>ELAB2!BL19</f>
        <v>#REF!</v>
      </c>
      <c r="AQ18" s="12" t="e">
        <f>ELAB2!BT19</f>
        <v>#REF!</v>
      </c>
      <c r="AR18" s="12">
        <f t="shared" si="15"/>
        <v>0</v>
      </c>
      <c r="AS18" s="12">
        <f t="shared" si="16"/>
        <v>0</v>
      </c>
      <c r="AT18" s="12">
        <f t="shared" si="17"/>
        <v>0</v>
      </c>
      <c r="AU18" s="12">
        <f t="shared" si="18"/>
        <v>0</v>
      </c>
      <c r="AV18" s="12" t="e">
        <f t="shared" si="19"/>
        <v>#REF!</v>
      </c>
      <c r="AW18" s="15">
        <f t="shared" si="20"/>
        <v>0</v>
      </c>
    </row>
    <row r="19" spans="1:62" x14ac:dyDescent="0.25">
      <c r="A19" s="57" t="s">
        <v>4058</v>
      </c>
      <c r="B19" s="4" t="str">
        <f ca="1">VLOOKUP(A19,ELAB1!A:B,2,0)</f>
        <v>Pendiente</v>
      </c>
      <c r="C19" s="12" t="e">
        <f>ELAB1!AL20</f>
        <v>#REF!</v>
      </c>
      <c r="D19" s="12" t="e">
        <f>ELAB2!AL20</f>
        <v>#REF!</v>
      </c>
      <c r="E19" s="12" t="e">
        <f t="shared" si="0"/>
        <v>#REF!</v>
      </c>
      <c r="F19" s="12" t="e">
        <f>ELAB1!AM20</f>
        <v>#REF!</v>
      </c>
      <c r="G19" s="12" t="e">
        <f>ELAB2!AM20</f>
        <v>#REF!</v>
      </c>
      <c r="H19" s="12" t="e">
        <f t="shared" si="1"/>
        <v>#REF!</v>
      </c>
      <c r="I19" s="12" t="e">
        <f>ELAB1!G20</f>
        <v>#REF!</v>
      </c>
      <c r="J19" s="12" t="e">
        <f>ELAB1!K20</f>
        <v>#REF!</v>
      </c>
      <c r="K19" s="12" t="e">
        <f>ELAB1!O20</f>
        <v>#REF!</v>
      </c>
      <c r="L19" s="12" t="e">
        <f>ELAB1!AN20</f>
        <v>#REF!</v>
      </c>
      <c r="M19" s="12" t="e">
        <f>ELAB2!G20</f>
        <v>#REF!</v>
      </c>
      <c r="N19" s="12" t="e">
        <f>ELAB2!K20</f>
        <v>#REF!</v>
      </c>
      <c r="O19" s="12" t="e">
        <f>ELAB2!O20</f>
        <v>#REF!</v>
      </c>
      <c r="P19" s="12" t="e">
        <f>ELAB2!AN20</f>
        <v>#REF!</v>
      </c>
      <c r="Q19" s="12">
        <f t="shared" si="2"/>
        <v>0</v>
      </c>
      <c r="R19" s="12">
        <f t="shared" si="3"/>
        <v>0</v>
      </c>
      <c r="S19" s="12">
        <f t="shared" si="4"/>
        <v>0</v>
      </c>
      <c r="T19" s="12">
        <f t="shared" si="5"/>
        <v>0</v>
      </c>
      <c r="U19" s="12" t="e">
        <f t="shared" si="6"/>
        <v>#REF!</v>
      </c>
      <c r="V19" s="15">
        <f t="shared" si="7"/>
        <v>0</v>
      </c>
      <c r="W19" s="58">
        <f t="shared" si="8"/>
        <v>0</v>
      </c>
      <c r="X19" s="12" t="e">
        <f>ELAB1!AU20</f>
        <v>#REF!</v>
      </c>
      <c r="Y19" s="12" t="e">
        <f>ELAB2!AU20</f>
        <v>#REF!</v>
      </c>
      <c r="Z19" s="12" t="e">
        <f t="shared" si="9"/>
        <v>#REF!</v>
      </c>
      <c r="AA19" s="12" t="e">
        <f>ELAB1!AV20</f>
        <v>#REF!</v>
      </c>
      <c r="AB19" s="12" t="e">
        <f>ELAB2!AV20</f>
        <v>#REF!</v>
      </c>
      <c r="AC19" s="12" t="e">
        <f t="shared" si="10"/>
        <v>#REF!</v>
      </c>
      <c r="AD19" s="12" t="e">
        <f t="shared" si="11"/>
        <v>#REF!</v>
      </c>
      <c r="AE19" s="15">
        <f t="shared" si="12"/>
        <v>0</v>
      </c>
      <c r="AF19" s="58" t="e">
        <f t="shared" si="13"/>
        <v>#REF!</v>
      </c>
      <c r="AG19" s="12" t="e">
        <f>ELAB1!BS20</f>
        <v>#REF!</v>
      </c>
      <c r="AH19" s="12" t="e">
        <f>ELAB2!BS20</f>
        <v>#REF!</v>
      </c>
      <c r="AI19" s="12" t="e">
        <f t="shared" si="14"/>
        <v>#REF!</v>
      </c>
      <c r="AJ19" s="12" t="e">
        <f>ELAB1!BD20</f>
        <v>#REF!</v>
      </c>
      <c r="AK19" s="12" t="e">
        <f>ELAB1!BH20</f>
        <v>#REF!</v>
      </c>
      <c r="AL19" s="12" t="e">
        <f>ELAB1!BL20</f>
        <v>#REF!</v>
      </c>
      <c r="AM19" s="12" t="e">
        <f>ELAB1!BT20</f>
        <v>#REF!</v>
      </c>
      <c r="AN19" s="12" t="e">
        <f>ELAB2!BD20</f>
        <v>#REF!</v>
      </c>
      <c r="AO19" s="12" t="e">
        <f>ELAB2!BH20</f>
        <v>#REF!</v>
      </c>
      <c r="AP19" s="12" t="e">
        <f>ELAB2!BL20</f>
        <v>#REF!</v>
      </c>
      <c r="AQ19" s="12" t="e">
        <f>ELAB2!BT20</f>
        <v>#REF!</v>
      </c>
      <c r="AR19" s="12">
        <f t="shared" si="15"/>
        <v>0</v>
      </c>
      <c r="AS19" s="12">
        <f t="shared" si="16"/>
        <v>0</v>
      </c>
      <c r="AT19" s="12">
        <f t="shared" si="17"/>
        <v>0</v>
      </c>
      <c r="AU19" s="12">
        <f t="shared" si="18"/>
        <v>0</v>
      </c>
      <c r="AV19" s="12" t="e">
        <f t="shared" si="19"/>
        <v>#REF!</v>
      </c>
      <c r="AW19" s="15">
        <f t="shared" si="20"/>
        <v>0</v>
      </c>
    </row>
    <row r="20" spans="1:62" x14ac:dyDescent="0.25">
      <c r="A20" s="57" t="s">
        <v>4059</v>
      </c>
      <c r="B20" s="4" t="str">
        <f ca="1">VLOOKUP(A20,ELAB1!A:B,2,0)</f>
        <v>Pendiente</v>
      </c>
      <c r="C20" s="12" t="e">
        <f>ELAB1!AL21</f>
        <v>#REF!</v>
      </c>
      <c r="D20" s="12" t="e">
        <f>ELAB2!AL21</f>
        <v>#REF!</v>
      </c>
      <c r="E20" s="12" t="e">
        <f t="shared" si="0"/>
        <v>#REF!</v>
      </c>
      <c r="F20" s="12" t="e">
        <f>ELAB1!AM21</f>
        <v>#REF!</v>
      </c>
      <c r="G20" s="12" t="e">
        <f>ELAB2!AM21</f>
        <v>#REF!</v>
      </c>
      <c r="H20" s="12" t="e">
        <f t="shared" si="1"/>
        <v>#REF!</v>
      </c>
      <c r="I20" s="12" t="e">
        <f>ELAB1!G21</f>
        <v>#REF!</v>
      </c>
      <c r="J20" s="12" t="e">
        <f>ELAB1!K21</f>
        <v>#REF!</v>
      </c>
      <c r="K20" s="12" t="e">
        <f>ELAB1!O21</f>
        <v>#REF!</v>
      </c>
      <c r="L20" s="12" t="e">
        <f>ELAB1!AN21</f>
        <v>#REF!</v>
      </c>
      <c r="M20" s="12" t="e">
        <f>ELAB2!G21</f>
        <v>#REF!</v>
      </c>
      <c r="N20" s="12" t="e">
        <f>ELAB2!K21</f>
        <v>#REF!</v>
      </c>
      <c r="O20" s="12" t="e">
        <f>ELAB2!O21</f>
        <v>#REF!</v>
      </c>
      <c r="P20" s="12" t="e">
        <f>ELAB2!AN21</f>
        <v>#REF!</v>
      </c>
      <c r="Q20" s="12">
        <f t="shared" si="2"/>
        <v>0</v>
      </c>
      <c r="R20" s="12">
        <f t="shared" si="3"/>
        <v>0</v>
      </c>
      <c r="S20" s="12">
        <f t="shared" si="4"/>
        <v>0</v>
      </c>
      <c r="T20" s="12">
        <f t="shared" si="5"/>
        <v>0</v>
      </c>
      <c r="U20" s="12" t="e">
        <f t="shared" si="6"/>
        <v>#REF!</v>
      </c>
      <c r="V20" s="15">
        <f t="shared" si="7"/>
        <v>0</v>
      </c>
      <c r="W20" s="58">
        <f t="shared" si="8"/>
        <v>0</v>
      </c>
      <c r="X20" s="12" t="e">
        <f>ELAB1!AU21</f>
        <v>#REF!</v>
      </c>
      <c r="Y20" s="12" t="e">
        <f>ELAB2!AU21</f>
        <v>#REF!</v>
      </c>
      <c r="Z20" s="12" t="e">
        <f t="shared" si="9"/>
        <v>#REF!</v>
      </c>
      <c r="AA20" s="12" t="e">
        <f>ELAB1!AV21</f>
        <v>#REF!</v>
      </c>
      <c r="AB20" s="12" t="e">
        <f>ELAB2!AV21</f>
        <v>#REF!</v>
      </c>
      <c r="AC20" s="12" t="e">
        <f t="shared" si="10"/>
        <v>#REF!</v>
      </c>
      <c r="AD20" s="12" t="e">
        <f t="shared" si="11"/>
        <v>#REF!</v>
      </c>
      <c r="AE20" s="15">
        <f t="shared" si="12"/>
        <v>0</v>
      </c>
      <c r="AF20" s="58" t="e">
        <f t="shared" si="13"/>
        <v>#REF!</v>
      </c>
      <c r="AG20" s="12" t="e">
        <f>ELAB1!BS21</f>
        <v>#REF!</v>
      </c>
      <c r="AH20" s="12" t="e">
        <f>ELAB2!BS21</f>
        <v>#REF!</v>
      </c>
      <c r="AI20" s="12" t="e">
        <f t="shared" si="14"/>
        <v>#REF!</v>
      </c>
      <c r="AJ20" s="12" t="e">
        <f>ELAB1!BD21</f>
        <v>#REF!</v>
      </c>
      <c r="AK20" s="12" t="e">
        <f>ELAB1!BH21</f>
        <v>#REF!</v>
      </c>
      <c r="AL20" s="12" t="e">
        <f>ELAB1!BL21</f>
        <v>#REF!</v>
      </c>
      <c r="AM20" s="12" t="e">
        <f>ELAB1!BT21</f>
        <v>#REF!</v>
      </c>
      <c r="AN20" s="12" t="e">
        <f>ELAB2!BD21</f>
        <v>#REF!</v>
      </c>
      <c r="AO20" s="12" t="e">
        <f>ELAB2!BH21</f>
        <v>#REF!</v>
      </c>
      <c r="AP20" s="12" t="e">
        <f>ELAB2!BL21</f>
        <v>#REF!</v>
      </c>
      <c r="AQ20" s="12" t="e">
        <f>ELAB2!BT21</f>
        <v>#REF!</v>
      </c>
      <c r="AR20" s="12">
        <f t="shared" si="15"/>
        <v>0</v>
      </c>
      <c r="AS20" s="12">
        <f t="shared" si="16"/>
        <v>0</v>
      </c>
      <c r="AT20" s="12">
        <f t="shared" si="17"/>
        <v>0</v>
      </c>
      <c r="AU20" s="12">
        <f t="shared" si="18"/>
        <v>0</v>
      </c>
      <c r="AV20" s="12" t="e">
        <f t="shared" si="19"/>
        <v>#REF!</v>
      </c>
      <c r="AW20" s="15">
        <f t="shared" si="20"/>
        <v>0</v>
      </c>
    </row>
    <row r="21" spans="1:62" x14ac:dyDescent="0.25">
      <c r="A21" s="57" t="s">
        <v>4060</v>
      </c>
      <c r="B21" s="4" t="str">
        <f ca="1">VLOOKUP(A21,ELAB1!A:B,2,0)</f>
        <v>Pendiente</v>
      </c>
      <c r="C21" s="12" t="e">
        <f>ELAB1!AL22</f>
        <v>#REF!</v>
      </c>
      <c r="D21" s="12" t="e">
        <f>ELAB2!AL22</f>
        <v>#REF!</v>
      </c>
      <c r="E21" s="12" t="e">
        <f t="shared" si="0"/>
        <v>#REF!</v>
      </c>
      <c r="F21" s="12" t="e">
        <f>ELAB1!AM22</f>
        <v>#REF!</v>
      </c>
      <c r="G21" s="12" t="e">
        <f>ELAB2!AM22</f>
        <v>#REF!</v>
      </c>
      <c r="H21" s="12" t="e">
        <f t="shared" si="1"/>
        <v>#REF!</v>
      </c>
      <c r="I21" s="12" t="e">
        <f>ELAB1!G22</f>
        <v>#REF!</v>
      </c>
      <c r="J21" s="12" t="e">
        <f>ELAB1!K22</f>
        <v>#REF!</v>
      </c>
      <c r="K21" s="12" t="e">
        <f>ELAB1!O22</f>
        <v>#REF!</v>
      </c>
      <c r="L21" s="12" t="e">
        <f>ELAB1!AN22</f>
        <v>#REF!</v>
      </c>
      <c r="M21" s="12" t="e">
        <f>ELAB2!G22</f>
        <v>#REF!</v>
      </c>
      <c r="N21" s="12" t="e">
        <f>ELAB2!K22</f>
        <v>#REF!</v>
      </c>
      <c r="O21" s="12" t="e">
        <f>ELAB2!O22</f>
        <v>#REF!</v>
      </c>
      <c r="P21" s="12" t="e">
        <f>ELAB2!AN22</f>
        <v>#REF!</v>
      </c>
      <c r="Q21" s="12">
        <f t="shared" si="2"/>
        <v>0</v>
      </c>
      <c r="R21" s="12">
        <f t="shared" si="3"/>
        <v>0</v>
      </c>
      <c r="S21" s="12">
        <f t="shared" si="4"/>
        <v>0</v>
      </c>
      <c r="T21" s="12">
        <f t="shared" si="5"/>
        <v>0</v>
      </c>
      <c r="U21" s="12" t="e">
        <f t="shared" si="6"/>
        <v>#REF!</v>
      </c>
      <c r="V21" s="15">
        <f t="shared" si="7"/>
        <v>0</v>
      </c>
      <c r="W21" s="58">
        <f t="shared" si="8"/>
        <v>0</v>
      </c>
      <c r="X21" s="12" t="e">
        <f>ELAB1!AU22</f>
        <v>#REF!</v>
      </c>
      <c r="Y21" s="12" t="e">
        <f>ELAB2!AU22</f>
        <v>#REF!</v>
      </c>
      <c r="Z21" s="12" t="e">
        <f t="shared" si="9"/>
        <v>#REF!</v>
      </c>
      <c r="AA21" s="12" t="e">
        <f>ELAB1!AV22</f>
        <v>#REF!</v>
      </c>
      <c r="AB21" s="12" t="e">
        <f>ELAB2!AV22</f>
        <v>#REF!</v>
      </c>
      <c r="AC21" s="12" t="e">
        <f t="shared" si="10"/>
        <v>#REF!</v>
      </c>
      <c r="AD21" s="12" t="e">
        <f t="shared" si="11"/>
        <v>#REF!</v>
      </c>
      <c r="AE21" s="15">
        <f t="shared" si="12"/>
        <v>0</v>
      </c>
      <c r="AF21" s="58" t="e">
        <f t="shared" si="13"/>
        <v>#REF!</v>
      </c>
      <c r="AG21" s="12" t="e">
        <f>ELAB1!BS22</f>
        <v>#REF!</v>
      </c>
      <c r="AH21" s="12" t="e">
        <f>ELAB2!BS22</f>
        <v>#REF!</v>
      </c>
      <c r="AI21" s="12" t="e">
        <f t="shared" si="14"/>
        <v>#REF!</v>
      </c>
      <c r="AJ21" s="12" t="e">
        <f>ELAB1!BD22</f>
        <v>#REF!</v>
      </c>
      <c r="AK21" s="12" t="e">
        <f>ELAB1!BH22</f>
        <v>#REF!</v>
      </c>
      <c r="AL21" s="12" t="e">
        <f>ELAB1!BL22</f>
        <v>#REF!</v>
      </c>
      <c r="AM21" s="12" t="e">
        <f>ELAB1!BT22</f>
        <v>#REF!</v>
      </c>
      <c r="AN21" s="12" t="e">
        <f>ELAB2!BD22</f>
        <v>#REF!</v>
      </c>
      <c r="AO21" s="12" t="e">
        <f>ELAB2!BH22</f>
        <v>#REF!</v>
      </c>
      <c r="AP21" s="12" t="e">
        <f>ELAB2!BL22</f>
        <v>#REF!</v>
      </c>
      <c r="AQ21" s="12" t="e">
        <f>ELAB2!BT22</f>
        <v>#REF!</v>
      </c>
      <c r="AR21" s="12">
        <f t="shared" si="15"/>
        <v>0</v>
      </c>
      <c r="AS21" s="12">
        <f t="shared" si="16"/>
        <v>0</v>
      </c>
      <c r="AT21" s="12">
        <f t="shared" si="17"/>
        <v>0</v>
      </c>
      <c r="AU21" s="12">
        <f t="shared" si="18"/>
        <v>0</v>
      </c>
      <c r="AV21" s="12" t="e">
        <f t="shared" si="19"/>
        <v>#REF!</v>
      </c>
      <c r="AW21" s="15">
        <f t="shared" si="20"/>
        <v>0</v>
      </c>
    </row>
    <row r="22" spans="1:62" x14ac:dyDescent="0.25">
      <c r="A22" s="57" t="s">
        <v>4061</v>
      </c>
      <c r="B22" s="4" t="str">
        <f ca="1">VLOOKUP(A22,ELAB1!A:B,2,0)</f>
        <v>Pendiente</v>
      </c>
      <c r="C22" s="12" t="e">
        <f>ELAB1!AL23</f>
        <v>#REF!</v>
      </c>
      <c r="D22" s="12" t="e">
        <f>ELAB2!AL23</f>
        <v>#REF!</v>
      </c>
      <c r="E22" s="12" t="e">
        <f t="shared" si="0"/>
        <v>#REF!</v>
      </c>
      <c r="F22" s="12" t="e">
        <f>ELAB1!AM23</f>
        <v>#REF!</v>
      </c>
      <c r="G22" s="12" t="e">
        <f>ELAB2!AM23</f>
        <v>#REF!</v>
      </c>
      <c r="H22" s="12" t="e">
        <f t="shared" si="1"/>
        <v>#REF!</v>
      </c>
      <c r="I22" s="12" t="e">
        <f>ELAB1!G23</f>
        <v>#REF!</v>
      </c>
      <c r="J22" s="12" t="e">
        <f>ELAB1!K23</f>
        <v>#REF!</v>
      </c>
      <c r="K22" s="12" t="e">
        <f>ELAB1!O23</f>
        <v>#REF!</v>
      </c>
      <c r="L22" s="12" t="e">
        <f>ELAB1!AN23</f>
        <v>#REF!</v>
      </c>
      <c r="M22" s="12" t="e">
        <f>ELAB2!G23</f>
        <v>#REF!</v>
      </c>
      <c r="N22" s="12" t="e">
        <f>ELAB2!K23</f>
        <v>#REF!</v>
      </c>
      <c r="O22" s="12" t="e">
        <f>ELAB2!O23</f>
        <v>#REF!</v>
      </c>
      <c r="P22" s="12" t="e">
        <f>ELAB2!AN23</f>
        <v>#REF!</v>
      </c>
      <c r="Q22" s="12">
        <f t="shared" si="2"/>
        <v>0</v>
      </c>
      <c r="R22" s="12">
        <f t="shared" si="3"/>
        <v>0</v>
      </c>
      <c r="S22" s="12">
        <f t="shared" si="4"/>
        <v>0</v>
      </c>
      <c r="T22" s="12">
        <f t="shared" si="5"/>
        <v>0</v>
      </c>
      <c r="U22" s="12" t="e">
        <f t="shared" si="6"/>
        <v>#REF!</v>
      </c>
      <c r="V22" s="15">
        <f t="shared" si="7"/>
        <v>0</v>
      </c>
      <c r="W22" s="58">
        <f t="shared" si="8"/>
        <v>0</v>
      </c>
      <c r="X22" s="12" t="e">
        <f>ELAB1!AU23</f>
        <v>#REF!</v>
      </c>
      <c r="Y22" s="12" t="e">
        <f>ELAB2!AU23</f>
        <v>#REF!</v>
      </c>
      <c r="Z22" s="12" t="e">
        <f t="shared" si="9"/>
        <v>#REF!</v>
      </c>
      <c r="AA22" s="12" t="e">
        <f>ELAB1!AV23</f>
        <v>#REF!</v>
      </c>
      <c r="AB22" s="12" t="e">
        <f>ELAB2!AV23</f>
        <v>#REF!</v>
      </c>
      <c r="AC22" s="12" t="e">
        <f t="shared" si="10"/>
        <v>#REF!</v>
      </c>
      <c r="AD22" s="12" t="e">
        <f t="shared" si="11"/>
        <v>#REF!</v>
      </c>
      <c r="AE22" s="15">
        <f t="shared" si="12"/>
        <v>0</v>
      </c>
      <c r="AF22" s="58" t="e">
        <f t="shared" si="13"/>
        <v>#REF!</v>
      </c>
      <c r="AG22" s="12" t="e">
        <f>ELAB1!BS23</f>
        <v>#REF!</v>
      </c>
      <c r="AH22" s="12" t="e">
        <f>ELAB2!BS23</f>
        <v>#REF!</v>
      </c>
      <c r="AI22" s="12" t="e">
        <f t="shared" si="14"/>
        <v>#REF!</v>
      </c>
      <c r="AJ22" s="12" t="e">
        <f>ELAB1!BD23</f>
        <v>#REF!</v>
      </c>
      <c r="AK22" s="12" t="e">
        <f>ELAB1!BH23</f>
        <v>#REF!</v>
      </c>
      <c r="AL22" s="12" t="e">
        <f>ELAB1!BL23</f>
        <v>#REF!</v>
      </c>
      <c r="AM22" s="12" t="e">
        <f>ELAB1!BT23</f>
        <v>#REF!</v>
      </c>
      <c r="AN22" s="12" t="e">
        <f>ELAB2!BD23</f>
        <v>#REF!</v>
      </c>
      <c r="AO22" s="12" t="e">
        <f>ELAB2!BH23</f>
        <v>#REF!</v>
      </c>
      <c r="AP22" s="12" t="e">
        <f>ELAB2!BL23</f>
        <v>#REF!</v>
      </c>
      <c r="AQ22" s="12" t="e">
        <f>ELAB2!BT23</f>
        <v>#REF!</v>
      </c>
      <c r="AR22" s="12">
        <f t="shared" si="15"/>
        <v>0</v>
      </c>
      <c r="AS22" s="12">
        <f t="shared" si="16"/>
        <v>0</v>
      </c>
      <c r="AT22" s="12">
        <f t="shared" si="17"/>
        <v>0</v>
      </c>
      <c r="AU22" s="12">
        <f t="shared" si="18"/>
        <v>0</v>
      </c>
      <c r="AV22" s="12" t="e">
        <f t="shared" si="19"/>
        <v>#REF!</v>
      </c>
      <c r="AW22" s="15">
        <f t="shared" si="20"/>
        <v>0</v>
      </c>
    </row>
    <row r="23" spans="1:62" x14ac:dyDescent="0.25">
      <c r="A23" s="57" t="s">
        <v>4062</v>
      </c>
      <c r="B23" s="4" t="str">
        <f ca="1">VLOOKUP(A23,ELAB1!A:B,2,0)</f>
        <v>Pendiente</v>
      </c>
      <c r="C23" s="12" t="e">
        <f>ELAB1!AL24</f>
        <v>#REF!</v>
      </c>
      <c r="D23" s="12" t="e">
        <f>ELAB2!AL24</f>
        <v>#REF!</v>
      </c>
      <c r="E23" s="12" t="e">
        <f t="shared" si="0"/>
        <v>#REF!</v>
      </c>
      <c r="F23" s="12" t="e">
        <f>ELAB1!AM24</f>
        <v>#REF!</v>
      </c>
      <c r="G23" s="12" t="e">
        <f>ELAB2!AM24</f>
        <v>#REF!</v>
      </c>
      <c r="H23" s="12" t="e">
        <f t="shared" si="1"/>
        <v>#REF!</v>
      </c>
      <c r="I23" s="12" t="e">
        <f>ELAB1!G24</f>
        <v>#REF!</v>
      </c>
      <c r="J23" s="12" t="e">
        <f>ELAB1!K24</f>
        <v>#REF!</v>
      </c>
      <c r="K23" s="12" t="e">
        <f>ELAB1!O24</f>
        <v>#REF!</v>
      </c>
      <c r="L23" s="12" t="e">
        <f>ELAB1!AN24</f>
        <v>#REF!</v>
      </c>
      <c r="M23" s="12" t="e">
        <f>ELAB2!G24</f>
        <v>#REF!</v>
      </c>
      <c r="N23" s="12" t="e">
        <f>ELAB2!K24</f>
        <v>#REF!</v>
      </c>
      <c r="O23" s="12" t="e">
        <f>ELAB2!O24</f>
        <v>#REF!</v>
      </c>
      <c r="P23" s="12" t="e">
        <f>ELAB2!AN24</f>
        <v>#REF!</v>
      </c>
      <c r="Q23" s="12">
        <f t="shared" si="2"/>
        <v>0</v>
      </c>
      <c r="R23" s="12">
        <f t="shared" si="3"/>
        <v>0</v>
      </c>
      <c r="S23" s="12">
        <f t="shared" si="4"/>
        <v>0</v>
      </c>
      <c r="T23" s="12">
        <f t="shared" si="5"/>
        <v>0</v>
      </c>
      <c r="U23" s="12" t="e">
        <f t="shared" si="6"/>
        <v>#REF!</v>
      </c>
      <c r="V23" s="15">
        <f t="shared" si="7"/>
        <v>0</v>
      </c>
      <c r="W23" s="58">
        <f t="shared" si="8"/>
        <v>0</v>
      </c>
      <c r="X23" s="12" t="e">
        <f>ELAB1!AU24</f>
        <v>#REF!</v>
      </c>
      <c r="Y23" s="12" t="e">
        <f>ELAB2!AU24</f>
        <v>#REF!</v>
      </c>
      <c r="Z23" s="12" t="e">
        <f t="shared" si="9"/>
        <v>#REF!</v>
      </c>
      <c r="AA23" s="12" t="e">
        <f>ELAB1!AV24</f>
        <v>#REF!</v>
      </c>
      <c r="AB23" s="12" t="e">
        <f>ELAB2!AV24</f>
        <v>#REF!</v>
      </c>
      <c r="AC23" s="12" t="e">
        <f t="shared" si="10"/>
        <v>#REF!</v>
      </c>
      <c r="AD23" s="12" t="e">
        <f t="shared" si="11"/>
        <v>#REF!</v>
      </c>
      <c r="AE23" s="15">
        <f t="shared" si="12"/>
        <v>0</v>
      </c>
      <c r="AF23" s="58" t="e">
        <f t="shared" si="13"/>
        <v>#REF!</v>
      </c>
      <c r="AG23" s="12" t="e">
        <f>ELAB1!BS24</f>
        <v>#REF!</v>
      </c>
      <c r="AH23" s="12" t="e">
        <f>ELAB2!BS24</f>
        <v>#REF!</v>
      </c>
      <c r="AI23" s="12" t="e">
        <f t="shared" si="14"/>
        <v>#REF!</v>
      </c>
      <c r="AJ23" s="12" t="e">
        <f>ELAB1!BD24</f>
        <v>#REF!</v>
      </c>
      <c r="AK23" s="12" t="e">
        <f>ELAB1!BH24</f>
        <v>#REF!</v>
      </c>
      <c r="AL23" s="12" t="e">
        <f>ELAB1!BL24</f>
        <v>#REF!</v>
      </c>
      <c r="AM23" s="12" t="e">
        <f>ELAB1!BT24</f>
        <v>#REF!</v>
      </c>
      <c r="AN23" s="12" t="e">
        <f>ELAB2!BD24</f>
        <v>#REF!</v>
      </c>
      <c r="AO23" s="12" t="e">
        <f>ELAB2!BH24</f>
        <v>#REF!</v>
      </c>
      <c r="AP23" s="12" t="e">
        <f>ELAB2!BL24</f>
        <v>#REF!</v>
      </c>
      <c r="AQ23" s="12" t="e">
        <f>ELAB2!BT24</f>
        <v>#REF!</v>
      </c>
      <c r="AR23" s="12">
        <f t="shared" si="15"/>
        <v>0</v>
      </c>
      <c r="AS23" s="12">
        <f t="shared" si="16"/>
        <v>0</v>
      </c>
      <c r="AT23" s="12">
        <f t="shared" si="17"/>
        <v>0</v>
      </c>
      <c r="AU23" s="12">
        <f t="shared" si="18"/>
        <v>0</v>
      </c>
      <c r="AV23" s="12" t="e">
        <f t="shared" si="19"/>
        <v>#REF!</v>
      </c>
      <c r="AW23" s="15">
        <f t="shared" si="20"/>
        <v>0</v>
      </c>
    </row>
    <row r="24" spans="1:62" x14ac:dyDescent="0.25">
      <c r="A24" s="57" t="s">
        <v>4063</v>
      </c>
      <c r="B24" s="4" t="str">
        <f ca="1">VLOOKUP(A24,ELAB1!A:B,2,0)</f>
        <v>Pendiente</v>
      </c>
      <c r="C24" s="12" t="e">
        <f>ELAB1!AL25</f>
        <v>#REF!</v>
      </c>
      <c r="D24" s="12" t="e">
        <f>ELAB2!AL25</f>
        <v>#REF!</v>
      </c>
      <c r="E24" s="12" t="e">
        <f t="shared" si="0"/>
        <v>#REF!</v>
      </c>
      <c r="F24" s="12" t="e">
        <f>ELAB1!AM25</f>
        <v>#REF!</v>
      </c>
      <c r="G24" s="12" t="e">
        <f>ELAB2!AM25</f>
        <v>#REF!</v>
      </c>
      <c r="H24" s="12" t="e">
        <f t="shared" si="1"/>
        <v>#REF!</v>
      </c>
      <c r="I24" s="12" t="e">
        <f>ELAB1!G25</f>
        <v>#REF!</v>
      </c>
      <c r="J24" s="12" t="e">
        <f>ELAB1!K25</f>
        <v>#REF!</v>
      </c>
      <c r="K24" s="12" t="e">
        <f>ELAB1!O25</f>
        <v>#REF!</v>
      </c>
      <c r="L24" s="12" t="e">
        <f>ELAB1!AN25</f>
        <v>#REF!</v>
      </c>
      <c r="M24" s="12" t="e">
        <f>ELAB2!G25</f>
        <v>#REF!</v>
      </c>
      <c r="N24" s="12" t="e">
        <f>ELAB2!K25</f>
        <v>#REF!</v>
      </c>
      <c r="O24" s="12" t="e">
        <f>ELAB2!O25</f>
        <v>#REF!</v>
      </c>
      <c r="P24" s="12" t="e">
        <f>ELAB2!AN25</f>
        <v>#REF!</v>
      </c>
      <c r="Q24" s="12">
        <f t="shared" si="2"/>
        <v>0</v>
      </c>
      <c r="R24" s="12">
        <f t="shared" si="3"/>
        <v>0</v>
      </c>
      <c r="S24" s="12">
        <f t="shared" si="4"/>
        <v>0</v>
      </c>
      <c r="T24" s="12">
        <f t="shared" si="5"/>
        <v>0</v>
      </c>
      <c r="U24" s="12" t="e">
        <f t="shared" si="6"/>
        <v>#REF!</v>
      </c>
      <c r="V24" s="15">
        <f t="shared" si="7"/>
        <v>0</v>
      </c>
      <c r="W24" s="58">
        <f t="shared" si="8"/>
        <v>0</v>
      </c>
      <c r="X24" s="12" t="e">
        <f>ELAB1!AU25</f>
        <v>#REF!</v>
      </c>
      <c r="Y24" s="12" t="e">
        <f>ELAB2!AU25</f>
        <v>#REF!</v>
      </c>
      <c r="Z24" s="12" t="e">
        <f t="shared" si="9"/>
        <v>#REF!</v>
      </c>
      <c r="AA24" s="12" t="e">
        <f>ELAB1!AV25</f>
        <v>#REF!</v>
      </c>
      <c r="AB24" s="12" t="e">
        <f>ELAB2!AV25</f>
        <v>#REF!</v>
      </c>
      <c r="AC24" s="12" t="e">
        <f t="shared" si="10"/>
        <v>#REF!</v>
      </c>
      <c r="AD24" s="12" t="e">
        <f t="shared" si="11"/>
        <v>#REF!</v>
      </c>
      <c r="AE24" s="15">
        <f t="shared" si="12"/>
        <v>0</v>
      </c>
      <c r="AF24" s="58" t="e">
        <f t="shared" si="13"/>
        <v>#REF!</v>
      </c>
      <c r="AG24" s="12" t="e">
        <f>ELAB1!BS25</f>
        <v>#REF!</v>
      </c>
      <c r="AH24" s="12" t="e">
        <f>ELAB2!BS25</f>
        <v>#REF!</v>
      </c>
      <c r="AI24" s="12" t="e">
        <f t="shared" si="14"/>
        <v>#REF!</v>
      </c>
      <c r="AJ24" s="12" t="e">
        <f>ELAB1!BD25</f>
        <v>#REF!</v>
      </c>
      <c r="AK24" s="12" t="e">
        <f>ELAB1!BH25</f>
        <v>#REF!</v>
      </c>
      <c r="AL24" s="12" t="e">
        <f>ELAB1!BL25</f>
        <v>#REF!</v>
      </c>
      <c r="AM24" s="12" t="e">
        <f>ELAB1!BT25</f>
        <v>#REF!</v>
      </c>
      <c r="AN24" s="12" t="e">
        <f>ELAB2!BD25</f>
        <v>#REF!</v>
      </c>
      <c r="AO24" s="12" t="e">
        <f>ELAB2!BH25</f>
        <v>#REF!</v>
      </c>
      <c r="AP24" s="12" t="e">
        <f>ELAB2!BL25</f>
        <v>#REF!</v>
      </c>
      <c r="AQ24" s="12" t="e">
        <f>ELAB2!BT25</f>
        <v>#REF!</v>
      </c>
      <c r="AR24" s="12">
        <f t="shared" si="15"/>
        <v>0</v>
      </c>
      <c r="AS24" s="12">
        <f t="shared" si="16"/>
        <v>0</v>
      </c>
      <c r="AT24" s="12">
        <f t="shared" si="17"/>
        <v>0</v>
      </c>
      <c r="AU24" s="12">
        <f t="shared" si="18"/>
        <v>0</v>
      </c>
      <c r="AV24" s="12" t="e">
        <f t="shared" si="19"/>
        <v>#REF!</v>
      </c>
      <c r="AW24" s="15">
        <f t="shared" si="20"/>
        <v>0</v>
      </c>
    </row>
    <row r="25" spans="1:62" x14ac:dyDescent="0.25">
      <c r="A25" s="57" t="s">
        <v>4064</v>
      </c>
      <c r="B25" s="4" t="str">
        <f ca="1">VLOOKUP(A25,ELAB1!A:B,2,0)</f>
        <v>Pendiente</v>
      </c>
      <c r="C25" s="12" t="e">
        <f>ELAB1!AL26</f>
        <v>#REF!</v>
      </c>
      <c r="D25" s="12" t="e">
        <f>ELAB2!AL26</f>
        <v>#REF!</v>
      </c>
      <c r="E25" s="12" t="e">
        <f t="shared" si="0"/>
        <v>#REF!</v>
      </c>
      <c r="F25" s="12" t="e">
        <f>ELAB1!AM26</f>
        <v>#REF!</v>
      </c>
      <c r="G25" s="12" t="e">
        <f>ELAB2!AM26</f>
        <v>#REF!</v>
      </c>
      <c r="H25" s="12" t="e">
        <f t="shared" si="1"/>
        <v>#REF!</v>
      </c>
      <c r="I25" s="12" t="e">
        <f>ELAB1!G26</f>
        <v>#REF!</v>
      </c>
      <c r="J25" s="12" t="e">
        <f>ELAB1!K26</f>
        <v>#REF!</v>
      </c>
      <c r="K25" s="12" t="e">
        <f>ELAB1!O26</f>
        <v>#REF!</v>
      </c>
      <c r="L25" s="12" t="e">
        <f>ELAB1!AN26</f>
        <v>#REF!</v>
      </c>
      <c r="M25" s="12" t="e">
        <f>ELAB2!G26</f>
        <v>#REF!</v>
      </c>
      <c r="N25" s="12" t="e">
        <f>ELAB2!K26</f>
        <v>#REF!</v>
      </c>
      <c r="O25" s="12" t="e">
        <f>ELAB2!O26</f>
        <v>#REF!</v>
      </c>
      <c r="P25" s="12" t="e">
        <f>ELAB2!AN26</f>
        <v>#REF!</v>
      </c>
      <c r="Q25" s="12">
        <f t="shared" si="2"/>
        <v>0</v>
      </c>
      <c r="R25" s="12">
        <f t="shared" si="3"/>
        <v>0</v>
      </c>
      <c r="S25" s="12">
        <f t="shared" si="4"/>
        <v>0</v>
      </c>
      <c r="T25" s="12">
        <f t="shared" si="5"/>
        <v>0</v>
      </c>
      <c r="U25" s="12" t="e">
        <f t="shared" si="6"/>
        <v>#REF!</v>
      </c>
      <c r="V25" s="15">
        <f t="shared" si="7"/>
        <v>0</v>
      </c>
      <c r="W25" s="58">
        <f t="shared" si="8"/>
        <v>0</v>
      </c>
      <c r="X25" s="12" t="e">
        <f>ELAB1!AU26</f>
        <v>#REF!</v>
      </c>
      <c r="Y25" s="12" t="e">
        <f>ELAB2!AU26</f>
        <v>#REF!</v>
      </c>
      <c r="Z25" s="12" t="e">
        <f t="shared" si="9"/>
        <v>#REF!</v>
      </c>
      <c r="AA25" s="12" t="e">
        <f>ELAB1!AV26</f>
        <v>#REF!</v>
      </c>
      <c r="AB25" s="12" t="e">
        <f>ELAB2!AV26</f>
        <v>#REF!</v>
      </c>
      <c r="AC25" s="12" t="e">
        <f t="shared" si="10"/>
        <v>#REF!</v>
      </c>
      <c r="AD25" s="12" t="e">
        <f t="shared" si="11"/>
        <v>#REF!</v>
      </c>
      <c r="AE25" s="15">
        <f t="shared" si="12"/>
        <v>0</v>
      </c>
      <c r="AF25" s="58" t="e">
        <f t="shared" si="13"/>
        <v>#REF!</v>
      </c>
      <c r="AG25" s="12" t="e">
        <f>ELAB1!BS26</f>
        <v>#REF!</v>
      </c>
      <c r="AH25" s="12" t="e">
        <f>ELAB2!BS26</f>
        <v>#REF!</v>
      </c>
      <c r="AI25" s="12" t="e">
        <f t="shared" si="14"/>
        <v>#REF!</v>
      </c>
      <c r="AJ25" s="12" t="e">
        <f>ELAB1!BD26</f>
        <v>#REF!</v>
      </c>
      <c r="AK25" s="12" t="e">
        <f>ELAB1!BH26</f>
        <v>#REF!</v>
      </c>
      <c r="AL25" s="12" t="e">
        <f>ELAB1!BL26</f>
        <v>#REF!</v>
      </c>
      <c r="AM25" s="12" t="e">
        <f>ELAB1!BT26</f>
        <v>#REF!</v>
      </c>
      <c r="AN25" s="12" t="e">
        <f>ELAB2!BD26</f>
        <v>#REF!</v>
      </c>
      <c r="AO25" s="12" t="e">
        <f>ELAB2!BH26</f>
        <v>#REF!</v>
      </c>
      <c r="AP25" s="12" t="e">
        <f>ELAB2!BL26</f>
        <v>#REF!</v>
      </c>
      <c r="AQ25" s="12" t="e">
        <f>ELAB2!BT26</f>
        <v>#REF!</v>
      </c>
      <c r="AR25" s="12">
        <f t="shared" si="15"/>
        <v>0</v>
      </c>
      <c r="AS25" s="12">
        <f t="shared" si="16"/>
        <v>0</v>
      </c>
      <c r="AT25" s="12">
        <f t="shared" si="17"/>
        <v>0</v>
      </c>
      <c r="AU25" s="12">
        <f t="shared" si="18"/>
        <v>0</v>
      </c>
      <c r="AV25" s="12" t="e">
        <f t="shared" si="19"/>
        <v>#REF!</v>
      </c>
      <c r="AW25" s="15">
        <f t="shared" si="20"/>
        <v>0</v>
      </c>
    </row>
    <row r="26" spans="1:62" ht="15.75" thickBot="1" x14ac:dyDescent="0.3">
      <c r="A26" s="57" t="s">
        <v>4065</v>
      </c>
      <c r="B26" s="4" t="str">
        <f ca="1">VLOOKUP(A26,ELAB1!A:B,2,0)</f>
        <v>Pendiente</v>
      </c>
      <c r="C26" s="12" t="e">
        <f>ELAB1!AL27</f>
        <v>#REF!</v>
      </c>
      <c r="D26" s="12" t="e">
        <f>ELAB2!AL27</f>
        <v>#REF!</v>
      </c>
      <c r="E26" s="12" t="e">
        <f t="shared" si="0"/>
        <v>#REF!</v>
      </c>
      <c r="F26" s="12" t="e">
        <f>ELAB1!AM27</f>
        <v>#REF!</v>
      </c>
      <c r="G26" s="12" t="e">
        <f>ELAB2!AM27</f>
        <v>#REF!</v>
      </c>
      <c r="H26" s="12" t="e">
        <f t="shared" si="1"/>
        <v>#REF!</v>
      </c>
      <c r="I26" s="12" t="e">
        <f>ELAB1!G27</f>
        <v>#REF!</v>
      </c>
      <c r="J26" s="12" t="e">
        <f>ELAB1!K27</f>
        <v>#REF!</v>
      </c>
      <c r="K26" s="12" t="e">
        <f>ELAB1!O27</f>
        <v>#REF!</v>
      </c>
      <c r="L26" s="12" t="e">
        <f>ELAB1!AN27</f>
        <v>#REF!</v>
      </c>
      <c r="M26" s="12" t="e">
        <f>ELAB2!G27</f>
        <v>#REF!</v>
      </c>
      <c r="N26" s="12" t="e">
        <f>ELAB2!K27</f>
        <v>#REF!</v>
      </c>
      <c r="O26" s="12" t="e">
        <f>ELAB2!O27</f>
        <v>#REF!</v>
      </c>
      <c r="P26" s="12" t="e">
        <f>ELAB2!AN27</f>
        <v>#REF!</v>
      </c>
      <c r="Q26" s="12">
        <f t="shared" si="2"/>
        <v>0</v>
      </c>
      <c r="R26" s="12">
        <f t="shared" si="3"/>
        <v>0</v>
      </c>
      <c r="S26" s="12">
        <f t="shared" si="4"/>
        <v>0</v>
      </c>
      <c r="T26" s="12">
        <f t="shared" si="5"/>
        <v>0</v>
      </c>
      <c r="U26" s="12" t="e">
        <f t="shared" si="6"/>
        <v>#REF!</v>
      </c>
      <c r="V26" s="15">
        <f t="shared" si="7"/>
        <v>0</v>
      </c>
      <c r="W26" s="58">
        <f t="shared" si="8"/>
        <v>0</v>
      </c>
      <c r="X26" s="12" t="e">
        <f>ELAB1!AU27</f>
        <v>#REF!</v>
      </c>
      <c r="Y26" s="12" t="e">
        <f>ELAB2!AU27</f>
        <v>#REF!</v>
      </c>
      <c r="Z26" s="12" t="e">
        <f t="shared" si="9"/>
        <v>#REF!</v>
      </c>
      <c r="AA26" s="12" t="e">
        <f>ELAB1!AV27</f>
        <v>#REF!</v>
      </c>
      <c r="AB26" s="12" t="e">
        <f>ELAB2!AV27</f>
        <v>#REF!</v>
      </c>
      <c r="AC26" s="12" t="e">
        <f t="shared" si="10"/>
        <v>#REF!</v>
      </c>
      <c r="AD26" s="12" t="e">
        <f t="shared" si="11"/>
        <v>#REF!</v>
      </c>
      <c r="AE26" s="15">
        <f t="shared" si="12"/>
        <v>0</v>
      </c>
      <c r="AF26" s="58" t="e">
        <f t="shared" si="13"/>
        <v>#REF!</v>
      </c>
      <c r="AG26" s="12" t="e">
        <f>ELAB1!BS27</f>
        <v>#REF!</v>
      </c>
      <c r="AH26" s="12" t="e">
        <f>ELAB2!BS27</f>
        <v>#REF!</v>
      </c>
      <c r="AI26" s="12" t="e">
        <f t="shared" si="14"/>
        <v>#REF!</v>
      </c>
      <c r="AJ26" s="12" t="e">
        <f>ELAB1!BD27</f>
        <v>#REF!</v>
      </c>
      <c r="AK26" s="12" t="e">
        <f>ELAB1!BH27</f>
        <v>#REF!</v>
      </c>
      <c r="AL26" s="12" t="e">
        <f>ELAB1!BL27</f>
        <v>#REF!</v>
      </c>
      <c r="AM26" s="12" t="e">
        <f>ELAB1!BT27</f>
        <v>#REF!</v>
      </c>
      <c r="AN26" s="12" t="e">
        <f>ELAB2!BD27</f>
        <v>#REF!</v>
      </c>
      <c r="AO26" s="12" t="e">
        <f>ELAB2!BH27</f>
        <v>#REF!</v>
      </c>
      <c r="AP26" s="12" t="e">
        <f>ELAB2!BL27</f>
        <v>#REF!</v>
      </c>
      <c r="AQ26" s="12" t="e">
        <f>ELAB2!BT27</f>
        <v>#REF!</v>
      </c>
      <c r="AR26" s="12">
        <f t="shared" si="15"/>
        <v>0</v>
      </c>
      <c r="AS26" s="12">
        <f t="shared" si="16"/>
        <v>0</v>
      </c>
      <c r="AT26" s="12">
        <f t="shared" si="17"/>
        <v>0</v>
      </c>
      <c r="AU26" s="12">
        <f t="shared" si="18"/>
        <v>0</v>
      </c>
      <c r="AV26" s="12" t="e">
        <f t="shared" si="19"/>
        <v>#REF!</v>
      </c>
      <c r="AW26" s="15">
        <f t="shared" si="20"/>
        <v>0</v>
      </c>
    </row>
    <row r="27" spans="1:62" x14ac:dyDescent="0.25">
      <c r="A27" s="57" t="s">
        <v>4066</v>
      </c>
      <c r="B27" s="4" t="str">
        <f ca="1">VLOOKUP(A27,ELAB1!A:B,2,0)</f>
        <v>Pendiente</v>
      </c>
      <c r="C27" s="12" t="e">
        <f>ELAB1!AL28</f>
        <v>#REF!</v>
      </c>
      <c r="D27" s="12" t="e">
        <f>ELAB2!AL28</f>
        <v>#REF!</v>
      </c>
      <c r="E27" s="12" t="e">
        <f t="shared" si="0"/>
        <v>#REF!</v>
      </c>
      <c r="F27" s="12" t="e">
        <f>ELAB1!AM28</f>
        <v>#REF!</v>
      </c>
      <c r="G27" s="12" t="e">
        <f>ELAB2!AM28</f>
        <v>#REF!</v>
      </c>
      <c r="H27" s="12" t="e">
        <f t="shared" si="1"/>
        <v>#REF!</v>
      </c>
      <c r="I27" s="12" t="e">
        <f>ELAB1!G28</f>
        <v>#REF!</v>
      </c>
      <c r="J27" s="12" t="e">
        <f>ELAB1!K28</f>
        <v>#REF!</v>
      </c>
      <c r="K27" s="12" t="e">
        <f>ELAB1!O28</f>
        <v>#REF!</v>
      </c>
      <c r="L27" s="12" t="e">
        <f>ELAB1!AN28</f>
        <v>#REF!</v>
      </c>
      <c r="M27" s="12" t="e">
        <f>ELAB2!G28</f>
        <v>#REF!</v>
      </c>
      <c r="N27" s="12" t="e">
        <f>ELAB2!K28</f>
        <v>#REF!</v>
      </c>
      <c r="O27" s="12" t="e">
        <f>ELAB2!O28</f>
        <v>#REF!</v>
      </c>
      <c r="P27" s="12" t="e">
        <f>ELAB2!AN28</f>
        <v>#REF!</v>
      </c>
      <c r="Q27" s="12">
        <f t="shared" si="2"/>
        <v>0</v>
      </c>
      <c r="R27" s="12">
        <f t="shared" si="3"/>
        <v>0</v>
      </c>
      <c r="S27" s="12">
        <f t="shared" si="4"/>
        <v>0</v>
      </c>
      <c r="T27" s="12">
        <f t="shared" si="5"/>
        <v>0</v>
      </c>
      <c r="U27" s="12" t="e">
        <f t="shared" si="6"/>
        <v>#REF!</v>
      </c>
      <c r="V27" s="15">
        <f t="shared" si="7"/>
        <v>0</v>
      </c>
      <c r="W27" s="58">
        <f t="shared" si="8"/>
        <v>0</v>
      </c>
      <c r="X27" s="12" t="e">
        <f>ELAB1!AU28</f>
        <v>#REF!</v>
      </c>
      <c r="Y27" s="12" t="e">
        <f>ELAB2!AU28</f>
        <v>#REF!</v>
      </c>
      <c r="Z27" s="12" t="e">
        <f t="shared" si="9"/>
        <v>#REF!</v>
      </c>
      <c r="AA27" s="12" t="e">
        <f>ELAB1!AV28</f>
        <v>#REF!</v>
      </c>
      <c r="AB27" s="12" t="e">
        <f>ELAB2!AV28</f>
        <v>#REF!</v>
      </c>
      <c r="AC27" s="12" t="e">
        <f t="shared" si="10"/>
        <v>#REF!</v>
      </c>
      <c r="AD27" s="12" t="e">
        <f t="shared" si="11"/>
        <v>#REF!</v>
      </c>
      <c r="AE27" s="15">
        <f t="shared" si="12"/>
        <v>0</v>
      </c>
      <c r="AF27" s="58" t="e">
        <f t="shared" si="13"/>
        <v>#REF!</v>
      </c>
      <c r="AG27" s="12" t="e">
        <f>ELAB1!BS28</f>
        <v>#REF!</v>
      </c>
      <c r="AH27" s="12" t="e">
        <f>ELAB2!BS28</f>
        <v>#REF!</v>
      </c>
      <c r="AI27" s="12" t="e">
        <f t="shared" si="14"/>
        <v>#REF!</v>
      </c>
      <c r="AJ27" s="12" t="e">
        <f>ELAB1!BD28</f>
        <v>#REF!</v>
      </c>
      <c r="AK27" s="12" t="e">
        <f>ELAB1!BH28</f>
        <v>#REF!</v>
      </c>
      <c r="AL27" s="12" t="e">
        <f>ELAB1!BL28</f>
        <v>#REF!</v>
      </c>
      <c r="AM27" s="12" t="e">
        <f>ELAB1!BT28</f>
        <v>#REF!</v>
      </c>
      <c r="AN27" s="12" t="e">
        <f>ELAB2!BD28</f>
        <v>#REF!</v>
      </c>
      <c r="AO27" s="12" t="e">
        <f>ELAB2!BH28</f>
        <v>#REF!</v>
      </c>
      <c r="AP27" s="12" t="e">
        <f>ELAB2!BL28</f>
        <v>#REF!</v>
      </c>
      <c r="AQ27" s="12" t="e">
        <f>ELAB2!BT28</f>
        <v>#REF!</v>
      </c>
      <c r="AR27" s="12">
        <f t="shared" si="15"/>
        <v>0</v>
      </c>
      <c r="AS27" s="12">
        <f t="shared" si="16"/>
        <v>0</v>
      </c>
      <c r="AT27" s="12">
        <f t="shared" si="17"/>
        <v>0</v>
      </c>
      <c r="AU27" s="12">
        <f t="shared" si="18"/>
        <v>0</v>
      </c>
      <c r="AV27" s="12" t="e">
        <f t="shared" si="19"/>
        <v>#REF!</v>
      </c>
      <c r="AW27" s="15">
        <f t="shared" si="20"/>
        <v>0</v>
      </c>
      <c r="AZ27" s="90" t="s">
        <v>83</v>
      </c>
      <c r="BA27" s="91"/>
      <c r="BB27" s="68"/>
      <c r="BC27" s="90" t="s">
        <v>11</v>
      </c>
      <c r="BD27" s="91"/>
      <c r="BE27" s="68"/>
      <c r="BF27" s="90" t="s">
        <v>12</v>
      </c>
      <c r="BG27" s="91"/>
      <c r="BH27" s="68"/>
      <c r="BI27" s="90" t="s">
        <v>1</v>
      </c>
      <c r="BJ27" s="91"/>
    </row>
    <row r="28" spans="1:62" x14ac:dyDescent="0.25">
      <c r="A28" s="57" t="s">
        <v>4067</v>
      </c>
      <c r="B28" s="4" t="str">
        <f ca="1">VLOOKUP(A28,ELAB1!A:B,2,0)</f>
        <v>Pendiente</v>
      </c>
      <c r="C28" s="12" t="e">
        <f>ELAB1!AL29</f>
        <v>#REF!</v>
      </c>
      <c r="D28" s="12" t="e">
        <f>ELAB2!AL29</f>
        <v>#REF!</v>
      </c>
      <c r="E28" s="12" t="e">
        <f t="shared" si="0"/>
        <v>#REF!</v>
      </c>
      <c r="F28" s="12" t="e">
        <f>ELAB1!AM29</f>
        <v>#REF!</v>
      </c>
      <c r="G28" s="12" t="e">
        <f>ELAB2!AM29</f>
        <v>#REF!</v>
      </c>
      <c r="H28" s="12" t="e">
        <f t="shared" si="1"/>
        <v>#REF!</v>
      </c>
      <c r="I28" s="12" t="e">
        <f>ELAB1!G29</f>
        <v>#REF!</v>
      </c>
      <c r="J28" s="12" t="e">
        <f>ELAB1!K29</f>
        <v>#REF!</v>
      </c>
      <c r="K28" s="12" t="e">
        <f>ELAB1!O29</f>
        <v>#REF!</v>
      </c>
      <c r="L28" s="12" t="e">
        <f>ELAB1!AN29</f>
        <v>#REF!</v>
      </c>
      <c r="M28" s="12" t="e">
        <f>ELAB2!G29</f>
        <v>#REF!</v>
      </c>
      <c r="N28" s="12" t="e">
        <f>ELAB2!K29</f>
        <v>#REF!</v>
      </c>
      <c r="O28" s="12" t="e">
        <f>ELAB2!O29</f>
        <v>#REF!</v>
      </c>
      <c r="P28" s="12" t="e">
        <f>ELAB2!AN29</f>
        <v>#REF!</v>
      </c>
      <c r="Q28" s="12">
        <f t="shared" si="2"/>
        <v>0</v>
      </c>
      <c r="R28" s="12">
        <f t="shared" si="3"/>
        <v>0</v>
      </c>
      <c r="S28" s="12">
        <f t="shared" si="4"/>
        <v>0</v>
      </c>
      <c r="T28" s="12">
        <f t="shared" si="5"/>
        <v>0</v>
      </c>
      <c r="U28" s="12" t="e">
        <f t="shared" si="6"/>
        <v>#REF!</v>
      </c>
      <c r="V28" s="15">
        <f t="shared" si="7"/>
        <v>0</v>
      </c>
      <c r="W28" s="58">
        <f t="shared" si="8"/>
        <v>0</v>
      </c>
      <c r="X28" s="12" t="e">
        <f>ELAB1!AU29</f>
        <v>#REF!</v>
      </c>
      <c r="Y28" s="12" t="e">
        <f>ELAB2!AU29</f>
        <v>#REF!</v>
      </c>
      <c r="Z28" s="12" t="e">
        <f t="shared" si="9"/>
        <v>#REF!</v>
      </c>
      <c r="AA28" s="12" t="e">
        <f>ELAB1!AV29</f>
        <v>#REF!</v>
      </c>
      <c r="AB28" s="12" t="e">
        <f>ELAB2!AV29</f>
        <v>#REF!</v>
      </c>
      <c r="AC28" s="12" t="e">
        <f t="shared" si="10"/>
        <v>#REF!</v>
      </c>
      <c r="AD28" s="12" t="e">
        <f t="shared" si="11"/>
        <v>#REF!</v>
      </c>
      <c r="AE28" s="15">
        <f t="shared" si="12"/>
        <v>0</v>
      </c>
      <c r="AF28" s="58" t="e">
        <f t="shared" si="13"/>
        <v>#REF!</v>
      </c>
      <c r="AG28" s="12" t="e">
        <f>ELAB1!BS29</f>
        <v>#REF!</v>
      </c>
      <c r="AH28" s="12" t="e">
        <f>ELAB2!BS29</f>
        <v>#REF!</v>
      </c>
      <c r="AI28" s="12" t="e">
        <f t="shared" si="14"/>
        <v>#REF!</v>
      </c>
      <c r="AJ28" s="12" t="e">
        <f>ELAB1!BD29</f>
        <v>#REF!</v>
      </c>
      <c r="AK28" s="12" t="e">
        <f>ELAB1!BH29</f>
        <v>#REF!</v>
      </c>
      <c r="AL28" s="12" t="e">
        <f>ELAB1!BL29</f>
        <v>#REF!</v>
      </c>
      <c r="AM28" s="12" t="e">
        <f>ELAB1!BT29</f>
        <v>#REF!</v>
      </c>
      <c r="AN28" s="12" t="e">
        <f>ELAB2!BD29</f>
        <v>#REF!</v>
      </c>
      <c r="AO28" s="12" t="e">
        <f>ELAB2!BH29</f>
        <v>#REF!</v>
      </c>
      <c r="AP28" s="12" t="e">
        <f>ELAB2!BL29</f>
        <v>#REF!</v>
      </c>
      <c r="AQ28" s="12" t="e">
        <f>ELAB2!BT29</f>
        <v>#REF!</v>
      </c>
      <c r="AR28" s="12">
        <f t="shared" si="15"/>
        <v>0</v>
      </c>
      <c r="AS28" s="12">
        <f t="shared" si="16"/>
        <v>0</v>
      </c>
      <c r="AT28" s="12">
        <f t="shared" si="17"/>
        <v>0</v>
      </c>
      <c r="AU28" s="12">
        <f t="shared" si="18"/>
        <v>0</v>
      </c>
      <c r="AV28" s="12" t="e">
        <f t="shared" si="19"/>
        <v>#REF!</v>
      </c>
      <c r="AW28" s="15">
        <f t="shared" si="20"/>
        <v>0</v>
      </c>
      <c r="AZ28" s="67"/>
      <c r="BA28" s="69"/>
      <c r="BB28" s="68"/>
      <c r="BC28" s="67"/>
      <c r="BD28" s="69"/>
      <c r="BE28" s="68"/>
      <c r="BF28" s="67"/>
      <c r="BG28" s="69"/>
      <c r="BH28" s="68"/>
      <c r="BI28" s="67"/>
      <c r="BJ28" s="69"/>
    </row>
    <row r="29" spans="1:62" ht="26.25" x14ac:dyDescent="0.25">
      <c r="AZ29" s="189">
        <f>SUM(AR3:AR28)</f>
        <v>10</v>
      </c>
      <c r="BA29" s="190"/>
      <c r="BB29" s="68"/>
      <c r="BC29" s="189">
        <f>SUM(AS3:AS28)</f>
        <v>2</v>
      </c>
      <c r="BD29" s="190"/>
      <c r="BE29" s="68"/>
      <c r="BF29" s="189">
        <f>SUM(AU3:AU28)</f>
        <v>0</v>
      </c>
      <c r="BG29" s="190"/>
      <c r="BH29" s="68"/>
      <c r="BI29" s="189">
        <f>SUM(AT3:AT28)</f>
        <v>8</v>
      </c>
      <c r="BJ29" s="190"/>
    </row>
    <row r="30" spans="1:62" ht="15.75" thickBot="1" x14ac:dyDescent="0.3">
      <c r="AZ30" s="70"/>
      <c r="BA30" s="72"/>
      <c r="BB30" s="68"/>
      <c r="BC30" s="70"/>
      <c r="BD30" s="72"/>
      <c r="BE30" s="68"/>
      <c r="BF30" s="70"/>
      <c r="BG30" s="72"/>
      <c r="BH30" s="68"/>
      <c r="BI30" s="70"/>
      <c r="BJ30" s="72"/>
    </row>
    <row r="31" spans="1:62" ht="15.75" thickBot="1" x14ac:dyDescent="0.3"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</row>
    <row r="32" spans="1:62" x14ac:dyDescent="0.25">
      <c r="AZ32" s="90" t="s">
        <v>85</v>
      </c>
      <c r="BA32" s="91"/>
      <c r="BB32" s="68"/>
      <c r="BC32" s="90" t="s">
        <v>11</v>
      </c>
      <c r="BD32" s="91"/>
      <c r="BE32" s="68"/>
      <c r="BF32" s="90" t="s">
        <v>12</v>
      </c>
      <c r="BG32" s="91"/>
      <c r="BH32" s="68"/>
      <c r="BI32" s="90" t="s">
        <v>1</v>
      </c>
      <c r="BJ32" s="91"/>
    </row>
    <row r="33" spans="51:62" x14ac:dyDescent="0.25">
      <c r="AZ33" s="67"/>
      <c r="BA33" s="69"/>
      <c r="BB33" s="68"/>
      <c r="BC33" s="67"/>
      <c r="BD33" s="69"/>
      <c r="BE33" s="68"/>
      <c r="BF33" s="67"/>
      <c r="BG33" s="69"/>
      <c r="BH33" s="68"/>
      <c r="BI33" s="67"/>
      <c r="BJ33" s="69"/>
    </row>
    <row r="34" spans="51:62" ht="26.25" x14ac:dyDescent="0.25">
      <c r="AZ34" s="189">
        <f>SUM(Q3:Q28)</f>
        <v>94</v>
      </c>
      <c r="BA34" s="190"/>
      <c r="BB34" s="68"/>
      <c r="BC34" s="189">
        <f>SUM(R3:R28)</f>
        <v>26</v>
      </c>
      <c r="BD34" s="190"/>
      <c r="BE34" s="68"/>
      <c r="BF34" s="189">
        <f>SUM(T3:T28)</f>
        <v>0</v>
      </c>
      <c r="BG34" s="190"/>
      <c r="BH34" s="68"/>
      <c r="BI34" s="189">
        <f>SUM(S3:S28)</f>
        <v>68</v>
      </c>
      <c r="BJ34" s="190"/>
    </row>
    <row r="35" spans="51:62" ht="15.75" thickBot="1" x14ac:dyDescent="0.3">
      <c r="AZ35" s="70"/>
      <c r="BA35" s="72"/>
      <c r="BB35" s="68"/>
      <c r="BC35" s="70"/>
      <c r="BD35" s="72"/>
      <c r="BE35" s="68"/>
      <c r="BF35" s="70"/>
      <c r="BG35" s="72"/>
      <c r="BH35" s="68"/>
      <c r="BI35" s="70"/>
      <c r="BJ35" s="72"/>
    </row>
    <row r="44" spans="51:62" ht="18.75" x14ac:dyDescent="0.25">
      <c r="AY44" s="92"/>
      <c r="AZ44" s="61"/>
      <c r="BC44" s="93"/>
      <c r="BE44" s="61"/>
      <c r="BH44" s="93"/>
    </row>
    <row r="45" spans="51:62" ht="18.75" x14ac:dyDescent="0.25">
      <c r="AY45" s="92">
        <v>2025</v>
      </c>
      <c r="AZ45" s="61" t="s">
        <v>716</v>
      </c>
      <c r="BC45" s="93">
        <f>AVERAGE(V3:V28)</f>
        <v>2.8810457516339868E-2</v>
      </c>
      <c r="BE45" s="61" t="s">
        <v>715</v>
      </c>
      <c r="BH45" s="93">
        <f>AVERAGE(W3:W28)</f>
        <v>3.3383880158073705E-2</v>
      </c>
    </row>
    <row r="52" spans="34:36" x14ac:dyDescent="0.25">
      <c r="AH52" s="98">
        <v>1</v>
      </c>
      <c r="AI52" s="19" t="str">
        <f>"-"</f>
        <v>-</v>
      </c>
      <c r="AJ52" s="94">
        <v>0.8</v>
      </c>
    </row>
    <row r="53" spans="34:36" x14ac:dyDescent="0.25">
      <c r="AH53" s="95">
        <v>0.79</v>
      </c>
      <c r="AI53" s="20" t="str">
        <f>"-"</f>
        <v>-</v>
      </c>
      <c r="AJ53" s="96">
        <v>0.5</v>
      </c>
    </row>
    <row r="54" spans="34:36" x14ac:dyDescent="0.25">
      <c r="AH54" s="99">
        <v>0.49</v>
      </c>
      <c r="AI54" s="26" t="str">
        <f>"-"</f>
        <v>-</v>
      </c>
      <c r="AJ54" s="100">
        <v>0</v>
      </c>
    </row>
    <row r="55" spans="34:36" x14ac:dyDescent="0.25">
      <c r="AH55" s="186" t="s">
        <v>42</v>
      </c>
      <c r="AI55" s="186"/>
      <c r="AJ55" s="186"/>
    </row>
  </sheetData>
  <mergeCells count="12">
    <mergeCell ref="AH55:AJ55"/>
    <mergeCell ref="AG1:AW1"/>
    <mergeCell ref="F1:W1"/>
    <mergeCell ref="X1:AF1"/>
    <mergeCell ref="AZ29:BA29"/>
    <mergeCell ref="BC29:BD29"/>
    <mergeCell ref="BF29:BG29"/>
    <mergeCell ref="BI29:BJ29"/>
    <mergeCell ref="AZ34:BA34"/>
    <mergeCell ref="BC34:BD34"/>
    <mergeCell ref="BF34:BG34"/>
    <mergeCell ref="BI34:BJ34"/>
  </mergeCells>
  <phoneticPr fontId="7" type="noConversion"/>
  <conditionalFormatting sqref="B1:F1 B2:D2 F2:H2 B3:E28 B43:H1048576">
    <cfRule type="cellIs" dxfId="74" priority="32" operator="equal">
      <formula>"Pendiente"</formula>
    </cfRule>
    <cfRule type="cellIs" dxfId="73" priority="33" operator="equal">
      <formula>"En curso"</formula>
    </cfRule>
    <cfRule type="cellIs" dxfId="72" priority="34" operator="equal">
      <formula>"Cerrado"</formula>
    </cfRule>
  </conditionalFormatting>
  <conditionalFormatting sqref="U3:W28">
    <cfRule type="cellIs" dxfId="71" priority="35" operator="between">
      <formula>0.49</formula>
      <formula>0</formula>
    </cfRule>
    <cfRule type="cellIs" dxfId="70" priority="36" operator="between">
      <formula>0.79</formula>
      <formula>0.5</formula>
    </cfRule>
    <cfRule type="cellIs" dxfId="69" priority="37" operator="between">
      <formula>1</formula>
      <formula>0.8</formula>
    </cfRule>
    <cfRule type="cellIs" dxfId="68" priority="38" operator="greaterThan">
      <formula>1</formula>
    </cfRule>
  </conditionalFormatting>
  <conditionalFormatting sqref="X1 X2:Z2 X43:Z1048576">
    <cfRule type="cellIs" dxfId="67" priority="5" operator="equal">
      <formula>"Pendiente"</formula>
    </cfRule>
    <cfRule type="cellIs" dxfId="66" priority="6" operator="equal">
      <formula>"En curso"</formula>
    </cfRule>
    <cfRule type="cellIs" dxfId="65" priority="7" operator="equal">
      <formula>"Cerrado"</formula>
    </cfRule>
  </conditionalFormatting>
  <conditionalFormatting sqref="AD3:AF28">
    <cfRule type="cellIs" dxfId="64" priority="1" operator="between">
      <formula>0.49</formula>
      <formula>0</formula>
    </cfRule>
    <cfRule type="cellIs" dxfId="63" priority="2" operator="between">
      <formula>0.79</formula>
      <formula>0.5</formula>
    </cfRule>
    <cfRule type="cellIs" dxfId="62" priority="3" operator="between">
      <formula>1</formula>
      <formula>0.8</formula>
    </cfRule>
    <cfRule type="cellIs" dxfId="61" priority="4" operator="greaterThan">
      <formula>1</formula>
    </cfRule>
  </conditionalFormatting>
  <conditionalFormatting sqref="AG2:AI2">
    <cfRule type="cellIs" dxfId="60" priority="24" operator="equal">
      <formula>"Pendiente"</formula>
    </cfRule>
    <cfRule type="cellIs" dxfId="59" priority="25" operator="equal">
      <formula>"En curso"</formula>
    </cfRule>
    <cfRule type="cellIs" dxfId="58" priority="26" operator="equal">
      <formula>"Cerrado"</formula>
    </cfRule>
  </conditionalFormatting>
  <conditionalFormatting sqref="AV3:AW28">
    <cfRule type="cellIs" dxfId="57" priority="12" operator="between">
      <formula>0.49</formula>
      <formula>0</formula>
    </cfRule>
    <cfRule type="cellIs" dxfId="56" priority="13" operator="between">
      <formula>0.79</formula>
      <formula>0.5</formula>
    </cfRule>
    <cfRule type="cellIs" dxfId="55" priority="14" operator="between">
      <formula>1</formula>
      <formula>0.8</formula>
    </cfRule>
    <cfRule type="cellIs" dxfId="54" priority="15" operator="greaterThan">
      <formula>1</formula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B10AC3B-236B-4874-9DC0-0D288FF1B664}">
          <x14:formula1>
            <xm:f>Config!$A:$A</xm:f>
          </x14:formula1>
          <xm:sqref>A43:H43 X43:Z43 A3:A28</xm:sqref>
        </x14:dataValidation>
        <x14:dataValidation type="list" allowBlank="1" showInputMessage="1" showErrorMessage="1" xr:uid="{1EFB3441-0A45-4E2B-AE91-61CBCE35B39F}">
          <x14:formula1>
            <xm:f>Config!$F:$F</xm:f>
          </x14:formula1>
          <xm:sqref>B3:E28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C580E-EEBC-4583-9C6E-8F76A75EADE7}">
  <sheetPr>
    <tabColor theme="5"/>
  </sheetPr>
  <dimension ref="A1:AI54"/>
  <sheetViews>
    <sheetView showGridLines="0" zoomScale="70" zoomScaleNormal="70" workbookViewId="0">
      <selection activeCell="Y33" sqref="Y33"/>
    </sheetView>
  </sheetViews>
  <sheetFormatPr baseColWidth="10" defaultRowHeight="15" x14ac:dyDescent="0.25"/>
  <cols>
    <col min="1" max="1" width="6.85546875" style="4" bestFit="1" customWidth="1"/>
    <col min="2" max="2" width="5.7109375" style="4" customWidth="1"/>
    <col min="3" max="3" width="34" style="4" bestFit="1" customWidth="1"/>
    <col min="4" max="4" width="14.42578125" style="4" bestFit="1" customWidth="1"/>
    <col min="5" max="12" width="11.42578125" style="4"/>
    <col min="13" max="13" width="5.7109375" style="4" customWidth="1"/>
    <col min="14" max="14" width="34" style="4" bestFit="1" customWidth="1"/>
    <col min="15" max="15" width="14.42578125" style="4" bestFit="1" customWidth="1"/>
    <col min="16" max="16" width="10.5703125" style="4" bestFit="1" customWidth="1"/>
    <col min="17" max="23" width="11.42578125" style="4"/>
    <col min="24" max="24" width="5.7109375" style="4" customWidth="1"/>
    <col min="25" max="25" width="30.140625" style="4" bestFit="1" customWidth="1"/>
    <col min="26" max="26" width="14.42578125" style="4" bestFit="1" customWidth="1"/>
    <col min="27" max="27" width="10.5703125" style="4" bestFit="1" customWidth="1"/>
    <col min="28" max="16384" width="11.42578125" style="4"/>
  </cols>
  <sheetData>
    <row r="1" spans="3:35" ht="15.75" thickBot="1" x14ac:dyDescent="0.3"/>
    <row r="2" spans="3:35" ht="19.5" thickBot="1" x14ac:dyDescent="0.3">
      <c r="C2" s="193" t="s">
        <v>102</v>
      </c>
      <c r="D2" s="194"/>
      <c r="E2" s="194"/>
      <c r="F2" s="194"/>
      <c r="G2" s="194"/>
      <c r="H2" s="194"/>
      <c r="I2" s="194"/>
      <c r="J2" s="194"/>
      <c r="K2" s="194"/>
      <c r="L2" s="195"/>
      <c r="N2" s="193" t="s">
        <v>103</v>
      </c>
      <c r="O2" s="194"/>
      <c r="P2" s="194"/>
      <c r="Q2" s="194"/>
      <c r="R2" s="194"/>
      <c r="S2" s="194"/>
      <c r="T2" s="194"/>
      <c r="U2" s="194"/>
      <c r="V2" s="194"/>
      <c r="W2" s="195"/>
      <c r="Y2" s="193" t="s">
        <v>104</v>
      </c>
      <c r="Z2" s="194"/>
      <c r="AA2" s="194"/>
      <c r="AB2" s="194"/>
      <c r="AC2" s="194"/>
      <c r="AD2" s="194"/>
      <c r="AE2" s="194"/>
      <c r="AF2" s="194"/>
      <c r="AG2" s="194"/>
      <c r="AH2" s="195"/>
    </row>
    <row r="3" spans="3:35" ht="18.75" x14ac:dyDescent="0.25">
      <c r="C3" s="40"/>
      <c r="D3" s="41"/>
      <c r="E3" s="41"/>
      <c r="F3" s="41"/>
      <c r="G3" s="41"/>
      <c r="H3" s="41"/>
      <c r="I3" s="41"/>
      <c r="J3" s="41"/>
      <c r="K3" s="41"/>
      <c r="L3" s="42"/>
      <c r="N3" s="40"/>
      <c r="O3" s="41"/>
      <c r="P3" s="41"/>
      <c r="Q3" s="41"/>
      <c r="R3" s="41"/>
      <c r="S3" s="41"/>
      <c r="T3" s="41"/>
      <c r="U3" s="41"/>
      <c r="V3" s="41"/>
      <c r="W3" s="42"/>
      <c r="Y3" s="40"/>
      <c r="Z3" s="41"/>
      <c r="AA3" s="41"/>
      <c r="AB3" s="41"/>
      <c r="AC3" s="41"/>
      <c r="AD3" s="41"/>
      <c r="AE3" s="41"/>
      <c r="AF3" s="41"/>
      <c r="AG3" s="41"/>
      <c r="AH3" s="42"/>
    </row>
    <row r="4" spans="3:35" x14ac:dyDescent="0.25">
      <c r="C4" s="129"/>
      <c r="L4" s="47"/>
      <c r="N4" s="129"/>
      <c r="W4" s="47"/>
      <c r="Y4" s="129"/>
      <c r="AH4" s="47"/>
    </row>
    <row r="5" spans="3:35" x14ac:dyDescent="0.25">
      <c r="C5" s="129"/>
      <c r="L5" s="47"/>
      <c r="N5" s="129"/>
      <c r="W5" s="47"/>
      <c r="Y5" s="129"/>
      <c r="AH5" s="47"/>
    </row>
    <row r="6" spans="3:35" x14ac:dyDescent="0.25">
      <c r="C6" s="129"/>
      <c r="L6" s="47"/>
      <c r="N6" s="129"/>
      <c r="W6" s="47"/>
      <c r="Y6" s="129"/>
      <c r="AH6" s="47"/>
    </row>
    <row r="7" spans="3:35" x14ac:dyDescent="0.25">
      <c r="C7" s="129"/>
      <c r="L7" s="47"/>
      <c r="N7" s="129"/>
      <c r="W7" s="47"/>
      <c r="Y7" s="129"/>
      <c r="AH7" s="47"/>
    </row>
    <row r="8" spans="3:35" x14ac:dyDescent="0.25">
      <c r="C8" s="129"/>
      <c r="L8" s="47"/>
      <c r="N8" s="129"/>
      <c r="W8" s="47"/>
      <c r="Y8" s="129"/>
      <c r="AH8" s="47"/>
      <c r="AI8" s="130" t="s">
        <v>87</v>
      </c>
    </row>
    <row r="9" spans="3:35" x14ac:dyDescent="0.25">
      <c r="C9" s="129"/>
      <c r="L9" s="47"/>
      <c r="N9" s="129"/>
      <c r="W9" s="47"/>
      <c r="Y9" s="129"/>
      <c r="AH9" s="47"/>
    </row>
    <row r="10" spans="3:35" x14ac:dyDescent="0.25">
      <c r="C10" s="129"/>
      <c r="L10" s="47"/>
      <c r="N10" s="129"/>
      <c r="W10" s="47"/>
      <c r="Y10" s="129"/>
      <c r="AH10" s="47"/>
    </row>
    <row r="11" spans="3:35" x14ac:dyDescent="0.25">
      <c r="C11" s="129"/>
      <c r="L11" s="47"/>
      <c r="N11" s="129"/>
      <c r="W11" s="47"/>
      <c r="Y11" s="129"/>
      <c r="AH11" s="47"/>
    </row>
    <row r="12" spans="3:35" x14ac:dyDescent="0.25">
      <c r="C12" s="129"/>
      <c r="L12" s="47"/>
      <c r="N12" s="129"/>
      <c r="W12" s="47"/>
      <c r="Y12" s="129"/>
      <c r="AH12" s="47"/>
    </row>
    <row r="13" spans="3:35" x14ac:dyDescent="0.25">
      <c r="C13" s="129"/>
      <c r="L13" s="47"/>
      <c r="N13" s="129"/>
      <c r="W13" s="47"/>
      <c r="Y13" s="129"/>
      <c r="AH13" s="47"/>
    </row>
    <row r="14" spans="3:35" x14ac:dyDescent="0.25">
      <c r="C14" s="129"/>
      <c r="L14" s="47"/>
      <c r="N14" s="129"/>
      <c r="W14" s="47"/>
      <c r="Y14" s="129"/>
      <c r="AH14" s="47"/>
    </row>
    <row r="15" spans="3:35" x14ac:dyDescent="0.25">
      <c r="C15" s="129"/>
      <c r="L15" s="47"/>
      <c r="N15" s="129"/>
      <c r="W15" s="47"/>
      <c r="Y15" s="129"/>
      <c r="AH15" s="47"/>
    </row>
    <row r="16" spans="3:35" x14ac:dyDescent="0.25">
      <c r="C16" s="129"/>
      <c r="L16" s="47"/>
      <c r="N16" s="129"/>
      <c r="W16" s="47"/>
      <c r="Y16" s="129"/>
      <c r="AH16" s="47"/>
    </row>
    <row r="17" spans="1:34" x14ac:dyDescent="0.25">
      <c r="C17" s="129"/>
      <c r="L17" s="47"/>
      <c r="N17" s="129"/>
      <c r="W17" s="47"/>
      <c r="Y17" s="129"/>
      <c r="AH17" s="47"/>
    </row>
    <row r="18" spans="1:34" x14ac:dyDescent="0.25">
      <c r="C18" s="129"/>
      <c r="L18" s="47"/>
      <c r="N18" s="129"/>
      <c r="W18" s="47"/>
      <c r="Y18" s="129"/>
      <c r="AH18" s="47"/>
    </row>
    <row r="19" spans="1:34" x14ac:dyDescent="0.25">
      <c r="C19" s="129"/>
      <c r="L19" s="47"/>
      <c r="N19" s="129"/>
      <c r="W19" s="47"/>
      <c r="Y19" s="129"/>
      <c r="AH19" s="47"/>
    </row>
    <row r="20" spans="1:34" x14ac:dyDescent="0.25">
      <c r="C20" s="129"/>
      <c r="L20" s="47"/>
      <c r="N20" s="129"/>
      <c r="W20" s="47"/>
      <c r="Y20" s="129"/>
      <c r="AH20" s="47"/>
    </row>
    <row r="21" spans="1:34" x14ac:dyDescent="0.25">
      <c r="C21" s="129"/>
      <c r="D21" s="4" t="s">
        <v>4128</v>
      </c>
      <c r="L21" s="47"/>
      <c r="N21" s="129"/>
      <c r="W21" s="47"/>
      <c r="Y21" s="129"/>
      <c r="AH21" s="47"/>
    </row>
    <row r="22" spans="1:34" s="131" customFormat="1" ht="45.75" thickBot="1" x14ac:dyDescent="0.3">
      <c r="C22" s="132" t="s">
        <v>2</v>
      </c>
      <c r="D22" s="133" t="s">
        <v>88</v>
      </c>
      <c r="E22" s="134" t="s">
        <v>89</v>
      </c>
      <c r="F22" s="135" t="s">
        <v>90</v>
      </c>
      <c r="G22" s="135" t="s">
        <v>91</v>
      </c>
      <c r="H22" s="135" t="s">
        <v>92</v>
      </c>
      <c r="I22" s="135" t="s">
        <v>93</v>
      </c>
      <c r="J22" s="135" t="s">
        <v>94</v>
      </c>
      <c r="K22" s="135" t="s">
        <v>95</v>
      </c>
      <c r="L22" s="136" t="s">
        <v>96</v>
      </c>
      <c r="N22" s="132" t="s">
        <v>2</v>
      </c>
      <c r="O22" s="133" t="s">
        <v>88</v>
      </c>
      <c r="P22" s="134" t="s">
        <v>89</v>
      </c>
      <c r="Q22" s="135" t="s">
        <v>90</v>
      </c>
      <c r="R22" s="135" t="s">
        <v>91</v>
      </c>
      <c r="S22" s="135" t="s">
        <v>92</v>
      </c>
      <c r="T22" s="135" t="s">
        <v>93</v>
      </c>
      <c r="U22" s="135" t="s">
        <v>94</v>
      </c>
      <c r="V22" s="135" t="s">
        <v>95</v>
      </c>
      <c r="W22" s="136" t="s">
        <v>96</v>
      </c>
      <c r="Y22" s="132" t="s">
        <v>2</v>
      </c>
      <c r="Z22" s="133" t="s">
        <v>88</v>
      </c>
      <c r="AA22" s="134" t="s">
        <v>89</v>
      </c>
      <c r="AB22" s="135" t="s">
        <v>90</v>
      </c>
      <c r="AC22" s="135" t="s">
        <v>91</v>
      </c>
      <c r="AD22" s="135" t="s">
        <v>92</v>
      </c>
      <c r="AE22" s="135" t="s">
        <v>93</v>
      </c>
      <c r="AF22" s="135" t="s">
        <v>94</v>
      </c>
      <c r="AG22" s="135" t="s">
        <v>95</v>
      </c>
      <c r="AH22" s="136" t="s">
        <v>96</v>
      </c>
    </row>
    <row r="23" spans="1:34" ht="15" customHeight="1" x14ac:dyDescent="0.25">
      <c r="A23" s="196">
        <v>2025</v>
      </c>
      <c r="B23" s="137">
        <v>1</v>
      </c>
      <c r="C23" s="126" t="s">
        <v>4042</v>
      </c>
      <c r="D23" s="138">
        <f>ELAB1!AM4</f>
        <v>77</v>
      </c>
      <c r="E23" s="139">
        <f>IFERROR(ELAB1!AN4,0)</f>
        <v>77</v>
      </c>
      <c r="F23" s="140">
        <f>IFERROR(E23/D23,0)</f>
        <v>1</v>
      </c>
      <c r="G23" s="141">
        <f>'[1]Capacidad Equipos'!$E$5</f>
        <v>6</v>
      </c>
      <c r="H23" s="141">
        <f>'[1]Capacidad Equipos'!$B$9*G23</f>
        <v>48</v>
      </c>
      <c r="I23" s="141">
        <f>'[1]Capacidad Equipos'!$H$11</f>
        <v>5</v>
      </c>
      <c r="J23" s="142">
        <f>1-(I23/H23)</f>
        <v>0.89583333333333337</v>
      </c>
      <c r="K23" s="143">
        <f>G23*J23</f>
        <v>5.375</v>
      </c>
      <c r="L23" s="144">
        <f>IFERROR(E23/K23,0)</f>
        <v>14.325581395348838</v>
      </c>
      <c r="M23" s="137">
        <v>1</v>
      </c>
      <c r="N23" s="126" t="s">
        <v>4042</v>
      </c>
      <c r="O23" s="138">
        <f>ELAB2!AM4</f>
        <v>48</v>
      </c>
      <c r="P23" s="138">
        <f>IFERROR(ELAB2!AN4,0)</f>
        <v>15</v>
      </c>
      <c r="Q23" s="140">
        <f t="shared" ref="Q23:Q48" si="0">IFERROR(P23/O23,0)</f>
        <v>0.3125</v>
      </c>
      <c r="R23" s="141">
        <f>'[1]Capacidad Equipos'!$K$5</f>
        <v>4</v>
      </c>
      <c r="S23" s="141">
        <f>'[1]Capacidad Equipos'!$B$9*R23</f>
        <v>32</v>
      </c>
      <c r="T23" s="141">
        <f>'[1]Capacidad Equipos'!$N$11</f>
        <v>4</v>
      </c>
      <c r="U23" s="142">
        <f t="shared" ref="U23:U48" si="1">1-(T23/S23)</f>
        <v>0.875</v>
      </c>
      <c r="V23" s="143">
        <f t="shared" ref="V23:V48" si="2">R23*U23</f>
        <v>3.5</v>
      </c>
      <c r="W23" s="144">
        <f t="shared" ref="W23:W48" si="3">IFERROR(P23/V23,0)</f>
        <v>4.2857142857142856</v>
      </c>
      <c r="X23" s="137">
        <v>1</v>
      </c>
      <c r="Y23" s="145"/>
      <c r="Z23" s="146"/>
      <c r="AA23" s="146"/>
      <c r="AB23" s="147"/>
      <c r="AC23" s="146"/>
      <c r="AD23" s="146"/>
      <c r="AE23" s="146"/>
      <c r="AF23" s="148"/>
      <c r="AG23" s="149"/>
      <c r="AH23" s="150"/>
    </row>
    <row r="24" spans="1:34" x14ac:dyDescent="0.25">
      <c r="A24" s="197"/>
      <c r="B24" s="4">
        <f t="shared" ref="B24:B29" si="4">IFERROR(IF(E24=0,0,B23+1),0)</f>
        <v>2</v>
      </c>
      <c r="C24" s="127" t="s">
        <v>4043</v>
      </c>
      <c r="D24" s="151">
        <f>ELAB1!AM5</f>
        <v>63</v>
      </c>
      <c r="E24" s="152">
        <f>IFERROR(ELAB1!AN5,0)</f>
        <v>2</v>
      </c>
      <c r="F24" s="153">
        <f t="shared" ref="F24:F48" si="5">IFERROR(E24/D24,0)</f>
        <v>3.1746031746031744E-2</v>
      </c>
      <c r="G24" s="81">
        <f>'[2]Capacidad Equipos'!$E$5</f>
        <v>6</v>
      </c>
      <c r="H24" s="81">
        <f>'[2]Capacidad Equipos'!$B$9*G24</f>
        <v>48</v>
      </c>
      <c r="I24" s="81">
        <f>'[2]Capacidad Equipos'!$H$11</f>
        <v>5</v>
      </c>
      <c r="J24" s="154">
        <f t="shared" ref="J24:J48" si="6">1-(I24/H24)</f>
        <v>0.89583333333333337</v>
      </c>
      <c r="K24" s="155">
        <f t="shared" ref="K24:K48" si="7">G24*J24</f>
        <v>5.375</v>
      </c>
      <c r="L24" s="156">
        <f t="shared" ref="L24:L48" si="8">IFERROR(E24/K24,0)</f>
        <v>0.37209302325581395</v>
      </c>
      <c r="M24" s="4">
        <f t="shared" ref="M24:M29" si="9">IFERROR(IF(P24=0,0,M23+1),0)</f>
        <v>0</v>
      </c>
      <c r="N24" s="127" t="s">
        <v>4043</v>
      </c>
      <c r="O24" s="151">
        <f>ELAB2!AM5</f>
        <v>90</v>
      </c>
      <c r="P24" s="151">
        <f>IFERROR(ELAB2!AN5,0)</f>
        <v>0</v>
      </c>
      <c r="Q24" s="153">
        <f t="shared" si="0"/>
        <v>0</v>
      </c>
      <c r="R24" s="81">
        <f>'[2]Capacidad Equipos'!$K$5</f>
        <v>5</v>
      </c>
      <c r="S24" s="81">
        <f>'[27]Capacidad Equipos'!$B$9*R24</f>
        <v>40</v>
      </c>
      <c r="T24" s="81">
        <f>'[2]Capacidad Equipos'!$N$11</f>
        <v>2</v>
      </c>
      <c r="U24" s="154">
        <f t="shared" si="1"/>
        <v>0.95</v>
      </c>
      <c r="V24" s="155">
        <f t="shared" si="2"/>
        <v>4.75</v>
      </c>
      <c r="W24" s="156">
        <f t="shared" si="3"/>
        <v>0</v>
      </c>
      <c r="X24" s="4">
        <f>IF(AA24=0,0,X23+1)</f>
        <v>0</v>
      </c>
      <c r="Y24" s="157"/>
      <c r="Z24" s="158"/>
      <c r="AA24" s="158"/>
      <c r="AB24" s="159"/>
      <c r="AC24" s="158"/>
      <c r="AD24" s="158"/>
      <c r="AE24" s="158"/>
      <c r="AF24" s="160"/>
      <c r="AG24" s="161"/>
      <c r="AH24" s="162"/>
    </row>
    <row r="25" spans="1:34" x14ac:dyDescent="0.25">
      <c r="A25" s="197"/>
      <c r="B25" s="4">
        <f t="shared" si="4"/>
        <v>0</v>
      </c>
      <c r="C25" s="127" t="s">
        <v>4044</v>
      </c>
      <c r="D25" s="151" t="e">
        <f>ELAB1!AM6</f>
        <v>#REF!</v>
      </c>
      <c r="E25" s="152">
        <f>IFERROR(ELAB1!AN6,0)</f>
        <v>0</v>
      </c>
      <c r="F25" s="153">
        <f t="shared" si="5"/>
        <v>0</v>
      </c>
      <c r="G25" s="81" t="e">
        <f>'[3]Capacidad Equipos'!$E$5</f>
        <v>#REF!</v>
      </c>
      <c r="H25" s="81" t="e">
        <f>'[3]Capacidad Equipos'!$B$9*G25</f>
        <v>#REF!</v>
      </c>
      <c r="I25" s="81" t="e">
        <f>'[3]Capacidad Equipos'!$H$11</f>
        <v>#REF!</v>
      </c>
      <c r="J25" s="154" t="e">
        <f t="shared" si="6"/>
        <v>#REF!</v>
      </c>
      <c r="K25" s="155" t="e">
        <f t="shared" si="7"/>
        <v>#REF!</v>
      </c>
      <c r="L25" s="156">
        <f t="shared" si="8"/>
        <v>0</v>
      </c>
      <c r="M25" s="4">
        <f t="shared" si="9"/>
        <v>0</v>
      </c>
      <c r="N25" s="127" t="s">
        <v>4044</v>
      </c>
      <c r="O25" s="151" t="e">
        <f>ELAB2!AM6</f>
        <v>#REF!</v>
      </c>
      <c r="P25" s="151">
        <f>IFERROR(ELAB2!AN6,0)</f>
        <v>0</v>
      </c>
      <c r="Q25" s="153">
        <f t="shared" si="0"/>
        <v>0</v>
      </c>
      <c r="R25" s="81" t="e">
        <f>'[3]Capacidad Equipos'!$K$5</f>
        <v>#REF!</v>
      </c>
      <c r="S25" s="81" t="e">
        <f>'[3]Capacidad Equipos'!$B$9*R25</f>
        <v>#REF!</v>
      </c>
      <c r="T25" s="81" t="e">
        <f>'[3]Capacidad Equipos'!$N$11</f>
        <v>#REF!</v>
      </c>
      <c r="U25" s="154" t="e">
        <f t="shared" si="1"/>
        <v>#REF!</v>
      </c>
      <c r="V25" s="155" t="e">
        <f t="shared" si="2"/>
        <v>#REF!</v>
      </c>
      <c r="W25" s="156">
        <f t="shared" si="3"/>
        <v>0</v>
      </c>
      <c r="X25" s="4">
        <f>IF(AA25=0,0,X24+1)</f>
        <v>0</v>
      </c>
      <c r="Y25" s="157"/>
      <c r="Z25" s="158"/>
      <c r="AA25" s="158"/>
      <c r="AB25" s="159"/>
      <c r="AC25" s="158"/>
      <c r="AD25" s="158"/>
      <c r="AE25" s="158"/>
      <c r="AF25" s="160"/>
      <c r="AG25" s="161"/>
      <c r="AH25" s="162"/>
    </row>
    <row r="26" spans="1:34" x14ac:dyDescent="0.25">
      <c r="A26" s="197"/>
      <c r="B26" s="4">
        <f t="shared" si="4"/>
        <v>0</v>
      </c>
      <c r="C26" s="127" t="s">
        <v>4045</v>
      </c>
      <c r="D26" s="151" t="e">
        <f>ELAB1!AM7</f>
        <v>#REF!</v>
      </c>
      <c r="E26" s="152">
        <f>IFERROR(ELAB1!AN7,0)</f>
        <v>0</v>
      </c>
      <c r="F26" s="153">
        <f t="shared" si="5"/>
        <v>0</v>
      </c>
      <c r="G26" s="81" t="e">
        <f>'[4]Capacidad Equipos'!$E$5</f>
        <v>#REF!</v>
      </c>
      <c r="H26" s="81" t="e">
        <f>'[4]Capacidad Equipos'!$B$9*G26</f>
        <v>#REF!</v>
      </c>
      <c r="I26" s="81" t="e">
        <f>'[4]Capacidad Equipos'!$H$11</f>
        <v>#REF!</v>
      </c>
      <c r="J26" s="154" t="e">
        <f t="shared" si="6"/>
        <v>#REF!</v>
      </c>
      <c r="K26" s="155" t="e">
        <f t="shared" si="7"/>
        <v>#REF!</v>
      </c>
      <c r="L26" s="156">
        <f t="shared" si="8"/>
        <v>0</v>
      </c>
      <c r="M26" s="4">
        <f t="shared" si="9"/>
        <v>0</v>
      </c>
      <c r="N26" s="127" t="s">
        <v>4045</v>
      </c>
      <c r="O26" s="151" t="e">
        <f>ELAB2!AM7</f>
        <v>#REF!</v>
      </c>
      <c r="P26" s="151">
        <f>IFERROR(ELAB2!AN7,0)</f>
        <v>0</v>
      </c>
      <c r="Q26" s="153">
        <f t="shared" si="0"/>
        <v>0</v>
      </c>
      <c r="R26" s="81" t="e">
        <f>'[4]Capacidad Equipos'!$K$5</f>
        <v>#REF!</v>
      </c>
      <c r="S26" s="81" t="e">
        <f>'[4]Capacidad Equipos'!$B$9*R26</f>
        <v>#REF!</v>
      </c>
      <c r="T26" s="81" t="e">
        <f>'[4]Capacidad Equipos'!$N$11</f>
        <v>#REF!</v>
      </c>
      <c r="U26" s="154" t="e">
        <f t="shared" si="1"/>
        <v>#REF!</v>
      </c>
      <c r="V26" s="155" t="e">
        <f t="shared" si="2"/>
        <v>#REF!</v>
      </c>
      <c r="W26" s="156">
        <f t="shared" si="3"/>
        <v>0</v>
      </c>
      <c r="X26" s="4">
        <f>IF(AA26=0,0,X25+1)</f>
        <v>0</v>
      </c>
      <c r="Y26" s="157"/>
      <c r="Z26" s="158"/>
      <c r="AA26" s="158"/>
      <c r="AB26" s="159"/>
      <c r="AC26" s="158"/>
      <c r="AD26" s="158"/>
      <c r="AE26" s="158"/>
      <c r="AF26" s="160"/>
      <c r="AG26" s="161"/>
      <c r="AH26" s="162"/>
    </row>
    <row r="27" spans="1:34" x14ac:dyDescent="0.25">
      <c r="A27" s="197"/>
      <c r="B27" s="4">
        <f t="shared" si="4"/>
        <v>0</v>
      </c>
      <c r="C27" s="127" t="s">
        <v>4046</v>
      </c>
      <c r="D27" s="151" t="e">
        <f>ELAB1!AM8</f>
        <v>#REF!</v>
      </c>
      <c r="E27" s="152">
        <f>IFERROR(ELAB1!AN8,0)</f>
        <v>0</v>
      </c>
      <c r="F27" s="153">
        <f t="shared" si="5"/>
        <v>0</v>
      </c>
      <c r="G27" s="81" t="e">
        <f>'[5]Capacidad Equipos'!$E$5</f>
        <v>#REF!</v>
      </c>
      <c r="H27" s="81" t="e">
        <f>'[5]Capacidad Equipos'!$B$9*G27</f>
        <v>#REF!</v>
      </c>
      <c r="I27" s="81" t="e">
        <f>'[5]Capacidad Equipos'!$H$11</f>
        <v>#REF!</v>
      </c>
      <c r="J27" s="154" t="e">
        <f t="shared" si="6"/>
        <v>#REF!</v>
      </c>
      <c r="K27" s="155" t="e">
        <f t="shared" si="7"/>
        <v>#REF!</v>
      </c>
      <c r="L27" s="156">
        <f t="shared" si="8"/>
        <v>0</v>
      </c>
      <c r="M27" s="4">
        <f t="shared" si="9"/>
        <v>0</v>
      </c>
      <c r="N27" s="127" t="s">
        <v>4046</v>
      </c>
      <c r="O27" s="151" t="e">
        <f>ELAB2!AM8</f>
        <v>#REF!</v>
      </c>
      <c r="P27" s="151">
        <f>IFERROR(ELAB2!AN8,0)</f>
        <v>0</v>
      </c>
      <c r="Q27" s="153">
        <f t="shared" si="0"/>
        <v>0</v>
      </c>
      <c r="R27" s="81" t="e">
        <f>'[5]Capacidad Equipos'!$K$5</f>
        <v>#REF!</v>
      </c>
      <c r="S27" s="81" t="e">
        <f>'[5]Capacidad Equipos'!$B$9*R27</f>
        <v>#REF!</v>
      </c>
      <c r="T27" s="81" t="e">
        <f>'[5]Capacidad Equipos'!$N$11</f>
        <v>#REF!</v>
      </c>
      <c r="U27" s="154" t="e">
        <f t="shared" si="1"/>
        <v>#REF!</v>
      </c>
      <c r="V27" s="155" t="e">
        <f t="shared" si="2"/>
        <v>#REF!</v>
      </c>
      <c r="W27" s="156">
        <f t="shared" si="3"/>
        <v>0</v>
      </c>
      <c r="X27" s="4">
        <f>IF(AA27=0,0,X26+1)</f>
        <v>0</v>
      </c>
      <c r="Y27" s="157"/>
      <c r="Z27" s="158"/>
      <c r="AA27" s="158"/>
      <c r="AB27" s="159"/>
      <c r="AC27" s="158"/>
      <c r="AD27" s="158"/>
      <c r="AE27" s="158"/>
      <c r="AF27" s="160"/>
      <c r="AG27" s="161"/>
      <c r="AH27" s="162"/>
    </row>
    <row r="28" spans="1:34" x14ac:dyDescent="0.25">
      <c r="A28" s="197"/>
      <c r="B28" s="4">
        <f t="shared" si="4"/>
        <v>0</v>
      </c>
      <c r="C28" s="127" t="s">
        <v>4047</v>
      </c>
      <c r="D28" s="151" t="e">
        <f>ELAB1!AM9</f>
        <v>#REF!</v>
      </c>
      <c r="E28" s="152">
        <f>IFERROR(ELAB1!AN9,0)</f>
        <v>0</v>
      </c>
      <c r="F28" s="153">
        <f t="shared" si="5"/>
        <v>0</v>
      </c>
      <c r="G28" s="81" t="e">
        <f>'[6]Capacidad Equipos'!$E$5</f>
        <v>#REF!</v>
      </c>
      <c r="H28" s="81" t="e">
        <f>'[6]Capacidad Equipos'!$B$9*G28</f>
        <v>#REF!</v>
      </c>
      <c r="I28" s="81" t="e">
        <f>'[6]Capacidad Equipos'!$H$11</f>
        <v>#REF!</v>
      </c>
      <c r="J28" s="154" t="e">
        <f t="shared" si="6"/>
        <v>#REF!</v>
      </c>
      <c r="K28" s="155" t="e">
        <f t="shared" si="7"/>
        <v>#REF!</v>
      </c>
      <c r="L28" s="156">
        <f t="shared" si="8"/>
        <v>0</v>
      </c>
      <c r="M28" s="4">
        <f t="shared" si="9"/>
        <v>0</v>
      </c>
      <c r="N28" s="127" t="s">
        <v>4047</v>
      </c>
      <c r="O28" s="151" t="e">
        <f>ELAB2!AM9</f>
        <v>#REF!</v>
      </c>
      <c r="P28" s="151">
        <f>IFERROR(ELAB2!AN9,0)</f>
        <v>0</v>
      </c>
      <c r="Q28" s="153">
        <f t="shared" si="0"/>
        <v>0</v>
      </c>
      <c r="R28" s="81" t="e">
        <f>'[6]Capacidad Equipos'!$K$5</f>
        <v>#REF!</v>
      </c>
      <c r="S28" s="81" t="e">
        <f>'[6]Capacidad Equipos'!$B$9*R28</f>
        <v>#REF!</v>
      </c>
      <c r="T28" s="81" t="e">
        <f>'[6]Capacidad Equipos'!$N$11</f>
        <v>#REF!</v>
      </c>
      <c r="U28" s="154" t="e">
        <f t="shared" si="1"/>
        <v>#REF!</v>
      </c>
      <c r="V28" s="155" t="e">
        <f t="shared" si="2"/>
        <v>#REF!</v>
      </c>
      <c r="W28" s="156">
        <f t="shared" si="3"/>
        <v>0</v>
      </c>
      <c r="X28" s="4">
        <f>IF(AA28=0,0,X27+1)</f>
        <v>0</v>
      </c>
      <c r="Y28" s="157"/>
      <c r="Z28" s="158"/>
      <c r="AA28" s="158"/>
      <c r="AB28" s="159"/>
      <c r="AC28" s="158"/>
      <c r="AD28" s="158"/>
      <c r="AE28" s="158"/>
      <c r="AF28" s="160"/>
      <c r="AG28" s="161"/>
      <c r="AH28" s="162"/>
    </row>
    <row r="29" spans="1:34" x14ac:dyDescent="0.25">
      <c r="A29" s="197"/>
      <c r="B29" s="4">
        <f t="shared" si="4"/>
        <v>0</v>
      </c>
      <c r="C29" s="127" t="s">
        <v>4048</v>
      </c>
      <c r="D29" s="151" t="e">
        <f>ELAB1!AM10</f>
        <v>#REF!</v>
      </c>
      <c r="E29" s="152">
        <f>IFERROR(ELAB1!AN10,0)</f>
        <v>0</v>
      </c>
      <c r="F29" s="153">
        <f t="shared" si="5"/>
        <v>0</v>
      </c>
      <c r="G29" s="81" t="e">
        <f>'[7]Capacidad Equipos'!$E$5</f>
        <v>#REF!</v>
      </c>
      <c r="H29" s="81" t="e">
        <f>'[7]Capacidad Equipos'!$B$9*G29</f>
        <v>#REF!</v>
      </c>
      <c r="I29" s="81" t="e">
        <f>'[7]Capacidad Equipos'!$H$11</f>
        <v>#REF!</v>
      </c>
      <c r="J29" s="154" t="e">
        <f t="shared" si="6"/>
        <v>#REF!</v>
      </c>
      <c r="K29" s="155" t="e">
        <f t="shared" si="7"/>
        <v>#REF!</v>
      </c>
      <c r="L29" s="156">
        <f t="shared" si="8"/>
        <v>0</v>
      </c>
      <c r="M29" s="4">
        <f t="shared" si="9"/>
        <v>0</v>
      </c>
      <c r="N29" s="127" t="s">
        <v>4048</v>
      </c>
      <c r="O29" s="151" t="e">
        <f>ELAB2!AM10</f>
        <v>#REF!</v>
      </c>
      <c r="P29" s="151">
        <f>IFERROR(ELAB2!AN10,0)</f>
        <v>0</v>
      </c>
      <c r="Q29" s="153">
        <f t="shared" si="0"/>
        <v>0</v>
      </c>
      <c r="R29" s="81" t="e">
        <f>'[7]Capacidad Equipos'!$K$5</f>
        <v>#REF!</v>
      </c>
      <c r="S29" s="81" t="e">
        <f>'[7]Capacidad Equipos'!$B$9*R29</f>
        <v>#REF!</v>
      </c>
      <c r="T29" s="81" t="e">
        <f>'[7]Capacidad Equipos'!$N$11</f>
        <v>#REF!</v>
      </c>
      <c r="U29" s="154" t="e">
        <f t="shared" si="1"/>
        <v>#REF!</v>
      </c>
      <c r="V29" s="155" t="e">
        <f t="shared" si="2"/>
        <v>#REF!</v>
      </c>
      <c r="W29" s="156">
        <f t="shared" si="3"/>
        <v>0</v>
      </c>
      <c r="X29" s="4">
        <f>IFERROR(IF(AA29=0,0,X28+1),0)</f>
        <v>0</v>
      </c>
      <c r="Y29" s="157"/>
      <c r="Z29" s="158"/>
      <c r="AA29" s="158"/>
      <c r="AB29" s="159"/>
      <c r="AC29" s="158"/>
      <c r="AD29" s="158"/>
      <c r="AE29" s="158"/>
      <c r="AF29" s="160"/>
      <c r="AG29" s="161"/>
      <c r="AH29" s="162"/>
    </row>
    <row r="30" spans="1:34" x14ac:dyDescent="0.25">
      <c r="A30" s="197"/>
      <c r="B30" s="4">
        <f t="shared" ref="B30:B48" si="10">IFERROR(IF(E30=0,0,B29+1),0)</f>
        <v>0</v>
      </c>
      <c r="C30" s="127" t="s">
        <v>4049</v>
      </c>
      <c r="D30" s="151" t="e">
        <f>ELAB1!AM11</f>
        <v>#REF!</v>
      </c>
      <c r="E30" s="152">
        <f>IFERROR(ELAB1!AN11,0)</f>
        <v>0</v>
      </c>
      <c r="F30" s="153">
        <f t="shared" si="5"/>
        <v>0</v>
      </c>
      <c r="G30" s="81" t="e">
        <f>'[8]Capacidad Equipos'!$E$5</f>
        <v>#REF!</v>
      </c>
      <c r="H30" s="81" t="e">
        <f>'[8]Capacidad Equipos'!$B$9*G30</f>
        <v>#REF!</v>
      </c>
      <c r="I30" s="81" t="e">
        <f>'[8]Capacidad Equipos'!$H$11</f>
        <v>#REF!</v>
      </c>
      <c r="J30" s="154" t="e">
        <f t="shared" si="6"/>
        <v>#REF!</v>
      </c>
      <c r="K30" s="155" t="e">
        <f t="shared" si="7"/>
        <v>#REF!</v>
      </c>
      <c r="L30" s="156">
        <f t="shared" si="8"/>
        <v>0</v>
      </c>
      <c r="M30" s="4">
        <f t="shared" ref="M30:M48" si="11">IFERROR(IF(P30=0,0,M29+1),0)</f>
        <v>0</v>
      </c>
      <c r="N30" s="127" t="s">
        <v>4049</v>
      </c>
      <c r="O30" s="151" t="e">
        <f>ELAB2!AM11</f>
        <v>#REF!</v>
      </c>
      <c r="P30" s="151">
        <f>IFERROR(ELAB2!AN11,0)</f>
        <v>0</v>
      </c>
      <c r="Q30" s="153">
        <f t="shared" si="0"/>
        <v>0</v>
      </c>
      <c r="R30" s="81" t="e">
        <f>'[8]Capacidad Equipos'!$K$5</f>
        <v>#REF!</v>
      </c>
      <c r="S30" s="81" t="e">
        <f>'[8]Capacidad Equipos'!$B$9*R30</f>
        <v>#REF!</v>
      </c>
      <c r="T30" s="81" t="e">
        <f>'[8]Capacidad Equipos'!$N$11</f>
        <v>#REF!</v>
      </c>
      <c r="U30" s="154" t="e">
        <f t="shared" si="1"/>
        <v>#REF!</v>
      </c>
      <c r="V30" s="155" t="e">
        <f t="shared" si="2"/>
        <v>#REF!</v>
      </c>
      <c r="W30" s="156">
        <f t="shared" si="3"/>
        <v>0</v>
      </c>
      <c r="X30" s="4">
        <f t="shared" ref="X30:X48" si="12">IFERROR(IF(AA30=0,0,X29+1),0)</f>
        <v>0</v>
      </c>
      <c r="Y30" s="163"/>
      <c r="Z30" s="158"/>
      <c r="AA30" s="158"/>
      <c r="AB30" s="159"/>
      <c r="AC30" s="158"/>
      <c r="AD30" s="158"/>
      <c r="AE30" s="158"/>
      <c r="AF30" s="160"/>
      <c r="AG30" s="161"/>
      <c r="AH30" s="162"/>
    </row>
    <row r="31" spans="1:34" x14ac:dyDescent="0.25">
      <c r="A31" s="197"/>
      <c r="B31" s="4">
        <f t="shared" si="10"/>
        <v>0</v>
      </c>
      <c r="C31" s="127" t="s">
        <v>4050</v>
      </c>
      <c r="D31" s="151" t="e">
        <f>ELAB1!AM12</f>
        <v>#REF!</v>
      </c>
      <c r="E31" s="152">
        <f>IFERROR(ELAB1!AN12,0)</f>
        <v>0</v>
      </c>
      <c r="F31" s="153">
        <f t="shared" si="5"/>
        <v>0</v>
      </c>
      <c r="G31" s="81" t="e">
        <f>'[9]Capacidad Equipos'!$E$5</f>
        <v>#REF!</v>
      </c>
      <c r="H31" s="81" t="e">
        <f>'[9]Capacidad Equipos'!$B$9*G31</f>
        <v>#REF!</v>
      </c>
      <c r="I31" s="81" t="e">
        <f>'[9]Capacidad Equipos'!$H$11</f>
        <v>#REF!</v>
      </c>
      <c r="J31" s="154" t="e">
        <f t="shared" si="6"/>
        <v>#REF!</v>
      </c>
      <c r="K31" s="155" t="e">
        <f t="shared" si="7"/>
        <v>#REF!</v>
      </c>
      <c r="L31" s="156">
        <f t="shared" si="8"/>
        <v>0</v>
      </c>
      <c r="M31" s="4">
        <f t="shared" si="11"/>
        <v>0</v>
      </c>
      <c r="N31" s="127" t="s">
        <v>4050</v>
      </c>
      <c r="O31" s="151" t="e">
        <f>ELAB2!AM12</f>
        <v>#REF!</v>
      </c>
      <c r="P31" s="151">
        <f>IFERROR(ELAB2!AN12,0)</f>
        <v>0</v>
      </c>
      <c r="Q31" s="153">
        <f t="shared" si="0"/>
        <v>0</v>
      </c>
      <c r="R31" s="81" t="e">
        <f>'[9]Capacidad Equipos'!$K$5</f>
        <v>#REF!</v>
      </c>
      <c r="S31" s="81" t="e">
        <f>'[9]Capacidad Equipos'!$B$9*R31</f>
        <v>#REF!</v>
      </c>
      <c r="T31" s="81" t="e">
        <f>'[9]Capacidad Equipos'!$N$11</f>
        <v>#REF!</v>
      </c>
      <c r="U31" s="154" t="e">
        <f t="shared" si="1"/>
        <v>#REF!</v>
      </c>
      <c r="V31" s="155" t="e">
        <f t="shared" si="2"/>
        <v>#REF!</v>
      </c>
      <c r="W31" s="156">
        <f t="shared" si="3"/>
        <v>0</v>
      </c>
      <c r="X31" s="4">
        <f t="shared" si="12"/>
        <v>0</v>
      </c>
      <c r="Y31" s="164"/>
      <c r="Z31" s="158"/>
      <c r="AA31" s="158"/>
      <c r="AB31" s="159"/>
      <c r="AC31" s="158"/>
      <c r="AD31" s="158"/>
      <c r="AE31" s="158"/>
      <c r="AF31" s="160"/>
      <c r="AG31" s="161"/>
      <c r="AH31" s="162"/>
    </row>
    <row r="32" spans="1:34" x14ac:dyDescent="0.25">
      <c r="A32" s="197"/>
      <c r="B32" s="4">
        <f t="shared" si="10"/>
        <v>0</v>
      </c>
      <c r="C32" s="127" t="s">
        <v>4051</v>
      </c>
      <c r="D32" s="151" t="e">
        <f>ELAB1!AM13</f>
        <v>#REF!</v>
      </c>
      <c r="E32" s="152">
        <f>IFERROR(ELAB1!AN13,0)</f>
        <v>0</v>
      </c>
      <c r="F32" s="153">
        <f t="shared" si="5"/>
        <v>0</v>
      </c>
      <c r="G32" s="81" t="e">
        <f>'[10]Capacidad Equipos'!$E$5</f>
        <v>#REF!</v>
      </c>
      <c r="H32" s="81" t="e">
        <f>'[10]Capacidad Equipos'!$B$9*G32</f>
        <v>#REF!</v>
      </c>
      <c r="I32" s="81" t="e">
        <f>'[10]Capacidad Equipos'!$H$11</f>
        <v>#REF!</v>
      </c>
      <c r="J32" s="154" t="e">
        <f t="shared" si="6"/>
        <v>#REF!</v>
      </c>
      <c r="K32" s="155" t="e">
        <f t="shared" si="7"/>
        <v>#REF!</v>
      </c>
      <c r="L32" s="156">
        <f t="shared" si="8"/>
        <v>0</v>
      </c>
      <c r="M32" s="4">
        <f t="shared" si="11"/>
        <v>0</v>
      </c>
      <c r="N32" s="127" t="s">
        <v>4051</v>
      </c>
      <c r="O32" s="151" t="e">
        <f>ELAB2!AM13</f>
        <v>#REF!</v>
      </c>
      <c r="P32" s="151">
        <f>IFERROR(ELAB2!AN13,0)</f>
        <v>0</v>
      </c>
      <c r="Q32" s="153">
        <f t="shared" si="0"/>
        <v>0</v>
      </c>
      <c r="R32" s="81" t="e">
        <f>'[10]Capacidad Equipos'!$K$5</f>
        <v>#REF!</v>
      </c>
      <c r="S32" s="81" t="e">
        <f>'[10]Capacidad Equipos'!$B$9*R32</f>
        <v>#REF!</v>
      </c>
      <c r="T32" s="81" t="e">
        <f>'[10]Capacidad Equipos'!$N$11</f>
        <v>#REF!</v>
      </c>
      <c r="U32" s="154" t="e">
        <f t="shared" si="1"/>
        <v>#REF!</v>
      </c>
      <c r="V32" s="155" t="e">
        <f t="shared" si="2"/>
        <v>#REF!</v>
      </c>
      <c r="W32" s="156">
        <f t="shared" si="3"/>
        <v>0</v>
      </c>
      <c r="X32" s="4">
        <f t="shared" si="12"/>
        <v>0</v>
      </c>
      <c r="Y32" s="164"/>
      <c r="Z32" s="158"/>
      <c r="AA32" s="158"/>
      <c r="AB32" s="159"/>
      <c r="AC32" s="158"/>
      <c r="AD32" s="158"/>
      <c r="AE32" s="158"/>
      <c r="AF32" s="160"/>
      <c r="AG32" s="161"/>
      <c r="AH32" s="162"/>
    </row>
    <row r="33" spans="1:34" x14ac:dyDescent="0.25">
      <c r="A33" s="197"/>
      <c r="B33" s="4">
        <f t="shared" si="10"/>
        <v>0</v>
      </c>
      <c r="C33" s="127" t="s">
        <v>4052</v>
      </c>
      <c r="D33" s="151" t="e">
        <f>ELAB1!AM14</f>
        <v>#REF!</v>
      </c>
      <c r="E33" s="152">
        <f>IFERROR(ELAB1!AN14,0)</f>
        <v>0</v>
      </c>
      <c r="F33" s="153">
        <f t="shared" si="5"/>
        <v>0</v>
      </c>
      <c r="G33" s="81" t="e">
        <f>'[11]Capacidad Equipos'!$E$5</f>
        <v>#REF!</v>
      </c>
      <c r="H33" s="81" t="e">
        <f>'[11]Capacidad Equipos'!$B$9*G33</f>
        <v>#REF!</v>
      </c>
      <c r="I33" s="81" t="e">
        <f>'[11]Capacidad Equipos'!$H$11</f>
        <v>#REF!</v>
      </c>
      <c r="J33" s="154" t="e">
        <f t="shared" si="6"/>
        <v>#REF!</v>
      </c>
      <c r="K33" s="155" t="e">
        <f t="shared" si="7"/>
        <v>#REF!</v>
      </c>
      <c r="L33" s="156">
        <f t="shared" si="8"/>
        <v>0</v>
      </c>
      <c r="M33" s="4">
        <f t="shared" si="11"/>
        <v>0</v>
      </c>
      <c r="N33" s="127" t="s">
        <v>4052</v>
      </c>
      <c r="O33" s="151" t="e">
        <f>ELAB2!AM14</f>
        <v>#REF!</v>
      </c>
      <c r="P33" s="151">
        <f>IFERROR(ELAB2!AN14,0)</f>
        <v>0</v>
      </c>
      <c r="Q33" s="153">
        <f t="shared" si="0"/>
        <v>0</v>
      </c>
      <c r="R33" s="81" t="e">
        <f>'[11]Capacidad Equipos'!$K$5</f>
        <v>#REF!</v>
      </c>
      <c r="S33" s="81" t="e">
        <f>'[11]Capacidad Equipos'!$B$9*R33</f>
        <v>#REF!</v>
      </c>
      <c r="T33" s="81" t="e">
        <f>'[11]Capacidad Equipos'!$N$11</f>
        <v>#REF!</v>
      </c>
      <c r="U33" s="154" t="e">
        <f t="shared" si="1"/>
        <v>#REF!</v>
      </c>
      <c r="V33" s="155" t="e">
        <f t="shared" si="2"/>
        <v>#REF!</v>
      </c>
      <c r="W33" s="156">
        <f t="shared" si="3"/>
        <v>0</v>
      </c>
      <c r="X33" s="4">
        <f t="shared" si="12"/>
        <v>0</v>
      </c>
      <c r="Y33" s="164"/>
      <c r="Z33" s="158"/>
      <c r="AA33" s="158"/>
      <c r="AB33" s="159"/>
      <c r="AC33" s="158"/>
      <c r="AD33" s="158"/>
      <c r="AE33" s="158"/>
      <c r="AF33" s="160"/>
      <c r="AG33" s="161"/>
      <c r="AH33" s="162"/>
    </row>
    <row r="34" spans="1:34" x14ac:dyDescent="0.25">
      <c r="A34" s="197"/>
      <c r="B34" s="4">
        <f t="shared" si="10"/>
        <v>0</v>
      </c>
      <c r="C34" s="127" t="s">
        <v>4053</v>
      </c>
      <c r="D34" s="151" t="e">
        <f>ELAB1!AM15</f>
        <v>#REF!</v>
      </c>
      <c r="E34" s="152">
        <f>IFERROR(ELAB1!AN15,0)</f>
        <v>0</v>
      </c>
      <c r="F34" s="153">
        <f t="shared" si="5"/>
        <v>0</v>
      </c>
      <c r="G34" s="81" t="e">
        <f>'[12]Capacidad Equipos'!$E$5</f>
        <v>#REF!</v>
      </c>
      <c r="H34" s="81" t="e">
        <f>'[12]Capacidad Equipos'!$B$9*G34</f>
        <v>#REF!</v>
      </c>
      <c r="I34" s="81" t="e">
        <f>'[12]Capacidad Equipos'!$H$11</f>
        <v>#REF!</v>
      </c>
      <c r="J34" s="154" t="e">
        <f t="shared" si="6"/>
        <v>#REF!</v>
      </c>
      <c r="K34" s="155" t="e">
        <f t="shared" si="7"/>
        <v>#REF!</v>
      </c>
      <c r="L34" s="156">
        <f t="shared" si="8"/>
        <v>0</v>
      </c>
      <c r="M34" s="4">
        <f t="shared" si="11"/>
        <v>0</v>
      </c>
      <c r="N34" s="127" t="s">
        <v>4053</v>
      </c>
      <c r="O34" s="151" t="e">
        <f>ELAB2!AM15</f>
        <v>#REF!</v>
      </c>
      <c r="P34" s="151">
        <f>IFERROR(ELAB2!AN15,0)</f>
        <v>0</v>
      </c>
      <c r="Q34" s="153">
        <f t="shared" si="0"/>
        <v>0</v>
      </c>
      <c r="R34" s="81" t="e">
        <f>'[12]Capacidad Equipos'!$K$5</f>
        <v>#REF!</v>
      </c>
      <c r="S34" s="81" t="e">
        <f>'[12]Capacidad Equipos'!$B$9*R34</f>
        <v>#REF!</v>
      </c>
      <c r="T34" s="81" t="e">
        <f>'[12]Capacidad Equipos'!$N$11</f>
        <v>#REF!</v>
      </c>
      <c r="U34" s="154" t="e">
        <f t="shared" si="1"/>
        <v>#REF!</v>
      </c>
      <c r="V34" s="155" t="e">
        <f t="shared" si="2"/>
        <v>#REF!</v>
      </c>
      <c r="W34" s="156">
        <f t="shared" si="3"/>
        <v>0</v>
      </c>
      <c r="X34" s="4">
        <f t="shared" si="12"/>
        <v>0</v>
      </c>
      <c r="Y34" s="164"/>
      <c r="Z34" s="158"/>
      <c r="AA34" s="158"/>
      <c r="AB34" s="159"/>
      <c r="AC34" s="158"/>
      <c r="AD34" s="158"/>
      <c r="AE34" s="158"/>
      <c r="AF34" s="160"/>
      <c r="AG34" s="161"/>
      <c r="AH34" s="162"/>
    </row>
    <row r="35" spans="1:34" x14ac:dyDescent="0.25">
      <c r="A35" s="197"/>
      <c r="B35" s="4">
        <f t="shared" si="10"/>
        <v>0</v>
      </c>
      <c r="C35" s="127" t="s">
        <v>4054</v>
      </c>
      <c r="D35" s="151" t="e">
        <f>ELAB1!AM16</f>
        <v>#REF!</v>
      </c>
      <c r="E35" s="152">
        <f>IFERROR(ELAB1!AN16,0)</f>
        <v>0</v>
      </c>
      <c r="F35" s="153">
        <f t="shared" si="5"/>
        <v>0</v>
      </c>
      <c r="G35" s="81" t="e">
        <f>'[13]Capacidad Equipos'!$E$5</f>
        <v>#REF!</v>
      </c>
      <c r="H35" s="81" t="e">
        <f>'[13]Capacidad Equipos'!$B$9*G35</f>
        <v>#REF!</v>
      </c>
      <c r="I35" s="81" t="e">
        <f>'[13]Capacidad Equipos'!$H$11</f>
        <v>#REF!</v>
      </c>
      <c r="J35" s="154" t="e">
        <f t="shared" si="6"/>
        <v>#REF!</v>
      </c>
      <c r="K35" s="155" t="e">
        <f t="shared" si="7"/>
        <v>#REF!</v>
      </c>
      <c r="L35" s="156">
        <f t="shared" si="8"/>
        <v>0</v>
      </c>
      <c r="M35" s="4">
        <f t="shared" si="11"/>
        <v>0</v>
      </c>
      <c r="N35" s="127" t="s">
        <v>4054</v>
      </c>
      <c r="O35" s="151" t="e">
        <f>ELAB2!AM16</f>
        <v>#REF!</v>
      </c>
      <c r="P35" s="151">
        <f>IFERROR(ELAB2!AN16,0)</f>
        <v>0</v>
      </c>
      <c r="Q35" s="153">
        <f t="shared" si="0"/>
        <v>0</v>
      </c>
      <c r="R35" s="81" t="e">
        <f>'[13]Capacidad Equipos'!$K$5</f>
        <v>#REF!</v>
      </c>
      <c r="S35" s="81" t="e">
        <f>'[13]Capacidad Equipos'!$B$9*R35</f>
        <v>#REF!</v>
      </c>
      <c r="T35" s="81" t="e">
        <f>'[13]Capacidad Equipos'!$N$11</f>
        <v>#REF!</v>
      </c>
      <c r="U35" s="154" t="e">
        <f t="shared" si="1"/>
        <v>#REF!</v>
      </c>
      <c r="V35" s="155" t="e">
        <f t="shared" si="2"/>
        <v>#REF!</v>
      </c>
      <c r="W35" s="156">
        <f t="shared" si="3"/>
        <v>0</v>
      </c>
      <c r="X35" s="4">
        <f t="shared" si="12"/>
        <v>0</v>
      </c>
      <c r="Y35" s="164"/>
      <c r="Z35" s="158"/>
      <c r="AA35" s="158"/>
      <c r="AB35" s="159"/>
      <c r="AC35" s="158"/>
      <c r="AD35" s="158"/>
      <c r="AE35" s="158"/>
      <c r="AF35" s="160"/>
      <c r="AG35" s="161"/>
      <c r="AH35" s="162"/>
    </row>
    <row r="36" spans="1:34" x14ac:dyDescent="0.25">
      <c r="A36" s="197"/>
      <c r="B36" s="4">
        <f t="shared" si="10"/>
        <v>0</v>
      </c>
      <c r="C36" s="127" t="s">
        <v>4055</v>
      </c>
      <c r="D36" s="151" t="e">
        <f>ELAB1!AM17</f>
        <v>#REF!</v>
      </c>
      <c r="E36" s="152">
        <f>IFERROR(ELAB1!AN17,0)</f>
        <v>0</v>
      </c>
      <c r="F36" s="153">
        <f t="shared" si="5"/>
        <v>0</v>
      </c>
      <c r="G36" s="81" t="e">
        <f>'[14]Capacidad Equipos'!$E$5</f>
        <v>#REF!</v>
      </c>
      <c r="H36" s="81" t="e">
        <f>'[14]Capacidad Equipos'!$B$9*G36</f>
        <v>#REF!</v>
      </c>
      <c r="I36" s="81" t="e">
        <f>'[14]Capacidad Equipos'!$H$11</f>
        <v>#REF!</v>
      </c>
      <c r="J36" s="154" t="e">
        <f t="shared" si="6"/>
        <v>#REF!</v>
      </c>
      <c r="K36" s="155" t="e">
        <f t="shared" si="7"/>
        <v>#REF!</v>
      </c>
      <c r="L36" s="156">
        <f t="shared" si="8"/>
        <v>0</v>
      </c>
      <c r="M36" s="4">
        <f t="shared" si="11"/>
        <v>0</v>
      </c>
      <c r="N36" s="127" t="s">
        <v>4055</v>
      </c>
      <c r="O36" s="151" t="e">
        <f>ELAB2!AM17</f>
        <v>#REF!</v>
      </c>
      <c r="P36" s="151">
        <f>IFERROR(ELAB2!AN17,0)</f>
        <v>0</v>
      </c>
      <c r="Q36" s="153">
        <f t="shared" si="0"/>
        <v>0</v>
      </c>
      <c r="R36" s="81" t="e">
        <f>'[14]Capacidad Equipos'!$K$5</f>
        <v>#REF!</v>
      </c>
      <c r="S36" s="81" t="e">
        <f>'[14]Capacidad Equipos'!$B$9*R36</f>
        <v>#REF!</v>
      </c>
      <c r="T36" s="81" t="e">
        <f>'[14]Capacidad Equipos'!$N$11</f>
        <v>#REF!</v>
      </c>
      <c r="U36" s="154" t="e">
        <f t="shared" si="1"/>
        <v>#REF!</v>
      </c>
      <c r="V36" s="155" t="e">
        <f t="shared" si="2"/>
        <v>#REF!</v>
      </c>
      <c r="W36" s="156">
        <f t="shared" si="3"/>
        <v>0</v>
      </c>
      <c r="X36" s="4">
        <f t="shared" si="12"/>
        <v>0</v>
      </c>
      <c r="Y36" s="164"/>
      <c r="Z36" s="158"/>
      <c r="AA36" s="158"/>
      <c r="AB36" s="159"/>
      <c r="AC36" s="158"/>
      <c r="AD36" s="158"/>
      <c r="AE36" s="158"/>
      <c r="AF36" s="160"/>
      <c r="AG36" s="161"/>
      <c r="AH36" s="162"/>
    </row>
    <row r="37" spans="1:34" x14ac:dyDescent="0.25">
      <c r="A37" s="197"/>
      <c r="B37" s="4">
        <f t="shared" si="10"/>
        <v>0</v>
      </c>
      <c r="C37" s="127" t="s">
        <v>4056</v>
      </c>
      <c r="D37" s="151" t="e">
        <f>ELAB1!AM18</f>
        <v>#REF!</v>
      </c>
      <c r="E37" s="152">
        <f>IFERROR(ELAB1!AN18,0)</f>
        <v>0</v>
      </c>
      <c r="F37" s="153">
        <f t="shared" si="5"/>
        <v>0</v>
      </c>
      <c r="G37" s="81" t="e">
        <f>'[15]Capacidad Equipos'!$E$5</f>
        <v>#REF!</v>
      </c>
      <c r="H37" s="81" t="e">
        <f>'[15]Capacidad Equipos'!$B$9*G37</f>
        <v>#REF!</v>
      </c>
      <c r="I37" s="81" t="e">
        <f>'[15]Capacidad Equipos'!$H$11</f>
        <v>#REF!</v>
      </c>
      <c r="J37" s="154" t="e">
        <f t="shared" si="6"/>
        <v>#REF!</v>
      </c>
      <c r="K37" s="155" t="e">
        <f t="shared" si="7"/>
        <v>#REF!</v>
      </c>
      <c r="L37" s="156">
        <f t="shared" si="8"/>
        <v>0</v>
      </c>
      <c r="M37" s="4">
        <f t="shared" si="11"/>
        <v>0</v>
      </c>
      <c r="N37" s="127" t="s">
        <v>4056</v>
      </c>
      <c r="O37" s="151" t="e">
        <f>ELAB2!AM18</f>
        <v>#REF!</v>
      </c>
      <c r="P37" s="151">
        <f>IFERROR(ELAB2!AN18,0)</f>
        <v>0</v>
      </c>
      <c r="Q37" s="153">
        <f t="shared" si="0"/>
        <v>0</v>
      </c>
      <c r="R37" s="81" t="e">
        <f>'[15]Capacidad Equipos'!$K$5</f>
        <v>#REF!</v>
      </c>
      <c r="S37" s="81" t="e">
        <f>'[15]Capacidad Equipos'!$B$9*R37</f>
        <v>#REF!</v>
      </c>
      <c r="T37" s="81" t="e">
        <f>'[15]Capacidad Equipos'!$N$11</f>
        <v>#REF!</v>
      </c>
      <c r="U37" s="154" t="e">
        <f t="shared" si="1"/>
        <v>#REF!</v>
      </c>
      <c r="V37" s="155" t="e">
        <f t="shared" si="2"/>
        <v>#REF!</v>
      </c>
      <c r="W37" s="156">
        <f t="shared" si="3"/>
        <v>0</v>
      </c>
      <c r="X37" s="4">
        <f t="shared" si="12"/>
        <v>0</v>
      </c>
      <c r="Y37" s="164"/>
      <c r="Z37" s="158"/>
      <c r="AA37" s="158"/>
      <c r="AB37" s="159"/>
      <c r="AC37" s="158"/>
      <c r="AD37" s="158"/>
      <c r="AE37" s="158"/>
      <c r="AF37" s="160"/>
      <c r="AG37" s="161"/>
      <c r="AH37" s="162"/>
    </row>
    <row r="38" spans="1:34" x14ac:dyDescent="0.25">
      <c r="A38" s="197"/>
      <c r="B38" s="4">
        <f t="shared" si="10"/>
        <v>0</v>
      </c>
      <c r="C38" s="127" t="s">
        <v>4057</v>
      </c>
      <c r="D38" s="151" t="e">
        <f>ELAB1!AM19</f>
        <v>#REF!</v>
      </c>
      <c r="E38" s="152">
        <f>IFERROR(ELAB1!AN19,0)</f>
        <v>0</v>
      </c>
      <c r="F38" s="153">
        <f t="shared" si="5"/>
        <v>0</v>
      </c>
      <c r="G38" s="81" t="e">
        <f>'[16]Capacidad Equipos'!$E$5</f>
        <v>#REF!</v>
      </c>
      <c r="H38" s="81" t="e">
        <f>'[16]Capacidad Equipos'!$B$9*G38</f>
        <v>#REF!</v>
      </c>
      <c r="I38" s="81" t="e">
        <f>'[16]Capacidad Equipos'!$H$11</f>
        <v>#REF!</v>
      </c>
      <c r="J38" s="154" t="e">
        <f t="shared" si="6"/>
        <v>#REF!</v>
      </c>
      <c r="K38" s="155" t="e">
        <f t="shared" si="7"/>
        <v>#REF!</v>
      </c>
      <c r="L38" s="156">
        <f t="shared" si="8"/>
        <v>0</v>
      </c>
      <c r="M38" s="4">
        <f t="shared" si="11"/>
        <v>0</v>
      </c>
      <c r="N38" s="127" t="s">
        <v>4057</v>
      </c>
      <c r="O38" s="151" t="e">
        <f>ELAB2!AM19</f>
        <v>#REF!</v>
      </c>
      <c r="P38" s="151">
        <f>IFERROR(ELAB2!AN19,0)</f>
        <v>0</v>
      </c>
      <c r="Q38" s="153">
        <f t="shared" si="0"/>
        <v>0</v>
      </c>
      <c r="R38" s="81" t="e">
        <f>'[16]Capacidad Equipos'!$K$5</f>
        <v>#REF!</v>
      </c>
      <c r="S38" s="81" t="e">
        <f>'[16]Capacidad Equipos'!$B$9*R38</f>
        <v>#REF!</v>
      </c>
      <c r="T38" s="81" t="e">
        <f>'[16]Capacidad Equipos'!$N$11</f>
        <v>#REF!</v>
      </c>
      <c r="U38" s="154" t="e">
        <f t="shared" si="1"/>
        <v>#REF!</v>
      </c>
      <c r="V38" s="155" t="e">
        <f t="shared" si="2"/>
        <v>#REF!</v>
      </c>
      <c r="W38" s="156">
        <f t="shared" si="3"/>
        <v>0</v>
      </c>
      <c r="X38" s="4">
        <f t="shared" si="12"/>
        <v>0</v>
      </c>
      <c r="Y38" s="164"/>
      <c r="Z38" s="158"/>
      <c r="AA38" s="158"/>
      <c r="AB38" s="159"/>
      <c r="AC38" s="158"/>
      <c r="AD38" s="158"/>
      <c r="AE38" s="158"/>
      <c r="AF38" s="160"/>
      <c r="AG38" s="161"/>
      <c r="AH38" s="162"/>
    </row>
    <row r="39" spans="1:34" x14ac:dyDescent="0.25">
      <c r="A39" s="197"/>
      <c r="B39" s="4">
        <f t="shared" si="10"/>
        <v>0</v>
      </c>
      <c r="C39" s="127" t="s">
        <v>4058</v>
      </c>
      <c r="D39" s="151" t="e">
        <f>ELAB1!AM20</f>
        <v>#REF!</v>
      </c>
      <c r="E39" s="152">
        <f>IFERROR(ELAB1!AN20,0)</f>
        <v>0</v>
      </c>
      <c r="F39" s="153">
        <f t="shared" si="5"/>
        <v>0</v>
      </c>
      <c r="G39" s="81" t="e">
        <f>'[17]Capacidad Equipos'!$E$5</f>
        <v>#REF!</v>
      </c>
      <c r="H39" s="81" t="e">
        <f>'[17]Capacidad Equipos'!$B$9*G39</f>
        <v>#REF!</v>
      </c>
      <c r="I39" s="81" t="e">
        <f>'[17]Capacidad Equipos'!$H$11</f>
        <v>#REF!</v>
      </c>
      <c r="J39" s="154" t="e">
        <f t="shared" si="6"/>
        <v>#REF!</v>
      </c>
      <c r="K39" s="155" t="e">
        <f t="shared" si="7"/>
        <v>#REF!</v>
      </c>
      <c r="L39" s="156">
        <f t="shared" si="8"/>
        <v>0</v>
      </c>
      <c r="M39" s="4">
        <f t="shared" si="11"/>
        <v>0</v>
      </c>
      <c r="N39" s="127" t="s">
        <v>4058</v>
      </c>
      <c r="O39" s="151" t="e">
        <f>ELAB2!AM20</f>
        <v>#REF!</v>
      </c>
      <c r="P39" s="151">
        <f>IFERROR(ELAB2!AN20,0)</f>
        <v>0</v>
      </c>
      <c r="Q39" s="153">
        <f t="shared" si="0"/>
        <v>0</v>
      </c>
      <c r="R39" s="81" t="e">
        <f>'[17]Capacidad Equipos'!$K$5</f>
        <v>#REF!</v>
      </c>
      <c r="S39" s="81" t="e">
        <f>'[17]Capacidad Equipos'!$B$9*R39</f>
        <v>#REF!</v>
      </c>
      <c r="T39" s="81" t="e">
        <f>'[17]Capacidad Equipos'!$N$11</f>
        <v>#REF!</v>
      </c>
      <c r="U39" s="154" t="e">
        <f t="shared" si="1"/>
        <v>#REF!</v>
      </c>
      <c r="V39" s="155" t="e">
        <f t="shared" si="2"/>
        <v>#REF!</v>
      </c>
      <c r="W39" s="156">
        <f t="shared" si="3"/>
        <v>0</v>
      </c>
      <c r="X39" s="4">
        <f t="shared" si="12"/>
        <v>0</v>
      </c>
      <c r="Y39" s="164"/>
      <c r="Z39" s="158"/>
      <c r="AA39" s="158"/>
      <c r="AB39" s="159"/>
      <c r="AC39" s="158"/>
      <c r="AD39" s="158"/>
      <c r="AE39" s="158"/>
      <c r="AF39" s="160"/>
      <c r="AG39" s="161"/>
      <c r="AH39" s="162"/>
    </row>
    <row r="40" spans="1:34" x14ac:dyDescent="0.25">
      <c r="A40" s="197"/>
      <c r="B40" s="4">
        <f t="shared" si="10"/>
        <v>0</v>
      </c>
      <c r="C40" s="127" t="s">
        <v>4059</v>
      </c>
      <c r="D40" s="151" t="e">
        <f>ELAB1!AM21</f>
        <v>#REF!</v>
      </c>
      <c r="E40" s="152">
        <f>IFERROR(ELAB1!AN21,0)</f>
        <v>0</v>
      </c>
      <c r="F40" s="153">
        <f t="shared" si="5"/>
        <v>0</v>
      </c>
      <c r="G40" s="81" t="e">
        <f>'[18]Capacidad Equipos'!$E$5</f>
        <v>#REF!</v>
      </c>
      <c r="H40" s="81" t="e">
        <f>'[18]Capacidad Equipos'!$B$9*G40</f>
        <v>#REF!</v>
      </c>
      <c r="I40" s="81" t="e">
        <f>'[18]Capacidad Equipos'!$H$11</f>
        <v>#REF!</v>
      </c>
      <c r="J40" s="154" t="e">
        <f t="shared" si="6"/>
        <v>#REF!</v>
      </c>
      <c r="K40" s="155" t="e">
        <f t="shared" si="7"/>
        <v>#REF!</v>
      </c>
      <c r="L40" s="156">
        <f t="shared" si="8"/>
        <v>0</v>
      </c>
      <c r="M40" s="4">
        <f t="shared" si="11"/>
        <v>0</v>
      </c>
      <c r="N40" s="127" t="s">
        <v>4059</v>
      </c>
      <c r="O40" s="151" t="e">
        <f>ELAB2!AM21</f>
        <v>#REF!</v>
      </c>
      <c r="P40" s="151">
        <f>IFERROR(ELAB2!AN21,0)</f>
        <v>0</v>
      </c>
      <c r="Q40" s="153">
        <f t="shared" si="0"/>
        <v>0</v>
      </c>
      <c r="R40" s="81" t="e">
        <f>'[18]Capacidad Equipos'!$K$5</f>
        <v>#REF!</v>
      </c>
      <c r="S40" s="81" t="e">
        <f>'[18]Capacidad Equipos'!$B$9*R40</f>
        <v>#REF!</v>
      </c>
      <c r="T40" s="81" t="e">
        <f>'[18]Capacidad Equipos'!$N$11</f>
        <v>#REF!</v>
      </c>
      <c r="U40" s="154" t="e">
        <f t="shared" si="1"/>
        <v>#REF!</v>
      </c>
      <c r="V40" s="155" t="e">
        <f t="shared" si="2"/>
        <v>#REF!</v>
      </c>
      <c r="W40" s="156">
        <f t="shared" si="3"/>
        <v>0</v>
      </c>
      <c r="X40" s="4">
        <f t="shared" si="12"/>
        <v>0</v>
      </c>
      <c r="Y40" s="164"/>
      <c r="Z40" s="158"/>
      <c r="AA40" s="158"/>
      <c r="AB40" s="159"/>
      <c r="AC40" s="158"/>
      <c r="AD40" s="158"/>
      <c r="AE40" s="158"/>
      <c r="AF40" s="160"/>
      <c r="AG40" s="161"/>
      <c r="AH40" s="162"/>
    </row>
    <row r="41" spans="1:34" x14ac:dyDescent="0.25">
      <c r="A41" s="197"/>
      <c r="B41" s="4">
        <f t="shared" si="10"/>
        <v>0</v>
      </c>
      <c r="C41" s="127" t="s">
        <v>4060</v>
      </c>
      <c r="D41" s="151" t="e">
        <f>ELAB1!AM22</f>
        <v>#REF!</v>
      </c>
      <c r="E41" s="152">
        <f>IFERROR(ELAB1!AN22,0)</f>
        <v>0</v>
      </c>
      <c r="F41" s="153">
        <f t="shared" si="5"/>
        <v>0</v>
      </c>
      <c r="G41" s="81" t="e">
        <f>'[19]Capacidad Equipos'!$E$5</f>
        <v>#REF!</v>
      </c>
      <c r="H41" s="81" t="e">
        <f>'[19]Capacidad Equipos'!$B$9*G41</f>
        <v>#REF!</v>
      </c>
      <c r="I41" s="81" t="e">
        <f>'[19]Capacidad Equipos'!$H$11</f>
        <v>#REF!</v>
      </c>
      <c r="J41" s="154" t="e">
        <f t="shared" si="6"/>
        <v>#REF!</v>
      </c>
      <c r="K41" s="155" t="e">
        <f t="shared" si="7"/>
        <v>#REF!</v>
      </c>
      <c r="L41" s="156">
        <f t="shared" si="8"/>
        <v>0</v>
      </c>
      <c r="M41" s="4">
        <f t="shared" si="11"/>
        <v>0</v>
      </c>
      <c r="N41" s="127" t="s">
        <v>4060</v>
      </c>
      <c r="O41" s="151" t="e">
        <f>ELAB2!AM22</f>
        <v>#REF!</v>
      </c>
      <c r="P41" s="151">
        <f>IFERROR(ELAB2!AN22,0)</f>
        <v>0</v>
      </c>
      <c r="Q41" s="153">
        <f t="shared" si="0"/>
        <v>0</v>
      </c>
      <c r="R41" s="81" t="e">
        <f>'[19]Capacidad Equipos'!$K$5</f>
        <v>#REF!</v>
      </c>
      <c r="S41" s="81" t="e">
        <f>'[19]Capacidad Equipos'!$B$9*R41</f>
        <v>#REF!</v>
      </c>
      <c r="T41" s="81" t="e">
        <f>'[19]Capacidad Equipos'!$N$11</f>
        <v>#REF!</v>
      </c>
      <c r="U41" s="154" t="e">
        <f t="shared" si="1"/>
        <v>#REF!</v>
      </c>
      <c r="V41" s="155" t="e">
        <f t="shared" si="2"/>
        <v>#REF!</v>
      </c>
      <c r="W41" s="156">
        <f t="shared" si="3"/>
        <v>0</v>
      </c>
      <c r="X41" s="4">
        <f t="shared" si="12"/>
        <v>0</v>
      </c>
      <c r="Y41" s="164"/>
      <c r="Z41" s="158"/>
      <c r="AA41" s="158"/>
      <c r="AB41" s="159"/>
      <c r="AC41" s="158"/>
      <c r="AD41" s="158"/>
      <c r="AE41" s="158"/>
      <c r="AF41" s="160"/>
      <c r="AG41" s="161"/>
      <c r="AH41" s="162"/>
    </row>
    <row r="42" spans="1:34" x14ac:dyDescent="0.25">
      <c r="A42" s="197"/>
      <c r="B42" s="4">
        <f t="shared" si="10"/>
        <v>0</v>
      </c>
      <c r="C42" s="127" t="s">
        <v>4061</v>
      </c>
      <c r="D42" s="151" t="e">
        <f>ELAB1!AM23</f>
        <v>#REF!</v>
      </c>
      <c r="E42" s="152">
        <f>IFERROR(ELAB1!AN23,0)</f>
        <v>0</v>
      </c>
      <c r="F42" s="153">
        <f t="shared" si="5"/>
        <v>0</v>
      </c>
      <c r="G42" s="81" t="e">
        <f>'[20]Capacidad Equipos'!$E$5</f>
        <v>#REF!</v>
      </c>
      <c r="H42" s="81" t="e">
        <f>'[20]Capacidad Equipos'!$B$9*G42</f>
        <v>#REF!</v>
      </c>
      <c r="I42" s="81" t="e">
        <f>'[20]Capacidad Equipos'!$H$11</f>
        <v>#REF!</v>
      </c>
      <c r="J42" s="154" t="e">
        <f t="shared" si="6"/>
        <v>#REF!</v>
      </c>
      <c r="K42" s="155" t="e">
        <f t="shared" si="7"/>
        <v>#REF!</v>
      </c>
      <c r="L42" s="156">
        <f t="shared" si="8"/>
        <v>0</v>
      </c>
      <c r="M42" s="4">
        <f t="shared" si="11"/>
        <v>0</v>
      </c>
      <c r="N42" s="127" t="s">
        <v>4061</v>
      </c>
      <c r="O42" s="151" t="e">
        <f>ELAB2!AM23</f>
        <v>#REF!</v>
      </c>
      <c r="P42" s="151">
        <f>IFERROR(ELAB2!AN23,0)</f>
        <v>0</v>
      </c>
      <c r="Q42" s="153">
        <f t="shared" si="0"/>
        <v>0</v>
      </c>
      <c r="R42" s="81" t="e">
        <f>'[20]Capacidad Equipos'!$K$5</f>
        <v>#REF!</v>
      </c>
      <c r="S42" s="81" t="e">
        <f>'[20]Capacidad Equipos'!$B$9*R42</f>
        <v>#REF!</v>
      </c>
      <c r="T42" s="81" t="e">
        <f>'[20]Capacidad Equipos'!$N$11</f>
        <v>#REF!</v>
      </c>
      <c r="U42" s="154" t="e">
        <f t="shared" si="1"/>
        <v>#REF!</v>
      </c>
      <c r="V42" s="155" t="e">
        <f t="shared" si="2"/>
        <v>#REF!</v>
      </c>
      <c r="W42" s="156">
        <f t="shared" si="3"/>
        <v>0</v>
      </c>
      <c r="X42" s="4">
        <f t="shared" si="12"/>
        <v>0</v>
      </c>
      <c r="Y42" s="164"/>
      <c r="Z42" s="158"/>
      <c r="AA42" s="158"/>
      <c r="AB42" s="159"/>
      <c r="AC42" s="158"/>
      <c r="AD42" s="158"/>
      <c r="AE42" s="158"/>
      <c r="AF42" s="160"/>
      <c r="AG42" s="161"/>
      <c r="AH42" s="162"/>
    </row>
    <row r="43" spans="1:34" x14ac:dyDescent="0.25">
      <c r="A43" s="197"/>
      <c r="B43" s="4">
        <f t="shared" si="10"/>
        <v>0</v>
      </c>
      <c r="C43" s="127" t="s">
        <v>4062</v>
      </c>
      <c r="D43" s="151" t="e">
        <f>ELAB1!AM24</f>
        <v>#REF!</v>
      </c>
      <c r="E43" s="152">
        <f>IFERROR(ELAB1!AN24,0)</f>
        <v>0</v>
      </c>
      <c r="F43" s="153">
        <f t="shared" si="5"/>
        <v>0</v>
      </c>
      <c r="G43" s="81" t="e">
        <f>'[21]Capacidad Equipos'!$E$5</f>
        <v>#REF!</v>
      </c>
      <c r="H43" s="81" t="e">
        <f>'[21]Capacidad Equipos'!$B$9*G43</f>
        <v>#REF!</v>
      </c>
      <c r="I43" s="81" t="e">
        <f>'[21]Capacidad Equipos'!$H$11</f>
        <v>#REF!</v>
      </c>
      <c r="J43" s="154" t="e">
        <f t="shared" si="6"/>
        <v>#REF!</v>
      </c>
      <c r="K43" s="155" t="e">
        <f t="shared" si="7"/>
        <v>#REF!</v>
      </c>
      <c r="L43" s="156">
        <f t="shared" si="8"/>
        <v>0</v>
      </c>
      <c r="M43" s="4">
        <f t="shared" si="11"/>
        <v>0</v>
      </c>
      <c r="N43" s="127" t="s">
        <v>4062</v>
      </c>
      <c r="O43" s="151" t="e">
        <f>ELAB2!AM24</f>
        <v>#REF!</v>
      </c>
      <c r="P43" s="151">
        <f>IFERROR(ELAB2!AN24,0)</f>
        <v>0</v>
      </c>
      <c r="Q43" s="153">
        <f t="shared" si="0"/>
        <v>0</v>
      </c>
      <c r="R43" s="81" t="e">
        <f>'[21]Capacidad Equipos'!$K$5</f>
        <v>#REF!</v>
      </c>
      <c r="S43" s="81" t="e">
        <f>'[21]Capacidad Equipos'!$B$9*R43</f>
        <v>#REF!</v>
      </c>
      <c r="T43" s="81" t="e">
        <f>'[21]Capacidad Equipos'!$N$11</f>
        <v>#REF!</v>
      </c>
      <c r="U43" s="154" t="e">
        <f t="shared" si="1"/>
        <v>#REF!</v>
      </c>
      <c r="V43" s="155" t="e">
        <f t="shared" si="2"/>
        <v>#REF!</v>
      </c>
      <c r="W43" s="156">
        <f t="shared" si="3"/>
        <v>0</v>
      </c>
      <c r="X43" s="4">
        <f t="shared" si="12"/>
        <v>0</v>
      </c>
      <c r="Y43" s="164"/>
      <c r="Z43" s="158"/>
      <c r="AA43" s="158"/>
      <c r="AB43" s="159"/>
      <c r="AC43" s="158"/>
      <c r="AD43" s="158"/>
      <c r="AE43" s="158"/>
      <c r="AF43" s="160"/>
      <c r="AG43" s="161"/>
      <c r="AH43" s="162"/>
    </row>
    <row r="44" spans="1:34" x14ac:dyDescent="0.25">
      <c r="A44" s="197"/>
      <c r="B44" s="4">
        <f t="shared" si="10"/>
        <v>0</v>
      </c>
      <c r="C44" s="127" t="s">
        <v>4063</v>
      </c>
      <c r="D44" s="151" t="e">
        <f>ELAB1!AM25</f>
        <v>#REF!</v>
      </c>
      <c r="E44" s="152">
        <f>IFERROR(ELAB1!AN25,0)</f>
        <v>0</v>
      </c>
      <c r="F44" s="153">
        <f t="shared" si="5"/>
        <v>0</v>
      </c>
      <c r="G44" s="81" t="e">
        <f>'[22]Capacidad Equipos'!$E$5</f>
        <v>#REF!</v>
      </c>
      <c r="H44" s="81" t="e">
        <f>'[22]Capacidad Equipos'!$B$9*G44</f>
        <v>#REF!</v>
      </c>
      <c r="I44" s="81" t="e">
        <f>'[22]Capacidad Equipos'!$H$11</f>
        <v>#REF!</v>
      </c>
      <c r="J44" s="154" t="e">
        <f t="shared" si="6"/>
        <v>#REF!</v>
      </c>
      <c r="K44" s="155" t="e">
        <f t="shared" si="7"/>
        <v>#REF!</v>
      </c>
      <c r="L44" s="156">
        <f t="shared" si="8"/>
        <v>0</v>
      </c>
      <c r="M44" s="4">
        <f t="shared" si="11"/>
        <v>0</v>
      </c>
      <c r="N44" s="127" t="s">
        <v>4063</v>
      </c>
      <c r="O44" s="151" t="e">
        <f>ELAB2!AM25</f>
        <v>#REF!</v>
      </c>
      <c r="P44" s="151">
        <f>IFERROR(ELAB2!AN25,0)</f>
        <v>0</v>
      </c>
      <c r="Q44" s="153">
        <f t="shared" si="0"/>
        <v>0</v>
      </c>
      <c r="R44" s="81" t="e">
        <f>'[22]Capacidad Equipos'!$K$5</f>
        <v>#REF!</v>
      </c>
      <c r="S44" s="81" t="e">
        <f>'[22]Capacidad Equipos'!$B$9*R44</f>
        <v>#REF!</v>
      </c>
      <c r="T44" s="81" t="e">
        <f>'[22]Capacidad Equipos'!$N$11</f>
        <v>#REF!</v>
      </c>
      <c r="U44" s="154" t="e">
        <f t="shared" si="1"/>
        <v>#REF!</v>
      </c>
      <c r="V44" s="155" t="e">
        <f t="shared" si="2"/>
        <v>#REF!</v>
      </c>
      <c r="W44" s="156">
        <f t="shared" si="3"/>
        <v>0</v>
      </c>
      <c r="X44" s="4">
        <f t="shared" si="12"/>
        <v>0</v>
      </c>
      <c r="Y44" s="164"/>
      <c r="Z44" s="158"/>
      <c r="AA44" s="158"/>
      <c r="AB44" s="159"/>
      <c r="AC44" s="158"/>
      <c r="AD44" s="158"/>
      <c r="AE44" s="158"/>
      <c r="AF44" s="160"/>
      <c r="AG44" s="161"/>
      <c r="AH44" s="162"/>
    </row>
    <row r="45" spans="1:34" x14ac:dyDescent="0.25">
      <c r="A45" s="197"/>
      <c r="B45" s="4">
        <f t="shared" si="10"/>
        <v>0</v>
      </c>
      <c r="C45" s="127" t="s">
        <v>4064</v>
      </c>
      <c r="D45" s="151" t="e">
        <f>ELAB1!AM26</f>
        <v>#REF!</v>
      </c>
      <c r="E45" s="152">
        <f>IFERROR(ELAB1!AN26,0)</f>
        <v>0</v>
      </c>
      <c r="F45" s="153">
        <f t="shared" si="5"/>
        <v>0</v>
      </c>
      <c r="G45" s="81" t="e">
        <f>'[23]Capacidad Equipos'!$E$5</f>
        <v>#REF!</v>
      </c>
      <c r="H45" s="81" t="e">
        <f>'[23]Capacidad Equipos'!$B$9*G45</f>
        <v>#REF!</v>
      </c>
      <c r="I45" s="81" t="e">
        <f>'[23]Capacidad Equipos'!$H$11</f>
        <v>#REF!</v>
      </c>
      <c r="J45" s="154" t="e">
        <f t="shared" si="6"/>
        <v>#REF!</v>
      </c>
      <c r="K45" s="155" t="e">
        <f t="shared" si="7"/>
        <v>#REF!</v>
      </c>
      <c r="L45" s="156">
        <f t="shared" si="8"/>
        <v>0</v>
      </c>
      <c r="M45" s="4">
        <f t="shared" si="11"/>
        <v>0</v>
      </c>
      <c r="N45" s="127" t="s">
        <v>4064</v>
      </c>
      <c r="O45" s="151" t="e">
        <f>ELAB2!AM26</f>
        <v>#REF!</v>
      </c>
      <c r="P45" s="151">
        <f>IFERROR(ELAB2!AN26,0)</f>
        <v>0</v>
      </c>
      <c r="Q45" s="153">
        <f t="shared" si="0"/>
        <v>0</v>
      </c>
      <c r="R45" s="81" t="e">
        <f>'[23]Capacidad Equipos'!$K$5</f>
        <v>#REF!</v>
      </c>
      <c r="S45" s="81" t="e">
        <f>'[23]Capacidad Equipos'!$B$9*R45</f>
        <v>#REF!</v>
      </c>
      <c r="T45" s="81" t="e">
        <f>'[23]Capacidad Equipos'!$N$11</f>
        <v>#REF!</v>
      </c>
      <c r="U45" s="154" t="e">
        <f t="shared" si="1"/>
        <v>#REF!</v>
      </c>
      <c r="V45" s="155" t="e">
        <f t="shared" si="2"/>
        <v>#REF!</v>
      </c>
      <c r="W45" s="156">
        <f t="shared" si="3"/>
        <v>0</v>
      </c>
      <c r="X45" s="4">
        <f t="shared" si="12"/>
        <v>0</v>
      </c>
      <c r="Y45" s="164"/>
      <c r="Z45" s="158"/>
      <c r="AA45" s="158"/>
      <c r="AB45" s="159"/>
      <c r="AC45" s="158"/>
      <c r="AD45" s="158"/>
      <c r="AE45" s="158"/>
      <c r="AF45" s="160"/>
      <c r="AG45" s="161"/>
      <c r="AH45" s="162"/>
    </row>
    <row r="46" spans="1:34" x14ac:dyDescent="0.25">
      <c r="A46" s="197"/>
      <c r="B46" s="4">
        <f t="shared" si="10"/>
        <v>0</v>
      </c>
      <c r="C46" s="127" t="s">
        <v>4065</v>
      </c>
      <c r="D46" s="151" t="e">
        <f>ELAB1!AM27</f>
        <v>#REF!</v>
      </c>
      <c r="E46" s="152">
        <f>IFERROR(ELAB1!AN27,0)</f>
        <v>0</v>
      </c>
      <c r="F46" s="153">
        <f t="shared" si="5"/>
        <v>0</v>
      </c>
      <c r="G46" s="81" t="e">
        <f>'[24]Capacidad Equipos'!$E$5</f>
        <v>#REF!</v>
      </c>
      <c r="H46" s="81" t="e">
        <f>'[24]Capacidad Equipos'!$B$9*G46</f>
        <v>#REF!</v>
      </c>
      <c r="I46" s="81" t="e">
        <f>'[24]Capacidad Equipos'!$H$11</f>
        <v>#REF!</v>
      </c>
      <c r="J46" s="154" t="e">
        <f t="shared" si="6"/>
        <v>#REF!</v>
      </c>
      <c r="K46" s="155" t="e">
        <f t="shared" si="7"/>
        <v>#REF!</v>
      </c>
      <c r="L46" s="156">
        <f t="shared" si="8"/>
        <v>0</v>
      </c>
      <c r="M46" s="4">
        <f t="shared" si="11"/>
        <v>0</v>
      </c>
      <c r="N46" s="127" t="s">
        <v>4065</v>
      </c>
      <c r="O46" s="151" t="e">
        <f>ELAB2!AM27</f>
        <v>#REF!</v>
      </c>
      <c r="P46" s="151">
        <f>IFERROR(ELAB2!AN27,0)</f>
        <v>0</v>
      </c>
      <c r="Q46" s="153">
        <f t="shared" si="0"/>
        <v>0</v>
      </c>
      <c r="R46" s="81" t="e">
        <f>'[24]Capacidad Equipos'!$K$5</f>
        <v>#REF!</v>
      </c>
      <c r="S46" s="81" t="e">
        <f>'[24]Capacidad Equipos'!$B$9*R46</f>
        <v>#REF!</v>
      </c>
      <c r="T46" s="81" t="e">
        <f>'[24]Capacidad Equipos'!$N$11</f>
        <v>#REF!</v>
      </c>
      <c r="U46" s="154" t="e">
        <f t="shared" si="1"/>
        <v>#REF!</v>
      </c>
      <c r="V46" s="155" t="e">
        <f t="shared" si="2"/>
        <v>#REF!</v>
      </c>
      <c r="W46" s="156">
        <f t="shared" si="3"/>
        <v>0</v>
      </c>
      <c r="X46" s="4">
        <f t="shared" si="12"/>
        <v>0</v>
      </c>
      <c r="Y46" s="164"/>
      <c r="Z46" s="158"/>
      <c r="AA46" s="158"/>
      <c r="AB46" s="159"/>
      <c r="AC46" s="158"/>
      <c r="AD46" s="158"/>
      <c r="AE46" s="158"/>
      <c r="AF46" s="160"/>
      <c r="AG46" s="161"/>
      <c r="AH46" s="162"/>
    </row>
    <row r="47" spans="1:34" x14ac:dyDescent="0.25">
      <c r="A47" s="197"/>
      <c r="B47" s="4">
        <f t="shared" si="10"/>
        <v>0</v>
      </c>
      <c r="C47" s="127" t="s">
        <v>4066</v>
      </c>
      <c r="D47" s="151" t="e">
        <f>ELAB1!AM28</f>
        <v>#REF!</v>
      </c>
      <c r="E47" s="152">
        <f>IFERROR(ELAB1!AN28,0)</f>
        <v>0</v>
      </c>
      <c r="F47" s="153">
        <f t="shared" si="5"/>
        <v>0</v>
      </c>
      <c r="G47" s="81" t="e">
        <f>'[25]Capacidad Equipos'!$E$5</f>
        <v>#REF!</v>
      </c>
      <c r="H47" s="81" t="e">
        <f>'[25]Capacidad Equipos'!$B$9*G47</f>
        <v>#REF!</v>
      </c>
      <c r="I47" s="81" t="e">
        <f>'[25]Capacidad Equipos'!$H$11</f>
        <v>#REF!</v>
      </c>
      <c r="J47" s="154" t="e">
        <f t="shared" si="6"/>
        <v>#REF!</v>
      </c>
      <c r="K47" s="155" t="e">
        <f t="shared" si="7"/>
        <v>#REF!</v>
      </c>
      <c r="L47" s="156">
        <f t="shared" si="8"/>
        <v>0</v>
      </c>
      <c r="M47" s="4">
        <f t="shared" si="11"/>
        <v>0</v>
      </c>
      <c r="N47" s="127" t="s">
        <v>4066</v>
      </c>
      <c r="O47" s="151" t="e">
        <f>ELAB2!AM28</f>
        <v>#REF!</v>
      </c>
      <c r="P47" s="151">
        <f>IFERROR(ELAB2!AN28,0)</f>
        <v>0</v>
      </c>
      <c r="Q47" s="153">
        <f t="shared" si="0"/>
        <v>0</v>
      </c>
      <c r="R47" s="81" t="e">
        <f>'[25]Capacidad Equipos'!$K$5</f>
        <v>#REF!</v>
      </c>
      <c r="S47" s="81" t="e">
        <f>'[25]Capacidad Equipos'!$B$9*R47</f>
        <v>#REF!</v>
      </c>
      <c r="T47" s="81" t="e">
        <f>'[25]Capacidad Equipos'!$N$11</f>
        <v>#REF!</v>
      </c>
      <c r="U47" s="154" t="e">
        <f t="shared" si="1"/>
        <v>#REF!</v>
      </c>
      <c r="V47" s="155" t="e">
        <f t="shared" si="2"/>
        <v>#REF!</v>
      </c>
      <c r="W47" s="156">
        <f t="shared" si="3"/>
        <v>0</v>
      </c>
      <c r="X47" s="4">
        <f t="shared" si="12"/>
        <v>0</v>
      </c>
      <c r="Y47" s="164"/>
      <c r="Z47" s="158"/>
      <c r="AA47" s="158"/>
      <c r="AB47" s="159"/>
      <c r="AC47" s="158"/>
      <c r="AD47" s="158"/>
      <c r="AE47" s="158"/>
      <c r="AF47" s="160"/>
      <c r="AG47" s="161"/>
      <c r="AH47" s="162"/>
    </row>
    <row r="48" spans="1:34" ht="15.75" thickBot="1" x14ac:dyDescent="0.3">
      <c r="A48" s="198"/>
      <c r="B48" s="165">
        <f t="shared" si="10"/>
        <v>0</v>
      </c>
      <c r="C48" s="128" t="s">
        <v>4067</v>
      </c>
      <c r="D48" s="166" t="e">
        <f>ELAB1!AM29</f>
        <v>#REF!</v>
      </c>
      <c r="E48" s="167">
        <f>IFERROR(ELAB1!AN29,0)</f>
        <v>0</v>
      </c>
      <c r="F48" s="168">
        <f t="shared" si="5"/>
        <v>0</v>
      </c>
      <c r="G48" s="169" t="e">
        <f>'[26]Capacidad Equipos'!$E$5</f>
        <v>#REF!</v>
      </c>
      <c r="H48" s="169" t="e">
        <f>'[26]Capacidad Equipos'!$B$9*G48</f>
        <v>#REF!</v>
      </c>
      <c r="I48" s="169" t="e">
        <f>'[26]Capacidad Equipos'!$H$11</f>
        <v>#REF!</v>
      </c>
      <c r="J48" s="170" t="e">
        <f t="shared" si="6"/>
        <v>#REF!</v>
      </c>
      <c r="K48" s="171" t="e">
        <f t="shared" si="7"/>
        <v>#REF!</v>
      </c>
      <c r="L48" s="172">
        <f t="shared" si="8"/>
        <v>0</v>
      </c>
      <c r="M48" s="165">
        <f t="shared" si="11"/>
        <v>0</v>
      </c>
      <c r="N48" s="128" t="s">
        <v>4067</v>
      </c>
      <c r="O48" s="166" t="e">
        <f>ELAB2!AM29</f>
        <v>#REF!</v>
      </c>
      <c r="P48" s="166">
        <f>IFERROR(ELAB2!AN29,0)</f>
        <v>0</v>
      </c>
      <c r="Q48" s="168">
        <f t="shared" si="0"/>
        <v>0</v>
      </c>
      <c r="R48" s="169" t="e">
        <f>'[26]Capacidad Equipos'!$K$5</f>
        <v>#REF!</v>
      </c>
      <c r="S48" s="169" t="e">
        <f>'[26]Capacidad Equipos'!$B$9*R48</f>
        <v>#REF!</v>
      </c>
      <c r="T48" s="169" t="e">
        <f>'[26]Capacidad Equipos'!$N$11</f>
        <v>#REF!</v>
      </c>
      <c r="U48" s="170" t="e">
        <f t="shared" si="1"/>
        <v>#REF!</v>
      </c>
      <c r="V48" s="171" t="e">
        <f t="shared" si="2"/>
        <v>#REF!</v>
      </c>
      <c r="W48" s="172">
        <f t="shared" si="3"/>
        <v>0</v>
      </c>
      <c r="X48" s="165">
        <f t="shared" si="12"/>
        <v>0</v>
      </c>
      <c r="Y48" s="173"/>
      <c r="Z48" s="174"/>
      <c r="AA48" s="174"/>
      <c r="AB48" s="175"/>
      <c r="AC48" s="174"/>
      <c r="AD48" s="174"/>
      <c r="AE48" s="174"/>
      <c r="AF48" s="176"/>
      <c r="AG48" s="177"/>
      <c r="AH48" s="178"/>
    </row>
    <row r="49" spans="3:34" ht="18.75" x14ac:dyDescent="0.25">
      <c r="C49" s="43" t="s">
        <v>105</v>
      </c>
      <c r="D49" s="44">
        <f>IFERROR(G49/I49,0)</f>
        <v>39.5</v>
      </c>
      <c r="F49" s="45" t="s">
        <v>97</v>
      </c>
      <c r="G49" s="44">
        <f>SUM(E23:E48)</f>
        <v>79</v>
      </c>
      <c r="H49" s="45" t="s">
        <v>98</v>
      </c>
      <c r="I49" s="125">
        <f>MAX(B23:B48)</f>
        <v>2</v>
      </c>
      <c r="J49" s="45"/>
      <c r="K49" s="50"/>
      <c r="L49" s="47"/>
      <c r="N49" s="43" t="s">
        <v>105</v>
      </c>
      <c r="O49" s="44">
        <f>IFERROR(R49/T49,0)</f>
        <v>15</v>
      </c>
      <c r="Q49" s="45" t="s">
        <v>97</v>
      </c>
      <c r="R49" s="44">
        <f>SUM(P23:P48)</f>
        <v>15</v>
      </c>
      <c r="S49" s="45" t="s">
        <v>98</v>
      </c>
      <c r="T49" s="125">
        <f>MAX(M23:M48)</f>
        <v>1</v>
      </c>
      <c r="U49" s="45"/>
      <c r="V49" s="45"/>
      <c r="W49" s="47"/>
      <c r="Y49" s="43" t="s">
        <v>105</v>
      </c>
      <c r="Z49" s="44">
        <f>AC49/AE49</f>
        <v>0</v>
      </c>
      <c r="AB49" s="45" t="s">
        <v>97</v>
      </c>
      <c r="AC49" s="44">
        <f>SUM(AA23:AA48)</f>
        <v>0</v>
      </c>
      <c r="AD49" s="45" t="s">
        <v>98</v>
      </c>
      <c r="AE49" s="46">
        <f>MAX(X23:X48)</f>
        <v>1</v>
      </c>
      <c r="AF49" s="45"/>
      <c r="AG49" s="45"/>
      <c r="AH49" s="47"/>
    </row>
    <row r="50" spans="3:34" ht="19.5" thickBot="1" x14ac:dyDescent="0.3">
      <c r="C50" s="179" t="s">
        <v>106</v>
      </c>
      <c r="D50" s="51">
        <f>SUM(L23:L48)/I49</f>
        <v>7.3488372093023262</v>
      </c>
      <c r="E50" s="165"/>
      <c r="F50" s="165"/>
      <c r="G50" s="165"/>
      <c r="H50" s="165"/>
      <c r="I50" s="165"/>
      <c r="J50" s="165"/>
      <c r="K50" s="165"/>
      <c r="L50" s="180"/>
      <c r="N50" s="179" t="s">
        <v>106</v>
      </c>
      <c r="O50" s="51">
        <f>SUM(W23:W48)/T49</f>
        <v>4.2857142857142856</v>
      </c>
      <c r="P50" s="165"/>
      <c r="Q50" s="165"/>
      <c r="R50" s="165"/>
      <c r="S50" s="165"/>
      <c r="T50" s="165"/>
      <c r="U50" s="165"/>
      <c r="V50" s="165"/>
      <c r="W50" s="180"/>
      <c r="Y50" s="179" t="s">
        <v>106</v>
      </c>
      <c r="Z50" s="51">
        <f>SUM(AH23:AH48)/AE49</f>
        <v>0</v>
      </c>
      <c r="AA50" s="165"/>
      <c r="AB50" s="165"/>
      <c r="AC50" s="165"/>
      <c r="AD50" s="165"/>
      <c r="AE50" s="165"/>
      <c r="AF50" s="165"/>
      <c r="AG50" s="165"/>
      <c r="AH50" s="180"/>
    </row>
    <row r="52" spans="3:34" x14ac:dyDescent="0.25">
      <c r="E52" s="4" t="s">
        <v>99</v>
      </c>
      <c r="F52" s="48">
        <f>SUM(L23:L48)</f>
        <v>14.697674418604652</v>
      </c>
      <c r="G52" s="4">
        <f>SUMIFS(L23:L48,J23:J48,"&gt;0,75")</f>
        <v>14.697674418604652</v>
      </c>
      <c r="P52" s="4" t="s">
        <v>99</v>
      </c>
      <c r="Q52" s="48">
        <f>SUM(W23:W48)</f>
        <v>4.2857142857142856</v>
      </c>
      <c r="R52" s="4">
        <f>SUMIFS(W23:W48,U23:U48,"&gt;0,75")</f>
        <v>4.2857142857142856</v>
      </c>
      <c r="AA52" s="4" t="s">
        <v>99</v>
      </c>
      <c r="AB52" s="48">
        <f>SUM(AH23:AH26)</f>
        <v>0</v>
      </c>
      <c r="AC52" s="4">
        <f>SUMIFS(AH23:AH26,AF23:AF26,"&gt;0,75")</f>
        <v>0</v>
      </c>
    </row>
    <row r="53" spans="3:34" x14ac:dyDescent="0.25">
      <c r="E53" s="4" t="s">
        <v>100</v>
      </c>
      <c r="F53" s="4">
        <f>COUNTIF(F23:F48,"&gt;0")</f>
        <v>2</v>
      </c>
      <c r="G53" s="4">
        <f>COUNTIF(J23:J48,"&gt;0,75")</f>
        <v>2</v>
      </c>
      <c r="P53" s="4" t="s">
        <v>100</v>
      </c>
      <c r="Q53" s="4">
        <f>COUNTIF(Q23:Q48,"&gt;0")</f>
        <v>1</v>
      </c>
      <c r="R53" s="4">
        <f>COUNTIF(U23:U48,"&gt;0,75")</f>
        <v>2</v>
      </c>
      <c r="AA53" s="4" t="s">
        <v>100</v>
      </c>
      <c r="AB53" s="4">
        <f>COUNTIF(AB23:AB26,"&gt;0")</f>
        <v>0</v>
      </c>
      <c r="AC53" s="4">
        <f>COUNTIF(AF23:AF26,"&gt;0,75")</f>
        <v>0</v>
      </c>
    </row>
    <row r="54" spans="3:34" ht="45" x14ac:dyDescent="0.25">
      <c r="E54" s="135" t="s">
        <v>101</v>
      </c>
      <c r="F54" s="48">
        <f>IFERROR(F52/F53,0)</f>
        <v>7.3488372093023262</v>
      </c>
      <c r="G54" s="49">
        <f>G52/G53</f>
        <v>7.3488372093023262</v>
      </c>
      <c r="P54" s="135" t="s">
        <v>101</v>
      </c>
      <c r="Q54" s="48">
        <f>IFERROR(Q52/Q53,0)</f>
        <v>4.2857142857142856</v>
      </c>
      <c r="R54" s="49">
        <f>R52/R53</f>
        <v>2.1428571428571428</v>
      </c>
      <c r="AA54" s="135" t="s">
        <v>101</v>
      </c>
      <c r="AB54" s="48" t="e">
        <f>AB52/AB53</f>
        <v>#DIV/0!</v>
      </c>
      <c r="AC54" s="49" t="e">
        <f>AC52/AC53</f>
        <v>#DIV/0!</v>
      </c>
    </row>
  </sheetData>
  <mergeCells count="4">
    <mergeCell ref="C2:L2"/>
    <mergeCell ref="N2:W2"/>
    <mergeCell ref="Y2:AH2"/>
    <mergeCell ref="A23:A48"/>
  </mergeCells>
  <conditionalFormatting sqref="F23:F48 Q23:Q48 AB23:AB48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3:J48 U23:U48 AF23:AF48">
    <cfRule type="cellIs" dxfId="53" priority="1" operator="greaterThan">
      <formula>0.75</formula>
    </cfRule>
  </conditionalFormatting>
  <pageMargins left="0.7" right="0.7" top="0.75" bottom="0.75" header="0.3" footer="0.3"/>
  <pageSetup paperSize="0" orientation="portrait" horizontalDpi="0" verticalDpi="0" copies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AC40275-8539-4F80-8C0F-D537335307A8}">
          <x14:formula1>
            <xm:f>Config!$A:$A</xm:f>
          </x14:formula1>
          <xm:sqref>C23:C48 N23:N48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97170-76C6-4288-ABC0-0C7220D5C951}">
  <sheetPr>
    <tabColor rgb="FF7030A0"/>
  </sheetPr>
  <dimension ref="A1:H27"/>
  <sheetViews>
    <sheetView zoomScale="70" zoomScaleNormal="70" workbookViewId="0">
      <selection activeCell="B2" sqref="B2"/>
    </sheetView>
  </sheetViews>
  <sheetFormatPr baseColWidth="10" defaultRowHeight="15" x14ac:dyDescent="0.25"/>
  <cols>
    <col min="1" max="1" width="30.140625" bestFit="1" customWidth="1"/>
    <col min="2" max="2" width="26.85546875" bestFit="1" customWidth="1"/>
    <col min="3" max="3" width="30" bestFit="1" customWidth="1"/>
    <col min="4" max="4" width="26" bestFit="1" customWidth="1"/>
    <col min="5" max="5" width="22.140625" bestFit="1" customWidth="1"/>
    <col min="6" max="6" width="18.28515625" bestFit="1" customWidth="1"/>
    <col min="7" max="7" width="14" bestFit="1" customWidth="1"/>
    <col min="8" max="8" width="10.140625" bestFit="1" customWidth="1"/>
  </cols>
  <sheetData>
    <row r="1" spans="1:8" x14ac:dyDescent="0.25">
      <c r="A1" s="1" t="s">
        <v>100</v>
      </c>
      <c r="B1" s="1" t="s">
        <v>107</v>
      </c>
      <c r="C1" s="1" t="s">
        <v>108</v>
      </c>
      <c r="D1" s="1" t="s">
        <v>109</v>
      </c>
      <c r="E1" s="1" t="s">
        <v>110</v>
      </c>
      <c r="F1" s="1" t="s">
        <v>111</v>
      </c>
      <c r="G1" s="1" t="s">
        <v>112</v>
      </c>
      <c r="H1" s="1" t="s">
        <v>113</v>
      </c>
    </row>
    <row r="2" spans="1:8" x14ac:dyDescent="0.25">
      <c r="A2" s="28" t="s">
        <v>50</v>
      </c>
      <c r="B2" t="e">
        <f ca="1">VLOOKUP(A2,ELAB1!A:AT,20,0)+VLOOKUP(A2,#REF!,20,0)+VLOOKUP(A2,#REF!,20,0)</f>
        <v>#N/A</v>
      </c>
      <c r="C2" t="e">
        <f ca="1">VLOOKUP(A2,ELAB1!A:AT,7,0)+VLOOKUP(A2,#REF!,7,0)+VLOOKUP(A2,#REF!,7,0)</f>
        <v>#N/A</v>
      </c>
      <c r="D2" t="e">
        <f ca="1">VLOOKUP(A2,ELAB1!A:AT,11,0)+VLOOKUP(A2,#REF!,11,0)+VLOOKUP(A2,#REF!,11,0)</f>
        <v>#N/A</v>
      </c>
      <c r="E2" t="e">
        <f ca="1">VLOOKUP(A2,ELAB1!A:AT,15,0)+VLOOKUP(A2,#REF!,15,0)+VLOOKUP(A2,#REF!,15,0)</f>
        <v>#N/A</v>
      </c>
      <c r="F2" s="52" t="e">
        <f ca="1">C2/B2</f>
        <v>#N/A</v>
      </c>
      <c r="G2" s="52" t="e">
        <f ca="1">D2/B2</f>
        <v>#N/A</v>
      </c>
      <c r="H2" s="52" t="e">
        <f ca="1">E2/B2</f>
        <v>#N/A</v>
      </c>
    </row>
    <row r="3" spans="1:8" x14ac:dyDescent="0.25">
      <c r="A3" s="28" t="s">
        <v>51</v>
      </c>
      <c r="B3" t="e">
        <f ca="1">VLOOKUP(A3,ELAB1!A:AT,20,0)+VLOOKUP(A3,#REF!,20,0)+VLOOKUP(A3,#REF!,20,0)</f>
        <v>#N/A</v>
      </c>
      <c r="C3" t="e">
        <f ca="1">VLOOKUP(A3,ELAB1!A:AT,7,0)+VLOOKUP(A3,#REF!,7,0)+VLOOKUP(A3,#REF!,7,0)</f>
        <v>#N/A</v>
      </c>
      <c r="D3" t="e">
        <f ca="1">VLOOKUP(A3,ELAB1!A:AT,11,0)+VLOOKUP(A3,#REF!,11,0)+VLOOKUP(A3,#REF!,11,0)</f>
        <v>#N/A</v>
      </c>
      <c r="E3" t="e">
        <f ca="1">VLOOKUP(A3,ELAB1!A:AT,15,0)+VLOOKUP(A3,#REF!,15,0)+VLOOKUP(A3,#REF!,15,0)</f>
        <v>#N/A</v>
      </c>
      <c r="F3" s="52" t="e">
        <f t="shared" ref="F3:F27" ca="1" si="0">C3/B3</f>
        <v>#N/A</v>
      </c>
      <c r="G3" s="52" t="e">
        <f t="shared" ref="G3:G27" ca="1" si="1">D3/B3</f>
        <v>#N/A</v>
      </c>
      <c r="H3" s="52" t="e">
        <f t="shared" ref="H3:H27" ca="1" si="2">E3/B3</f>
        <v>#N/A</v>
      </c>
    </row>
    <row r="4" spans="1:8" x14ac:dyDescent="0.25">
      <c r="A4" s="28" t="s">
        <v>52</v>
      </c>
      <c r="B4" t="e">
        <f ca="1">VLOOKUP(A4,ELAB1!A:AT,20,0)+VLOOKUP(A4,#REF!,20,0)+VLOOKUP(A4,#REF!,20,0)</f>
        <v>#N/A</v>
      </c>
      <c r="C4" t="e">
        <f ca="1">VLOOKUP(A4,ELAB1!A:AT,7,0)+VLOOKUP(A4,#REF!,7,0)+VLOOKUP(A4,#REF!,7,0)</f>
        <v>#N/A</v>
      </c>
      <c r="D4" t="e">
        <f ca="1">VLOOKUP(A4,ELAB1!A:AT,11,0)+VLOOKUP(A4,#REF!,11,0)+VLOOKUP(A4,#REF!,11,0)</f>
        <v>#N/A</v>
      </c>
      <c r="E4" t="e">
        <f ca="1">VLOOKUP(A4,ELAB1!A:AT,15,0)+VLOOKUP(A4,#REF!,15,0)+VLOOKUP(A4,#REF!,15,0)</f>
        <v>#N/A</v>
      </c>
      <c r="F4" s="52" t="e">
        <f t="shared" ca="1" si="0"/>
        <v>#N/A</v>
      </c>
      <c r="G4" s="52" t="e">
        <f t="shared" ca="1" si="1"/>
        <v>#N/A</v>
      </c>
      <c r="H4" s="52" t="e">
        <f t="shared" ca="1" si="2"/>
        <v>#N/A</v>
      </c>
    </row>
    <row r="5" spans="1:8" x14ac:dyDescent="0.25">
      <c r="A5" s="28" t="s">
        <v>53</v>
      </c>
      <c r="B5" t="e">
        <f ca="1">VLOOKUP(A5,ELAB1!A:AT,20,0)+VLOOKUP(A5,#REF!,20,0)+VLOOKUP(A5,#REF!,20,0)</f>
        <v>#N/A</v>
      </c>
      <c r="C5" t="e">
        <f ca="1">VLOOKUP(A5,ELAB1!A:AT,7,0)+VLOOKUP(A5,#REF!,7,0)+VLOOKUP(A5,#REF!,7,0)</f>
        <v>#N/A</v>
      </c>
      <c r="D5" t="e">
        <f ca="1">VLOOKUP(A5,ELAB1!A:AT,11,0)+VLOOKUP(A5,#REF!,11,0)+VLOOKUP(A5,#REF!,11,0)</f>
        <v>#N/A</v>
      </c>
      <c r="E5" t="e">
        <f ca="1">VLOOKUP(A5,ELAB1!A:AT,15,0)+VLOOKUP(A5,#REF!,15,0)+VLOOKUP(A5,#REF!,15,0)</f>
        <v>#N/A</v>
      </c>
      <c r="F5" s="52" t="e">
        <f t="shared" ca="1" si="0"/>
        <v>#N/A</v>
      </c>
      <c r="G5" s="52" t="e">
        <f t="shared" ca="1" si="1"/>
        <v>#N/A</v>
      </c>
      <c r="H5" s="52" t="e">
        <f t="shared" ca="1" si="2"/>
        <v>#N/A</v>
      </c>
    </row>
    <row r="6" spans="1:8" x14ac:dyDescent="0.25">
      <c r="A6" s="28" t="s">
        <v>54</v>
      </c>
      <c r="B6" t="e">
        <f ca="1">VLOOKUP(A6,ELAB1!A:AT,20,0)+VLOOKUP(A6,#REF!,20,0)+VLOOKUP(A6,#REF!,20,0)</f>
        <v>#N/A</v>
      </c>
      <c r="C6" t="e">
        <f ca="1">VLOOKUP(A6,ELAB1!A:AT,7,0)+VLOOKUP(A6,#REF!,7,0)+VLOOKUP(A6,#REF!,7,0)</f>
        <v>#N/A</v>
      </c>
      <c r="D6" t="e">
        <f ca="1">VLOOKUP(A6,ELAB1!A:AT,11,0)+VLOOKUP(A6,#REF!,11,0)+VLOOKUP(A6,#REF!,11,0)</f>
        <v>#N/A</v>
      </c>
      <c r="E6" t="e">
        <f ca="1">VLOOKUP(A6,ELAB1!A:AT,15,0)+VLOOKUP(A6,#REF!,15,0)+VLOOKUP(A6,#REF!,15,0)</f>
        <v>#N/A</v>
      </c>
      <c r="F6" s="52" t="e">
        <f t="shared" ca="1" si="0"/>
        <v>#N/A</v>
      </c>
      <c r="G6" s="52" t="e">
        <f t="shared" ca="1" si="1"/>
        <v>#N/A</v>
      </c>
      <c r="H6" s="52" t="e">
        <f t="shared" ca="1" si="2"/>
        <v>#N/A</v>
      </c>
    </row>
    <row r="7" spans="1:8" x14ac:dyDescent="0.25">
      <c r="A7" s="28" t="s">
        <v>55</v>
      </c>
      <c r="B7" t="e">
        <f ca="1">VLOOKUP(A7,ELAB1!A:AT,20,0)+VLOOKUP(A7,#REF!,20,0)+VLOOKUP(A7,#REF!,20,0)</f>
        <v>#N/A</v>
      </c>
      <c r="C7" t="e">
        <f ca="1">VLOOKUP(A7,ELAB1!A:AT,7,0)+VLOOKUP(A7,#REF!,7,0)+VLOOKUP(A7,#REF!,7,0)</f>
        <v>#N/A</v>
      </c>
      <c r="D7" t="e">
        <f ca="1">VLOOKUP(A7,ELAB1!A:AT,11,0)+VLOOKUP(A7,#REF!,11,0)+VLOOKUP(A7,#REF!,11,0)</f>
        <v>#N/A</v>
      </c>
      <c r="E7" t="e">
        <f ca="1">VLOOKUP(A7,ELAB1!A:AT,15,0)+VLOOKUP(A7,#REF!,15,0)+VLOOKUP(A7,#REF!,15,0)</f>
        <v>#N/A</v>
      </c>
      <c r="F7" s="52" t="e">
        <f t="shared" ca="1" si="0"/>
        <v>#N/A</v>
      </c>
      <c r="G7" s="52" t="e">
        <f t="shared" ca="1" si="1"/>
        <v>#N/A</v>
      </c>
      <c r="H7" s="52" t="e">
        <f t="shared" ca="1" si="2"/>
        <v>#N/A</v>
      </c>
    </row>
    <row r="8" spans="1:8" x14ac:dyDescent="0.25">
      <c r="A8" s="28" t="s">
        <v>56</v>
      </c>
      <c r="B8" t="e">
        <f ca="1">VLOOKUP(A8,ELAB1!A:AT,20,0)+VLOOKUP(A8,#REF!,20,0)+VLOOKUP(A8,#REF!,20,0)</f>
        <v>#N/A</v>
      </c>
      <c r="C8" t="e">
        <f ca="1">VLOOKUP(A8,ELAB1!A:AT,7,0)+VLOOKUP(A8,#REF!,7,0)+VLOOKUP(A8,#REF!,7,0)</f>
        <v>#N/A</v>
      </c>
      <c r="D8" t="e">
        <f ca="1">VLOOKUP(A8,ELAB1!A:AT,11,0)+VLOOKUP(A8,#REF!,11,0)+VLOOKUP(A8,#REF!,11,0)</f>
        <v>#N/A</v>
      </c>
      <c r="E8" t="e">
        <f ca="1">VLOOKUP(A8,ELAB1!A:AT,15,0)+VLOOKUP(A8,#REF!,15,0)+VLOOKUP(A8,#REF!,15,0)</f>
        <v>#N/A</v>
      </c>
      <c r="F8" s="52" t="e">
        <f t="shared" ca="1" si="0"/>
        <v>#N/A</v>
      </c>
      <c r="G8" s="52" t="e">
        <f t="shared" ca="1" si="1"/>
        <v>#N/A</v>
      </c>
      <c r="H8" s="52" t="e">
        <f t="shared" ca="1" si="2"/>
        <v>#N/A</v>
      </c>
    </row>
    <row r="9" spans="1:8" x14ac:dyDescent="0.25">
      <c r="A9" s="29" t="s">
        <v>58</v>
      </c>
      <c r="B9" t="e">
        <f ca="1">VLOOKUP(A9,ELAB1!A:AT,20,0)+VLOOKUP(A9,#REF!,20,0)+VLOOKUP(A9,#REF!,20,0)</f>
        <v>#N/A</v>
      </c>
      <c r="C9" t="e">
        <f ca="1">VLOOKUP(A9,ELAB1!A:AT,7,0)+VLOOKUP(A9,#REF!,7,0)+VLOOKUP(A9,#REF!,7,0)</f>
        <v>#N/A</v>
      </c>
      <c r="D9" t="e">
        <f ca="1">VLOOKUP(A9,ELAB1!A:AT,11,0)+VLOOKUP(A9,#REF!,11,0)+VLOOKUP(A9,#REF!,11,0)</f>
        <v>#N/A</v>
      </c>
      <c r="E9" t="e">
        <f ca="1">VLOOKUP(A9,ELAB1!A:AT,15,0)+VLOOKUP(A9,#REF!,15,0)+VLOOKUP(A9,#REF!,15,0)</f>
        <v>#N/A</v>
      </c>
      <c r="F9" s="52" t="e">
        <f t="shared" ca="1" si="0"/>
        <v>#N/A</v>
      </c>
      <c r="G9" s="52" t="e">
        <f t="shared" ca="1" si="1"/>
        <v>#N/A</v>
      </c>
      <c r="H9" s="52" t="e">
        <f t="shared" ca="1" si="2"/>
        <v>#N/A</v>
      </c>
    </row>
    <row r="10" spans="1:8" x14ac:dyDescent="0.25">
      <c r="A10" s="4" t="s">
        <v>59</v>
      </c>
      <c r="B10" t="e">
        <f ca="1">VLOOKUP(A10,ELAB1!A:AT,20,0)+VLOOKUP(A10,#REF!,20,0)+VLOOKUP(A10,#REF!,20,0)</f>
        <v>#N/A</v>
      </c>
      <c r="C10" t="e">
        <f ca="1">VLOOKUP(A10,ELAB1!A:AT,7,0)+VLOOKUP(A10,#REF!,7,0)+VLOOKUP(A10,#REF!,7,0)</f>
        <v>#N/A</v>
      </c>
      <c r="D10" t="e">
        <f ca="1">VLOOKUP(A10,ELAB1!A:AT,11,0)+VLOOKUP(A10,#REF!,11,0)+VLOOKUP(A10,#REF!,11,0)</f>
        <v>#N/A</v>
      </c>
      <c r="E10" t="e">
        <f ca="1">VLOOKUP(A10,ELAB1!A:AT,15,0)+VLOOKUP(A10,#REF!,15,0)+VLOOKUP(A10,#REF!,15,0)</f>
        <v>#N/A</v>
      </c>
      <c r="F10" s="52" t="e">
        <f t="shared" ca="1" si="0"/>
        <v>#N/A</v>
      </c>
      <c r="G10" s="52" t="e">
        <f t="shared" ca="1" si="1"/>
        <v>#N/A</v>
      </c>
      <c r="H10" s="52" t="e">
        <f t="shared" ca="1" si="2"/>
        <v>#N/A</v>
      </c>
    </row>
    <row r="11" spans="1:8" x14ac:dyDescent="0.25">
      <c r="A11" s="4" t="s">
        <v>60</v>
      </c>
      <c r="B11" t="e">
        <f ca="1">VLOOKUP(A11,ELAB1!A:AT,20,0)+VLOOKUP(A11,#REF!,20,0)+VLOOKUP(A11,#REF!,20,0)</f>
        <v>#N/A</v>
      </c>
      <c r="C11" t="e">
        <f ca="1">VLOOKUP(A11,ELAB1!A:AT,7,0)+VLOOKUP(A11,#REF!,7,0)+VLOOKUP(A11,#REF!,7,0)</f>
        <v>#N/A</v>
      </c>
      <c r="D11" t="e">
        <f ca="1">VLOOKUP(A11,ELAB1!A:AT,11,0)+VLOOKUP(A11,#REF!,11,0)+VLOOKUP(A11,#REF!,11,0)</f>
        <v>#N/A</v>
      </c>
      <c r="E11" t="e">
        <f ca="1">VLOOKUP(A11,ELAB1!A:AT,15,0)+VLOOKUP(A11,#REF!,15,0)+VLOOKUP(A11,#REF!,15,0)</f>
        <v>#N/A</v>
      </c>
      <c r="F11" s="52" t="e">
        <f t="shared" ca="1" si="0"/>
        <v>#N/A</v>
      </c>
      <c r="G11" s="52" t="e">
        <f t="shared" ca="1" si="1"/>
        <v>#N/A</v>
      </c>
      <c r="H11" s="52" t="e">
        <f t="shared" ca="1" si="2"/>
        <v>#N/A</v>
      </c>
    </row>
    <row r="12" spans="1:8" x14ac:dyDescent="0.25">
      <c r="A12" s="4" t="s">
        <v>62</v>
      </c>
      <c r="B12" t="e">
        <f ca="1">VLOOKUP(A12,ELAB1!A:AT,20,0)+VLOOKUP(A12,#REF!,20,0)+VLOOKUP(A12,#REF!,20,0)</f>
        <v>#N/A</v>
      </c>
      <c r="C12" t="e">
        <f ca="1">VLOOKUP(A12,ELAB1!A:AT,7,0)+VLOOKUP(A12,#REF!,7,0)+VLOOKUP(A12,#REF!,7,0)</f>
        <v>#N/A</v>
      </c>
      <c r="D12" t="e">
        <f ca="1">VLOOKUP(A12,ELAB1!A:AT,11,0)+VLOOKUP(A12,#REF!,11,0)+VLOOKUP(A12,#REF!,11,0)</f>
        <v>#N/A</v>
      </c>
      <c r="E12" t="e">
        <f ca="1">VLOOKUP(A12,ELAB1!A:AT,15,0)+VLOOKUP(A12,#REF!,15,0)+VLOOKUP(A12,#REF!,15,0)</f>
        <v>#N/A</v>
      </c>
      <c r="F12" s="52" t="e">
        <f t="shared" ca="1" si="0"/>
        <v>#N/A</v>
      </c>
      <c r="G12" s="52" t="e">
        <f t="shared" ca="1" si="1"/>
        <v>#N/A</v>
      </c>
      <c r="H12" s="52" t="e">
        <f t="shared" ca="1" si="2"/>
        <v>#N/A</v>
      </c>
    </row>
    <row r="13" spans="1:8" x14ac:dyDescent="0.25">
      <c r="A13" s="4" t="s">
        <v>63</v>
      </c>
      <c r="B13" t="e">
        <f ca="1">VLOOKUP(A13,ELAB1!A:AT,20,0)+VLOOKUP(A13,#REF!,20,0)+VLOOKUP(A13,#REF!,20,0)</f>
        <v>#N/A</v>
      </c>
      <c r="C13" t="e">
        <f ca="1">VLOOKUP(A13,ELAB1!A:AT,7,0)+VLOOKUP(A13,#REF!,7,0)+VLOOKUP(A13,#REF!,7,0)</f>
        <v>#N/A</v>
      </c>
      <c r="D13" t="e">
        <f ca="1">VLOOKUP(A13,ELAB1!A:AT,11,0)+VLOOKUP(A13,#REF!,11,0)+VLOOKUP(A13,#REF!,11,0)</f>
        <v>#N/A</v>
      </c>
      <c r="E13" t="e">
        <f ca="1">VLOOKUP(A13,ELAB1!A:AT,15,0)+VLOOKUP(A13,#REF!,15,0)+VLOOKUP(A13,#REF!,15,0)</f>
        <v>#N/A</v>
      </c>
      <c r="F13" s="52" t="e">
        <f t="shared" ca="1" si="0"/>
        <v>#N/A</v>
      </c>
      <c r="G13" s="52" t="e">
        <f t="shared" ca="1" si="1"/>
        <v>#N/A</v>
      </c>
      <c r="H13" s="52" t="e">
        <f t="shared" ca="1" si="2"/>
        <v>#N/A</v>
      </c>
    </row>
    <row r="14" spans="1:8" x14ac:dyDescent="0.25">
      <c r="A14" s="4" t="s">
        <v>64</v>
      </c>
      <c r="B14" t="e">
        <f ca="1">VLOOKUP(A14,ELAB1!A:AT,20,0)+VLOOKUP(A14,#REF!,20,0)+VLOOKUP(A14,#REF!,20,0)</f>
        <v>#N/A</v>
      </c>
      <c r="C14" t="e">
        <f ca="1">VLOOKUP(A14,ELAB1!A:AT,7,0)+VLOOKUP(A14,#REF!,7,0)+VLOOKUP(A14,#REF!,7,0)</f>
        <v>#N/A</v>
      </c>
      <c r="D14" t="e">
        <f ca="1">VLOOKUP(A14,ELAB1!A:AT,11,0)+VLOOKUP(A14,#REF!,11,0)+VLOOKUP(A14,#REF!,11,0)</f>
        <v>#N/A</v>
      </c>
      <c r="E14" t="e">
        <f ca="1">VLOOKUP(A14,ELAB1!A:AT,15,0)+VLOOKUP(A14,#REF!,15,0)+VLOOKUP(A14,#REF!,15,0)</f>
        <v>#N/A</v>
      </c>
      <c r="F14" s="52" t="e">
        <f t="shared" ca="1" si="0"/>
        <v>#N/A</v>
      </c>
      <c r="G14" s="52" t="e">
        <f t="shared" ca="1" si="1"/>
        <v>#N/A</v>
      </c>
      <c r="H14" s="52" t="e">
        <f t="shared" ca="1" si="2"/>
        <v>#N/A</v>
      </c>
    </row>
    <row r="15" spans="1:8" x14ac:dyDescent="0.25">
      <c r="A15" s="4" t="s">
        <v>66</v>
      </c>
      <c r="B15" t="e">
        <f ca="1">VLOOKUP(A15,ELAB1!A:AT,20,0)+VLOOKUP(A15,#REF!,20,0)+VLOOKUP(A15,#REF!,20,0)</f>
        <v>#N/A</v>
      </c>
      <c r="C15" t="e">
        <f ca="1">VLOOKUP(A15,ELAB1!A:AT,7,0)+VLOOKUP(A15,#REF!,7,0)+VLOOKUP(A15,#REF!,7,0)</f>
        <v>#N/A</v>
      </c>
      <c r="D15" t="e">
        <f ca="1">VLOOKUP(A15,ELAB1!A:AT,11,0)+VLOOKUP(A15,#REF!,11,0)+VLOOKUP(A15,#REF!,11,0)</f>
        <v>#N/A</v>
      </c>
      <c r="E15" t="e">
        <f ca="1">VLOOKUP(A15,ELAB1!A:AT,15,0)+VLOOKUP(A15,#REF!,15,0)+VLOOKUP(A15,#REF!,15,0)</f>
        <v>#N/A</v>
      </c>
      <c r="F15" s="52" t="e">
        <f t="shared" ca="1" si="0"/>
        <v>#N/A</v>
      </c>
      <c r="G15" s="52" t="e">
        <f t="shared" ca="1" si="1"/>
        <v>#N/A</v>
      </c>
      <c r="H15" s="52" t="e">
        <f t="shared" ca="1" si="2"/>
        <v>#N/A</v>
      </c>
    </row>
    <row r="16" spans="1:8" x14ac:dyDescent="0.25">
      <c r="A16" s="4" t="s">
        <v>67</v>
      </c>
      <c r="B16" t="e">
        <f ca="1">VLOOKUP(A16,ELAB1!A:AT,20,0)+VLOOKUP(A16,#REF!,20,0)+VLOOKUP(A16,#REF!,20,0)</f>
        <v>#N/A</v>
      </c>
      <c r="C16" t="e">
        <f ca="1">VLOOKUP(A16,ELAB1!A:AT,7,0)+VLOOKUP(A16,#REF!,7,0)+VLOOKUP(A16,#REF!,7,0)</f>
        <v>#N/A</v>
      </c>
      <c r="D16" t="e">
        <f ca="1">VLOOKUP(A16,ELAB1!A:AT,11,0)+VLOOKUP(A16,#REF!,11,0)+VLOOKUP(A16,#REF!,11,0)</f>
        <v>#N/A</v>
      </c>
      <c r="E16" t="e">
        <f ca="1">VLOOKUP(A16,ELAB1!A:AT,15,0)+VLOOKUP(A16,#REF!,15,0)+VLOOKUP(A16,#REF!,15,0)</f>
        <v>#N/A</v>
      </c>
      <c r="F16" s="52" t="e">
        <f t="shared" ca="1" si="0"/>
        <v>#N/A</v>
      </c>
      <c r="G16" s="52" t="e">
        <f t="shared" ca="1" si="1"/>
        <v>#N/A</v>
      </c>
      <c r="H16" s="52" t="e">
        <f t="shared" ca="1" si="2"/>
        <v>#N/A</v>
      </c>
    </row>
    <row r="17" spans="1:8" x14ac:dyDescent="0.25">
      <c r="A17" s="4" t="s">
        <v>68</v>
      </c>
      <c r="B17" t="e">
        <f ca="1">VLOOKUP(A17,ELAB1!A:AT,20,0)+VLOOKUP(A17,#REF!,20,0)+VLOOKUP(A17,#REF!,20,0)</f>
        <v>#N/A</v>
      </c>
      <c r="C17" t="e">
        <f ca="1">VLOOKUP(A17,ELAB1!A:AT,7,0)+VLOOKUP(A17,#REF!,7,0)+VLOOKUP(A17,#REF!,7,0)</f>
        <v>#N/A</v>
      </c>
      <c r="D17" t="e">
        <f ca="1">VLOOKUP(A17,ELAB1!A:AT,11,0)+VLOOKUP(A17,#REF!,11,0)+VLOOKUP(A17,#REF!,11,0)</f>
        <v>#N/A</v>
      </c>
      <c r="E17" t="e">
        <f ca="1">VLOOKUP(A17,ELAB1!A:AT,15,0)+VLOOKUP(A17,#REF!,15,0)+VLOOKUP(A17,#REF!,15,0)</f>
        <v>#N/A</v>
      </c>
      <c r="F17" s="52" t="e">
        <f t="shared" ca="1" si="0"/>
        <v>#N/A</v>
      </c>
      <c r="G17" s="52" t="e">
        <f t="shared" ca="1" si="1"/>
        <v>#N/A</v>
      </c>
      <c r="H17" s="52" t="e">
        <f t="shared" ca="1" si="2"/>
        <v>#N/A</v>
      </c>
    </row>
    <row r="18" spans="1:8" x14ac:dyDescent="0.25">
      <c r="A18" s="4" t="s">
        <v>70</v>
      </c>
      <c r="B18" t="e">
        <f ca="1">VLOOKUP(A18,ELAB1!A:AT,20,0)+VLOOKUP(A18,#REF!,20,0)+VLOOKUP(A18,#REF!,20,0)</f>
        <v>#N/A</v>
      </c>
      <c r="C18" t="e">
        <f ca="1">VLOOKUP(A18,ELAB1!A:AT,7,0)+VLOOKUP(A18,#REF!,7,0)+VLOOKUP(A18,#REF!,7,0)</f>
        <v>#N/A</v>
      </c>
      <c r="D18" t="e">
        <f ca="1">VLOOKUP(A18,ELAB1!A:AT,11,0)+VLOOKUP(A18,#REF!,11,0)+VLOOKUP(A18,#REF!,11,0)</f>
        <v>#N/A</v>
      </c>
      <c r="E18" t="e">
        <f ca="1">VLOOKUP(A18,ELAB1!A:AT,15,0)+VLOOKUP(A18,#REF!,15,0)+VLOOKUP(A18,#REF!,15,0)</f>
        <v>#N/A</v>
      </c>
      <c r="F18" s="52" t="e">
        <f t="shared" ca="1" si="0"/>
        <v>#N/A</v>
      </c>
      <c r="G18" s="52" t="e">
        <f t="shared" ca="1" si="1"/>
        <v>#N/A</v>
      </c>
      <c r="H18" s="52" t="e">
        <f t="shared" ca="1" si="2"/>
        <v>#N/A</v>
      </c>
    </row>
    <row r="19" spans="1:8" x14ac:dyDescent="0.25">
      <c r="A19" s="4" t="s">
        <v>71</v>
      </c>
      <c r="B19" t="e">
        <f ca="1">VLOOKUP(A19,ELAB1!A:AT,20,0)+VLOOKUP(A19,#REF!,20,0)+VLOOKUP(A19,#REF!,20,0)</f>
        <v>#N/A</v>
      </c>
      <c r="C19" t="e">
        <f ca="1">VLOOKUP(A19,ELAB1!A:AT,7,0)+VLOOKUP(A19,#REF!,7,0)+VLOOKUP(A19,#REF!,7,0)</f>
        <v>#N/A</v>
      </c>
      <c r="D19" t="e">
        <f ca="1">VLOOKUP(A19,ELAB1!A:AT,11,0)+VLOOKUP(A19,#REF!,11,0)+VLOOKUP(A19,#REF!,11,0)</f>
        <v>#N/A</v>
      </c>
      <c r="E19" t="e">
        <f ca="1">VLOOKUP(A19,ELAB1!A:AT,15,0)+VLOOKUP(A19,#REF!,15,0)+VLOOKUP(A19,#REF!,15,0)</f>
        <v>#N/A</v>
      </c>
      <c r="F19" s="52" t="e">
        <f t="shared" ca="1" si="0"/>
        <v>#N/A</v>
      </c>
      <c r="G19" s="52" t="e">
        <f t="shared" ca="1" si="1"/>
        <v>#N/A</v>
      </c>
      <c r="H19" s="52" t="e">
        <f t="shared" ca="1" si="2"/>
        <v>#N/A</v>
      </c>
    </row>
    <row r="20" spans="1:8" x14ac:dyDescent="0.25">
      <c r="A20" s="4" t="s">
        <v>72</v>
      </c>
      <c r="B20" t="e">
        <f ca="1">VLOOKUP(A20,ELAB1!A:AT,20,0)+VLOOKUP(A20,#REF!,20,0)+VLOOKUP(A20,#REF!,20,0)</f>
        <v>#N/A</v>
      </c>
      <c r="C20" t="e">
        <f ca="1">VLOOKUP(A20,ELAB1!A:AT,7,0)+VLOOKUP(A20,#REF!,7,0)+VLOOKUP(A20,#REF!,7,0)</f>
        <v>#N/A</v>
      </c>
      <c r="D20" t="e">
        <f ca="1">VLOOKUP(A20,ELAB1!A:AT,11,0)+VLOOKUP(A20,#REF!,11,0)+VLOOKUP(A20,#REF!,11,0)</f>
        <v>#N/A</v>
      </c>
      <c r="E20" t="e">
        <f ca="1">VLOOKUP(A20,ELAB1!A:AT,15,0)+VLOOKUP(A20,#REF!,15,0)+VLOOKUP(A20,#REF!,15,0)</f>
        <v>#N/A</v>
      </c>
      <c r="F20" s="52" t="e">
        <f t="shared" ca="1" si="0"/>
        <v>#N/A</v>
      </c>
      <c r="G20" s="52" t="e">
        <f t="shared" ca="1" si="1"/>
        <v>#N/A</v>
      </c>
      <c r="H20" s="52" t="e">
        <f t="shared" ca="1" si="2"/>
        <v>#N/A</v>
      </c>
    </row>
    <row r="21" spans="1:8" x14ac:dyDescent="0.25">
      <c r="A21" s="4" t="s">
        <v>74</v>
      </c>
      <c r="B21" t="e">
        <f ca="1">VLOOKUP(A21,ELAB1!A:AT,20,0)+VLOOKUP(A21,#REF!,20,0)+VLOOKUP(A21,#REF!,20,0)</f>
        <v>#N/A</v>
      </c>
      <c r="C21" t="e">
        <f ca="1">VLOOKUP(A21,ELAB1!A:AT,7,0)+VLOOKUP(A21,#REF!,7,0)+VLOOKUP(A21,#REF!,7,0)</f>
        <v>#N/A</v>
      </c>
      <c r="D21" t="e">
        <f ca="1">VLOOKUP(A21,ELAB1!A:AT,11,0)+VLOOKUP(A21,#REF!,11,0)+VLOOKUP(A21,#REF!,11,0)</f>
        <v>#N/A</v>
      </c>
      <c r="E21" t="e">
        <f ca="1">VLOOKUP(A21,ELAB1!A:AT,15,0)+VLOOKUP(A21,#REF!,15,0)+VLOOKUP(A21,#REF!,15,0)</f>
        <v>#N/A</v>
      </c>
      <c r="F21" s="52" t="e">
        <f t="shared" ca="1" si="0"/>
        <v>#N/A</v>
      </c>
      <c r="G21" s="52" t="e">
        <f t="shared" ca="1" si="1"/>
        <v>#N/A</v>
      </c>
      <c r="H21" s="52" t="e">
        <f t="shared" ca="1" si="2"/>
        <v>#N/A</v>
      </c>
    </row>
    <row r="22" spans="1:8" x14ac:dyDescent="0.25">
      <c r="A22" s="4" t="s">
        <v>75</v>
      </c>
      <c r="B22" t="e">
        <f ca="1">VLOOKUP(A22,ELAB1!A:AT,20,0)+VLOOKUP(A22,#REF!,20,0)+VLOOKUP(A22,#REF!,20,0)</f>
        <v>#N/A</v>
      </c>
      <c r="C22" t="e">
        <f ca="1">VLOOKUP(A22,ELAB1!A:AT,7,0)+VLOOKUP(A22,#REF!,7,0)+VLOOKUP(A22,#REF!,7,0)</f>
        <v>#N/A</v>
      </c>
      <c r="D22" t="e">
        <f ca="1">VLOOKUP(A22,ELAB1!A:AT,11,0)+VLOOKUP(A22,#REF!,11,0)+VLOOKUP(A22,#REF!,11,0)</f>
        <v>#N/A</v>
      </c>
      <c r="E22" t="e">
        <f ca="1">VLOOKUP(A22,ELAB1!A:AT,15,0)+VLOOKUP(A22,#REF!,15,0)+VLOOKUP(A22,#REF!,15,0)</f>
        <v>#N/A</v>
      </c>
      <c r="F22" s="52" t="e">
        <f t="shared" ca="1" si="0"/>
        <v>#N/A</v>
      </c>
      <c r="G22" s="52" t="e">
        <f t="shared" ca="1" si="1"/>
        <v>#N/A</v>
      </c>
      <c r="H22" s="52" t="e">
        <f t="shared" ca="1" si="2"/>
        <v>#N/A</v>
      </c>
    </row>
    <row r="23" spans="1:8" x14ac:dyDescent="0.25">
      <c r="A23" s="4" t="s">
        <v>76</v>
      </c>
      <c r="B23" t="e">
        <f ca="1">VLOOKUP(A23,ELAB1!A:AT,20,0)+VLOOKUP(A23,#REF!,20,0)+VLOOKUP(A23,#REF!,20,0)</f>
        <v>#N/A</v>
      </c>
      <c r="C23" t="e">
        <f ca="1">VLOOKUP(A23,ELAB1!A:AT,7,0)+VLOOKUP(A23,#REF!,7,0)+VLOOKUP(A23,#REF!,7,0)</f>
        <v>#N/A</v>
      </c>
      <c r="D23" t="e">
        <f ca="1">VLOOKUP(A23,ELAB1!A:AT,11,0)+VLOOKUP(A23,#REF!,11,0)+VLOOKUP(A23,#REF!,11,0)</f>
        <v>#N/A</v>
      </c>
      <c r="E23" t="e">
        <f ca="1">VLOOKUP(A23,ELAB1!A:AT,15,0)+VLOOKUP(A23,#REF!,15,0)+VLOOKUP(A23,#REF!,15,0)</f>
        <v>#N/A</v>
      </c>
      <c r="F23" s="52" t="e">
        <f t="shared" ca="1" si="0"/>
        <v>#N/A</v>
      </c>
      <c r="G23" s="52" t="e">
        <f t="shared" ca="1" si="1"/>
        <v>#N/A</v>
      </c>
      <c r="H23" s="52" t="e">
        <f t="shared" ca="1" si="2"/>
        <v>#N/A</v>
      </c>
    </row>
    <row r="24" spans="1:8" x14ac:dyDescent="0.25">
      <c r="A24" s="4" t="s">
        <v>78</v>
      </c>
      <c r="B24" t="e">
        <f ca="1">VLOOKUP(A24,ELAB1!A:AT,20,0)+VLOOKUP(A24,#REF!,20,0)+VLOOKUP(A24,#REF!,20,0)</f>
        <v>#N/A</v>
      </c>
      <c r="C24" t="e">
        <f ca="1">VLOOKUP(A24,ELAB1!A:AT,7,0)+VLOOKUP(A24,#REF!,7,0)+VLOOKUP(A24,#REF!,7,0)</f>
        <v>#N/A</v>
      </c>
      <c r="D24" t="e">
        <f ca="1">VLOOKUP(A24,ELAB1!A:AT,11,0)+VLOOKUP(A24,#REF!,11,0)+VLOOKUP(A24,#REF!,11,0)</f>
        <v>#N/A</v>
      </c>
      <c r="E24" t="e">
        <f ca="1">VLOOKUP(A24,ELAB1!A:AT,15,0)+VLOOKUP(A24,#REF!,15,0)+VLOOKUP(A24,#REF!,15,0)</f>
        <v>#N/A</v>
      </c>
      <c r="F24" s="52" t="e">
        <f t="shared" ca="1" si="0"/>
        <v>#N/A</v>
      </c>
      <c r="G24" s="52" t="e">
        <f t="shared" ca="1" si="1"/>
        <v>#N/A</v>
      </c>
      <c r="H24" s="52" t="e">
        <f t="shared" ca="1" si="2"/>
        <v>#N/A</v>
      </c>
    </row>
    <row r="25" spans="1:8" x14ac:dyDescent="0.25">
      <c r="A25" s="4" t="s">
        <v>79</v>
      </c>
      <c r="B25" t="e">
        <f ca="1">VLOOKUP(A25,ELAB1!A:AT,20,0)+VLOOKUP(A25,#REF!,20,0)+VLOOKUP(A25,#REF!,20,0)</f>
        <v>#N/A</v>
      </c>
      <c r="C25" t="e">
        <f ca="1">VLOOKUP(A25,ELAB1!A:AT,7,0)+VLOOKUP(A25,#REF!,7,0)+VLOOKUP(A25,#REF!,7,0)</f>
        <v>#N/A</v>
      </c>
      <c r="D25" t="e">
        <f ca="1">VLOOKUP(A25,ELAB1!A:AT,11,0)+VLOOKUP(A25,#REF!,11,0)+VLOOKUP(A25,#REF!,11,0)</f>
        <v>#N/A</v>
      </c>
      <c r="E25" t="e">
        <f ca="1">VLOOKUP(A25,ELAB1!A:AT,15,0)+VLOOKUP(A25,#REF!,15,0)+VLOOKUP(A25,#REF!,15,0)</f>
        <v>#N/A</v>
      </c>
      <c r="F25" s="52" t="e">
        <f t="shared" ca="1" si="0"/>
        <v>#N/A</v>
      </c>
      <c r="G25" s="52" t="e">
        <f t="shared" ca="1" si="1"/>
        <v>#N/A</v>
      </c>
      <c r="H25" s="52" t="e">
        <f t="shared" ca="1" si="2"/>
        <v>#N/A</v>
      </c>
    </row>
    <row r="26" spans="1:8" x14ac:dyDescent="0.25">
      <c r="A26" s="4" t="s">
        <v>80</v>
      </c>
      <c r="B26" t="e">
        <f ca="1">VLOOKUP(A26,ELAB1!A:AT,20,0)+VLOOKUP(A26,#REF!,20,0)+VLOOKUP(A26,#REF!,20,0)</f>
        <v>#N/A</v>
      </c>
      <c r="C26" t="e">
        <f ca="1">VLOOKUP(A26,ELAB1!A:AT,7,0)+VLOOKUP(A26,#REF!,7,0)+VLOOKUP(A26,#REF!,7,0)</f>
        <v>#N/A</v>
      </c>
      <c r="D26" t="e">
        <f ca="1">VLOOKUP(A26,ELAB1!A:AT,11,0)+VLOOKUP(A26,#REF!,11,0)+VLOOKUP(A26,#REF!,11,0)</f>
        <v>#N/A</v>
      </c>
      <c r="E26" t="e">
        <f ca="1">VLOOKUP(A26,ELAB1!A:AT,15,0)+VLOOKUP(A26,#REF!,15,0)+VLOOKUP(A26,#REF!,15,0)</f>
        <v>#N/A</v>
      </c>
      <c r="F26" s="52" t="e">
        <f t="shared" ca="1" si="0"/>
        <v>#N/A</v>
      </c>
      <c r="G26" s="52" t="e">
        <f t="shared" ca="1" si="1"/>
        <v>#N/A</v>
      </c>
      <c r="H26" s="52" t="e">
        <f t="shared" ca="1" si="2"/>
        <v>#N/A</v>
      </c>
    </row>
    <row r="27" spans="1:8" x14ac:dyDescent="0.25">
      <c r="A27" s="4" t="s">
        <v>82</v>
      </c>
      <c r="B27" t="e">
        <f ca="1">VLOOKUP(A27,ELAB1!A:AT,20,0)+VLOOKUP(A27,#REF!,20,0)+VLOOKUP(A27,#REF!,20,0)</f>
        <v>#N/A</v>
      </c>
      <c r="C27" t="e">
        <f ca="1">VLOOKUP(A27,ELAB1!A:AT,7,0)+VLOOKUP(A27,#REF!,7,0)+VLOOKUP(A27,#REF!,7,0)</f>
        <v>#N/A</v>
      </c>
      <c r="D27" t="e">
        <f ca="1">VLOOKUP(A27,ELAB1!A:AT,11,0)+VLOOKUP(A27,#REF!,11,0)+VLOOKUP(A27,#REF!,11,0)</f>
        <v>#N/A</v>
      </c>
      <c r="E27" t="e">
        <f ca="1">VLOOKUP(A27,ELAB1!A:AT,15,0)+VLOOKUP(A27,#REF!,15,0)+VLOOKUP(A27,#REF!,15,0)</f>
        <v>#N/A</v>
      </c>
      <c r="F27" s="52" t="e">
        <f t="shared" ca="1" si="0"/>
        <v>#N/A</v>
      </c>
      <c r="G27" s="52" t="e">
        <f t="shared" ca="1" si="1"/>
        <v>#N/A</v>
      </c>
      <c r="H27" s="52" t="e">
        <f t="shared" ca="1" si="2"/>
        <v>#N/A</v>
      </c>
    </row>
  </sheetData>
  <conditionalFormatting sqref="F2:H2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:H3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4:H4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:H5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:H6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7:H7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8:H8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9:H9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0:H1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H11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2:H1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3:H1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4:H1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:H1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6:H1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7:H17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8:H18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9:H1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0:H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1:H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2:H2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3:H2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4:H2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H2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6:H2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7:H2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3117D2C-EF09-43B9-B3E5-E27F1F6B55C0}">
          <x14:formula1>
            <xm:f>Config!$A:$A</xm:f>
          </x14:formula1>
          <xm:sqref>A2:A27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62B3D-22FD-4160-BE9B-1E834EF68B81}">
  <sheetPr filterMode="1">
    <tabColor theme="8"/>
  </sheetPr>
  <dimension ref="A1:AA807"/>
  <sheetViews>
    <sheetView topLeftCell="H1" workbookViewId="0">
      <selection activeCell="L3" sqref="L3"/>
    </sheetView>
  </sheetViews>
  <sheetFormatPr baseColWidth="10" defaultRowHeight="15" x14ac:dyDescent="0.25"/>
  <cols>
    <col min="1" max="1" width="13" bestFit="1" customWidth="1"/>
    <col min="2" max="2" width="6.85546875" customWidth="1"/>
    <col min="3" max="3" width="45.7109375" customWidth="1"/>
    <col min="4" max="4" width="24.5703125" bestFit="1" customWidth="1"/>
    <col min="5" max="5" width="11.5703125" bestFit="1" customWidth="1"/>
    <col min="6" max="6" width="27.85546875" customWidth="1"/>
    <col min="7" max="7" width="32.5703125" bestFit="1" customWidth="1"/>
    <col min="8" max="8" width="9.140625" bestFit="1" customWidth="1"/>
    <col min="9" max="9" width="13" bestFit="1" customWidth="1"/>
    <col min="10" max="10" width="18.140625" bestFit="1" customWidth="1"/>
    <col min="11" max="11" width="13.7109375" bestFit="1" customWidth="1"/>
    <col min="12" max="12" width="15.140625" customWidth="1"/>
    <col min="13" max="13" width="16.5703125" bestFit="1" customWidth="1"/>
    <col min="14" max="14" width="26" bestFit="1" customWidth="1"/>
    <col min="15" max="16" width="15.7109375" bestFit="1" customWidth="1"/>
    <col min="17" max="18" width="10.7109375" bestFit="1" customWidth="1"/>
    <col min="19" max="19" width="17.140625" customWidth="1"/>
    <col min="20" max="20" width="15.7109375" customWidth="1"/>
    <col min="21" max="21" width="15.7109375" bestFit="1" customWidth="1"/>
    <col min="22" max="22" width="13.5703125" bestFit="1" customWidth="1"/>
    <col min="23" max="23" width="15" bestFit="1" customWidth="1"/>
    <col min="24" max="24" width="15.28515625" bestFit="1" customWidth="1"/>
    <col min="25" max="25" width="16.85546875" bestFit="1" customWidth="1"/>
    <col min="26" max="26" width="17.140625" bestFit="1" customWidth="1"/>
    <col min="27" max="27" width="30.85546875" bestFit="1" customWidth="1"/>
  </cols>
  <sheetData>
    <row r="1" spans="1:27" x14ac:dyDescent="0.25">
      <c r="A1" s="1" t="s">
        <v>114</v>
      </c>
      <c r="B1" s="1" t="s">
        <v>115</v>
      </c>
      <c r="C1" s="1" t="s">
        <v>116</v>
      </c>
      <c r="D1" s="1" t="s">
        <v>86</v>
      </c>
      <c r="E1" s="1" t="s">
        <v>117</v>
      </c>
      <c r="F1" s="1" t="s">
        <v>2</v>
      </c>
      <c r="G1" s="1" t="s">
        <v>118</v>
      </c>
      <c r="H1" s="1" t="s">
        <v>119</v>
      </c>
      <c r="I1" s="1" t="s">
        <v>120</v>
      </c>
      <c r="J1" s="1" t="s">
        <v>121</v>
      </c>
      <c r="K1" s="1" t="s">
        <v>122</v>
      </c>
      <c r="L1" s="1" t="s">
        <v>558</v>
      </c>
      <c r="M1" s="1" t="s">
        <v>559</v>
      </c>
      <c r="N1" s="1" t="s">
        <v>560</v>
      </c>
      <c r="O1" s="1" t="s">
        <v>561</v>
      </c>
      <c r="P1" s="1" t="s">
        <v>562</v>
      </c>
      <c r="Q1" s="1" t="s">
        <v>563</v>
      </c>
      <c r="R1" s="1" t="s">
        <v>564</v>
      </c>
      <c r="S1" s="1" t="s">
        <v>565</v>
      </c>
      <c r="T1" s="1" t="s">
        <v>566</v>
      </c>
      <c r="U1" s="1" t="s">
        <v>567</v>
      </c>
      <c r="V1" s="1" t="s">
        <v>568</v>
      </c>
      <c r="W1" s="55" t="s">
        <v>1317</v>
      </c>
      <c r="X1" s="55" t="s">
        <v>1318</v>
      </c>
      <c r="Y1" s="55" t="s">
        <v>1319</v>
      </c>
      <c r="Z1" s="55" t="s">
        <v>1320</v>
      </c>
      <c r="AA1" s="55" t="s">
        <v>3493</v>
      </c>
    </row>
    <row r="2" spans="1:27" hidden="1" x14ac:dyDescent="0.25">
      <c r="A2" s="53" t="s">
        <v>4165</v>
      </c>
      <c r="B2" t="s">
        <v>124</v>
      </c>
      <c r="C2" t="s">
        <v>4166</v>
      </c>
      <c r="D2" t="s">
        <v>146</v>
      </c>
      <c r="E2" t="s">
        <v>129</v>
      </c>
      <c r="F2" t="s">
        <v>129</v>
      </c>
      <c r="G2" t="s">
        <v>139</v>
      </c>
      <c r="H2" t="s">
        <v>128</v>
      </c>
      <c r="I2" t="s">
        <v>129</v>
      </c>
      <c r="J2" s="53" t="s">
        <v>4131</v>
      </c>
      <c r="K2" t="s">
        <v>131</v>
      </c>
      <c r="L2" t="s">
        <v>569</v>
      </c>
      <c r="M2" t="s">
        <v>570</v>
      </c>
      <c r="N2" t="s">
        <v>4167</v>
      </c>
      <c r="O2" s="54">
        <v>45685.470419178244</v>
      </c>
      <c r="P2" t="s">
        <v>129</v>
      </c>
      <c r="Q2" s="2">
        <v>45685</v>
      </c>
      <c r="R2" t="s">
        <v>129</v>
      </c>
      <c r="S2" s="2">
        <v>45685</v>
      </c>
      <c r="T2" s="2">
        <v>45693</v>
      </c>
      <c r="U2" t="s">
        <v>129</v>
      </c>
      <c r="V2" t="s">
        <v>129</v>
      </c>
      <c r="W2">
        <f>MONTH(O2)</f>
        <v>1</v>
      </c>
      <c r="X2">
        <f>YEAR(O2)</f>
        <v>2025</v>
      </c>
      <c r="Y2">
        <f>IFERROR(MONTH(P2),0)</f>
        <v>0</v>
      </c>
      <c r="Z2">
        <f>IFERROR(YEAR(P2),0)</f>
        <v>0</v>
      </c>
      <c r="AA2" s="111">
        <f>IFERROR(P2-O2,0)</f>
        <v>0</v>
      </c>
    </row>
    <row r="3" spans="1:27" x14ac:dyDescent="0.25">
      <c r="A3" s="53" t="s">
        <v>4168</v>
      </c>
      <c r="B3" t="s">
        <v>124</v>
      </c>
      <c r="C3" t="s">
        <v>4169</v>
      </c>
      <c r="D3" t="s">
        <v>726</v>
      </c>
      <c r="E3" t="s">
        <v>129</v>
      </c>
      <c r="F3" t="s">
        <v>129</v>
      </c>
      <c r="G3" t="s">
        <v>129</v>
      </c>
      <c r="H3" t="s">
        <v>128</v>
      </c>
      <c r="I3" t="s">
        <v>129</v>
      </c>
      <c r="J3" t="s">
        <v>129</v>
      </c>
      <c r="K3" t="s">
        <v>720</v>
      </c>
      <c r="L3" t="s">
        <v>3506</v>
      </c>
      <c r="M3" t="s">
        <v>570</v>
      </c>
      <c r="N3" t="s">
        <v>129</v>
      </c>
      <c r="O3" s="54">
        <v>45685.430305173613</v>
      </c>
      <c r="P3" t="s">
        <v>129</v>
      </c>
      <c r="Q3" t="s">
        <v>129</v>
      </c>
      <c r="R3" t="s">
        <v>129</v>
      </c>
      <c r="S3" t="s">
        <v>129</v>
      </c>
      <c r="T3" t="s">
        <v>129</v>
      </c>
      <c r="U3" t="s">
        <v>129</v>
      </c>
      <c r="V3" t="s">
        <v>129</v>
      </c>
      <c r="W3">
        <f t="shared" ref="W3:W66" si="0">MONTH(O3)</f>
        <v>1</v>
      </c>
      <c r="X3">
        <f t="shared" ref="X3:X66" si="1">YEAR(O3)</f>
        <v>2025</v>
      </c>
      <c r="Y3">
        <f t="shared" ref="Y3:Y66" si="2">IFERROR(MONTH(P3),0)</f>
        <v>0</v>
      </c>
      <c r="Z3">
        <f t="shared" ref="Z3:Z66" si="3">IFERROR(YEAR(P3),0)</f>
        <v>0</v>
      </c>
      <c r="AA3" s="111">
        <f t="shared" ref="AA3:AA66" si="4">IFERROR(P3-O3,0)</f>
        <v>0</v>
      </c>
    </row>
    <row r="4" spans="1:27" hidden="1" x14ac:dyDescent="0.25">
      <c r="A4" s="53" t="s">
        <v>4170</v>
      </c>
      <c r="B4" t="s">
        <v>124</v>
      </c>
      <c r="C4" t="s">
        <v>4171</v>
      </c>
      <c r="D4" t="s">
        <v>148</v>
      </c>
      <c r="E4" t="s">
        <v>129</v>
      </c>
      <c r="F4" t="s">
        <v>129</v>
      </c>
      <c r="G4" t="s">
        <v>139</v>
      </c>
      <c r="H4" t="s">
        <v>128</v>
      </c>
      <c r="I4" t="s">
        <v>129</v>
      </c>
      <c r="J4" s="53" t="s">
        <v>4131</v>
      </c>
      <c r="K4" t="s">
        <v>131</v>
      </c>
      <c r="L4" t="s">
        <v>569</v>
      </c>
      <c r="M4" t="s">
        <v>570</v>
      </c>
      <c r="N4" t="s">
        <v>4172</v>
      </c>
      <c r="O4" s="54">
        <v>45684.508194456015</v>
      </c>
      <c r="P4" s="54">
        <v>45684.559652974538</v>
      </c>
      <c r="Q4" s="2">
        <v>45684</v>
      </c>
      <c r="R4" s="2">
        <v>46022</v>
      </c>
      <c r="S4" s="2">
        <v>45684</v>
      </c>
      <c r="T4" s="2">
        <v>45692</v>
      </c>
      <c r="U4" t="s">
        <v>129</v>
      </c>
      <c r="V4" s="2">
        <v>45684</v>
      </c>
      <c r="W4">
        <f t="shared" si="0"/>
        <v>1</v>
      </c>
      <c r="X4">
        <f t="shared" si="1"/>
        <v>2025</v>
      </c>
      <c r="Y4">
        <f t="shared" si="2"/>
        <v>1</v>
      </c>
      <c r="Z4">
        <f t="shared" si="3"/>
        <v>2025</v>
      </c>
      <c r="AA4" s="111">
        <f t="shared" si="4"/>
        <v>5.1458518522849772E-2</v>
      </c>
    </row>
    <row r="5" spans="1:27" hidden="1" x14ac:dyDescent="0.25">
      <c r="A5" s="53" t="s">
        <v>4173</v>
      </c>
      <c r="B5" t="s">
        <v>124</v>
      </c>
      <c r="C5" t="s">
        <v>4174</v>
      </c>
      <c r="D5" t="s">
        <v>148</v>
      </c>
      <c r="E5" t="s">
        <v>129</v>
      </c>
      <c r="F5" t="s">
        <v>129</v>
      </c>
      <c r="G5" t="s">
        <v>139</v>
      </c>
      <c r="H5" t="s">
        <v>128</v>
      </c>
      <c r="I5" t="s">
        <v>129</v>
      </c>
      <c r="J5" s="53" t="s">
        <v>4131</v>
      </c>
      <c r="K5" t="s">
        <v>131</v>
      </c>
      <c r="L5" t="s">
        <v>3291</v>
      </c>
      <c r="M5" t="s">
        <v>680</v>
      </c>
      <c r="N5" t="s">
        <v>129</v>
      </c>
      <c r="O5" s="54">
        <v>45680.50675148148</v>
      </c>
      <c r="P5" s="54">
        <v>45681.478848854167</v>
      </c>
      <c r="Q5" s="2">
        <v>45658</v>
      </c>
      <c r="R5" s="2">
        <v>46022</v>
      </c>
      <c r="S5" s="2">
        <v>45658</v>
      </c>
      <c r="T5" s="2">
        <v>46022</v>
      </c>
      <c r="U5" s="2">
        <v>45680</v>
      </c>
      <c r="V5" s="2">
        <v>45681</v>
      </c>
      <c r="W5">
        <f t="shared" si="0"/>
        <v>1</v>
      </c>
      <c r="X5">
        <f t="shared" si="1"/>
        <v>2025</v>
      </c>
      <c r="Y5">
        <f t="shared" si="2"/>
        <v>1</v>
      </c>
      <c r="Z5">
        <f t="shared" si="3"/>
        <v>2025</v>
      </c>
      <c r="AA5" s="111">
        <f t="shared" si="4"/>
        <v>0.9720973726871307</v>
      </c>
    </row>
    <row r="6" spans="1:27" hidden="1" x14ac:dyDescent="0.25">
      <c r="A6" s="53" t="s">
        <v>4175</v>
      </c>
      <c r="B6" t="s">
        <v>124</v>
      </c>
      <c r="C6" t="s">
        <v>4176</v>
      </c>
      <c r="D6" t="s">
        <v>187</v>
      </c>
      <c r="E6" t="s">
        <v>129</v>
      </c>
      <c r="F6" t="s">
        <v>129</v>
      </c>
      <c r="G6" t="s">
        <v>139</v>
      </c>
      <c r="H6" t="s">
        <v>128</v>
      </c>
      <c r="I6" t="s">
        <v>129</v>
      </c>
      <c r="J6" s="53" t="s">
        <v>4131</v>
      </c>
      <c r="K6" t="s">
        <v>131</v>
      </c>
      <c r="L6" t="s">
        <v>3291</v>
      </c>
      <c r="M6" t="s">
        <v>570</v>
      </c>
      <c r="N6" t="s">
        <v>129</v>
      </c>
      <c r="O6" s="54">
        <v>45680.505979594906</v>
      </c>
      <c r="P6" t="s">
        <v>129</v>
      </c>
      <c r="Q6" s="2">
        <v>45658</v>
      </c>
      <c r="R6" s="2">
        <v>46022</v>
      </c>
      <c r="S6" s="2">
        <v>45658</v>
      </c>
      <c r="T6" s="2">
        <v>46022</v>
      </c>
      <c r="U6" s="2">
        <v>45680</v>
      </c>
      <c r="V6" t="s">
        <v>129</v>
      </c>
      <c r="W6">
        <f t="shared" si="0"/>
        <v>1</v>
      </c>
      <c r="X6">
        <f t="shared" si="1"/>
        <v>2025</v>
      </c>
      <c r="Y6">
        <f t="shared" si="2"/>
        <v>0</v>
      </c>
      <c r="Z6">
        <f t="shared" si="3"/>
        <v>0</v>
      </c>
      <c r="AA6" s="111">
        <f t="shared" si="4"/>
        <v>0</v>
      </c>
    </row>
    <row r="7" spans="1:27" x14ac:dyDescent="0.25">
      <c r="A7" s="53" t="s">
        <v>4177</v>
      </c>
      <c r="B7" t="s">
        <v>124</v>
      </c>
      <c r="C7" t="s">
        <v>4178</v>
      </c>
      <c r="D7" t="s">
        <v>134</v>
      </c>
      <c r="E7" t="s">
        <v>129</v>
      </c>
      <c r="F7" t="s">
        <v>129</v>
      </c>
      <c r="G7" t="s">
        <v>129</v>
      </c>
      <c r="H7" t="s">
        <v>128</v>
      </c>
      <c r="I7" t="s">
        <v>129</v>
      </c>
      <c r="J7" s="53" t="s">
        <v>4179</v>
      </c>
      <c r="K7" t="s">
        <v>720</v>
      </c>
      <c r="L7" t="s">
        <v>569</v>
      </c>
      <c r="M7" t="s">
        <v>570</v>
      </c>
      <c r="N7" t="s">
        <v>4180</v>
      </c>
      <c r="O7" s="54">
        <v>45680.47725246528</v>
      </c>
      <c r="P7" t="s">
        <v>129</v>
      </c>
      <c r="Q7" s="2">
        <v>45658</v>
      </c>
      <c r="R7" s="2">
        <v>46022</v>
      </c>
      <c r="S7" s="2">
        <v>45658</v>
      </c>
      <c r="T7" s="2">
        <v>46022</v>
      </c>
      <c r="U7" t="s">
        <v>129</v>
      </c>
      <c r="V7" t="s">
        <v>129</v>
      </c>
      <c r="W7">
        <f t="shared" si="0"/>
        <v>1</v>
      </c>
      <c r="X7">
        <f t="shared" si="1"/>
        <v>2025</v>
      </c>
      <c r="Y7">
        <f t="shared" si="2"/>
        <v>0</v>
      </c>
      <c r="Z7">
        <f t="shared" si="3"/>
        <v>0</v>
      </c>
      <c r="AA7" s="111">
        <f t="shared" si="4"/>
        <v>0</v>
      </c>
    </row>
    <row r="8" spans="1:27" x14ac:dyDescent="0.25">
      <c r="A8" s="53" t="s">
        <v>4181</v>
      </c>
      <c r="B8" t="s">
        <v>124</v>
      </c>
      <c r="C8" t="s">
        <v>4182</v>
      </c>
      <c r="D8" t="s">
        <v>134</v>
      </c>
      <c r="E8" t="s">
        <v>129</v>
      </c>
      <c r="F8" t="s">
        <v>129</v>
      </c>
      <c r="G8" t="s">
        <v>139</v>
      </c>
      <c r="H8" t="s">
        <v>128</v>
      </c>
      <c r="I8" t="s">
        <v>129</v>
      </c>
      <c r="J8" s="53" t="s">
        <v>4179</v>
      </c>
      <c r="K8" t="s">
        <v>720</v>
      </c>
      <c r="L8" t="s">
        <v>3506</v>
      </c>
      <c r="M8" t="s">
        <v>570</v>
      </c>
      <c r="N8" t="s">
        <v>4183</v>
      </c>
      <c r="O8" s="54">
        <v>45680.460238518521</v>
      </c>
      <c r="P8" t="s">
        <v>129</v>
      </c>
      <c r="Q8" s="2">
        <v>45658</v>
      </c>
      <c r="R8" s="2">
        <v>46022</v>
      </c>
      <c r="S8" s="2">
        <v>45658</v>
      </c>
      <c r="T8" s="2">
        <v>46022</v>
      </c>
      <c r="U8" t="s">
        <v>129</v>
      </c>
      <c r="V8" t="s">
        <v>129</v>
      </c>
      <c r="W8">
        <f t="shared" si="0"/>
        <v>1</v>
      </c>
      <c r="X8">
        <f t="shared" si="1"/>
        <v>2025</v>
      </c>
      <c r="Y8">
        <f t="shared" si="2"/>
        <v>0</v>
      </c>
      <c r="Z8">
        <f t="shared" si="3"/>
        <v>0</v>
      </c>
      <c r="AA8" s="111">
        <f t="shared" si="4"/>
        <v>0</v>
      </c>
    </row>
    <row r="9" spans="1:27" hidden="1" x14ac:dyDescent="0.25">
      <c r="A9" s="53" t="s">
        <v>4184</v>
      </c>
      <c r="B9" t="s">
        <v>124</v>
      </c>
      <c r="C9" t="s">
        <v>4185</v>
      </c>
      <c r="D9" t="s">
        <v>138</v>
      </c>
      <c r="E9" t="s">
        <v>129</v>
      </c>
      <c r="F9" t="s">
        <v>129</v>
      </c>
      <c r="G9" t="s">
        <v>139</v>
      </c>
      <c r="H9" t="s">
        <v>128</v>
      </c>
      <c r="I9" t="s">
        <v>129</v>
      </c>
      <c r="J9" s="53" t="s">
        <v>4131</v>
      </c>
      <c r="K9" t="s">
        <v>131</v>
      </c>
      <c r="L9" t="s">
        <v>569</v>
      </c>
      <c r="M9" t="s">
        <v>570</v>
      </c>
      <c r="N9" t="s">
        <v>4186</v>
      </c>
      <c r="O9" s="54">
        <v>45680.427537731484</v>
      </c>
      <c r="P9" t="s">
        <v>129</v>
      </c>
      <c r="Q9" s="2">
        <v>45680</v>
      </c>
      <c r="R9" s="2">
        <v>46022</v>
      </c>
      <c r="S9" s="2">
        <v>45680</v>
      </c>
      <c r="T9" s="2">
        <v>45701</v>
      </c>
      <c r="U9" t="s">
        <v>129</v>
      </c>
      <c r="V9" t="s">
        <v>129</v>
      </c>
      <c r="W9">
        <f t="shared" si="0"/>
        <v>1</v>
      </c>
      <c r="X9">
        <f t="shared" si="1"/>
        <v>2025</v>
      </c>
      <c r="Y9">
        <f t="shared" si="2"/>
        <v>0</v>
      </c>
      <c r="Z9">
        <f t="shared" si="3"/>
        <v>0</v>
      </c>
      <c r="AA9" s="111">
        <f t="shared" si="4"/>
        <v>0</v>
      </c>
    </row>
    <row r="10" spans="1:27" hidden="1" x14ac:dyDescent="0.25">
      <c r="A10" s="53" t="s">
        <v>4187</v>
      </c>
      <c r="B10" t="s">
        <v>124</v>
      </c>
      <c r="C10" t="s">
        <v>4188</v>
      </c>
      <c r="D10" t="s">
        <v>138</v>
      </c>
      <c r="E10" t="s">
        <v>129</v>
      </c>
      <c r="F10" t="s">
        <v>129</v>
      </c>
      <c r="G10" t="s">
        <v>139</v>
      </c>
      <c r="H10" t="s">
        <v>128</v>
      </c>
      <c r="I10" t="s">
        <v>129</v>
      </c>
      <c r="J10" s="53" t="s">
        <v>4131</v>
      </c>
      <c r="K10" t="s">
        <v>131</v>
      </c>
      <c r="L10" t="s">
        <v>569</v>
      </c>
      <c r="M10" t="s">
        <v>580</v>
      </c>
      <c r="N10" t="s">
        <v>4189</v>
      </c>
      <c r="O10" s="54">
        <v>45680.400920069442</v>
      </c>
      <c r="P10" t="s">
        <v>129</v>
      </c>
      <c r="Q10" s="2">
        <v>45680</v>
      </c>
      <c r="R10" t="s">
        <v>129</v>
      </c>
      <c r="S10" s="2">
        <v>45680</v>
      </c>
      <c r="T10" s="2">
        <v>45694</v>
      </c>
      <c r="U10" t="s">
        <v>129</v>
      </c>
      <c r="V10" t="s">
        <v>129</v>
      </c>
      <c r="W10">
        <f t="shared" si="0"/>
        <v>1</v>
      </c>
      <c r="X10">
        <f t="shared" si="1"/>
        <v>2025</v>
      </c>
      <c r="Y10">
        <f t="shared" si="2"/>
        <v>0</v>
      </c>
      <c r="Z10">
        <f t="shared" si="3"/>
        <v>0</v>
      </c>
      <c r="AA10" s="111">
        <f t="shared" si="4"/>
        <v>0</v>
      </c>
    </row>
    <row r="11" spans="1:27" hidden="1" x14ac:dyDescent="0.25">
      <c r="A11" s="53" t="s">
        <v>4190</v>
      </c>
      <c r="B11" t="s">
        <v>124</v>
      </c>
      <c r="C11" t="s">
        <v>4191</v>
      </c>
      <c r="D11" t="s">
        <v>126</v>
      </c>
      <c r="E11" t="s">
        <v>135</v>
      </c>
      <c r="F11" t="s">
        <v>4044</v>
      </c>
      <c r="G11" t="s">
        <v>103</v>
      </c>
      <c r="H11" t="s">
        <v>128</v>
      </c>
      <c r="I11" t="s">
        <v>129</v>
      </c>
      <c r="J11" s="53" t="s">
        <v>1460</v>
      </c>
      <c r="K11" t="s">
        <v>131</v>
      </c>
      <c r="L11" t="s">
        <v>3744</v>
      </c>
      <c r="M11" t="s">
        <v>129</v>
      </c>
      <c r="N11" t="s">
        <v>129</v>
      </c>
      <c r="O11" s="54">
        <v>45680.344676377317</v>
      </c>
      <c r="P11" t="s">
        <v>129</v>
      </c>
      <c r="Q11" s="2">
        <v>45693</v>
      </c>
      <c r="R11" s="2">
        <v>45706</v>
      </c>
      <c r="S11" s="2">
        <v>45392</v>
      </c>
      <c r="T11" s="2">
        <v>45657</v>
      </c>
      <c r="U11" t="s">
        <v>129</v>
      </c>
      <c r="V11" t="s">
        <v>129</v>
      </c>
      <c r="W11">
        <f t="shared" si="0"/>
        <v>1</v>
      </c>
      <c r="X11">
        <f t="shared" si="1"/>
        <v>2025</v>
      </c>
      <c r="Y11">
        <f t="shared" si="2"/>
        <v>0</v>
      </c>
      <c r="Z11">
        <f t="shared" si="3"/>
        <v>0</v>
      </c>
      <c r="AA11" s="111">
        <f t="shared" si="4"/>
        <v>0</v>
      </c>
    </row>
    <row r="12" spans="1:27" hidden="1" x14ac:dyDescent="0.25">
      <c r="A12" s="53" t="s">
        <v>4192</v>
      </c>
      <c r="B12" t="s">
        <v>124</v>
      </c>
      <c r="C12" t="s">
        <v>4193</v>
      </c>
      <c r="D12" t="s">
        <v>148</v>
      </c>
      <c r="E12" t="s">
        <v>129</v>
      </c>
      <c r="F12" t="s">
        <v>129</v>
      </c>
      <c r="G12" t="s">
        <v>139</v>
      </c>
      <c r="H12" t="s">
        <v>128</v>
      </c>
      <c r="I12" t="s">
        <v>129</v>
      </c>
      <c r="J12" s="53" t="s">
        <v>4131</v>
      </c>
      <c r="K12" t="s">
        <v>131</v>
      </c>
      <c r="L12" t="s">
        <v>569</v>
      </c>
      <c r="M12" t="s">
        <v>580</v>
      </c>
      <c r="N12" t="s">
        <v>4194</v>
      </c>
      <c r="O12" s="54">
        <v>45679.744531932869</v>
      </c>
      <c r="P12" s="54">
        <v>45684.519761111114</v>
      </c>
      <c r="Q12" s="2">
        <v>45679</v>
      </c>
      <c r="R12" t="s">
        <v>129</v>
      </c>
      <c r="S12" s="2">
        <v>45679</v>
      </c>
      <c r="T12" s="2">
        <v>45695</v>
      </c>
      <c r="U12" t="s">
        <v>129</v>
      </c>
      <c r="V12" s="2">
        <v>45684</v>
      </c>
      <c r="W12">
        <f t="shared" si="0"/>
        <v>1</v>
      </c>
      <c r="X12">
        <f t="shared" si="1"/>
        <v>2025</v>
      </c>
      <c r="Y12">
        <f t="shared" si="2"/>
        <v>1</v>
      </c>
      <c r="Z12">
        <f t="shared" si="3"/>
        <v>2025</v>
      </c>
      <c r="AA12" s="111">
        <f t="shared" si="4"/>
        <v>4.775229178245354</v>
      </c>
    </row>
    <row r="13" spans="1:27" x14ac:dyDescent="0.25">
      <c r="A13" s="53" t="s">
        <v>4195</v>
      </c>
      <c r="B13" t="s">
        <v>124</v>
      </c>
      <c r="C13" t="s">
        <v>4196</v>
      </c>
      <c r="D13" t="s">
        <v>134</v>
      </c>
      <c r="E13" t="s">
        <v>129</v>
      </c>
      <c r="F13" t="s">
        <v>129</v>
      </c>
      <c r="G13" t="s">
        <v>129</v>
      </c>
      <c r="H13" t="s">
        <v>128</v>
      </c>
      <c r="I13" t="s">
        <v>129</v>
      </c>
      <c r="J13" s="53" t="s">
        <v>4179</v>
      </c>
      <c r="K13" t="s">
        <v>720</v>
      </c>
      <c r="L13" t="s">
        <v>569</v>
      </c>
      <c r="M13" t="s">
        <v>570</v>
      </c>
      <c r="N13" t="s">
        <v>4197</v>
      </c>
      <c r="O13" s="54">
        <v>45679.718418449076</v>
      </c>
      <c r="P13" t="s">
        <v>129</v>
      </c>
      <c r="Q13" s="2">
        <v>45658</v>
      </c>
      <c r="R13" s="2">
        <v>46022</v>
      </c>
      <c r="S13" s="2">
        <v>45658</v>
      </c>
      <c r="T13" s="2">
        <v>46022</v>
      </c>
      <c r="U13" t="s">
        <v>129</v>
      </c>
      <c r="V13" t="s">
        <v>129</v>
      </c>
      <c r="W13">
        <f t="shared" si="0"/>
        <v>1</v>
      </c>
      <c r="X13">
        <f t="shared" si="1"/>
        <v>2025</v>
      </c>
      <c r="Y13">
        <f t="shared" si="2"/>
        <v>0</v>
      </c>
      <c r="Z13">
        <f t="shared" si="3"/>
        <v>0</v>
      </c>
      <c r="AA13" s="111">
        <f t="shared" si="4"/>
        <v>0</v>
      </c>
    </row>
    <row r="14" spans="1:27" x14ac:dyDescent="0.25">
      <c r="A14" s="53" t="s">
        <v>4198</v>
      </c>
      <c r="B14" t="s">
        <v>124</v>
      </c>
      <c r="C14" t="s">
        <v>4199</v>
      </c>
      <c r="D14" t="s">
        <v>148</v>
      </c>
      <c r="E14" t="s">
        <v>129</v>
      </c>
      <c r="F14" t="s">
        <v>129</v>
      </c>
      <c r="G14" t="s">
        <v>139</v>
      </c>
      <c r="H14" t="s">
        <v>128</v>
      </c>
      <c r="I14" t="s">
        <v>129</v>
      </c>
      <c r="J14" s="53" t="s">
        <v>4179</v>
      </c>
      <c r="K14" t="s">
        <v>720</v>
      </c>
      <c r="L14" t="s">
        <v>3506</v>
      </c>
      <c r="M14" t="s">
        <v>570</v>
      </c>
      <c r="N14" t="s">
        <v>4200</v>
      </c>
      <c r="O14" s="54">
        <v>45679.543918379626</v>
      </c>
      <c r="P14" s="54">
        <v>45684.753473993056</v>
      </c>
      <c r="Q14" s="2">
        <v>45658</v>
      </c>
      <c r="R14" s="2">
        <v>46022</v>
      </c>
      <c r="S14" s="2">
        <v>45658</v>
      </c>
      <c r="T14" s="2">
        <v>46022</v>
      </c>
      <c r="U14" s="2">
        <v>45684</v>
      </c>
      <c r="V14" s="2">
        <v>45684</v>
      </c>
      <c r="W14">
        <f t="shared" si="0"/>
        <v>1</v>
      </c>
      <c r="X14">
        <f t="shared" si="1"/>
        <v>2025</v>
      </c>
      <c r="Y14">
        <f t="shared" si="2"/>
        <v>1</v>
      </c>
      <c r="Z14">
        <f t="shared" si="3"/>
        <v>2025</v>
      </c>
      <c r="AA14" s="111">
        <f t="shared" si="4"/>
        <v>5.2095556134299841</v>
      </c>
    </row>
    <row r="15" spans="1:27" hidden="1" x14ac:dyDescent="0.25">
      <c r="A15" s="53" t="s">
        <v>4201</v>
      </c>
      <c r="B15" t="s">
        <v>124</v>
      </c>
      <c r="C15" t="s">
        <v>4202</v>
      </c>
      <c r="D15" t="s">
        <v>148</v>
      </c>
      <c r="E15" t="s">
        <v>129</v>
      </c>
      <c r="F15" t="s">
        <v>129</v>
      </c>
      <c r="G15" t="s">
        <v>139</v>
      </c>
      <c r="H15" t="s">
        <v>128</v>
      </c>
      <c r="I15" t="s">
        <v>129</v>
      </c>
      <c r="J15" s="53" t="s">
        <v>4131</v>
      </c>
      <c r="K15" t="s">
        <v>131</v>
      </c>
      <c r="L15" t="s">
        <v>569</v>
      </c>
      <c r="M15" t="s">
        <v>570</v>
      </c>
      <c r="N15" t="s">
        <v>4203</v>
      </c>
      <c r="O15" s="54">
        <v>45678.544417997684</v>
      </c>
      <c r="P15" s="54">
        <v>45680.444521006946</v>
      </c>
      <c r="Q15" s="2">
        <v>45658</v>
      </c>
      <c r="R15" s="2">
        <v>46022</v>
      </c>
      <c r="S15" s="2">
        <v>45658</v>
      </c>
      <c r="T15" s="2">
        <v>46022</v>
      </c>
      <c r="U15" t="s">
        <v>129</v>
      </c>
      <c r="V15" s="2">
        <v>45680</v>
      </c>
      <c r="W15">
        <f t="shared" si="0"/>
        <v>1</v>
      </c>
      <c r="X15">
        <f t="shared" si="1"/>
        <v>2025</v>
      </c>
      <c r="Y15">
        <f t="shared" si="2"/>
        <v>1</v>
      </c>
      <c r="Z15">
        <f t="shared" si="3"/>
        <v>2025</v>
      </c>
      <c r="AA15" s="111">
        <f t="shared" si="4"/>
        <v>1.9001030092622386</v>
      </c>
    </row>
    <row r="16" spans="1:27" hidden="1" x14ac:dyDescent="0.25">
      <c r="A16" s="53" t="s">
        <v>4204</v>
      </c>
      <c r="B16" t="s">
        <v>124</v>
      </c>
      <c r="C16" t="s">
        <v>4205</v>
      </c>
      <c r="D16" t="s">
        <v>148</v>
      </c>
      <c r="E16" t="s">
        <v>129</v>
      </c>
      <c r="F16" t="s">
        <v>129</v>
      </c>
      <c r="G16" t="s">
        <v>139</v>
      </c>
      <c r="H16" t="s">
        <v>128</v>
      </c>
      <c r="I16" t="s">
        <v>129</v>
      </c>
      <c r="J16" s="53" t="s">
        <v>4131</v>
      </c>
      <c r="K16" t="s">
        <v>131</v>
      </c>
      <c r="L16" t="s">
        <v>569</v>
      </c>
      <c r="M16" t="s">
        <v>570</v>
      </c>
      <c r="N16" t="s">
        <v>4206</v>
      </c>
      <c r="O16" s="54">
        <v>45678.532718622686</v>
      </c>
      <c r="P16" s="54">
        <v>45684.557138773147</v>
      </c>
      <c r="Q16" s="2">
        <v>45658</v>
      </c>
      <c r="R16" s="2">
        <v>46022</v>
      </c>
      <c r="S16" s="2">
        <v>45658</v>
      </c>
      <c r="T16" s="2">
        <v>46022</v>
      </c>
      <c r="U16" t="s">
        <v>129</v>
      </c>
      <c r="V16" s="2">
        <v>45684</v>
      </c>
      <c r="W16">
        <f t="shared" si="0"/>
        <v>1</v>
      </c>
      <c r="X16">
        <f t="shared" si="1"/>
        <v>2025</v>
      </c>
      <c r="Y16">
        <f t="shared" si="2"/>
        <v>1</v>
      </c>
      <c r="Z16">
        <f t="shared" si="3"/>
        <v>2025</v>
      </c>
      <c r="AA16" s="111">
        <f t="shared" si="4"/>
        <v>6.0244201504610828</v>
      </c>
    </row>
    <row r="17" spans="1:27" hidden="1" x14ac:dyDescent="0.25">
      <c r="A17" s="53" t="s">
        <v>4207</v>
      </c>
      <c r="B17" t="s">
        <v>124</v>
      </c>
      <c r="C17" t="s">
        <v>4208</v>
      </c>
      <c r="D17" t="s">
        <v>126</v>
      </c>
      <c r="E17" t="s">
        <v>135</v>
      </c>
      <c r="F17" t="s">
        <v>4044</v>
      </c>
      <c r="G17" t="s">
        <v>102</v>
      </c>
      <c r="H17" t="s">
        <v>128</v>
      </c>
      <c r="I17" t="s">
        <v>129</v>
      </c>
      <c r="J17" s="53" t="s">
        <v>4131</v>
      </c>
      <c r="K17" t="s">
        <v>131</v>
      </c>
      <c r="L17" t="s">
        <v>3744</v>
      </c>
      <c r="M17" t="s">
        <v>570</v>
      </c>
      <c r="N17" t="s">
        <v>129</v>
      </c>
      <c r="O17" s="54">
        <v>45677.464717499999</v>
      </c>
      <c r="P17" t="s">
        <v>129</v>
      </c>
      <c r="Q17" s="2">
        <v>45693</v>
      </c>
      <c r="R17" s="2">
        <v>45706</v>
      </c>
      <c r="S17" s="2">
        <v>45658</v>
      </c>
      <c r="T17" s="2">
        <v>46022</v>
      </c>
      <c r="U17" t="s">
        <v>129</v>
      </c>
      <c r="V17" t="s">
        <v>129</v>
      </c>
      <c r="W17">
        <f t="shared" si="0"/>
        <v>1</v>
      </c>
      <c r="X17">
        <f t="shared" si="1"/>
        <v>2025</v>
      </c>
      <c r="Y17">
        <f t="shared" si="2"/>
        <v>0</v>
      </c>
      <c r="Z17">
        <f t="shared" si="3"/>
        <v>0</v>
      </c>
      <c r="AA17" s="111">
        <f t="shared" si="4"/>
        <v>0</v>
      </c>
    </row>
    <row r="18" spans="1:27" hidden="1" x14ac:dyDescent="0.25">
      <c r="A18" s="53" t="s">
        <v>4209</v>
      </c>
      <c r="B18" t="s">
        <v>124</v>
      </c>
      <c r="C18" t="s">
        <v>4210</v>
      </c>
      <c r="D18" t="s">
        <v>148</v>
      </c>
      <c r="E18" t="s">
        <v>129</v>
      </c>
      <c r="F18" t="s">
        <v>129</v>
      </c>
      <c r="G18" t="s">
        <v>139</v>
      </c>
      <c r="H18" t="s">
        <v>128</v>
      </c>
      <c r="I18" t="s">
        <v>129</v>
      </c>
      <c r="J18" s="53" t="s">
        <v>4131</v>
      </c>
      <c r="K18" t="s">
        <v>131</v>
      </c>
      <c r="L18" t="s">
        <v>569</v>
      </c>
      <c r="M18" t="s">
        <v>570</v>
      </c>
      <c r="N18" t="s">
        <v>4211</v>
      </c>
      <c r="O18" s="54">
        <v>45677.419431493057</v>
      </c>
      <c r="P18" s="54">
        <v>45678.469542511571</v>
      </c>
      <c r="Q18" s="2">
        <v>45677</v>
      </c>
      <c r="R18" s="2">
        <v>46022</v>
      </c>
      <c r="S18" s="2">
        <v>45677</v>
      </c>
      <c r="T18" s="2">
        <v>45677</v>
      </c>
      <c r="U18" t="s">
        <v>129</v>
      </c>
      <c r="V18" s="2">
        <v>45678</v>
      </c>
      <c r="W18">
        <f t="shared" si="0"/>
        <v>1</v>
      </c>
      <c r="X18">
        <f t="shared" si="1"/>
        <v>2025</v>
      </c>
      <c r="Y18">
        <f t="shared" si="2"/>
        <v>1</v>
      </c>
      <c r="Z18">
        <f t="shared" si="3"/>
        <v>2025</v>
      </c>
      <c r="AA18" s="111">
        <f t="shared" si="4"/>
        <v>1.0501110185141442</v>
      </c>
    </row>
    <row r="19" spans="1:27" hidden="1" x14ac:dyDescent="0.25">
      <c r="A19" s="53" t="s">
        <v>4212</v>
      </c>
      <c r="B19" t="s">
        <v>124</v>
      </c>
      <c r="C19" t="s">
        <v>4213</v>
      </c>
      <c r="D19" t="s">
        <v>148</v>
      </c>
      <c r="E19" t="s">
        <v>129</v>
      </c>
      <c r="F19" t="s">
        <v>129</v>
      </c>
      <c r="G19" t="s">
        <v>139</v>
      </c>
      <c r="H19" t="s">
        <v>128</v>
      </c>
      <c r="I19" t="s">
        <v>129</v>
      </c>
      <c r="J19" s="53" t="s">
        <v>4131</v>
      </c>
      <c r="K19" t="s">
        <v>131</v>
      </c>
      <c r="L19" t="s">
        <v>569</v>
      </c>
      <c r="M19" t="s">
        <v>570</v>
      </c>
      <c r="N19" t="s">
        <v>4214</v>
      </c>
      <c r="O19" s="54">
        <v>45674.407778379631</v>
      </c>
      <c r="P19" s="54">
        <v>45680.43476290509</v>
      </c>
      <c r="Q19" s="2">
        <v>45658</v>
      </c>
      <c r="R19" s="2">
        <v>46022</v>
      </c>
      <c r="S19" s="2">
        <v>45658</v>
      </c>
      <c r="T19" s="2">
        <v>46022</v>
      </c>
      <c r="U19" t="s">
        <v>129</v>
      </c>
      <c r="V19" s="2">
        <v>45680</v>
      </c>
      <c r="W19">
        <f t="shared" si="0"/>
        <v>1</v>
      </c>
      <c r="X19">
        <f t="shared" si="1"/>
        <v>2025</v>
      </c>
      <c r="Y19">
        <f t="shared" si="2"/>
        <v>1</v>
      </c>
      <c r="Z19">
        <f t="shared" si="3"/>
        <v>2025</v>
      </c>
      <c r="AA19" s="111">
        <f t="shared" si="4"/>
        <v>6.026984525458829</v>
      </c>
    </row>
    <row r="20" spans="1:27" hidden="1" x14ac:dyDescent="0.25">
      <c r="A20" s="53" t="s">
        <v>4215</v>
      </c>
      <c r="B20" t="s">
        <v>124</v>
      </c>
      <c r="C20" t="s">
        <v>4216</v>
      </c>
      <c r="D20" t="s">
        <v>535</v>
      </c>
      <c r="E20" t="s">
        <v>129</v>
      </c>
      <c r="F20" t="s">
        <v>129</v>
      </c>
      <c r="G20" t="s">
        <v>139</v>
      </c>
      <c r="H20" t="s">
        <v>128</v>
      </c>
      <c r="I20" t="s">
        <v>129</v>
      </c>
      <c r="J20" s="53" t="s">
        <v>4131</v>
      </c>
      <c r="K20" t="s">
        <v>131</v>
      </c>
      <c r="L20" t="s">
        <v>3291</v>
      </c>
      <c r="M20" t="s">
        <v>129</v>
      </c>
      <c r="N20" t="s">
        <v>129</v>
      </c>
      <c r="O20" s="54">
        <v>45673.446221423612</v>
      </c>
      <c r="P20" t="s">
        <v>129</v>
      </c>
      <c r="Q20" s="2">
        <v>45292</v>
      </c>
      <c r="R20" s="2">
        <v>45602</v>
      </c>
      <c r="S20" s="2">
        <v>45292</v>
      </c>
      <c r="T20" s="2">
        <v>45657</v>
      </c>
      <c r="U20" s="2">
        <v>45674</v>
      </c>
      <c r="V20" t="s">
        <v>129</v>
      </c>
      <c r="W20">
        <f t="shared" si="0"/>
        <v>1</v>
      </c>
      <c r="X20">
        <f t="shared" si="1"/>
        <v>2025</v>
      </c>
      <c r="Y20">
        <f t="shared" si="2"/>
        <v>0</v>
      </c>
      <c r="Z20">
        <f t="shared" si="3"/>
        <v>0</v>
      </c>
      <c r="AA20" s="111">
        <f t="shared" si="4"/>
        <v>0</v>
      </c>
    </row>
    <row r="21" spans="1:27" hidden="1" x14ac:dyDescent="0.25">
      <c r="A21" s="53" t="s">
        <v>4217</v>
      </c>
      <c r="B21" t="s">
        <v>124</v>
      </c>
      <c r="C21" t="s">
        <v>4218</v>
      </c>
      <c r="D21" t="s">
        <v>148</v>
      </c>
      <c r="E21" t="s">
        <v>129</v>
      </c>
      <c r="F21" t="s">
        <v>129</v>
      </c>
      <c r="G21" t="s">
        <v>129</v>
      </c>
      <c r="H21" t="s">
        <v>128</v>
      </c>
      <c r="I21" t="s">
        <v>129</v>
      </c>
      <c r="J21" s="53" t="s">
        <v>4131</v>
      </c>
      <c r="K21" t="s">
        <v>131</v>
      </c>
      <c r="L21" t="s">
        <v>569</v>
      </c>
      <c r="M21" t="s">
        <v>580</v>
      </c>
      <c r="N21" t="s">
        <v>4219</v>
      </c>
      <c r="O21" s="54">
        <v>45673.417584085648</v>
      </c>
      <c r="P21" s="54">
        <v>45674.383644884256</v>
      </c>
      <c r="Q21" s="2">
        <v>45658</v>
      </c>
      <c r="R21" s="2">
        <v>46022</v>
      </c>
      <c r="S21" s="2">
        <v>45658</v>
      </c>
      <c r="T21" s="2">
        <v>46022</v>
      </c>
      <c r="U21" t="s">
        <v>129</v>
      </c>
      <c r="V21" s="2">
        <v>45674</v>
      </c>
      <c r="W21">
        <f t="shared" si="0"/>
        <v>1</v>
      </c>
      <c r="X21">
        <f t="shared" si="1"/>
        <v>2025</v>
      </c>
      <c r="Y21">
        <f t="shared" si="2"/>
        <v>1</v>
      </c>
      <c r="Z21">
        <f t="shared" si="3"/>
        <v>2025</v>
      </c>
      <c r="AA21" s="111">
        <f t="shared" si="4"/>
        <v>0.96606079860794125</v>
      </c>
    </row>
    <row r="22" spans="1:27" hidden="1" x14ac:dyDescent="0.25">
      <c r="A22" s="53" t="s">
        <v>4220</v>
      </c>
      <c r="B22" t="s">
        <v>124</v>
      </c>
      <c r="C22" t="s">
        <v>4221</v>
      </c>
      <c r="D22" t="s">
        <v>148</v>
      </c>
      <c r="E22" t="s">
        <v>129</v>
      </c>
      <c r="F22" t="s">
        <v>129</v>
      </c>
      <c r="G22" t="s">
        <v>139</v>
      </c>
      <c r="H22" t="s">
        <v>128</v>
      </c>
      <c r="I22" t="s">
        <v>129</v>
      </c>
      <c r="J22" s="53" t="s">
        <v>4131</v>
      </c>
      <c r="K22" t="s">
        <v>131</v>
      </c>
      <c r="L22" t="s">
        <v>569</v>
      </c>
      <c r="M22" t="s">
        <v>570</v>
      </c>
      <c r="N22" t="s">
        <v>4222</v>
      </c>
      <c r="O22" s="54">
        <v>45672.48029835648</v>
      </c>
      <c r="P22" s="54">
        <v>45674.383001932867</v>
      </c>
      <c r="Q22" s="2">
        <v>45658</v>
      </c>
      <c r="R22" s="2">
        <v>46022</v>
      </c>
      <c r="S22" s="2">
        <v>45658</v>
      </c>
      <c r="T22" s="2">
        <v>46022</v>
      </c>
      <c r="U22" t="s">
        <v>129</v>
      </c>
      <c r="V22" s="2">
        <v>45674</v>
      </c>
      <c r="W22">
        <f t="shared" si="0"/>
        <v>1</v>
      </c>
      <c r="X22">
        <f t="shared" si="1"/>
        <v>2025</v>
      </c>
      <c r="Y22">
        <f t="shared" si="2"/>
        <v>1</v>
      </c>
      <c r="Z22">
        <f t="shared" si="3"/>
        <v>2025</v>
      </c>
      <c r="AA22" s="111">
        <f t="shared" si="4"/>
        <v>1.902703576386557</v>
      </c>
    </row>
    <row r="23" spans="1:27" hidden="1" x14ac:dyDescent="0.25">
      <c r="A23" s="53" t="s">
        <v>4223</v>
      </c>
      <c r="B23" t="s">
        <v>124</v>
      </c>
      <c r="C23" t="s">
        <v>4224</v>
      </c>
      <c r="D23" t="s">
        <v>148</v>
      </c>
      <c r="E23" t="s">
        <v>129</v>
      </c>
      <c r="F23" t="s">
        <v>129</v>
      </c>
      <c r="G23" t="s">
        <v>139</v>
      </c>
      <c r="H23" t="s">
        <v>128</v>
      </c>
      <c r="I23" t="s">
        <v>129</v>
      </c>
      <c r="J23" s="53" t="s">
        <v>4131</v>
      </c>
      <c r="K23" t="s">
        <v>131</v>
      </c>
      <c r="L23" t="s">
        <v>3291</v>
      </c>
      <c r="M23" t="s">
        <v>570</v>
      </c>
      <c r="N23" t="s">
        <v>4225</v>
      </c>
      <c r="O23" s="54">
        <v>45672.424264305555</v>
      </c>
      <c r="P23" s="54">
        <v>45674.38909704861</v>
      </c>
      <c r="Q23" s="2">
        <v>45658</v>
      </c>
      <c r="R23" s="2">
        <v>46022</v>
      </c>
      <c r="S23" s="2">
        <v>45658</v>
      </c>
      <c r="T23" s="2">
        <v>46022</v>
      </c>
      <c r="U23" t="s">
        <v>129</v>
      </c>
      <c r="V23" s="2">
        <v>45674</v>
      </c>
      <c r="W23">
        <f t="shared" si="0"/>
        <v>1</v>
      </c>
      <c r="X23">
        <f t="shared" si="1"/>
        <v>2025</v>
      </c>
      <c r="Y23">
        <f t="shared" si="2"/>
        <v>1</v>
      </c>
      <c r="Z23">
        <f t="shared" si="3"/>
        <v>2025</v>
      </c>
      <c r="AA23" s="111">
        <f t="shared" si="4"/>
        <v>1.9648327430550125</v>
      </c>
    </row>
    <row r="24" spans="1:27" hidden="1" x14ac:dyDescent="0.25">
      <c r="A24" s="53" t="s">
        <v>4226</v>
      </c>
      <c r="B24" t="s">
        <v>124</v>
      </c>
      <c r="C24" t="s">
        <v>4227</v>
      </c>
      <c r="D24" t="s">
        <v>134</v>
      </c>
      <c r="E24" t="s">
        <v>129</v>
      </c>
      <c r="F24" t="s">
        <v>129</v>
      </c>
      <c r="G24" t="s">
        <v>139</v>
      </c>
      <c r="H24" t="s">
        <v>128</v>
      </c>
      <c r="I24" t="s">
        <v>129</v>
      </c>
      <c r="J24" s="53" t="s">
        <v>4131</v>
      </c>
      <c r="K24" t="s">
        <v>131</v>
      </c>
      <c r="L24" t="s">
        <v>3744</v>
      </c>
      <c r="M24" t="s">
        <v>570</v>
      </c>
      <c r="N24" t="s">
        <v>4228</v>
      </c>
      <c r="O24" s="54">
        <v>45672.372142372682</v>
      </c>
      <c r="P24" t="s">
        <v>129</v>
      </c>
      <c r="Q24" s="2">
        <v>45672</v>
      </c>
      <c r="R24" s="2">
        <v>46022</v>
      </c>
      <c r="S24" s="2">
        <v>45658</v>
      </c>
      <c r="T24" s="2">
        <v>46022</v>
      </c>
      <c r="U24" t="s">
        <v>129</v>
      </c>
      <c r="V24" t="s">
        <v>129</v>
      </c>
      <c r="W24">
        <f t="shared" si="0"/>
        <v>1</v>
      </c>
      <c r="X24">
        <f t="shared" si="1"/>
        <v>2025</v>
      </c>
      <c r="Y24">
        <f t="shared" si="2"/>
        <v>0</v>
      </c>
      <c r="Z24">
        <f t="shared" si="3"/>
        <v>0</v>
      </c>
      <c r="AA24" s="111">
        <f t="shared" si="4"/>
        <v>0</v>
      </c>
    </row>
    <row r="25" spans="1:27" hidden="1" x14ac:dyDescent="0.25">
      <c r="A25" s="53" t="s">
        <v>4229</v>
      </c>
      <c r="B25" t="s">
        <v>124</v>
      </c>
      <c r="C25" t="s">
        <v>4230</v>
      </c>
      <c r="D25" t="s">
        <v>148</v>
      </c>
      <c r="E25" t="s">
        <v>129</v>
      </c>
      <c r="F25" t="s">
        <v>129</v>
      </c>
      <c r="G25" t="s">
        <v>129</v>
      </c>
      <c r="H25" t="s">
        <v>128</v>
      </c>
      <c r="I25" t="s">
        <v>129</v>
      </c>
      <c r="J25" s="53" t="s">
        <v>4131</v>
      </c>
      <c r="K25" t="s">
        <v>131</v>
      </c>
      <c r="L25" t="s">
        <v>569</v>
      </c>
      <c r="M25" t="s">
        <v>580</v>
      </c>
      <c r="N25" t="s">
        <v>4231</v>
      </c>
      <c r="O25" s="54">
        <v>45671.673189675923</v>
      </c>
      <c r="P25" s="54">
        <v>45671.730484479165</v>
      </c>
      <c r="Q25" s="2">
        <v>45658</v>
      </c>
      <c r="R25" s="2">
        <v>46022</v>
      </c>
      <c r="S25" s="2">
        <v>45658</v>
      </c>
      <c r="T25" s="2">
        <v>46022</v>
      </c>
      <c r="U25" t="s">
        <v>129</v>
      </c>
      <c r="V25" s="2">
        <v>45671</v>
      </c>
      <c r="W25">
        <f t="shared" si="0"/>
        <v>1</v>
      </c>
      <c r="X25">
        <f t="shared" si="1"/>
        <v>2025</v>
      </c>
      <c r="Y25">
        <f t="shared" si="2"/>
        <v>1</v>
      </c>
      <c r="Z25">
        <f t="shared" si="3"/>
        <v>2025</v>
      </c>
      <c r="AA25" s="111">
        <f t="shared" si="4"/>
        <v>5.7294803242257331E-2</v>
      </c>
    </row>
    <row r="26" spans="1:27" hidden="1" x14ac:dyDescent="0.25">
      <c r="A26" s="53" t="s">
        <v>4232</v>
      </c>
      <c r="B26" t="s">
        <v>124</v>
      </c>
      <c r="C26" t="s">
        <v>4233</v>
      </c>
      <c r="D26" t="s">
        <v>148</v>
      </c>
      <c r="E26" t="s">
        <v>129</v>
      </c>
      <c r="F26" t="s">
        <v>129</v>
      </c>
      <c r="G26" t="s">
        <v>139</v>
      </c>
      <c r="H26" t="s">
        <v>128</v>
      </c>
      <c r="I26" t="s">
        <v>129</v>
      </c>
      <c r="J26" s="53" t="s">
        <v>4131</v>
      </c>
      <c r="K26" t="s">
        <v>131</v>
      </c>
      <c r="L26" t="s">
        <v>569</v>
      </c>
      <c r="M26" t="s">
        <v>570</v>
      </c>
      <c r="N26" t="s">
        <v>4234</v>
      </c>
      <c r="O26" s="54">
        <v>45671.669645648151</v>
      </c>
      <c r="P26" s="54">
        <v>45674.386272175929</v>
      </c>
      <c r="Q26" s="2">
        <v>45658</v>
      </c>
      <c r="R26" s="2">
        <v>46022</v>
      </c>
      <c r="S26" s="2">
        <v>45658</v>
      </c>
      <c r="T26" s="2">
        <v>46022</v>
      </c>
      <c r="U26" t="s">
        <v>129</v>
      </c>
      <c r="V26" s="2">
        <v>45674</v>
      </c>
      <c r="W26">
        <f t="shared" si="0"/>
        <v>1</v>
      </c>
      <c r="X26">
        <f t="shared" si="1"/>
        <v>2025</v>
      </c>
      <c r="Y26">
        <f t="shared" si="2"/>
        <v>1</v>
      </c>
      <c r="Z26">
        <f t="shared" si="3"/>
        <v>2025</v>
      </c>
      <c r="AA26" s="111">
        <f t="shared" si="4"/>
        <v>2.7166265277774073</v>
      </c>
    </row>
    <row r="27" spans="1:27" hidden="1" x14ac:dyDescent="0.25">
      <c r="A27" s="53" t="s">
        <v>4235</v>
      </c>
      <c r="B27" t="s">
        <v>124</v>
      </c>
      <c r="C27" t="s">
        <v>4236</v>
      </c>
      <c r="D27" t="s">
        <v>148</v>
      </c>
      <c r="E27" t="s">
        <v>129</v>
      </c>
      <c r="F27" t="s">
        <v>129</v>
      </c>
      <c r="G27" t="s">
        <v>139</v>
      </c>
      <c r="H27" t="s">
        <v>128</v>
      </c>
      <c r="I27" t="s">
        <v>129</v>
      </c>
      <c r="J27" s="53" t="s">
        <v>4131</v>
      </c>
      <c r="K27" t="s">
        <v>131</v>
      </c>
      <c r="L27" t="s">
        <v>569</v>
      </c>
      <c r="M27" t="s">
        <v>570</v>
      </c>
      <c r="N27" t="s">
        <v>4237</v>
      </c>
      <c r="O27" s="54">
        <v>45671.630446539355</v>
      </c>
      <c r="P27" s="54">
        <v>45678.535403483795</v>
      </c>
      <c r="Q27" s="2">
        <v>45671</v>
      </c>
      <c r="R27" s="2">
        <v>46022</v>
      </c>
      <c r="S27" s="2">
        <v>45671</v>
      </c>
      <c r="T27" s="2">
        <v>45678</v>
      </c>
      <c r="U27" t="s">
        <v>129</v>
      </c>
      <c r="V27" s="2">
        <v>45678</v>
      </c>
      <c r="W27">
        <f t="shared" si="0"/>
        <v>1</v>
      </c>
      <c r="X27">
        <f t="shared" si="1"/>
        <v>2025</v>
      </c>
      <c r="Y27">
        <f t="shared" si="2"/>
        <v>1</v>
      </c>
      <c r="Z27">
        <f t="shared" si="3"/>
        <v>2025</v>
      </c>
      <c r="AA27" s="111">
        <f t="shared" si="4"/>
        <v>6.9049569444396184</v>
      </c>
    </row>
    <row r="28" spans="1:27" hidden="1" x14ac:dyDescent="0.25">
      <c r="A28" s="53" t="s">
        <v>4129</v>
      </c>
      <c r="B28" t="s">
        <v>124</v>
      </c>
      <c r="C28" t="s">
        <v>4130</v>
      </c>
      <c r="D28" t="s">
        <v>148</v>
      </c>
      <c r="E28" t="s">
        <v>129</v>
      </c>
      <c r="F28" t="s">
        <v>129</v>
      </c>
      <c r="G28" t="s">
        <v>139</v>
      </c>
      <c r="H28" t="s">
        <v>128</v>
      </c>
      <c r="I28" t="s">
        <v>129</v>
      </c>
      <c r="J28" s="53" t="s">
        <v>4131</v>
      </c>
      <c r="K28" t="s">
        <v>131</v>
      </c>
      <c r="L28" t="s">
        <v>569</v>
      </c>
      <c r="M28" t="s">
        <v>570</v>
      </c>
      <c r="N28" t="s">
        <v>4132</v>
      </c>
      <c r="O28" s="54">
        <v>45670.665102824074</v>
      </c>
      <c r="P28" s="54">
        <v>45685.43015508102</v>
      </c>
      <c r="Q28" s="2">
        <v>45658</v>
      </c>
      <c r="R28" s="2">
        <v>46022</v>
      </c>
      <c r="S28" s="2">
        <v>45658</v>
      </c>
      <c r="T28" s="2">
        <v>46022</v>
      </c>
      <c r="U28" t="s">
        <v>129</v>
      </c>
      <c r="V28" s="2">
        <v>45685</v>
      </c>
      <c r="W28">
        <f t="shared" si="0"/>
        <v>1</v>
      </c>
      <c r="X28">
        <f t="shared" si="1"/>
        <v>2025</v>
      </c>
      <c r="Y28">
        <f t="shared" si="2"/>
        <v>1</v>
      </c>
      <c r="Z28">
        <f t="shared" si="3"/>
        <v>2025</v>
      </c>
      <c r="AA28" s="111">
        <f t="shared" si="4"/>
        <v>14.765052256945637</v>
      </c>
    </row>
    <row r="29" spans="1:27" hidden="1" x14ac:dyDescent="0.25">
      <c r="A29" s="53" t="s">
        <v>4133</v>
      </c>
      <c r="B29" t="s">
        <v>124</v>
      </c>
      <c r="C29" t="s">
        <v>4134</v>
      </c>
      <c r="D29" t="s">
        <v>148</v>
      </c>
      <c r="E29" t="s">
        <v>129</v>
      </c>
      <c r="F29" t="s">
        <v>129</v>
      </c>
      <c r="G29" t="s">
        <v>139</v>
      </c>
      <c r="H29" t="s">
        <v>128</v>
      </c>
      <c r="I29" t="s">
        <v>129</v>
      </c>
      <c r="J29" s="53" t="s">
        <v>4131</v>
      </c>
      <c r="K29" t="s">
        <v>131</v>
      </c>
      <c r="L29" t="s">
        <v>569</v>
      </c>
      <c r="M29" t="s">
        <v>570</v>
      </c>
      <c r="N29" t="s">
        <v>4135</v>
      </c>
      <c r="O29" s="54">
        <v>45667.378683298608</v>
      </c>
      <c r="P29" s="54">
        <v>45667.383714641204</v>
      </c>
      <c r="Q29" s="2">
        <v>45658</v>
      </c>
      <c r="R29" s="2">
        <v>46022</v>
      </c>
      <c r="S29" s="2">
        <v>45658</v>
      </c>
      <c r="T29" s="2">
        <v>46022</v>
      </c>
      <c r="U29" t="s">
        <v>129</v>
      </c>
      <c r="V29" s="2">
        <v>45667</v>
      </c>
      <c r="W29">
        <f t="shared" si="0"/>
        <v>1</v>
      </c>
      <c r="X29">
        <f t="shared" si="1"/>
        <v>2025</v>
      </c>
      <c r="Y29">
        <f t="shared" si="2"/>
        <v>1</v>
      </c>
      <c r="Z29">
        <f t="shared" si="3"/>
        <v>2025</v>
      </c>
      <c r="AA29" s="111">
        <f t="shared" si="4"/>
        <v>5.0313425963395275E-3</v>
      </c>
    </row>
    <row r="30" spans="1:27" hidden="1" x14ac:dyDescent="0.25">
      <c r="A30" s="53" t="s">
        <v>4136</v>
      </c>
      <c r="B30" t="s">
        <v>124</v>
      </c>
      <c r="C30" t="s">
        <v>4137</v>
      </c>
      <c r="D30" t="s">
        <v>171</v>
      </c>
      <c r="E30" t="s">
        <v>129</v>
      </c>
      <c r="F30" t="s">
        <v>129</v>
      </c>
      <c r="G30" t="s">
        <v>139</v>
      </c>
      <c r="H30" t="s">
        <v>128</v>
      </c>
      <c r="I30" t="s">
        <v>129</v>
      </c>
      <c r="J30" s="53" t="s">
        <v>4131</v>
      </c>
      <c r="K30" t="s">
        <v>131</v>
      </c>
      <c r="L30" t="s">
        <v>3291</v>
      </c>
      <c r="M30" t="s">
        <v>570</v>
      </c>
      <c r="N30" t="s">
        <v>4138</v>
      </c>
      <c r="O30" s="54">
        <v>45666.522902048608</v>
      </c>
      <c r="P30" s="54">
        <v>45666.529619421293</v>
      </c>
      <c r="Q30" s="2">
        <v>45658</v>
      </c>
      <c r="R30" s="2">
        <v>46022</v>
      </c>
      <c r="S30" s="2">
        <v>45658</v>
      </c>
      <c r="T30" s="2">
        <v>46022</v>
      </c>
      <c r="U30" t="s">
        <v>129</v>
      </c>
      <c r="V30" t="s">
        <v>129</v>
      </c>
      <c r="W30">
        <f t="shared" si="0"/>
        <v>1</v>
      </c>
      <c r="X30">
        <f t="shared" si="1"/>
        <v>2025</v>
      </c>
      <c r="Y30">
        <f t="shared" si="2"/>
        <v>1</v>
      </c>
      <c r="Z30">
        <f t="shared" si="3"/>
        <v>2025</v>
      </c>
      <c r="AA30" s="111">
        <f t="shared" si="4"/>
        <v>6.7173726856708527E-3</v>
      </c>
    </row>
    <row r="31" spans="1:27" hidden="1" x14ac:dyDescent="0.25">
      <c r="A31" s="53" t="s">
        <v>4139</v>
      </c>
      <c r="B31" t="s">
        <v>124</v>
      </c>
      <c r="C31" t="s">
        <v>4140</v>
      </c>
      <c r="D31" t="s">
        <v>171</v>
      </c>
      <c r="E31" t="s">
        <v>129</v>
      </c>
      <c r="F31" t="s">
        <v>129</v>
      </c>
      <c r="G31" t="s">
        <v>129</v>
      </c>
      <c r="H31" t="s">
        <v>128</v>
      </c>
      <c r="I31" t="s">
        <v>129</v>
      </c>
      <c r="J31" s="53" t="s">
        <v>4131</v>
      </c>
      <c r="K31" t="s">
        <v>131</v>
      </c>
      <c r="L31" t="s">
        <v>3291</v>
      </c>
      <c r="M31" t="s">
        <v>570</v>
      </c>
      <c r="N31" t="s">
        <v>129</v>
      </c>
      <c r="O31" s="54">
        <v>45664.590271134257</v>
      </c>
      <c r="P31" s="54">
        <v>45671.433292615744</v>
      </c>
      <c r="Q31" s="2">
        <v>45658</v>
      </c>
      <c r="R31" s="2">
        <v>46022</v>
      </c>
      <c r="S31" s="2">
        <v>45658</v>
      </c>
      <c r="T31" s="2">
        <v>46022</v>
      </c>
      <c r="U31" s="2">
        <v>45665</v>
      </c>
      <c r="V31" t="s">
        <v>129</v>
      </c>
      <c r="W31">
        <f t="shared" si="0"/>
        <v>1</v>
      </c>
      <c r="X31">
        <f t="shared" si="1"/>
        <v>2025</v>
      </c>
      <c r="Y31">
        <f t="shared" si="2"/>
        <v>1</v>
      </c>
      <c r="Z31">
        <f t="shared" si="3"/>
        <v>2025</v>
      </c>
      <c r="AA31" s="111">
        <f t="shared" si="4"/>
        <v>6.8430214814870851</v>
      </c>
    </row>
    <row r="32" spans="1:27" x14ac:dyDescent="0.25">
      <c r="A32" s="53" t="s">
        <v>4141</v>
      </c>
      <c r="B32" t="s">
        <v>124</v>
      </c>
      <c r="C32" t="s">
        <v>4142</v>
      </c>
      <c r="D32" t="s">
        <v>134</v>
      </c>
      <c r="E32" t="s">
        <v>288</v>
      </c>
      <c r="F32" t="s">
        <v>3031</v>
      </c>
      <c r="G32" t="s">
        <v>874</v>
      </c>
      <c r="H32" t="s">
        <v>128</v>
      </c>
      <c r="I32" t="s">
        <v>129</v>
      </c>
      <c r="J32" s="53" t="s">
        <v>4179</v>
      </c>
      <c r="K32" t="s">
        <v>720</v>
      </c>
      <c r="L32" t="s">
        <v>3291</v>
      </c>
      <c r="M32" t="s">
        <v>570</v>
      </c>
      <c r="N32" t="s">
        <v>129</v>
      </c>
      <c r="O32" s="54">
        <v>45657.532144988429</v>
      </c>
      <c r="P32" t="s">
        <v>129</v>
      </c>
      <c r="Q32" s="2">
        <v>45686</v>
      </c>
      <c r="R32" s="2">
        <v>45699</v>
      </c>
      <c r="S32" t="s">
        <v>129</v>
      </c>
      <c r="T32" t="s">
        <v>129</v>
      </c>
      <c r="U32" t="s">
        <v>129</v>
      </c>
      <c r="V32" t="s">
        <v>129</v>
      </c>
      <c r="W32">
        <f t="shared" si="0"/>
        <v>12</v>
      </c>
      <c r="X32">
        <f t="shared" si="1"/>
        <v>2024</v>
      </c>
      <c r="Y32">
        <f t="shared" si="2"/>
        <v>0</v>
      </c>
      <c r="Z32">
        <f t="shared" si="3"/>
        <v>0</v>
      </c>
      <c r="AA32" s="111">
        <f t="shared" si="4"/>
        <v>0</v>
      </c>
    </row>
    <row r="33" spans="1:27" hidden="1" x14ac:dyDescent="0.25">
      <c r="A33" s="53" t="s">
        <v>4143</v>
      </c>
      <c r="B33" t="s">
        <v>124</v>
      </c>
      <c r="C33" t="s">
        <v>4144</v>
      </c>
      <c r="D33" t="s">
        <v>148</v>
      </c>
      <c r="E33" t="s">
        <v>129</v>
      </c>
      <c r="F33" t="s">
        <v>129</v>
      </c>
      <c r="G33" t="s">
        <v>139</v>
      </c>
      <c r="H33" t="s">
        <v>128</v>
      </c>
      <c r="I33" t="s">
        <v>129</v>
      </c>
      <c r="J33" s="53" t="s">
        <v>130</v>
      </c>
      <c r="K33" t="s">
        <v>131</v>
      </c>
      <c r="L33" t="s">
        <v>569</v>
      </c>
      <c r="M33" t="s">
        <v>570</v>
      </c>
      <c r="N33" t="s">
        <v>4145</v>
      </c>
      <c r="O33" s="54">
        <v>45657.500159108793</v>
      </c>
      <c r="P33" s="54">
        <v>45665.445125439815</v>
      </c>
      <c r="Q33" s="2">
        <v>45657</v>
      </c>
      <c r="R33" t="s">
        <v>129</v>
      </c>
      <c r="S33" s="2">
        <v>45292</v>
      </c>
      <c r="T33" s="2">
        <v>45666</v>
      </c>
      <c r="U33" t="s">
        <v>129</v>
      </c>
      <c r="V33" s="2">
        <v>45665</v>
      </c>
      <c r="W33">
        <f t="shared" si="0"/>
        <v>12</v>
      </c>
      <c r="X33">
        <f t="shared" si="1"/>
        <v>2024</v>
      </c>
      <c r="Y33">
        <f t="shared" si="2"/>
        <v>1</v>
      </c>
      <c r="Z33">
        <f t="shared" si="3"/>
        <v>2025</v>
      </c>
      <c r="AA33" s="111">
        <f t="shared" si="4"/>
        <v>7.9449663310224423</v>
      </c>
    </row>
    <row r="34" spans="1:27" hidden="1" x14ac:dyDescent="0.25">
      <c r="A34" s="53" t="s">
        <v>4146</v>
      </c>
      <c r="B34" t="s">
        <v>124</v>
      </c>
      <c r="C34" t="s">
        <v>4147</v>
      </c>
      <c r="D34" t="s">
        <v>148</v>
      </c>
      <c r="E34" t="s">
        <v>129</v>
      </c>
      <c r="F34" t="s">
        <v>129</v>
      </c>
      <c r="G34" t="s">
        <v>139</v>
      </c>
      <c r="H34" t="s">
        <v>128</v>
      </c>
      <c r="I34" t="s">
        <v>129</v>
      </c>
      <c r="J34" s="53" t="s">
        <v>130</v>
      </c>
      <c r="K34" t="s">
        <v>131</v>
      </c>
      <c r="L34" t="s">
        <v>569</v>
      </c>
      <c r="M34" t="s">
        <v>570</v>
      </c>
      <c r="N34" t="s">
        <v>4148</v>
      </c>
      <c r="O34" s="54">
        <v>45657.413573252314</v>
      </c>
      <c r="P34" s="54">
        <v>45671.432947800924</v>
      </c>
      <c r="Q34" s="2">
        <v>45657</v>
      </c>
      <c r="R34" s="2">
        <v>45602</v>
      </c>
      <c r="S34" s="2">
        <v>45657</v>
      </c>
      <c r="T34" s="2">
        <v>45666</v>
      </c>
      <c r="U34" t="s">
        <v>129</v>
      </c>
      <c r="V34" s="2">
        <v>45671</v>
      </c>
      <c r="W34">
        <f t="shared" si="0"/>
        <v>12</v>
      </c>
      <c r="X34">
        <f t="shared" si="1"/>
        <v>2024</v>
      </c>
      <c r="Y34">
        <f t="shared" si="2"/>
        <v>1</v>
      </c>
      <c r="Z34">
        <f t="shared" si="3"/>
        <v>2025</v>
      </c>
      <c r="AA34" s="111">
        <f t="shared" si="4"/>
        <v>14.019374548610358</v>
      </c>
    </row>
    <row r="35" spans="1:27" hidden="1" x14ac:dyDescent="0.25">
      <c r="A35" s="53" t="s">
        <v>4149</v>
      </c>
      <c r="B35" t="s">
        <v>124</v>
      </c>
      <c r="C35" t="s">
        <v>4150</v>
      </c>
      <c r="D35" t="s">
        <v>148</v>
      </c>
      <c r="E35" t="s">
        <v>129</v>
      </c>
      <c r="F35" t="s">
        <v>129</v>
      </c>
      <c r="G35" t="s">
        <v>139</v>
      </c>
      <c r="H35" t="s">
        <v>128</v>
      </c>
      <c r="I35" t="s">
        <v>129</v>
      </c>
      <c r="J35" s="53" t="s">
        <v>130</v>
      </c>
      <c r="K35" t="s">
        <v>131</v>
      </c>
      <c r="L35" t="s">
        <v>569</v>
      </c>
      <c r="M35" t="s">
        <v>570</v>
      </c>
      <c r="N35" t="s">
        <v>4151</v>
      </c>
      <c r="O35" s="54">
        <v>45652.554397870372</v>
      </c>
      <c r="P35" s="54">
        <v>45652.684386365741</v>
      </c>
      <c r="Q35" s="2">
        <v>45292</v>
      </c>
      <c r="R35" s="2">
        <v>45602</v>
      </c>
      <c r="S35" s="2">
        <v>45292</v>
      </c>
      <c r="T35" s="2">
        <v>45657</v>
      </c>
      <c r="U35" t="s">
        <v>129</v>
      </c>
      <c r="V35" s="2">
        <v>45652</v>
      </c>
      <c r="W35">
        <f t="shared" si="0"/>
        <v>12</v>
      </c>
      <c r="X35">
        <f t="shared" si="1"/>
        <v>2024</v>
      </c>
      <c r="Y35">
        <f t="shared" si="2"/>
        <v>12</v>
      </c>
      <c r="Z35">
        <f t="shared" si="3"/>
        <v>2024</v>
      </c>
      <c r="AA35" s="111">
        <f t="shared" si="4"/>
        <v>0.12998849536961643</v>
      </c>
    </row>
    <row r="36" spans="1:27" x14ac:dyDescent="0.25">
      <c r="A36" s="53" t="s">
        <v>4152</v>
      </c>
      <c r="B36" t="s">
        <v>124</v>
      </c>
      <c r="C36" t="s">
        <v>4153</v>
      </c>
      <c r="D36" t="s">
        <v>168</v>
      </c>
      <c r="E36" t="s">
        <v>129</v>
      </c>
      <c r="F36" t="s">
        <v>129</v>
      </c>
      <c r="G36" t="s">
        <v>139</v>
      </c>
      <c r="H36" t="s">
        <v>128</v>
      </c>
      <c r="I36" t="s">
        <v>129</v>
      </c>
      <c r="J36" s="53" t="s">
        <v>4179</v>
      </c>
      <c r="K36" t="s">
        <v>720</v>
      </c>
      <c r="L36" t="s">
        <v>3401</v>
      </c>
      <c r="M36" t="s">
        <v>570</v>
      </c>
      <c r="N36" t="s">
        <v>129</v>
      </c>
      <c r="O36" s="54">
        <v>45650.494365555554</v>
      </c>
      <c r="P36" t="s">
        <v>129</v>
      </c>
      <c r="Q36" t="s">
        <v>129</v>
      </c>
      <c r="R36" t="s">
        <v>129</v>
      </c>
      <c r="S36" t="s">
        <v>129</v>
      </c>
      <c r="T36" t="s">
        <v>129</v>
      </c>
      <c r="U36" t="s">
        <v>129</v>
      </c>
      <c r="V36" t="s">
        <v>129</v>
      </c>
      <c r="W36">
        <f t="shared" si="0"/>
        <v>12</v>
      </c>
      <c r="X36">
        <f t="shared" si="1"/>
        <v>2024</v>
      </c>
      <c r="Y36">
        <f t="shared" si="2"/>
        <v>0</v>
      </c>
      <c r="Z36">
        <f t="shared" si="3"/>
        <v>0</v>
      </c>
      <c r="AA36" s="111">
        <f t="shared" si="4"/>
        <v>0</v>
      </c>
    </row>
    <row r="37" spans="1:27" x14ac:dyDescent="0.25">
      <c r="A37" s="53" t="s">
        <v>4154</v>
      </c>
      <c r="B37" t="s">
        <v>124</v>
      </c>
      <c r="C37" t="s">
        <v>4155</v>
      </c>
      <c r="D37" t="s">
        <v>134</v>
      </c>
      <c r="E37" t="s">
        <v>127</v>
      </c>
      <c r="F37" t="s">
        <v>3031</v>
      </c>
      <c r="G37" t="s">
        <v>874</v>
      </c>
      <c r="H37" t="s">
        <v>128</v>
      </c>
      <c r="I37" t="s">
        <v>129</v>
      </c>
      <c r="J37" s="53" t="s">
        <v>4179</v>
      </c>
      <c r="K37" t="s">
        <v>720</v>
      </c>
      <c r="L37" t="s">
        <v>3198</v>
      </c>
      <c r="M37" t="s">
        <v>570</v>
      </c>
      <c r="N37" t="s">
        <v>129</v>
      </c>
      <c r="O37" s="54">
        <v>45650.462023020831</v>
      </c>
      <c r="P37" t="s">
        <v>129</v>
      </c>
      <c r="Q37" s="2">
        <v>45686</v>
      </c>
      <c r="R37" s="2">
        <v>45699</v>
      </c>
      <c r="S37" t="s">
        <v>129</v>
      </c>
      <c r="T37" t="s">
        <v>129</v>
      </c>
      <c r="U37" t="s">
        <v>129</v>
      </c>
      <c r="V37" t="s">
        <v>129</v>
      </c>
      <c r="W37">
        <f t="shared" si="0"/>
        <v>12</v>
      </c>
      <c r="X37">
        <f t="shared" si="1"/>
        <v>2024</v>
      </c>
      <c r="Y37">
        <f t="shared" si="2"/>
        <v>0</v>
      </c>
      <c r="Z37">
        <f t="shared" si="3"/>
        <v>0</v>
      </c>
      <c r="AA37" s="111">
        <f t="shared" si="4"/>
        <v>0</v>
      </c>
    </row>
    <row r="38" spans="1:27" hidden="1" x14ac:dyDescent="0.25">
      <c r="A38" s="53" t="s">
        <v>4156</v>
      </c>
      <c r="B38" t="s">
        <v>124</v>
      </c>
      <c r="C38" t="s">
        <v>4157</v>
      </c>
      <c r="D38" t="s">
        <v>148</v>
      </c>
      <c r="E38" t="s">
        <v>129</v>
      </c>
      <c r="F38" t="s">
        <v>129</v>
      </c>
      <c r="G38" t="s">
        <v>139</v>
      </c>
      <c r="H38" t="s">
        <v>128</v>
      </c>
      <c r="I38" t="s">
        <v>129</v>
      </c>
      <c r="J38" s="53" t="s">
        <v>130</v>
      </c>
      <c r="K38" t="s">
        <v>131</v>
      </c>
      <c r="L38" t="s">
        <v>569</v>
      </c>
      <c r="M38" t="s">
        <v>570</v>
      </c>
      <c r="N38" t="s">
        <v>4158</v>
      </c>
      <c r="O38" s="54">
        <v>45646.598706435187</v>
      </c>
      <c r="P38" s="54">
        <v>45664.566843587963</v>
      </c>
      <c r="Q38" s="2">
        <v>45292</v>
      </c>
      <c r="R38" s="2">
        <v>45602</v>
      </c>
      <c r="S38" s="2">
        <v>45292</v>
      </c>
      <c r="T38" s="2">
        <v>45657</v>
      </c>
      <c r="U38" t="s">
        <v>129</v>
      </c>
      <c r="V38" s="2">
        <v>45664</v>
      </c>
      <c r="W38">
        <f t="shared" si="0"/>
        <v>12</v>
      </c>
      <c r="X38">
        <f t="shared" si="1"/>
        <v>2024</v>
      </c>
      <c r="Y38">
        <f t="shared" si="2"/>
        <v>1</v>
      </c>
      <c r="Z38">
        <f t="shared" si="3"/>
        <v>2025</v>
      </c>
      <c r="AA38" s="111">
        <f t="shared" si="4"/>
        <v>17.968137152776762</v>
      </c>
    </row>
    <row r="39" spans="1:27" hidden="1" x14ac:dyDescent="0.25">
      <c r="A39" s="53" t="s">
        <v>4159</v>
      </c>
      <c r="B39" t="s">
        <v>124</v>
      </c>
      <c r="C39" t="s">
        <v>4160</v>
      </c>
      <c r="D39" t="s">
        <v>148</v>
      </c>
      <c r="E39" t="s">
        <v>129</v>
      </c>
      <c r="F39" t="s">
        <v>129</v>
      </c>
      <c r="G39" t="s">
        <v>139</v>
      </c>
      <c r="H39" t="s">
        <v>128</v>
      </c>
      <c r="I39" t="s">
        <v>129</v>
      </c>
      <c r="J39" s="53" t="s">
        <v>130</v>
      </c>
      <c r="K39" t="s">
        <v>131</v>
      </c>
      <c r="L39" t="s">
        <v>3744</v>
      </c>
      <c r="M39" t="s">
        <v>570</v>
      </c>
      <c r="N39" t="s">
        <v>4161</v>
      </c>
      <c r="O39" s="54">
        <v>45646.498777013891</v>
      </c>
      <c r="P39" s="54">
        <v>45649.507885092593</v>
      </c>
      <c r="Q39" s="2">
        <v>45292</v>
      </c>
      <c r="R39" s="2">
        <v>45602</v>
      </c>
      <c r="S39" s="2">
        <v>45292</v>
      </c>
      <c r="T39" s="2">
        <v>45657</v>
      </c>
      <c r="U39" t="s">
        <v>129</v>
      </c>
      <c r="V39" s="2">
        <v>45649</v>
      </c>
      <c r="W39">
        <f t="shared" si="0"/>
        <v>12</v>
      </c>
      <c r="X39">
        <f t="shared" si="1"/>
        <v>2024</v>
      </c>
      <c r="Y39">
        <f t="shared" si="2"/>
        <v>12</v>
      </c>
      <c r="Z39">
        <f t="shared" si="3"/>
        <v>2024</v>
      </c>
      <c r="AA39" s="111">
        <f t="shared" si="4"/>
        <v>3.0091080787024111</v>
      </c>
    </row>
    <row r="40" spans="1:27" x14ac:dyDescent="0.25">
      <c r="A40" s="53" t="s">
        <v>4162</v>
      </c>
      <c r="B40" t="s">
        <v>124</v>
      </c>
      <c r="C40" t="s">
        <v>4163</v>
      </c>
      <c r="D40" t="s">
        <v>782</v>
      </c>
      <c r="E40" t="s">
        <v>129</v>
      </c>
      <c r="F40" t="s">
        <v>129</v>
      </c>
      <c r="G40" t="s">
        <v>129</v>
      </c>
      <c r="H40" t="s">
        <v>128</v>
      </c>
      <c r="I40" t="s">
        <v>129</v>
      </c>
      <c r="J40" s="53" t="s">
        <v>4179</v>
      </c>
      <c r="K40" t="s">
        <v>720</v>
      </c>
      <c r="L40" t="s">
        <v>3509</v>
      </c>
      <c r="M40" t="s">
        <v>129</v>
      </c>
      <c r="N40" t="s">
        <v>129</v>
      </c>
      <c r="O40" s="54">
        <v>45646.384956909722</v>
      </c>
      <c r="P40" t="s">
        <v>129</v>
      </c>
      <c r="Q40" s="2">
        <v>45292</v>
      </c>
      <c r="R40" s="2">
        <v>45657</v>
      </c>
      <c r="S40" s="2">
        <v>45292</v>
      </c>
      <c r="T40" s="2">
        <v>45657</v>
      </c>
      <c r="U40" t="s">
        <v>129</v>
      </c>
      <c r="V40" t="s">
        <v>129</v>
      </c>
      <c r="W40">
        <f t="shared" si="0"/>
        <v>12</v>
      </c>
      <c r="X40">
        <f t="shared" si="1"/>
        <v>2024</v>
      </c>
      <c r="Y40">
        <f t="shared" si="2"/>
        <v>0</v>
      </c>
      <c r="Z40">
        <f t="shared" si="3"/>
        <v>0</v>
      </c>
      <c r="AA40" s="111">
        <f t="shared" si="4"/>
        <v>0</v>
      </c>
    </row>
    <row r="41" spans="1:27" hidden="1" x14ac:dyDescent="0.25">
      <c r="A41" s="53" t="s">
        <v>3498</v>
      </c>
      <c r="B41" t="s">
        <v>124</v>
      </c>
      <c r="C41" t="s">
        <v>3499</v>
      </c>
      <c r="D41" t="s">
        <v>148</v>
      </c>
      <c r="E41" t="s">
        <v>129</v>
      </c>
      <c r="F41" t="s">
        <v>129</v>
      </c>
      <c r="G41" t="s">
        <v>129</v>
      </c>
      <c r="H41" t="s">
        <v>128</v>
      </c>
      <c r="I41" t="s">
        <v>129</v>
      </c>
      <c r="J41" s="53" t="s">
        <v>130</v>
      </c>
      <c r="K41" t="s">
        <v>131</v>
      </c>
      <c r="L41" t="s">
        <v>569</v>
      </c>
      <c r="M41" t="s">
        <v>570</v>
      </c>
      <c r="N41" t="s">
        <v>3500</v>
      </c>
      <c r="O41" s="54">
        <v>45645.511099502313</v>
      </c>
      <c r="P41" s="54">
        <v>45645.687751793979</v>
      </c>
      <c r="Q41" s="2">
        <v>45292</v>
      </c>
      <c r="R41" s="2">
        <v>45602</v>
      </c>
      <c r="S41" s="2">
        <v>45292</v>
      </c>
      <c r="T41" s="2">
        <v>45657</v>
      </c>
      <c r="U41" t="s">
        <v>129</v>
      </c>
      <c r="V41" s="2">
        <v>45645</v>
      </c>
      <c r="W41">
        <f t="shared" si="0"/>
        <v>12</v>
      </c>
      <c r="X41">
        <f t="shared" si="1"/>
        <v>2024</v>
      </c>
      <c r="Y41">
        <f t="shared" si="2"/>
        <v>12</v>
      </c>
      <c r="Z41">
        <f t="shared" si="3"/>
        <v>2024</v>
      </c>
      <c r="AA41" s="111">
        <f t="shared" si="4"/>
        <v>0.17665229166595964</v>
      </c>
    </row>
    <row r="42" spans="1:27" hidden="1" x14ac:dyDescent="0.25">
      <c r="A42" s="53" t="s">
        <v>3501</v>
      </c>
      <c r="B42" t="s">
        <v>124</v>
      </c>
      <c r="C42" t="s">
        <v>3502</v>
      </c>
      <c r="D42" t="s">
        <v>148</v>
      </c>
      <c r="E42" t="s">
        <v>129</v>
      </c>
      <c r="F42" t="s">
        <v>129</v>
      </c>
      <c r="G42" t="s">
        <v>139</v>
      </c>
      <c r="H42" t="s">
        <v>128</v>
      </c>
      <c r="I42" t="s">
        <v>129</v>
      </c>
      <c r="J42" s="53" t="s">
        <v>130</v>
      </c>
      <c r="K42" t="s">
        <v>131</v>
      </c>
      <c r="L42" t="s">
        <v>569</v>
      </c>
      <c r="M42" t="s">
        <v>570</v>
      </c>
      <c r="N42" t="s">
        <v>3503</v>
      </c>
      <c r="O42" s="54">
        <v>45645.419307094904</v>
      </c>
      <c r="P42" s="54">
        <v>45645.441865960645</v>
      </c>
      <c r="Q42" s="2">
        <v>45292</v>
      </c>
      <c r="R42" s="2">
        <v>45602</v>
      </c>
      <c r="S42" s="2">
        <v>45292</v>
      </c>
      <c r="T42" s="2">
        <v>45657</v>
      </c>
      <c r="U42" t="s">
        <v>129</v>
      </c>
      <c r="V42" s="2">
        <v>45645</v>
      </c>
      <c r="W42">
        <f t="shared" si="0"/>
        <v>12</v>
      </c>
      <c r="X42">
        <f t="shared" si="1"/>
        <v>2024</v>
      </c>
      <c r="Y42">
        <f t="shared" si="2"/>
        <v>12</v>
      </c>
      <c r="Z42">
        <f t="shared" si="3"/>
        <v>2024</v>
      </c>
      <c r="AA42" s="111">
        <f t="shared" si="4"/>
        <v>2.2558865741302725E-2</v>
      </c>
    </row>
    <row r="43" spans="1:27" x14ac:dyDescent="0.25">
      <c r="A43" s="53" t="s">
        <v>3504</v>
      </c>
      <c r="B43" t="s">
        <v>124</v>
      </c>
      <c r="C43" t="s">
        <v>3505</v>
      </c>
      <c r="D43" t="s">
        <v>782</v>
      </c>
      <c r="E43" t="s">
        <v>129</v>
      </c>
      <c r="F43" t="s">
        <v>129</v>
      </c>
      <c r="G43" t="s">
        <v>129</v>
      </c>
      <c r="H43" t="s">
        <v>128</v>
      </c>
      <c r="I43" t="s">
        <v>129</v>
      </c>
      <c r="J43" s="53" t="s">
        <v>3535</v>
      </c>
      <c r="K43" t="s">
        <v>720</v>
      </c>
      <c r="L43" t="s">
        <v>3509</v>
      </c>
      <c r="M43" t="s">
        <v>129</v>
      </c>
      <c r="N43" t="s">
        <v>129</v>
      </c>
      <c r="O43" s="54">
        <v>45645.408604236109</v>
      </c>
      <c r="P43" t="s">
        <v>129</v>
      </c>
      <c r="Q43" t="s">
        <v>129</v>
      </c>
      <c r="R43" t="s">
        <v>129</v>
      </c>
      <c r="S43" s="2">
        <v>45292</v>
      </c>
      <c r="T43" s="2">
        <v>45657</v>
      </c>
      <c r="U43" t="s">
        <v>129</v>
      </c>
      <c r="V43" t="s">
        <v>129</v>
      </c>
      <c r="W43">
        <f t="shared" si="0"/>
        <v>12</v>
      </c>
      <c r="X43">
        <f t="shared" si="1"/>
        <v>2024</v>
      </c>
      <c r="Y43">
        <f t="shared" si="2"/>
        <v>0</v>
      </c>
      <c r="Z43">
        <f t="shared" si="3"/>
        <v>0</v>
      </c>
      <c r="AA43" s="111">
        <f t="shared" si="4"/>
        <v>0</v>
      </c>
    </row>
    <row r="44" spans="1:27" x14ac:dyDescent="0.25">
      <c r="A44" s="53" t="s">
        <v>3507</v>
      </c>
      <c r="B44" t="s">
        <v>124</v>
      </c>
      <c r="C44" t="s">
        <v>3508</v>
      </c>
      <c r="D44" t="s">
        <v>782</v>
      </c>
      <c r="E44" t="s">
        <v>129</v>
      </c>
      <c r="F44" t="s">
        <v>129</v>
      </c>
      <c r="G44" t="s">
        <v>129</v>
      </c>
      <c r="H44" t="s">
        <v>128</v>
      </c>
      <c r="I44" t="s">
        <v>129</v>
      </c>
      <c r="J44" s="53" t="s">
        <v>4179</v>
      </c>
      <c r="K44" t="s">
        <v>720</v>
      </c>
      <c r="L44" t="s">
        <v>3509</v>
      </c>
      <c r="M44" t="s">
        <v>129</v>
      </c>
      <c r="N44" t="s">
        <v>129</v>
      </c>
      <c r="O44" s="54">
        <v>45644.644857824074</v>
      </c>
      <c r="P44" t="s">
        <v>129</v>
      </c>
      <c r="Q44" s="2">
        <v>45292</v>
      </c>
      <c r="R44" s="2">
        <v>45657</v>
      </c>
      <c r="S44" s="2">
        <v>45292</v>
      </c>
      <c r="T44" s="2">
        <v>45657</v>
      </c>
      <c r="U44" t="s">
        <v>129</v>
      </c>
      <c r="V44" t="s">
        <v>129</v>
      </c>
      <c r="W44">
        <f t="shared" si="0"/>
        <v>12</v>
      </c>
      <c r="X44">
        <f t="shared" si="1"/>
        <v>2024</v>
      </c>
      <c r="Y44">
        <f t="shared" si="2"/>
        <v>0</v>
      </c>
      <c r="Z44">
        <f t="shared" si="3"/>
        <v>0</v>
      </c>
      <c r="AA44" s="111">
        <f t="shared" si="4"/>
        <v>0</v>
      </c>
    </row>
    <row r="45" spans="1:27" hidden="1" x14ac:dyDescent="0.25">
      <c r="A45" s="53" t="s">
        <v>3510</v>
      </c>
      <c r="B45" t="s">
        <v>124</v>
      </c>
      <c r="C45" t="s">
        <v>3511</v>
      </c>
      <c r="D45" t="s">
        <v>148</v>
      </c>
      <c r="E45" t="s">
        <v>129</v>
      </c>
      <c r="F45" t="s">
        <v>129</v>
      </c>
      <c r="G45" t="s">
        <v>139</v>
      </c>
      <c r="H45" t="s">
        <v>128</v>
      </c>
      <c r="I45" t="s">
        <v>129</v>
      </c>
      <c r="J45" s="53" t="s">
        <v>130</v>
      </c>
      <c r="K45" t="s">
        <v>131</v>
      </c>
      <c r="L45" t="s">
        <v>3291</v>
      </c>
      <c r="M45" t="s">
        <v>570</v>
      </c>
      <c r="N45" t="s">
        <v>3512</v>
      </c>
      <c r="O45" s="54">
        <v>45644.538036516205</v>
      </c>
      <c r="P45" s="54">
        <v>45664.595193298614</v>
      </c>
      <c r="Q45" s="2">
        <v>45292</v>
      </c>
      <c r="R45" s="2">
        <v>45602</v>
      </c>
      <c r="S45" s="2">
        <v>45292</v>
      </c>
      <c r="T45" s="2">
        <v>45657</v>
      </c>
      <c r="U45" t="s">
        <v>129</v>
      </c>
      <c r="V45" s="2">
        <v>45664</v>
      </c>
      <c r="W45">
        <f t="shared" si="0"/>
        <v>12</v>
      </c>
      <c r="X45">
        <f t="shared" si="1"/>
        <v>2024</v>
      </c>
      <c r="Y45">
        <f t="shared" si="2"/>
        <v>1</v>
      </c>
      <c r="Z45">
        <f t="shared" si="3"/>
        <v>2025</v>
      </c>
      <c r="AA45" s="111">
        <f t="shared" si="4"/>
        <v>20.057156782408128</v>
      </c>
    </row>
    <row r="46" spans="1:27" x14ac:dyDescent="0.25">
      <c r="A46" s="53" t="s">
        <v>3513</v>
      </c>
      <c r="B46" t="s">
        <v>124</v>
      </c>
      <c r="C46" t="s">
        <v>3514</v>
      </c>
      <c r="D46" t="s">
        <v>148</v>
      </c>
      <c r="E46" t="s">
        <v>129</v>
      </c>
      <c r="F46" t="s">
        <v>129</v>
      </c>
      <c r="G46" t="s">
        <v>129</v>
      </c>
      <c r="H46" t="s">
        <v>128</v>
      </c>
      <c r="I46" t="s">
        <v>129</v>
      </c>
      <c r="J46" s="53" t="s">
        <v>3535</v>
      </c>
      <c r="K46" t="s">
        <v>720</v>
      </c>
      <c r="L46" t="s">
        <v>3506</v>
      </c>
      <c r="M46" t="s">
        <v>129</v>
      </c>
      <c r="N46" t="s">
        <v>129</v>
      </c>
      <c r="O46" s="54">
        <v>45644.400304131945</v>
      </c>
      <c r="P46" s="54">
        <v>45681.431204479166</v>
      </c>
      <c r="Q46" s="2">
        <v>45292</v>
      </c>
      <c r="R46" s="2">
        <v>45657</v>
      </c>
      <c r="S46" s="2">
        <v>45292</v>
      </c>
      <c r="T46" s="2">
        <v>45657</v>
      </c>
      <c r="U46" s="2">
        <v>45646</v>
      </c>
      <c r="V46" s="2">
        <v>45681</v>
      </c>
      <c r="W46">
        <f t="shared" si="0"/>
        <v>12</v>
      </c>
      <c r="X46">
        <f t="shared" si="1"/>
        <v>2024</v>
      </c>
      <c r="Y46">
        <f t="shared" si="2"/>
        <v>1</v>
      </c>
      <c r="Z46">
        <f t="shared" si="3"/>
        <v>2025</v>
      </c>
      <c r="AA46" s="111">
        <f t="shared" si="4"/>
        <v>37.030900347221177</v>
      </c>
    </row>
    <row r="47" spans="1:27" x14ac:dyDescent="0.25">
      <c r="A47" s="53" t="s">
        <v>3515</v>
      </c>
      <c r="B47" t="s">
        <v>124</v>
      </c>
      <c r="C47" t="s">
        <v>3516</v>
      </c>
      <c r="D47" t="s">
        <v>782</v>
      </c>
      <c r="E47" t="s">
        <v>129</v>
      </c>
      <c r="F47" t="s">
        <v>129</v>
      </c>
      <c r="G47" t="s">
        <v>129</v>
      </c>
      <c r="H47" t="s">
        <v>128</v>
      </c>
      <c r="I47" t="s">
        <v>129</v>
      </c>
      <c r="J47" s="53" t="s">
        <v>4179</v>
      </c>
      <c r="K47" t="s">
        <v>720</v>
      </c>
      <c r="L47" t="s">
        <v>3509</v>
      </c>
      <c r="M47" t="s">
        <v>129</v>
      </c>
      <c r="N47" t="s">
        <v>129</v>
      </c>
      <c r="O47" s="54">
        <v>45642.630530925926</v>
      </c>
      <c r="P47" t="s">
        <v>129</v>
      </c>
      <c r="Q47" s="2">
        <v>45292</v>
      </c>
      <c r="R47" s="2">
        <v>45657</v>
      </c>
      <c r="S47" s="2">
        <v>45292</v>
      </c>
      <c r="T47" s="2">
        <v>45657</v>
      </c>
      <c r="U47" t="s">
        <v>129</v>
      </c>
      <c r="V47" t="s">
        <v>129</v>
      </c>
      <c r="W47">
        <f t="shared" si="0"/>
        <v>12</v>
      </c>
      <c r="X47">
        <f t="shared" si="1"/>
        <v>2024</v>
      </c>
      <c r="Y47">
        <f t="shared" si="2"/>
        <v>0</v>
      </c>
      <c r="Z47">
        <f t="shared" si="3"/>
        <v>0</v>
      </c>
      <c r="AA47" s="111">
        <f t="shared" si="4"/>
        <v>0</v>
      </c>
    </row>
    <row r="48" spans="1:27" hidden="1" x14ac:dyDescent="0.25">
      <c r="A48" s="53" t="s">
        <v>3517</v>
      </c>
      <c r="B48" t="s">
        <v>124</v>
      </c>
      <c r="C48" t="s">
        <v>3518</v>
      </c>
      <c r="D48" t="s">
        <v>148</v>
      </c>
      <c r="E48" t="s">
        <v>129</v>
      </c>
      <c r="F48" t="s">
        <v>129</v>
      </c>
      <c r="G48" t="s">
        <v>139</v>
      </c>
      <c r="H48" t="s">
        <v>128</v>
      </c>
      <c r="I48" t="s">
        <v>129</v>
      </c>
      <c r="J48" s="53" t="s">
        <v>130</v>
      </c>
      <c r="K48" t="s">
        <v>131</v>
      </c>
      <c r="L48" t="s">
        <v>569</v>
      </c>
      <c r="M48" t="s">
        <v>570</v>
      </c>
      <c r="N48" t="s">
        <v>3519</v>
      </c>
      <c r="O48" s="54">
        <v>45642.557591192133</v>
      </c>
      <c r="P48" s="54">
        <v>45657.411713553243</v>
      </c>
      <c r="Q48" s="2">
        <v>45642</v>
      </c>
      <c r="R48" s="2">
        <v>45602</v>
      </c>
      <c r="S48" s="2">
        <v>45642</v>
      </c>
      <c r="T48" s="2">
        <v>45649</v>
      </c>
      <c r="U48" t="s">
        <v>129</v>
      </c>
      <c r="V48" s="2">
        <v>45657</v>
      </c>
      <c r="W48">
        <f t="shared" si="0"/>
        <v>12</v>
      </c>
      <c r="X48">
        <f t="shared" si="1"/>
        <v>2024</v>
      </c>
      <c r="Y48">
        <f t="shared" si="2"/>
        <v>12</v>
      </c>
      <c r="Z48">
        <f t="shared" si="3"/>
        <v>2024</v>
      </c>
      <c r="AA48" s="111">
        <f t="shared" si="4"/>
        <v>14.854122361110058</v>
      </c>
    </row>
    <row r="49" spans="1:27" hidden="1" x14ac:dyDescent="0.25">
      <c r="A49" s="53" t="s">
        <v>3520</v>
      </c>
      <c r="B49" t="s">
        <v>124</v>
      </c>
      <c r="C49" t="s">
        <v>3521</v>
      </c>
      <c r="D49" t="s">
        <v>148</v>
      </c>
      <c r="E49" t="s">
        <v>129</v>
      </c>
      <c r="F49" t="s">
        <v>129</v>
      </c>
      <c r="G49" t="s">
        <v>139</v>
      </c>
      <c r="H49" t="s">
        <v>128</v>
      </c>
      <c r="I49" t="s">
        <v>129</v>
      </c>
      <c r="J49" s="53" t="s">
        <v>130</v>
      </c>
      <c r="K49" t="s">
        <v>131</v>
      </c>
      <c r="L49" t="s">
        <v>569</v>
      </c>
      <c r="M49" t="s">
        <v>570</v>
      </c>
      <c r="N49" t="s">
        <v>3522</v>
      </c>
      <c r="O49" s="54">
        <v>45639.406960706016</v>
      </c>
      <c r="P49" s="54">
        <v>45643.549733148146</v>
      </c>
      <c r="Q49" s="2">
        <v>45292</v>
      </c>
      <c r="R49" s="2">
        <v>45602</v>
      </c>
      <c r="S49" s="2">
        <v>45292</v>
      </c>
      <c r="T49" s="2">
        <v>45657</v>
      </c>
      <c r="U49" t="s">
        <v>129</v>
      </c>
      <c r="V49" s="2">
        <v>45643</v>
      </c>
      <c r="W49">
        <f t="shared" si="0"/>
        <v>12</v>
      </c>
      <c r="X49">
        <f t="shared" si="1"/>
        <v>2024</v>
      </c>
      <c r="Y49">
        <f t="shared" si="2"/>
        <v>12</v>
      </c>
      <c r="Z49">
        <f t="shared" si="3"/>
        <v>2024</v>
      </c>
      <c r="AA49" s="111">
        <f t="shared" si="4"/>
        <v>4.1427724421300809</v>
      </c>
    </row>
    <row r="50" spans="1:27" x14ac:dyDescent="0.25">
      <c r="A50" s="53" t="s">
        <v>3523</v>
      </c>
      <c r="B50" t="s">
        <v>124</v>
      </c>
      <c r="C50" t="s">
        <v>3524</v>
      </c>
      <c r="D50" t="s">
        <v>726</v>
      </c>
      <c r="E50" t="s">
        <v>129</v>
      </c>
      <c r="F50" t="s">
        <v>129</v>
      </c>
      <c r="G50" t="s">
        <v>129</v>
      </c>
      <c r="H50" t="s">
        <v>128</v>
      </c>
      <c r="I50" t="s">
        <v>129</v>
      </c>
      <c r="J50" s="53" t="s">
        <v>719</v>
      </c>
      <c r="K50" t="s">
        <v>720</v>
      </c>
      <c r="L50" t="s">
        <v>3506</v>
      </c>
      <c r="M50" t="s">
        <v>570</v>
      </c>
      <c r="N50" t="s">
        <v>129</v>
      </c>
      <c r="O50" s="54">
        <v>45638.703584374998</v>
      </c>
      <c r="P50" t="s">
        <v>129</v>
      </c>
      <c r="Q50" s="2">
        <v>45292</v>
      </c>
      <c r="R50" s="2">
        <v>45657</v>
      </c>
      <c r="S50" s="2">
        <v>45292</v>
      </c>
      <c r="T50" s="2">
        <v>45657</v>
      </c>
      <c r="U50" t="s">
        <v>129</v>
      </c>
      <c r="V50" t="s">
        <v>129</v>
      </c>
      <c r="W50">
        <f t="shared" si="0"/>
        <v>12</v>
      </c>
      <c r="X50">
        <f t="shared" si="1"/>
        <v>2024</v>
      </c>
      <c r="Y50">
        <f t="shared" si="2"/>
        <v>0</v>
      </c>
      <c r="Z50">
        <f t="shared" si="3"/>
        <v>0</v>
      </c>
      <c r="AA50" s="111">
        <f t="shared" si="4"/>
        <v>0</v>
      </c>
    </row>
    <row r="51" spans="1:27" x14ac:dyDescent="0.25">
      <c r="A51" s="53" t="s">
        <v>3525</v>
      </c>
      <c r="B51" t="s">
        <v>124</v>
      </c>
      <c r="C51" t="s">
        <v>3526</v>
      </c>
      <c r="D51" t="s">
        <v>148</v>
      </c>
      <c r="E51" t="s">
        <v>127</v>
      </c>
      <c r="F51" t="s">
        <v>3028</v>
      </c>
      <c r="G51" t="s">
        <v>806</v>
      </c>
      <c r="H51" t="s">
        <v>128</v>
      </c>
      <c r="I51" t="s">
        <v>129</v>
      </c>
      <c r="J51" s="53" t="s">
        <v>3136</v>
      </c>
      <c r="K51" t="s">
        <v>720</v>
      </c>
      <c r="L51" t="s">
        <v>3192</v>
      </c>
      <c r="M51" t="s">
        <v>129</v>
      </c>
      <c r="N51" t="s">
        <v>129</v>
      </c>
      <c r="O51" s="54">
        <v>45637.704778622683</v>
      </c>
      <c r="P51" s="54">
        <v>45673.545358171294</v>
      </c>
      <c r="Q51" s="2">
        <v>45637</v>
      </c>
      <c r="R51" s="2">
        <v>45658</v>
      </c>
      <c r="S51" s="2">
        <v>45292</v>
      </c>
      <c r="T51" s="2">
        <v>45657</v>
      </c>
      <c r="U51" s="2">
        <v>45639</v>
      </c>
      <c r="V51" s="2">
        <v>45673</v>
      </c>
      <c r="W51">
        <f t="shared" si="0"/>
        <v>12</v>
      </c>
      <c r="X51">
        <f t="shared" si="1"/>
        <v>2024</v>
      </c>
      <c r="Y51">
        <f t="shared" si="2"/>
        <v>1</v>
      </c>
      <c r="Z51">
        <f t="shared" si="3"/>
        <v>2025</v>
      </c>
      <c r="AA51" s="111">
        <f t="shared" si="4"/>
        <v>35.840579548610549</v>
      </c>
    </row>
    <row r="52" spans="1:27" x14ac:dyDescent="0.25">
      <c r="A52" s="53" t="s">
        <v>3527</v>
      </c>
      <c r="B52" t="s">
        <v>124</v>
      </c>
      <c r="C52" t="s">
        <v>3528</v>
      </c>
      <c r="D52" t="s">
        <v>148</v>
      </c>
      <c r="E52" t="s">
        <v>129</v>
      </c>
      <c r="F52" t="s">
        <v>129</v>
      </c>
      <c r="G52" t="s">
        <v>129</v>
      </c>
      <c r="H52" t="s">
        <v>736</v>
      </c>
      <c r="I52" t="s">
        <v>129</v>
      </c>
      <c r="J52" s="53" t="s">
        <v>719</v>
      </c>
      <c r="K52" t="s">
        <v>720</v>
      </c>
      <c r="L52" t="s">
        <v>3401</v>
      </c>
      <c r="M52" t="s">
        <v>129</v>
      </c>
      <c r="N52" t="s">
        <v>3529</v>
      </c>
      <c r="O52" s="54">
        <v>45636.68694028935</v>
      </c>
      <c r="P52" s="54">
        <v>45644.583906493055</v>
      </c>
      <c r="Q52" s="2">
        <v>45292</v>
      </c>
      <c r="R52" s="2">
        <v>45657</v>
      </c>
      <c r="S52" s="2">
        <v>45292</v>
      </c>
      <c r="T52" s="2">
        <v>45657</v>
      </c>
      <c r="U52" t="s">
        <v>129</v>
      </c>
      <c r="V52" s="2">
        <v>45644</v>
      </c>
      <c r="W52">
        <f t="shared" si="0"/>
        <v>12</v>
      </c>
      <c r="X52">
        <f t="shared" si="1"/>
        <v>2024</v>
      </c>
      <c r="Y52">
        <f t="shared" si="2"/>
        <v>12</v>
      </c>
      <c r="Z52">
        <f t="shared" si="3"/>
        <v>2024</v>
      </c>
      <c r="AA52" s="111">
        <f t="shared" si="4"/>
        <v>7.8969662037052331</v>
      </c>
    </row>
    <row r="53" spans="1:27" hidden="1" x14ac:dyDescent="0.25">
      <c r="A53" s="53" t="s">
        <v>3530</v>
      </c>
      <c r="B53" t="s">
        <v>124</v>
      </c>
      <c r="C53" t="s">
        <v>3531</v>
      </c>
      <c r="D53" t="s">
        <v>148</v>
      </c>
      <c r="E53" t="s">
        <v>129</v>
      </c>
      <c r="F53" t="s">
        <v>129</v>
      </c>
      <c r="G53" t="s">
        <v>139</v>
      </c>
      <c r="H53" t="s">
        <v>128</v>
      </c>
      <c r="I53" t="s">
        <v>129</v>
      </c>
      <c r="J53" s="53" t="s">
        <v>130</v>
      </c>
      <c r="K53" t="s">
        <v>131</v>
      </c>
      <c r="L53" t="s">
        <v>569</v>
      </c>
      <c r="M53" t="s">
        <v>570</v>
      </c>
      <c r="N53" t="s">
        <v>3532</v>
      </c>
      <c r="O53" s="54">
        <v>45636.481201180555</v>
      </c>
      <c r="P53" s="54">
        <v>45638.455104085646</v>
      </c>
      <c r="Q53" s="2">
        <v>45292</v>
      </c>
      <c r="R53" s="2">
        <v>45602</v>
      </c>
      <c r="S53" s="2">
        <v>45292</v>
      </c>
      <c r="T53" s="2">
        <v>45657</v>
      </c>
      <c r="U53" t="s">
        <v>129</v>
      </c>
      <c r="V53" s="2">
        <v>45638</v>
      </c>
      <c r="W53">
        <f t="shared" si="0"/>
        <v>12</v>
      </c>
      <c r="X53">
        <f t="shared" si="1"/>
        <v>2024</v>
      </c>
      <c r="Y53">
        <f t="shared" si="2"/>
        <v>12</v>
      </c>
      <c r="Z53">
        <f t="shared" si="3"/>
        <v>2024</v>
      </c>
      <c r="AA53" s="111">
        <f t="shared" si="4"/>
        <v>1.9739029050906538</v>
      </c>
    </row>
    <row r="54" spans="1:27" hidden="1" x14ac:dyDescent="0.25">
      <c r="A54" s="53" t="s">
        <v>3533</v>
      </c>
      <c r="B54" t="s">
        <v>124</v>
      </c>
      <c r="C54" t="s">
        <v>3534</v>
      </c>
      <c r="D54" t="s">
        <v>148</v>
      </c>
      <c r="E54" t="s">
        <v>288</v>
      </c>
      <c r="F54" t="s">
        <v>80</v>
      </c>
      <c r="G54" t="s">
        <v>103</v>
      </c>
      <c r="H54" t="s">
        <v>212</v>
      </c>
      <c r="I54" t="s">
        <v>129</v>
      </c>
      <c r="J54" s="53" t="s">
        <v>3535</v>
      </c>
      <c r="K54" t="s">
        <v>131</v>
      </c>
      <c r="L54" t="s">
        <v>3536</v>
      </c>
      <c r="M54" t="s">
        <v>129</v>
      </c>
      <c r="N54" t="s">
        <v>129</v>
      </c>
      <c r="O54" s="54">
        <v>45635.704573784722</v>
      </c>
      <c r="P54" s="54">
        <v>45674.377353159725</v>
      </c>
      <c r="Q54" s="2">
        <v>45631</v>
      </c>
      <c r="R54" s="2">
        <v>45643</v>
      </c>
      <c r="S54" s="2">
        <v>45292</v>
      </c>
      <c r="T54" s="2">
        <v>45657</v>
      </c>
      <c r="U54" s="2">
        <v>45636</v>
      </c>
      <c r="V54" s="2">
        <v>45674</v>
      </c>
      <c r="W54">
        <f t="shared" si="0"/>
        <v>12</v>
      </c>
      <c r="X54">
        <f t="shared" si="1"/>
        <v>2024</v>
      </c>
      <c r="Y54">
        <f t="shared" si="2"/>
        <v>1</v>
      </c>
      <c r="Z54">
        <f t="shared" si="3"/>
        <v>2025</v>
      </c>
      <c r="AA54" s="111">
        <f t="shared" si="4"/>
        <v>38.672779375003302</v>
      </c>
    </row>
    <row r="55" spans="1:27" hidden="1" x14ac:dyDescent="0.25">
      <c r="A55" s="53" t="s">
        <v>3537</v>
      </c>
      <c r="B55" t="s">
        <v>124</v>
      </c>
      <c r="C55" t="s">
        <v>3538</v>
      </c>
      <c r="D55" t="s">
        <v>148</v>
      </c>
      <c r="E55" t="s">
        <v>129</v>
      </c>
      <c r="F55" t="s">
        <v>129</v>
      </c>
      <c r="G55" t="s">
        <v>139</v>
      </c>
      <c r="H55" t="s">
        <v>128</v>
      </c>
      <c r="I55" t="s">
        <v>129</v>
      </c>
      <c r="J55" s="53" t="s">
        <v>130</v>
      </c>
      <c r="K55" t="s">
        <v>131</v>
      </c>
      <c r="L55" t="s">
        <v>569</v>
      </c>
      <c r="M55" t="s">
        <v>570</v>
      </c>
      <c r="N55" t="s">
        <v>3539</v>
      </c>
      <c r="O55" s="54">
        <v>45635.694606840276</v>
      </c>
      <c r="P55" s="54">
        <v>45642.564917418982</v>
      </c>
      <c r="Q55" s="2">
        <v>45635</v>
      </c>
      <c r="R55" t="s">
        <v>129</v>
      </c>
      <c r="S55" s="2">
        <v>45635</v>
      </c>
      <c r="T55" s="2">
        <v>45642</v>
      </c>
      <c r="U55" t="s">
        <v>129</v>
      </c>
      <c r="V55" s="2">
        <v>45642</v>
      </c>
      <c r="W55">
        <f t="shared" si="0"/>
        <v>12</v>
      </c>
      <c r="X55">
        <f t="shared" si="1"/>
        <v>2024</v>
      </c>
      <c r="Y55">
        <f t="shared" si="2"/>
        <v>12</v>
      </c>
      <c r="Z55">
        <f t="shared" si="3"/>
        <v>2024</v>
      </c>
      <c r="AA55" s="111">
        <f t="shared" si="4"/>
        <v>6.8703105787062668</v>
      </c>
    </row>
    <row r="56" spans="1:27" hidden="1" x14ac:dyDescent="0.25">
      <c r="A56" s="53" t="s">
        <v>3540</v>
      </c>
      <c r="B56" t="s">
        <v>124</v>
      </c>
      <c r="C56" t="s">
        <v>3541</v>
      </c>
      <c r="D56" t="s">
        <v>148</v>
      </c>
      <c r="E56" t="s">
        <v>129</v>
      </c>
      <c r="F56" t="s">
        <v>129</v>
      </c>
      <c r="G56" t="s">
        <v>139</v>
      </c>
      <c r="H56" t="s">
        <v>128</v>
      </c>
      <c r="I56" t="s">
        <v>129</v>
      </c>
      <c r="J56" s="53" t="s">
        <v>130</v>
      </c>
      <c r="K56" t="s">
        <v>131</v>
      </c>
      <c r="L56" t="s">
        <v>3291</v>
      </c>
      <c r="M56" t="s">
        <v>570</v>
      </c>
      <c r="N56" t="s">
        <v>129</v>
      </c>
      <c r="O56" s="54">
        <v>45631.542857592591</v>
      </c>
      <c r="P56" s="54">
        <v>45674.376752881944</v>
      </c>
      <c r="Q56" s="2">
        <v>45292</v>
      </c>
      <c r="R56" s="2">
        <v>45602</v>
      </c>
      <c r="S56" s="2">
        <v>45292</v>
      </c>
      <c r="T56" s="2">
        <v>45657</v>
      </c>
      <c r="U56" s="2">
        <v>45635</v>
      </c>
      <c r="V56" s="2">
        <v>45674</v>
      </c>
      <c r="W56">
        <f t="shared" si="0"/>
        <v>12</v>
      </c>
      <c r="X56">
        <f t="shared" si="1"/>
        <v>2024</v>
      </c>
      <c r="Y56">
        <f t="shared" si="2"/>
        <v>1</v>
      </c>
      <c r="Z56">
        <f t="shared" si="3"/>
        <v>2025</v>
      </c>
      <c r="AA56" s="111">
        <f t="shared" si="4"/>
        <v>42.833895289353677</v>
      </c>
    </row>
    <row r="57" spans="1:27" hidden="1" x14ac:dyDescent="0.25">
      <c r="A57" s="53" t="s">
        <v>3542</v>
      </c>
      <c r="B57" t="s">
        <v>124</v>
      </c>
      <c r="C57" t="s">
        <v>3543</v>
      </c>
      <c r="D57" t="s">
        <v>148</v>
      </c>
      <c r="E57" t="s">
        <v>129</v>
      </c>
      <c r="F57" t="s">
        <v>129</v>
      </c>
      <c r="G57" t="s">
        <v>129</v>
      </c>
      <c r="H57" t="s">
        <v>128</v>
      </c>
      <c r="I57" s="53" t="s">
        <v>3544</v>
      </c>
      <c r="J57" s="53" t="s">
        <v>3545</v>
      </c>
      <c r="K57" t="s">
        <v>131</v>
      </c>
      <c r="L57" t="s">
        <v>3536</v>
      </c>
      <c r="M57" t="s">
        <v>129</v>
      </c>
      <c r="N57" t="s">
        <v>129</v>
      </c>
      <c r="O57" s="54">
        <v>45631.360788043981</v>
      </c>
      <c r="P57" s="54">
        <v>45637.558636030095</v>
      </c>
      <c r="Q57" s="2">
        <v>45506</v>
      </c>
      <c r="R57" s="2">
        <v>45657</v>
      </c>
      <c r="S57" s="2">
        <v>45506</v>
      </c>
      <c r="T57" s="2">
        <v>45657</v>
      </c>
      <c r="U57" s="2">
        <v>45631</v>
      </c>
      <c r="V57" s="2">
        <v>45637</v>
      </c>
      <c r="W57">
        <f t="shared" si="0"/>
        <v>12</v>
      </c>
      <c r="X57">
        <f t="shared" si="1"/>
        <v>2024</v>
      </c>
      <c r="Y57">
        <f t="shared" si="2"/>
        <v>12</v>
      </c>
      <c r="Z57">
        <f t="shared" si="3"/>
        <v>2024</v>
      </c>
      <c r="AA57" s="111">
        <f t="shared" si="4"/>
        <v>6.1978479861136293</v>
      </c>
    </row>
    <row r="58" spans="1:27" hidden="1" x14ac:dyDescent="0.25">
      <c r="A58" s="53" t="s">
        <v>3546</v>
      </c>
      <c r="B58" t="s">
        <v>124</v>
      </c>
      <c r="C58" t="s">
        <v>3547</v>
      </c>
      <c r="D58" t="s">
        <v>148</v>
      </c>
      <c r="E58" t="s">
        <v>129</v>
      </c>
      <c r="F58" t="s">
        <v>129</v>
      </c>
      <c r="G58" t="s">
        <v>129</v>
      </c>
      <c r="H58" t="s">
        <v>128</v>
      </c>
      <c r="I58" s="53" t="s">
        <v>3548</v>
      </c>
      <c r="J58" s="53" t="s">
        <v>3545</v>
      </c>
      <c r="K58" t="s">
        <v>131</v>
      </c>
      <c r="L58" t="s">
        <v>3536</v>
      </c>
      <c r="M58" t="s">
        <v>129</v>
      </c>
      <c r="N58" t="s">
        <v>129</v>
      </c>
      <c r="O58" s="54">
        <v>45631.359548715278</v>
      </c>
      <c r="P58" s="54">
        <v>45637.558639166666</v>
      </c>
      <c r="Q58" s="2">
        <v>45506</v>
      </c>
      <c r="R58" s="2">
        <v>45657</v>
      </c>
      <c r="S58" s="2">
        <v>45506</v>
      </c>
      <c r="T58" s="2">
        <v>45657</v>
      </c>
      <c r="U58" s="2">
        <v>45631</v>
      </c>
      <c r="V58" s="2">
        <v>45637</v>
      </c>
      <c r="W58">
        <f t="shared" si="0"/>
        <v>12</v>
      </c>
      <c r="X58">
        <f t="shared" si="1"/>
        <v>2024</v>
      </c>
      <c r="Y58">
        <f t="shared" si="2"/>
        <v>12</v>
      </c>
      <c r="Z58">
        <f t="shared" si="3"/>
        <v>2024</v>
      </c>
      <c r="AA58" s="111">
        <f t="shared" si="4"/>
        <v>6.1990904513877467</v>
      </c>
    </row>
    <row r="59" spans="1:27" x14ac:dyDescent="0.25">
      <c r="A59" s="53" t="s">
        <v>3549</v>
      </c>
      <c r="B59" t="s">
        <v>124</v>
      </c>
      <c r="C59" t="s">
        <v>3550</v>
      </c>
      <c r="D59" t="s">
        <v>171</v>
      </c>
      <c r="E59" t="s">
        <v>129</v>
      </c>
      <c r="F59" t="s">
        <v>129</v>
      </c>
      <c r="G59" t="s">
        <v>129</v>
      </c>
      <c r="H59" t="s">
        <v>736</v>
      </c>
      <c r="I59" t="s">
        <v>129</v>
      </c>
      <c r="J59" s="53" t="s">
        <v>719</v>
      </c>
      <c r="K59" t="s">
        <v>720</v>
      </c>
      <c r="L59" t="s">
        <v>3551</v>
      </c>
      <c r="M59" t="s">
        <v>570</v>
      </c>
      <c r="N59" t="s">
        <v>129</v>
      </c>
      <c r="O59" s="54">
        <v>45630.692752569441</v>
      </c>
      <c r="P59" s="54">
        <v>45638.408234432871</v>
      </c>
      <c r="Q59" s="2">
        <v>45292</v>
      </c>
      <c r="R59" s="2">
        <v>45657</v>
      </c>
      <c r="S59" s="2">
        <v>45292</v>
      </c>
      <c r="T59" s="2">
        <v>45657</v>
      </c>
      <c r="U59" t="s">
        <v>129</v>
      </c>
      <c r="V59" t="s">
        <v>129</v>
      </c>
      <c r="W59">
        <f t="shared" si="0"/>
        <v>12</v>
      </c>
      <c r="X59">
        <f t="shared" si="1"/>
        <v>2024</v>
      </c>
      <c r="Y59">
        <f t="shared" si="2"/>
        <v>12</v>
      </c>
      <c r="Z59">
        <f t="shared" si="3"/>
        <v>2024</v>
      </c>
      <c r="AA59" s="111">
        <f t="shared" si="4"/>
        <v>7.7154818634298863</v>
      </c>
    </row>
    <row r="60" spans="1:27" x14ac:dyDescent="0.25">
      <c r="A60" s="53" t="s">
        <v>3552</v>
      </c>
      <c r="B60" t="s">
        <v>124</v>
      </c>
      <c r="C60" t="s">
        <v>3553</v>
      </c>
      <c r="D60" t="s">
        <v>171</v>
      </c>
      <c r="E60" t="s">
        <v>129</v>
      </c>
      <c r="F60" t="s">
        <v>129</v>
      </c>
      <c r="G60" t="s">
        <v>129</v>
      </c>
      <c r="H60" t="s">
        <v>736</v>
      </c>
      <c r="I60" t="s">
        <v>129</v>
      </c>
      <c r="J60" s="53" t="s">
        <v>719</v>
      </c>
      <c r="K60" t="s">
        <v>720</v>
      </c>
      <c r="L60" t="s">
        <v>3551</v>
      </c>
      <c r="M60" t="s">
        <v>570</v>
      </c>
      <c r="N60" t="s">
        <v>129</v>
      </c>
      <c r="O60" s="54">
        <v>45630.687745659721</v>
      </c>
      <c r="P60" s="54">
        <v>45643.680488819446</v>
      </c>
      <c r="Q60" s="2">
        <v>45292</v>
      </c>
      <c r="R60" s="2">
        <v>45657</v>
      </c>
      <c r="S60" s="2">
        <v>45292</v>
      </c>
      <c r="T60" s="2">
        <v>45657</v>
      </c>
      <c r="U60" t="s">
        <v>129</v>
      </c>
      <c r="V60" t="s">
        <v>129</v>
      </c>
      <c r="W60">
        <f t="shared" si="0"/>
        <v>12</v>
      </c>
      <c r="X60">
        <f t="shared" si="1"/>
        <v>2024</v>
      </c>
      <c r="Y60">
        <f t="shared" si="2"/>
        <v>12</v>
      </c>
      <c r="Z60">
        <f t="shared" si="3"/>
        <v>2024</v>
      </c>
      <c r="AA60" s="111">
        <f t="shared" si="4"/>
        <v>12.992743159724341</v>
      </c>
    </row>
    <row r="61" spans="1:27" x14ac:dyDescent="0.25">
      <c r="A61" s="53" t="s">
        <v>3554</v>
      </c>
      <c r="B61" t="s">
        <v>124</v>
      </c>
      <c r="C61" t="s">
        <v>3555</v>
      </c>
      <c r="D61" t="s">
        <v>171</v>
      </c>
      <c r="E61" t="s">
        <v>129</v>
      </c>
      <c r="F61" t="s">
        <v>129</v>
      </c>
      <c r="G61" t="s">
        <v>129</v>
      </c>
      <c r="H61" t="s">
        <v>128</v>
      </c>
      <c r="I61" t="s">
        <v>129</v>
      </c>
      <c r="J61" s="53" t="s">
        <v>4179</v>
      </c>
      <c r="K61" t="s">
        <v>720</v>
      </c>
      <c r="L61" t="s">
        <v>3192</v>
      </c>
      <c r="M61" t="s">
        <v>129</v>
      </c>
      <c r="N61" t="s">
        <v>129</v>
      </c>
      <c r="O61" s="54">
        <v>45630.616871666665</v>
      </c>
      <c r="P61" s="54">
        <v>45685.400665590278</v>
      </c>
      <c r="Q61" s="2">
        <v>45292</v>
      </c>
      <c r="R61" s="2">
        <v>45657</v>
      </c>
      <c r="S61" s="2">
        <v>45292</v>
      </c>
      <c r="T61" s="2">
        <v>45657</v>
      </c>
      <c r="U61" t="s">
        <v>129</v>
      </c>
      <c r="V61" t="s">
        <v>129</v>
      </c>
      <c r="W61">
        <f t="shared" si="0"/>
        <v>12</v>
      </c>
      <c r="X61">
        <f t="shared" si="1"/>
        <v>2024</v>
      </c>
      <c r="Y61">
        <f t="shared" si="2"/>
        <v>1</v>
      </c>
      <c r="Z61">
        <f t="shared" si="3"/>
        <v>2025</v>
      </c>
      <c r="AA61" s="111">
        <f t="shared" si="4"/>
        <v>54.783793923612393</v>
      </c>
    </row>
    <row r="62" spans="1:27" hidden="1" x14ac:dyDescent="0.25">
      <c r="A62" s="53" t="s">
        <v>3556</v>
      </c>
      <c r="B62" t="s">
        <v>124</v>
      </c>
      <c r="C62" t="s">
        <v>3557</v>
      </c>
      <c r="D62" t="s">
        <v>148</v>
      </c>
      <c r="E62" t="s">
        <v>129</v>
      </c>
      <c r="F62" t="s">
        <v>129</v>
      </c>
      <c r="G62" t="s">
        <v>139</v>
      </c>
      <c r="H62" t="s">
        <v>128</v>
      </c>
      <c r="I62" t="s">
        <v>129</v>
      </c>
      <c r="J62" s="53" t="s">
        <v>130</v>
      </c>
      <c r="K62" t="s">
        <v>131</v>
      </c>
      <c r="L62" t="s">
        <v>569</v>
      </c>
      <c r="M62" t="s">
        <v>580</v>
      </c>
      <c r="N62" t="s">
        <v>3558</v>
      </c>
      <c r="O62" s="54">
        <v>45630.574352557873</v>
      </c>
      <c r="P62" s="54">
        <v>45630.58444859954</v>
      </c>
      <c r="Q62" s="2">
        <v>45630</v>
      </c>
      <c r="R62" s="2">
        <v>45602</v>
      </c>
      <c r="S62" s="2">
        <v>45630</v>
      </c>
      <c r="T62" s="2">
        <v>45631</v>
      </c>
      <c r="U62" t="s">
        <v>129</v>
      </c>
      <c r="V62" s="2">
        <v>45630</v>
      </c>
      <c r="W62">
        <f t="shared" si="0"/>
        <v>12</v>
      </c>
      <c r="X62">
        <f t="shared" si="1"/>
        <v>2024</v>
      </c>
      <c r="Y62">
        <f t="shared" si="2"/>
        <v>12</v>
      </c>
      <c r="Z62">
        <f t="shared" si="3"/>
        <v>2024</v>
      </c>
      <c r="AA62" s="111">
        <f t="shared" si="4"/>
        <v>1.0096041667566169E-2</v>
      </c>
    </row>
    <row r="63" spans="1:27" x14ac:dyDescent="0.25">
      <c r="A63" s="53" t="s">
        <v>3559</v>
      </c>
      <c r="B63" t="s">
        <v>124</v>
      </c>
      <c r="C63" t="s">
        <v>3560</v>
      </c>
      <c r="D63" t="s">
        <v>171</v>
      </c>
      <c r="E63" t="s">
        <v>129</v>
      </c>
      <c r="F63" t="s">
        <v>129</v>
      </c>
      <c r="G63" t="s">
        <v>129</v>
      </c>
      <c r="H63" t="s">
        <v>128</v>
      </c>
      <c r="I63" t="s">
        <v>129</v>
      </c>
      <c r="J63" s="53" t="s">
        <v>4179</v>
      </c>
      <c r="K63" t="s">
        <v>720</v>
      </c>
      <c r="L63" t="s">
        <v>3192</v>
      </c>
      <c r="M63" t="s">
        <v>129</v>
      </c>
      <c r="N63" t="s">
        <v>129</v>
      </c>
      <c r="O63" s="54">
        <v>45630.546162118058</v>
      </c>
      <c r="P63" s="54">
        <v>45685.40197608796</v>
      </c>
      <c r="Q63" s="2">
        <v>45292</v>
      </c>
      <c r="R63" s="2">
        <v>45657</v>
      </c>
      <c r="S63" s="2">
        <v>45292</v>
      </c>
      <c r="T63" s="2">
        <v>45657</v>
      </c>
      <c r="U63" t="s">
        <v>129</v>
      </c>
      <c r="V63" t="s">
        <v>129</v>
      </c>
      <c r="W63">
        <f t="shared" si="0"/>
        <v>12</v>
      </c>
      <c r="X63">
        <f t="shared" si="1"/>
        <v>2024</v>
      </c>
      <c r="Y63">
        <f t="shared" si="2"/>
        <v>1</v>
      </c>
      <c r="Z63">
        <f t="shared" si="3"/>
        <v>2025</v>
      </c>
      <c r="AA63" s="111">
        <f t="shared" si="4"/>
        <v>54.855813969901646</v>
      </c>
    </row>
    <row r="64" spans="1:27" hidden="1" x14ac:dyDescent="0.25">
      <c r="A64" s="53" t="s">
        <v>3561</v>
      </c>
      <c r="B64" t="s">
        <v>124</v>
      </c>
      <c r="C64" t="s">
        <v>3562</v>
      </c>
      <c r="D64" t="s">
        <v>148</v>
      </c>
      <c r="E64" t="s">
        <v>288</v>
      </c>
      <c r="F64" t="s">
        <v>129</v>
      </c>
      <c r="G64" t="s">
        <v>103</v>
      </c>
      <c r="H64" t="s">
        <v>128</v>
      </c>
      <c r="I64" t="s">
        <v>129</v>
      </c>
      <c r="J64" s="53" t="s">
        <v>130</v>
      </c>
      <c r="K64" t="s">
        <v>131</v>
      </c>
      <c r="L64" t="s">
        <v>3536</v>
      </c>
      <c r="M64" t="s">
        <v>129</v>
      </c>
      <c r="N64" t="s">
        <v>129</v>
      </c>
      <c r="O64" s="54">
        <v>45630.508054444443</v>
      </c>
      <c r="P64" s="54">
        <v>45637.558641400465</v>
      </c>
      <c r="Q64" t="s">
        <v>129</v>
      </c>
      <c r="R64" t="s">
        <v>129</v>
      </c>
      <c r="S64" s="2">
        <v>45292</v>
      </c>
      <c r="T64" s="2">
        <v>45657</v>
      </c>
      <c r="U64" s="2">
        <v>45631</v>
      </c>
      <c r="V64" s="2">
        <v>45637</v>
      </c>
      <c r="W64">
        <f t="shared" si="0"/>
        <v>12</v>
      </c>
      <c r="X64">
        <f t="shared" si="1"/>
        <v>2024</v>
      </c>
      <c r="Y64">
        <f t="shared" si="2"/>
        <v>12</v>
      </c>
      <c r="Z64">
        <f t="shared" si="3"/>
        <v>2024</v>
      </c>
      <c r="AA64" s="111">
        <f t="shared" si="4"/>
        <v>7.0505869560220162</v>
      </c>
    </row>
    <row r="65" spans="1:27" hidden="1" x14ac:dyDescent="0.25">
      <c r="A65" s="53" t="s">
        <v>3563</v>
      </c>
      <c r="B65" t="s">
        <v>124</v>
      </c>
      <c r="C65" t="s">
        <v>3564</v>
      </c>
      <c r="D65" t="s">
        <v>148</v>
      </c>
      <c r="E65" t="s">
        <v>129</v>
      </c>
      <c r="F65" t="s">
        <v>129</v>
      </c>
      <c r="G65" t="s">
        <v>139</v>
      </c>
      <c r="H65" t="s">
        <v>128</v>
      </c>
      <c r="I65" t="s">
        <v>129</v>
      </c>
      <c r="J65" s="53" t="s">
        <v>130</v>
      </c>
      <c r="K65" t="s">
        <v>131</v>
      </c>
      <c r="L65" t="s">
        <v>569</v>
      </c>
      <c r="M65" t="s">
        <v>570</v>
      </c>
      <c r="N65" t="s">
        <v>3565</v>
      </c>
      <c r="O65" s="54">
        <v>45630.406015578701</v>
      </c>
      <c r="P65" s="54">
        <v>45630.496152534724</v>
      </c>
      <c r="Q65" s="2">
        <v>45292</v>
      </c>
      <c r="R65" s="2">
        <v>45602</v>
      </c>
      <c r="S65" s="2">
        <v>45292</v>
      </c>
      <c r="T65" s="2">
        <v>45657</v>
      </c>
      <c r="U65" t="s">
        <v>129</v>
      </c>
      <c r="V65" s="2">
        <v>45630</v>
      </c>
      <c r="W65">
        <f t="shared" si="0"/>
        <v>12</v>
      </c>
      <c r="X65">
        <f t="shared" si="1"/>
        <v>2024</v>
      </c>
      <c r="Y65">
        <f t="shared" si="2"/>
        <v>12</v>
      </c>
      <c r="Z65">
        <f t="shared" si="3"/>
        <v>2024</v>
      </c>
      <c r="AA65" s="111">
        <f t="shared" si="4"/>
        <v>9.0136956023343373E-2</v>
      </c>
    </row>
    <row r="66" spans="1:27" hidden="1" x14ac:dyDescent="0.25">
      <c r="A66" s="53" t="s">
        <v>3566</v>
      </c>
      <c r="B66" t="s">
        <v>124</v>
      </c>
      <c r="C66" t="s">
        <v>3567</v>
      </c>
      <c r="D66" t="s">
        <v>171</v>
      </c>
      <c r="E66" t="s">
        <v>129</v>
      </c>
      <c r="F66" t="s">
        <v>129</v>
      </c>
      <c r="G66" t="s">
        <v>139</v>
      </c>
      <c r="H66" t="s">
        <v>128</v>
      </c>
      <c r="I66" t="s">
        <v>129</v>
      </c>
      <c r="J66" s="53" t="s">
        <v>130</v>
      </c>
      <c r="K66" t="s">
        <v>131</v>
      </c>
      <c r="L66" t="s">
        <v>569</v>
      </c>
      <c r="M66" t="s">
        <v>570</v>
      </c>
      <c r="N66" t="s">
        <v>3568</v>
      </c>
      <c r="O66" s="54">
        <v>45629.412290532404</v>
      </c>
      <c r="P66" s="54">
        <v>45644.364350810189</v>
      </c>
      <c r="Q66" s="2">
        <v>45292</v>
      </c>
      <c r="R66" s="2">
        <v>45602</v>
      </c>
      <c r="S66" s="2">
        <v>45292</v>
      </c>
      <c r="T66" s="2">
        <v>45657</v>
      </c>
      <c r="U66" t="s">
        <v>129</v>
      </c>
      <c r="V66" t="s">
        <v>129</v>
      </c>
      <c r="W66">
        <f t="shared" si="0"/>
        <v>12</v>
      </c>
      <c r="X66">
        <f t="shared" si="1"/>
        <v>2024</v>
      </c>
      <c r="Y66">
        <f t="shared" si="2"/>
        <v>12</v>
      </c>
      <c r="Z66">
        <f t="shared" si="3"/>
        <v>2024</v>
      </c>
      <c r="AA66" s="111">
        <f t="shared" si="4"/>
        <v>14.952060277784767</v>
      </c>
    </row>
    <row r="67" spans="1:27" x14ac:dyDescent="0.25">
      <c r="A67" s="53" t="s">
        <v>3569</v>
      </c>
      <c r="B67" t="s">
        <v>124</v>
      </c>
      <c r="C67" t="s">
        <v>3570</v>
      </c>
      <c r="D67" t="s">
        <v>782</v>
      </c>
      <c r="E67" t="s">
        <v>129</v>
      </c>
      <c r="F67" t="s">
        <v>129</v>
      </c>
      <c r="G67" t="s">
        <v>129</v>
      </c>
      <c r="H67" t="s">
        <v>128</v>
      </c>
      <c r="I67" t="s">
        <v>129</v>
      </c>
      <c r="J67" s="53" t="s">
        <v>4179</v>
      </c>
      <c r="K67" t="s">
        <v>720</v>
      </c>
      <c r="L67" t="s">
        <v>3551</v>
      </c>
      <c r="M67" t="s">
        <v>129</v>
      </c>
      <c r="N67" t="s">
        <v>129</v>
      </c>
      <c r="O67" s="54">
        <v>45628.634629120374</v>
      </c>
      <c r="P67" t="s">
        <v>129</v>
      </c>
      <c r="Q67" t="s">
        <v>129</v>
      </c>
      <c r="R67" t="s">
        <v>129</v>
      </c>
      <c r="S67" t="s">
        <v>129</v>
      </c>
      <c r="T67" t="s">
        <v>129</v>
      </c>
      <c r="U67" t="s">
        <v>129</v>
      </c>
      <c r="V67" t="s">
        <v>129</v>
      </c>
      <c r="W67">
        <f t="shared" ref="W67:W130" si="5">MONTH(O67)</f>
        <v>12</v>
      </c>
      <c r="X67">
        <f t="shared" ref="X67:X130" si="6">YEAR(O67)</f>
        <v>2024</v>
      </c>
      <c r="Y67">
        <f t="shared" ref="Y67:Y130" si="7">IFERROR(MONTH(P67),0)</f>
        <v>0</v>
      </c>
      <c r="Z67">
        <f t="shared" ref="Z67:Z130" si="8">IFERROR(YEAR(P67),0)</f>
        <v>0</v>
      </c>
      <c r="AA67" s="111">
        <f t="shared" ref="AA67:AA130" si="9">IFERROR(P67-O67,0)</f>
        <v>0</v>
      </c>
    </row>
    <row r="68" spans="1:27" x14ac:dyDescent="0.25">
      <c r="A68" s="53" t="s">
        <v>3571</v>
      </c>
      <c r="B68" t="s">
        <v>124</v>
      </c>
      <c r="C68" t="s">
        <v>3572</v>
      </c>
      <c r="D68" t="s">
        <v>782</v>
      </c>
      <c r="E68" t="s">
        <v>129</v>
      </c>
      <c r="F68" t="s">
        <v>129</v>
      </c>
      <c r="G68" t="s">
        <v>129</v>
      </c>
      <c r="H68" t="s">
        <v>128</v>
      </c>
      <c r="I68" t="s">
        <v>129</v>
      </c>
      <c r="J68" s="53" t="s">
        <v>4179</v>
      </c>
      <c r="K68" t="s">
        <v>720</v>
      </c>
      <c r="L68" t="s">
        <v>3551</v>
      </c>
      <c r="M68" t="s">
        <v>129</v>
      </c>
      <c r="N68" t="s">
        <v>129</v>
      </c>
      <c r="O68" s="54">
        <v>45628.62934324074</v>
      </c>
      <c r="P68" t="s">
        <v>129</v>
      </c>
      <c r="Q68" t="s">
        <v>129</v>
      </c>
      <c r="R68" t="s">
        <v>129</v>
      </c>
      <c r="S68" t="s">
        <v>129</v>
      </c>
      <c r="T68" t="s">
        <v>129</v>
      </c>
      <c r="U68" t="s">
        <v>129</v>
      </c>
      <c r="V68" t="s">
        <v>129</v>
      </c>
      <c r="W68">
        <f t="shared" si="5"/>
        <v>12</v>
      </c>
      <c r="X68">
        <f t="shared" si="6"/>
        <v>2024</v>
      </c>
      <c r="Y68">
        <f t="shared" si="7"/>
        <v>0</v>
      </c>
      <c r="Z68">
        <f t="shared" si="8"/>
        <v>0</v>
      </c>
      <c r="AA68" s="111">
        <f t="shared" si="9"/>
        <v>0</v>
      </c>
    </row>
    <row r="69" spans="1:27" x14ac:dyDescent="0.25">
      <c r="A69" s="53" t="s">
        <v>3573</v>
      </c>
      <c r="B69" t="s">
        <v>124</v>
      </c>
      <c r="C69" t="s">
        <v>3574</v>
      </c>
      <c r="D69" t="s">
        <v>782</v>
      </c>
      <c r="E69" t="s">
        <v>129</v>
      </c>
      <c r="F69" t="s">
        <v>129</v>
      </c>
      <c r="G69" t="s">
        <v>129</v>
      </c>
      <c r="H69" t="s">
        <v>128</v>
      </c>
      <c r="I69" t="s">
        <v>129</v>
      </c>
      <c r="J69" s="53" t="s">
        <v>4179</v>
      </c>
      <c r="K69" t="s">
        <v>720</v>
      </c>
      <c r="L69" t="s">
        <v>3551</v>
      </c>
      <c r="M69" t="s">
        <v>129</v>
      </c>
      <c r="N69" t="s">
        <v>129</v>
      </c>
      <c r="O69" s="54">
        <v>45628.624568171297</v>
      </c>
      <c r="P69" t="s">
        <v>129</v>
      </c>
      <c r="Q69" t="s">
        <v>129</v>
      </c>
      <c r="R69" t="s">
        <v>129</v>
      </c>
      <c r="S69" t="s">
        <v>129</v>
      </c>
      <c r="T69" t="s">
        <v>129</v>
      </c>
      <c r="U69" t="s">
        <v>129</v>
      </c>
      <c r="V69" t="s">
        <v>129</v>
      </c>
      <c r="W69">
        <f t="shared" si="5"/>
        <v>12</v>
      </c>
      <c r="X69">
        <f t="shared" si="6"/>
        <v>2024</v>
      </c>
      <c r="Y69">
        <f t="shared" si="7"/>
        <v>0</v>
      </c>
      <c r="Z69">
        <f t="shared" si="8"/>
        <v>0</v>
      </c>
      <c r="AA69" s="111">
        <f t="shared" si="9"/>
        <v>0</v>
      </c>
    </row>
    <row r="70" spans="1:27" hidden="1" x14ac:dyDescent="0.25">
      <c r="A70" s="53" t="s">
        <v>3575</v>
      </c>
      <c r="B70" t="s">
        <v>124</v>
      </c>
      <c r="C70" t="s">
        <v>3576</v>
      </c>
      <c r="D70" t="s">
        <v>148</v>
      </c>
      <c r="E70" t="s">
        <v>129</v>
      </c>
      <c r="F70" t="s">
        <v>129</v>
      </c>
      <c r="G70" t="s">
        <v>139</v>
      </c>
      <c r="H70" t="s">
        <v>128</v>
      </c>
      <c r="I70" t="s">
        <v>129</v>
      </c>
      <c r="J70" s="53" t="s">
        <v>130</v>
      </c>
      <c r="K70" t="s">
        <v>131</v>
      </c>
      <c r="L70" t="s">
        <v>569</v>
      </c>
      <c r="M70" t="s">
        <v>570</v>
      </c>
      <c r="N70" t="s">
        <v>3577</v>
      </c>
      <c r="O70" s="54">
        <v>45628.54967565972</v>
      </c>
      <c r="P70" s="54">
        <v>45635.437825590277</v>
      </c>
      <c r="Q70" s="2">
        <v>45292</v>
      </c>
      <c r="R70" s="2">
        <v>45602</v>
      </c>
      <c r="S70" s="2">
        <v>45292</v>
      </c>
      <c r="T70" s="2">
        <v>45657</v>
      </c>
      <c r="U70" t="s">
        <v>129</v>
      </c>
      <c r="V70" s="2">
        <v>45635</v>
      </c>
      <c r="W70">
        <f t="shared" si="5"/>
        <v>12</v>
      </c>
      <c r="X70">
        <f t="shared" si="6"/>
        <v>2024</v>
      </c>
      <c r="Y70">
        <f t="shared" si="7"/>
        <v>12</v>
      </c>
      <c r="Z70">
        <f t="shared" si="8"/>
        <v>2024</v>
      </c>
      <c r="AA70" s="111">
        <f t="shared" si="9"/>
        <v>6.8881499305571197</v>
      </c>
    </row>
    <row r="71" spans="1:27" hidden="1" x14ac:dyDescent="0.25">
      <c r="A71" s="53" t="s">
        <v>3578</v>
      </c>
      <c r="B71" t="s">
        <v>124</v>
      </c>
      <c r="C71" t="s">
        <v>3579</v>
      </c>
      <c r="D71" t="s">
        <v>148</v>
      </c>
      <c r="E71" t="s">
        <v>206</v>
      </c>
      <c r="F71" t="s">
        <v>129</v>
      </c>
      <c r="G71" t="s">
        <v>102</v>
      </c>
      <c r="H71" t="s">
        <v>128</v>
      </c>
      <c r="I71" s="53" t="s">
        <v>3580</v>
      </c>
      <c r="J71" s="53" t="s">
        <v>130</v>
      </c>
      <c r="K71" t="s">
        <v>131</v>
      </c>
      <c r="L71" t="s">
        <v>3198</v>
      </c>
      <c r="M71" t="s">
        <v>129</v>
      </c>
      <c r="N71" t="s">
        <v>129</v>
      </c>
      <c r="O71" s="54">
        <v>45628.529560173614</v>
      </c>
      <c r="P71" s="54">
        <v>45637.558638483795</v>
      </c>
      <c r="Q71" t="s">
        <v>129</v>
      </c>
      <c r="R71" t="s">
        <v>129</v>
      </c>
      <c r="S71" s="2">
        <v>45441</v>
      </c>
      <c r="T71" s="2">
        <v>45657</v>
      </c>
      <c r="U71" s="2">
        <v>45630</v>
      </c>
      <c r="V71" s="2">
        <v>45637</v>
      </c>
      <c r="W71">
        <f t="shared" si="5"/>
        <v>12</v>
      </c>
      <c r="X71">
        <f t="shared" si="6"/>
        <v>2024</v>
      </c>
      <c r="Y71">
        <f t="shared" si="7"/>
        <v>12</v>
      </c>
      <c r="Z71">
        <f t="shared" si="8"/>
        <v>2024</v>
      </c>
      <c r="AA71" s="111">
        <f t="shared" si="9"/>
        <v>9.0290783101809211</v>
      </c>
    </row>
    <row r="72" spans="1:27" hidden="1" x14ac:dyDescent="0.25">
      <c r="A72" s="53" t="s">
        <v>3581</v>
      </c>
      <c r="B72" t="s">
        <v>124</v>
      </c>
      <c r="C72" t="s">
        <v>3582</v>
      </c>
      <c r="D72" t="s">
        <v>148</v>
      </c>
      <c r="E72" t="s">
        <v>127</v>
      </c>
      <c r="F72" t="s">
        <v>79</v>
      </c>
      <c r="G72" t="s">
        <v>103</v>
      </c>
      <c r="H72" t="s">
        <v>128</v>
      </c>
      <c r="I72" s="53" t="s">
        <v>3583</v>
      </c>
      <c r="J72" s="53" t="s">
        <v>130</v>
      </c>
      <c r="K72" t="s">
        <v>131</v>
      </c>
      <c r="L72" t="s">
        <v>3536</v>
      </c>
      <c r="M72" t="s">
        <v>129</v>
      </c>
      <c r="N72" t="s">
        <v>129</v>
      </c>
      <c r="O72" s="54">
        <v>45628.420970729167</v>
      </c>
      <c r="P72" s="54">
        <v>45635.369181759263</v>
      </c>
      <c r="Q72" s="2">
        <v>45617</v>
      </c>
      <c r="R72" s="2">
        <v>45629</v>
      </c>
      <c r="S72" s="2">
        <v>45444</v>
      </c>
      <c r="T72" s="2">
        <v>45657</v>
      </c>
      <c r="U72" s="2">
        <v>45629</v>
      </c>
      <c r="V72" s="2">
        <v>45635</v>
      </c>
      <c r="W72">
        <f t="shared" si="5"/>
        <v>12</v>
      </c>
      <c r="X72">
        <f t="shared" si="6"/>
        <v>2024</v>
      </c>
      <c r="Y72">
        <f t="shared" si="7"/>
        <v>12</v>
      </c>
      <c r="Z72">
        <f t="shared" si="8"/>
        <v>2024</v>
      </c>
      <c r="AA72" s="111">
        <f t="shared" si="9"/>
        <v>6.9482110300959903</v>
      </c>
    </row>
    <row r="73" spans="1:27" hidden="1" x14ac:dyDescent="0.25">
      <c r="A73" s="53" t="s">
        <v>3584</v>
      </c>
      <c r="B73" t="s">
        <v>124</v>
      </c>
      <c r="C73" t="s">
        <v>3585</v>
      </c>
      <c r="D73" t="s">
        <v>148</v>
      </c>
      <c r="E73" t="s">
        <v>129</v>
      </c>
      <c r="F73" t="s">
        <v>129</v>
      </c>
      <c r="G73" t="s">
        <v>139</v>
      </c>
      <c r="H73" t="s">
        <v>128</v>
      </c>
      <c r="I73" t="s">
        <v>129</v>
      </c>
      <c r="J73" s="53" t="s">
        <v>130</v>
      </c>
      <c r="K73" t="s">
        <v>131</v>
      </c>
      <c r="L73" t="s">
        <v>569</v>
      </c>
      <c r="M73" t="s">
        <v>570</v>
      </c>
      <c r="N73" t="s">
        <v>3586</v>
      </c>
      <c r="O73" s="54">
        <v>45628.381428449073</v>
      </c>
      <c r="P73" s="54">
        <v>45635.438393229168</v>
      </c>
      <c r="Q73" s="2">
        <v>45628</v>
      </c>
      <c r="R73" s="2">
        <v>45602</v>
      </c>
      <c r="S73" s="2">
        <v>45628</v>
      </c>
      <c r="T73" s="2">
        <v>45635</v>
      </c>
      <c r="U73" t="s">
        <v>129</v>
      </c>
      <c r="V73" s="2">
        <v>45635</v>
      </c>
      <c r="W73">
        <f t="shared" si="5"/>
        <v>12</v>
      </c>
      <c r="X73">
        <f t="shared" si="6"/>
        <v>2024</v>
      </c>
      <c r="Y73">
        <f t="shared" si="7"/>
        <v>12</v>
      </c>
      <c r="Z73">
        <f t="shared" si="8"/>
        <v>2024</v>
      </c>
      <c r="AA73" s="111">
        <f t="shared" si="9"/>
        <v>7.0569647800948587</v>
      </c>
    </row>
    <row r="74" spans="1:27" hidden="1" x14ac:dyDescent="0.25">
      <c r="A74" s="53" t="s">
        <v>3587</v>
      </c>
      <c r="B74" t="s">
        <v>124</v>
      </c>
      <c r="C74" t="s">
        <v>3588</v>
      </c>
      <c r="D74" t="s">
        <v>134</v>
      </c>
      <c r="E74" t="s">
        <v>129</v>
      </c>
      <c r="F74" t="s">
        <v>129</v>
      </c>
      <c r="G74" t="s">
        <v>139</v>
      </c>
      <c r="H74" t="s">
        <v>128</v>
      </c>
      <c r="I74" t="s">
        <v>129</v>
      </c>
      <c r="J74" s="53" t="s">
        <v>4131</v>
      </c>
      <c r="K74" t="s">
        <v>131</v>
      </c>
      <c r="L74" t="s">
        <v>3744</v>
      </c>
      <c r="M74" t="s">
        <v>570</v>
      </c>
      <c r="N74" t="s">
        <v>3589</v>
      </c>
      <c r="O74" s="54">
        <v>45625.594588460648</v>
      </c>
      <c r="P74" t="s">
        <v>129</v>
      </c>
      <c r="Q74" s="2">
        <v>45625</v>
      </c>
      <c r="R74" s="2">
        <v>45602</v>
      </c>
      <c r="S74" s="2">
        <v>45625</v>
      </c>
      <c r="T74" s="2">
        <v>45632</v>
      </c>
      <c r="U74" t="s">
        <v>129</v>
      </c>
      <c r="V74" t="s">
        <v>129</v>
      </c>
      <c r="W74">
        <f t="shared" si="5"/>
        <v>11</v>
      </c>
      <c r="X74">
        <f t="shared" si="6"/>
        <v>2024</v>
      </c>
      <c r="Y74">
        <f t="shared" si="7"/>
        <v>0</v>
      </c>
      <c r="Z74">
        <f t="shared" si="8"/>
        <v>0</v>
      </c>
      <c r="AA74" s="111">
        <f t="shared" si="9"/>
        <v>0</v>
      </c>
    </row>
    <row r="75" spans="1:27" hidden="1" x14ac:dyDescent="0.25">
      <c r="A75" s="53" t="s">
        <v>3590</v>
      </c>
      <c r="B75" t="s">
        <v>124</v>
      </c>
      <c r="C75" t="s">
        <v>3591</v>
      </c>
      <c r="D75" t="s">
        <v>148</v>
      </c>
      <c r="E75" t="s">
        <v>129</v>
      </c>
      <c r="F75" t="s">
        <v>129</v>
      </c>
      <c r="G75" t="s">
        <v>139</v>
      </c>
      <c r="H75" t="s">
        <v>128</v>
      </c>
      <c r="I75" t="s">
        <v>129</v>
      </c>
      <c r="J75" s="53" t="s">
        <v>130</v>
      </c>
      <c r="K75" t="s">
        <v>131</v>
      </c>
      <c r="L75" t="s">
        <v>569</v>
      </c>
      <c r="M75" t="s">
        <v>570</v>
      </c>
      <c r="N75" t="s">
        <v>3592</v>
      </c>
      <c r="O75" s="54">
        <v>45625.517286180555</v>
      </c>
      <c r="P75" s="54">
        <v>45636.455536180554</v>
      </c>
      <c r="Q75" s="2">
        <v>45625</v>
      </c>
      <c r="R75" s="2">
        <v>45602</v>
      </c>
      <c r="S75" s="2">
        <v>45625</v>
      </c>
      <c r="T75" s="2">
        <v>45631</v>
      </c>
      <c r="U75" t="s">
        <v>129</v>
      </c>
      <c r="V75" s="2">
        <v>45636</v>
      </c>
      <c r="W75">
        <f t="shared" si="5"/>
        <v>11</v>
      </c>
      <c r="X75">
        <f t="shared" si="6"/>
        <v>2024</v>
      </c>
      <c r="Y75">
        <f t="shared" si="7"/>
        <v>12</v>
      </c>
      <c r="Z75">
        <f t="shared" si="8"/>
        <v>2024</v>
      </c>
      <c r="AA75" s="111">
        <f t="shared" si="9"/>
        <v>10.938249999999243</v>
      </c>
    </row>
    <row r="76" spans="1:27" hidden="1" x14ac:dyDescent="0.25">
      <c r="A76" s="53" t="s">
        <v>3593</v>
      </c>
      <c r="B76" t="s">
        <v>124</v>
      </c>
      <c r="C76" t="s">
        <v>3594</v>
      </c>
      <c r="D76" t="s">
        <v>148</v>
      </c>
      <c r="E76" t="s">
        <v>129</v>
      </c>
      <c r="F76" t="s">
        <v>129</v>
      </c>
      <c r="G76" t="s">
        <v>139</v>
      </c>
      <c r="H76" t="s">
        <v>128</v>
      </c>
      <c r="I76" t="s">
        <v>129</v>
      </c>
      <c r="J76" s="53" t="s">
        <v>130</v>
      </c>
      <c r="K76" t="s">
        <v>131</v>
      </c>
      <c r="L76" t="s">
        <v>569</v>
      </c>
      <c r="M76" t="s">
        <v>129</v>
      </c>
      <c r="N76" t="s">
        <v>3595</v>
      </c>
      <c r="O76" s="54">
        <v>45624.734407013886</v>
      </c>
      <c r="P76" s="54">
        <v>45624.749104027775</v>
      </c>
      <c r="Q76" s="2">
        <v>45292</v>
      </c>
      <c r="R76" s="2">
        <v>45602</v>
      </c>
      <c r="S76" s="2">
        <v>45292</v>
      </c>
      <c r="T76" s="2">
        <v>45657</v>
      </c>
      <c r="U76" t="s">
        <v>129</v>
      </c>
      <c r="V76" s="2">
        <v>45624</v>
      </c>
      <c r="W76">
        <f t="shared" si="5"/>
        <v>11</v>
      </c>
      <c r="X76">
        <f t="shared" si="6"/>
        <v>2024</v>
      </c>
      <c r="Y76">
        <f t="shared" si="7"/>
        <v>11</v>
      </c>
      <c r="Z76">
        <f t="shared" si="8"/>
        <v>2024</v>
      </c>
      <c r="AA76" s="111">
        <f t="shared" si="9"/>
        <v>1.4697013888508081E-2</v>
      </c>
    </row>
    <row r="77" spans="1:27" hidden="1" x14ac:dyDescent="0.25">
      <c r="A77" s="53" t="s">
        <v>3596</v>
      </c>
      <c r="B77" t="s">
        <v>124</v>
      </c>
      <c r="C77" t="s">
        <v>3597</v>
      </c>
      <c r="D77" t="s">
        <v>148</v>
      </c>
      <c r="E77" t="s">
        <v>129</v>
      </c>
      <c r="F77" t="s">
        <v>129</v>
      </c>
      <c r="G77" t="s">
        <v>139</v>
      </c>
      <c r="H77" t="s">
        <v>128</v>
      </c>
      <c r="I77" t="s">
        <v>129</v>
      </c>
      <c r="J77" s="53" t="s">
        <v>130</v>
      </c>
      <c r="K77" t="s">
        <v>131</v>
      </c>
      <c r="L77" t="s">
        <v>569</v>
      </c>
      <c r="M77" t="s">
        <v>570</v>
      </c>
      <c r="N77" t="s">
        <v>3598</v>
      </c>
      <c r="O77" s="54">
        <v>45624.466791562503</v>
      </c>
      <c r="P77" s="54">
        <v>45635.436151192131</v>
      </c>
      <c r="Q77" s="2">
        <v>45292</v>
      </c>
      <c r="R77" s="2">
        <v>45602</v>
      </c>
      <c r="S77" s="2">
        <v>45292</v>
      </c>
      <c r="T77" s="2">
        <v>45657</v>
      </c>
      <c r="U77" t="s">
        <v>129</v>
      </c>
      <c r="V77" s="2">
        <v>45635</v>
      </c>
      <c r="W77">
        <f t="shared" si="5"/>
        <v>11</v>
      </c>
      <c r="X77">
        <f t="shared" si="6"/>
        <v>2024</v>
      </c>
      <c r="Y77">
        <f t="shared" si="7"/>
        <v>12</v>
      </c>
      <c r="Z77">
        <f t="shared" si="8"/>
        <v>2024</v>
      </c>
      <c r="AA77" s="111">
        <f t="shared" si="9"/>
        <v>10.969359629627434</v>
      </c>
    </row>
    <row r="78" spans="1:27" hidden="1" x14ac:dyDescent="0.25">
      <c r="A78" s="53" t="s">
        <v>3599</v>
      </c>
      <c r="B78" t="s">
        <v>124</v>
      </c>
      <c r="C78" t="s">
        <v>3600</v>
      </c>
      <c r="D78" t="s">
        <v>148</v>
      </c>
      <c r="E78" t="s">
        <v>129</v>
      </c>
      <c r="F78" t="s">
        <v>129</v>
      </c>
      <c r="G78" t="s">
        <v>139</v>
      </c>
      <c r="H78" t="s">
        <v>128</v>
      </c>
      <c r="I78" t="s">
        <v>129</v>
      </c>
      <c r="J78" s="53" t="s">
        <v>130</v>
      </c>
      <c r="K78" t="s">
        <v>131</v>
      </c>
      <c r="L78" t="s">
        <v>569</v>
      </c>
      <c r="M78" t="s">
        <v>570</v>
      </c>
      <c r="N78" t="s">
        <v>3601</v>
      </c>
      <c r="O78" s="54">
        <v>45624.418171909725</v>
      </c>
      <c r="P78" s="54">
        <v>45624.7182865625</v>
      </c>
      <c r="Q78" s="2">
        <v>45292</v>
      </c>
      <c r="R78" s="2">
        <v>45602</v>
      </c>
      <c r="S78" s="2">
        <v>45292</v>
      </c>
      <c r="T78" s="2">
        <v>45657</v>
      </c>
      <c r="U78" t="s">
        <v>129</v>
      </c>
      <c r="V78" s="2">
        <v>45624</v>
      </c>
      <c r="W78">
        <f t="shared" si="5"/>
        <v>11</v>
      </c>
      <c r="X78">
        <f t="shared" si="6"/>
        <v>2024</v>
      </c>
      <c r="Y78">
        <f t="shared" si="7"/>
        <v>11</v>
      </c>
      <c r="Z78">
        <f t="shared" si="8"/>
        <v>2024</v>
      </c>
      <c r="AA78" s="111">
        <f t="shared" si="9"/>
        <v>0.30011465277493699</v>
      </c>
    </row>
    <row r="79" spans="1:27" hidden="1" x14ac:dyDescent="0.25">
      <c r="A79" s="53" t="s">
        <v>3602</v>
      </c>
      <c r="B79" t="s">
        <v>124</v>
      </c>
      <c r="C79" t="s">
        <v>3603</v>
      </c>
      <c r="D79" t="s">
        <v>148</v>
      </c>
      <c r="E79" t="s">
        <v>129</v>
      </c>
      <c r="F79" t="s">
        <v>129</v>
      </c>
      <c r="G79" t="s">
        <v>139</v>
      </c>
      <c r="H79" t="s">
        <v>128</v>
      </c>
      <c r="I79" t="s">
        <v>129</v>
      </c>
      <c r="J79" s="53" t="s">
        <v>130</v>
      </c>
      <c r="K79" t="s">
        <v>131</v>
      </c>
      <c r="L79" t="s">
        <v>3291</v>
      </c>
      <c r="M79" t="s">
        <v>570</v>
      </c>
      <c r="N79" t="s">
        <v>3604</v>
      </c>
      <c r="O79" s="54">
        <v>45624.401826747686</v>
      </c>
      <c r="P79" s="54">
        <v>45665.434479039352</v>
      </c>
      <c r="Q79" s="2">
        <v>45292</v>
      </c>
      <c r="R79" s="2">
        <v>45602</v>
      </c>
      <c r="S79" s="2">
        <v>45292</v>
      </c>
      <c r="T79" s="2">
        <v>45657</v>
      </c>
      <c r="U79" s="2">
        <v>45631</v>
      </c>
      <c r="V79" s="2">
        <v>45665</v>
      </c>
      <c r="W79">
        <f t="shared" si="5"/>
        <v>11</v>
      </c>
      <c r="X79">
        <f t="shared" si="6"/>
        <v>2024</v>
      </c>
      <c r="Y79">
        <f t="shared" si="7"/>
        <v>1</v>
      </c>
      <c r="Z79">
        <f t="shared" si="8"/>
        <v>2025</v>
      </c>
      <c r="AA79" s="111">
        <f t="shared" si="9"/>
        <v>41.032652291665727</v>
      </c>
    </row>
    <row r="80" spans="1:27" x14ac:dyDescent="0.25">
      <c r="A80" s="53" t="s">
        <v>3605</v>
      </c>
      <c r="B80" t="s">
        <v>124</v>
      </c>
      <c r="C80" t="s">
        <v>3606</v>
      </c>
      <c r="D80" t="s">
        <v>134</v>
      </c>
      <c r="E80" t="s">
        <v>288</v>
      </c>
      <c r="F80" t="s">
        <v>3031</v>
      </c>
      <c r="G80" t="s">
        <v>806</v>
      </c>
      <c r="H80" t="s">
        <v>128</v>
      </c>
      <c r="I80" t="s">
        <v>129</v>
      </c>
      <c r="J80" s="53" t="s">
        <v>4179</v>
      </c>
      <c r="K80" t="s">
        <v>720</v>
      </c>
      <c r="L80" t="s">
        <v>3291</v>
      </c>
      <c r="M80" t="s">
        <v>570</v>
      </c>
      <c r="N80" t="s">
        <v>129</v>
      </c>
      <c r="O80" s="54">
        <v>45624.391300439813</v>
      </c>
      <c r="P80" t="s">
        <v>129</v>
      </c>
      <c r="Q80" s="2">
        <v>45686</v>
      </c>
      <c r="R80" s="2">
        <v>45699</v>
      </c>
      <c r="S80" s="2">
        <v>45292</v>
      </c>
      <c r="T80" s="2">
        <v>45657</v>
      </c>
      <c r="U80" t="s">
        <v>129</v>
      </c>
      <c r="V80" t="s">
        <v>129</v>
      </c>
      <c r="W80">
        <f t="shared" si="5"/>
        <v>11</v>
      </c>
      <c r="X80">
        <f t="shared" si="6"/>
        <v>2024</v>
      </c>
      <c r="Y80">
        <f t="shared" si="7"/>
        <v>0</v>
      </c>
      <c r="Z80">
        <f t="shared" si="8"/>
        <v>0</v>
      </c>
      <c r="AA80" s="111">
        <f t="shared" si="9"/>
        <v>0</v>
      </c>
    </row>
    <row r="81" spans="1:27" x14ac:dyDescent="0.25">
      <c r="A81" s="53" t="s">
        <v>3607</v>
      </c>
      <c r="B81" t="s">
        <v>124</v>
      </c>
      <c r="C81" t="s">
        <v>3608</v>
      </c>
      <c r="D81" t="s">
        <v>148</v>
      </c>
      <c r="E81" t="s">
        <v>416</v>
      </c>
      <c r="F81" t="s">
        <v>3028</v>
      </c>
      <c r="G81" t="s">
        <v>806</v>
      </c>
      <c r="H81" t="s">
        <v>128</v>
      </c>
      <c r="I81" t="s">
        <v>129</v>
      </c>
      <c r="J81" s="53" t="s">
        <v>719</v>
      </c>
      <c r="K81" t="s">
        <v>720</v>
      </c>
      <c r="L81" t="s">
        <v>3291</v>
      </c>
      <c r="M81" t="s">
        <v>129</v>
      </c>
      <c r="N81" t="s">
        <v>129</v>
      </c>
      <c r="O81" s="54">
        <v>45622.644863807873</v>
      </c>
      <c r="P81" s="54">
        <v>45680.408842210651</v>
      </c>
      <c r="Q81" s="2">
        <v>45637</v>
      </c>
      <c r="R81" s="2">
        <v>45658</v>
      </c>
      <c r="S81" s="2">
        <v>45292</v>
      </c>
      <c r="T81" s="2">
        <v>45657</v>
      </c>
      <c r="U81" s="2">
        <v>45643</v>
      </c>
      <c r="V81" s="2">
        <v>45680</v>
      </c>
      <c r="W81">
        <f t="shared" si="5"/>
        <v>11</v>
      </c>
      <c r="X81">
        <f t="shared" si="6"/>
        <v>2024</v>
      </c>
      <c r="Y81">
        <f t="shared" si="7"/>
        <v>1</v>
      </c>
      <c r="Z81">
        <f t="shared" si="8"/>
        <v>2025</v>
      </c>
      <c r="AA81" s="111">
        <f t="shared" si="9"/>
        <v>57.763978402777866</v>
      </c>
    </row>
    <row r="82" spans="1:27" x14ac:dyDescent="0.25">
      <c r="A82" s="53" t="s">
        <v>3609</v>
      </c>
      <c r="B82" t="s">
        <v>124</v>
      </c>
      <c r="C82" t="s">
        <v>3610</v>
      </c>
      <c r="D82" t="s">
        <v>171</v>
      </c>
      <c r="E82" t="s">
        <v>129</v>
      </c>
      <c r="F82" t="s">
        <v>129</v>
      </c>
      <c r="G82" t="s">
        <v>129</v>
      </c>
      <c r="H82" t="s">
        <v>128</v>
      </c>
      <c r="I82" t="s">
        <v>129</v>
      </c>
      <c r="J82" s="53" t="s">
        <v>719</v>
      </c>
      <c r="K82" t="s">
        <v>720</v>
      </c>
      <c r="L82" t="s">
        <v>3551</v>
      </c>
      <c r="M82" t="s">
        <v>570</v>
      </c>
      <c r="N82" t="s">
        <v>129</v>
      </c>
      <c r="O82" s="54">
        <v>45622.463364756943</v>
      </c>
      <c r="P82" s="54">
        <v>45643.680639282407</v>
      </c>
      <c r="Q82" s="2">
        <v>45292</v>
      </c>
      <c r="R82" s="2">
        <v>45657</v>
      </c>
      <c r="S82" s="2">
        <v>45292</v>
      </c>
      <c r="T82" s="2">
        <v>45657</v>
      </c>
      <c r="U82" t="s">
        <v>129</v>
      </c>
      <c r="V82" t="s">
        <v>129</v>
      </c>
      <c r="W82">
        <f t="shared" si="5"/>
        <v>11</v>
      </c>
      <c r="X82">
        <f t="shared" si="6"/>
        <v>2024</v>
      </c>
      <c r="Y82">
        <f t="shared" si="7"/>
        <v>12</v>
      </c>
      <c r="Z82">
        <f t="shared" si="8"/>
        <v>2024</v>
      </c>
      <c r="AA82" s="111">
        <f t="shared" si="9"/>
        <v>21.217274525464745</v>
      </c>
    </row>
    <row r="83" spans="1:27" x14ac:dyDescent="0.25">
      <c r="A83" s="53" t="s">
        <v>3611</v>
      </c>
      <c r="B83" t="s">
        <v>124</v>
      </c>
      <c r="C83" t="s">
        <v>3612</v>
      </c>
      <c r="D83" t="s">
        <v>171</v>
      </c>
      <c r="E83" t="s">
        <v>129</v>
      </c>
      <c r="F83" t="s">
        <v>129</v>
      </c>
      <c r="G83" t="s">
        <v>129</v>
      </c>
      <c r="H83" t="s">
        <v>128</v>
      </c>
      <c r="I83" t="s">
        <v>129</v>
      </c>
      <c r="J83" s="53" t="s">
        <v>719</v>
      </c>
      <c r="K83" t="s">
        <v>720</v>
      </c>
      <c r="L83" t="s">
        <v>3551</v>
      </c>
      <c r="M83" t="s">
        <v>570</v>
      </c>
      <c r="N83" t="s">
        <v>129</v>
      </c>
      <c r="O83" s="54">
        <v>45622.451977847224</v>
      </c>
      <c r="P83" s="54">
        <v>45643.680834039355</v>
      </c>
      <c r="Q83" s="2">
        <v>45292</v>
      </c>
      <c r="R83" s="2">
        <v>45657</v>
      </c>
      <c r="S83" s="2">
        <v>45292</v>
      </c>
      <c r="T83" s="2">
        <v>45657</v>
      </c>
      <c r="U83" t="s">
        <v>129</v>
      </c>
      <c r="V83" t="s">
        <v>129</v>
      </c>
      <c r="W83">
        <f t="shared" si="5"/>
        <v>11</v>
      </c>
      <c r="X83">
        <f t="shared" si="6"/>
        <v>2024</v>
      </c>
      <c r="Y83">
        <f t="shared" si="7"/>
        <v>12</v>
      </c>
      <c r="Z83">
        <f t="shared" si="8"/>
        <v>2024</v>
      </c>
      <c r="AA83" s="111">
        <f t="shared" si="9"/>
        <v>21.228856192130479</v>
      </c>
    </row>
    <row r="84" spans="1:27" x14ac:dyDescent="0.25">
      <c r="A84" s="53" t="s">
        <v>3613</v>
      </c>
      <c r="B84" t="s">
        <v>124</v>
      </c>
      <c r="C84" t="s">
        <v>3614</v>
      </c>
      <c r="D84" t="s">
        <v>148</v>
      </c>
      <c r="E84" t="s">
        <v>129</v>
      </c>
      <c r="F84" t="s">
        <v>129</v>
      </c>
      <c r="G84" t="s">
        <v>129</v>
      </c>
      <c r="H84" t="s">
        <v>128</v>
      </c>
      <c r="I84" t="s">
        <v>129</v>
      </c>
      <c r="J84" s="53" t="s">
        <v>719</v>
      </c>
      <c r="K84" t="s">
        <v>720</v>
      </c>
      <c r="L84" t="s">
        <v>3291</v>
      </c>
      <c r="M84" t="s">
        <v>570</v>
      </c>
      <c r="N84" t="s">
        <v>3615</v>
      </c>
      <c r="O84" s="54">
        <v>45622.342912650463</v>
      </c>
      <c r="P84" s="54">
        <v>45624.638376620373</v>
      </c>
      <c r="Q84" s="2">
        <v>45292</v>
      </c>
      <c r="R84" s="2">
        <v>45657</v>
      </c>
      <c r="S84" s="2">
        <v>45292</v>
      </c>
      <c r="T84" s="2">
        <v>45657</v>
      </c>
      <c r="U84" t="s">
        <v>129</v>
      </c>
      <c r="V84" s="2">
        <v>45624</v>
      </c>
      <c r="W84">
        <f t="shared" si="5"/>
        <v>11</v>
      </c>
      <c r="X84">
        <f t="shared" si="6"/>
        <v>2024</v>
      </c>
      <c r="Y84">
        <f t="shared" si="7"/>
        <v>11</v>
      </c>
      <c r="Z84">
        <f t="shared" si="8"/>
        <v>2024</v>
      </c>
      <c r="AA84" s="111">
        <f t="shared" si="9"/>
        <v>2.2954639699091786</v>
      </c>
    </row>
    <row r="85" spans="1:27" hidden="1" x14ac:dyDescent="0.25">
      <c r="A85" s="53" t="s">
        <v>3616</v>
      </c>
      <c r="B85" t="s">
        <v>124</v>
      </c>
      <c r="C85" t="s">
        <v>3617</v>
      </c>
      <c r="D85" t="s">
        <v>168</v>
      </c>
      <c r="E85" t="s">
        <v>129</v>
      </c>
      <c r="F85" t="s">
        <v>129</v>
      </c>
      <c r="G85" t="s">
        <v>139</v>
      </c>
      <c r="H85" t="s">
        <v>128</v>
      </c>
      <c r="I85" t="s">
        <v>129</v>
      </c>
      <c r="J85" s="53" t="s">
        <v>4131</v>
      </c>
      <c r="K85" t="s">
        <v>131</v>
      </c>
      <c r="L85" t="s">
        <v>3291</v>
      </c>
      <c r="M85" t="s">
        <v>570</v>
      </c>
      <c r="N85" t="s">
        <v>3618</v>
      </c>
      <c r="O85" s="54">
        <v>45621.736921053242</v>
      </c>
      <c r="P85" t="s">
        <v>129</v>
      </c>
      <c r="Q85" s="2">
        <v>45292</v>
      </c>
      <c r="R85" s="2">
        <v>45602</v>
      </c>
      <c r="S85" s="2">
        <v>45292</v>
      </c>
      <c r="T85" s="2">
        <v>45657</v>
      </c>
      <c r="U85" t="s">
        <v>129</v>
      </c>
      <c r="V85" t="s">
        <v>129</v>
      </c>
      <c r="W85">
        <f t="shared" si="5"/>
        <v>11</v>
      </c>
      <c r="X85">
        <f t="shared" si="6"/>
        <v>2024</v>
      </c>
      <c r="Y85">
        <f t="shared" si="7"/>
        <v>0</v>
      </c>
      <c r="Z85">
        <f t="shared" si="8"/>
        <v>0</v>
      </c>
      <c r="AA85" s="111">
        <f t="shared" si="9"/>
        <v>0</v>
      </c>
    </row>
    <row r="86" spans="1:27" hidden="1" x14ac:dyDescent="0.25">
      <c r="A86" s="53" t="s">
        <v>3619</v>
      </c>
      <c r="B86" t="s">
        <v>124</v>
      </c>
      <c r="C86" t="s">
        <v>3620</v>
      </c>
      <c r="D86" t="s">
        <v>148</v>
      </c>
      <c r="E86" t="s">
        <v>288</v>
      </c>
      <c r="F86" t="s">
        <v>79</v>
      </c>
      <c r="G86" t="s">
        <v>104</v>
      </c>
      <c r="H86" t="s">
        <v>128</v>
      </c>
      <c r="I86" t="s">
        <v>129</v>
      </c>
      <c r="J86" s="53" t="s">
        <v>130</v>
      </c>
      <c r="K86" t="s">
        <v>131</v>
      </c>
      <c r="L86" t="s">
        <v>129</v>
      </c>
      <c r="M86" t="s">
        <v>129</v>
      </c>
      <c r="N86" t="s">
        <v>129</v>
      </c>
      <c r="O86" s="54">
        <v>45618.550873125001</v>
      </c>
      <c r="P86" s="54">
        <v>45635.369215995372</v>
      </c>
      <c r="Q86" s="2">
        <v>45617</v>
      </c>
      <c r="R86" s="2">
        <v>45629</v>
      </c>
      <c r="S86" s="2">
        <v>45292</v>
      </c>
      <c r="T86" s="2">
        <v>45657</v>
      </c>
      <c r="U86" s="2">
        <v>45623</v>
      </c>
      <c r="V86" s="2">
        <v>45635</v>
      </c>
      <c r="W86">
        <f t="shared" si="5"/>
        <v>11</v>
      </c>
      <c r="X86">
        <f t="shared" si="6"/>
        <v>2024</v>
      </c>
      <c r="Y86">
        <f t="shared" si="7"/>
        <v>12</v>
      </c>
      <c r="Z86">
        <f t="shared" si="8"/>
        <v>2024</v>
      </c>
      <c r="AA86" s="111">
        <f t="shared" si="9"/>
        <v>16.818342870370543</v>
      </c>
    </row>
    <row r="87" spans="1:27" x14ac:dyDescent="0.25">
      <c r="A87" s="53" t="s">
        <v>3621</v>
      </c>
      <c r="B87" t="s">
        <v>124</v>
      </c>
      <c r="C87" t="s">
        <v>3622</v>
      </c>
      <c r="D87" t="s">
        <v>148</v>
      </c>
      <c r="E87" t="s">
        <v>129</v>
      </c>
      <c r="F87" t="s">
        <v>129</v>
      </c>
      <c r="G87" t="s">
        <v>129</v>
      </c>
      <c r="H87" t="s">
        <v>128</v>
      </c>
      <c r="I87" t="s">
        <v>129</v>
      </c>
      <c r="J87" s="53" t="s">
        <v>719</v>
      </c>
      <c r="K87" t="s">
        <v>720</v>
      </c>
      <c r="L87" t="s">
        <v>3291</v>
      </c>
      <c r="M87" t="s">
        <v>129</v>
      </c>
      <c r="N87" t="s">
        <v>129</v>
      </c>
      <c r="O87" s="54">
        <v>45617.755931157408</v>
      </c>
      <c r="P87" s="54">
        <v>45631.413746342594</v>
      </c>
      <c r="Q87" s="2">
        <v>45292</v>
      </c>
      <c r="R87" s="2">
        <v>45657</v>
      </c>
      <c r="S87" s="2">
        <v>45292</v>
      </c>
      <c r="T87" s="2">
        <v>45657</v>
      </c>
      <c r="U87" t="s">
        <v>129</v>
      </c>
      <c r="V87" s="2">
        <v>45631</v>
      </c>
      <c r="W87">
        <f t="shared" si="5"/>
        <v>11</v>
      </c>
      <c r="X87">
        <f t="shared" si="6"/>
        <v>2024</v>
      </c>
      <c r="Y87">
        <f t="shared" si="7"/>
        <v>12</v>
      </c>
      <c r="Z87">
        <f t="shared" si="8"/>
        <v>2024</v>
      </c>
      <c r="AA87" s="111">
        <f t="shared" si="9"/>
        <v>13.657815185186337</v>
      </c>
    </row>
    <row r="88" spans="1:27" hidden="1" x14ac:dyDescent="0.25">
      <c r="A88" s="53" t="s">
        <v>3623</v>
      </c>
      <c r="B88" t="s">
        <v>124</v>
      </c>
      <c r="C88" t="s">
        <v>3624</v>
      </c>
      <c r="D88" t="s">
        <v>148</v>
      </c>
      <c r="E88" t="s">
        <v>129</v>
      </c>
      <c r="F88" t="s">
        <v>129</v>
      </c>
      <c r="G88" t="s">
        <v>139</v>
      </c>
      <c r="H88" t="s">
        <v>128</v>
      </c>
      <c r="I88" t="s">
        <v>129</v>
      </c>
      <c r="J88" s="53" t="s">
        <v>130</v>
      </c>
      <c r="K88" t="s">
        <v>131</v>
      </c>
      <c r="L88" t="s">
        <v>569</v>
      </c>
      <c r="M88" t="s">
        <v>570</v>
      </c>
      <c r="N88" t="s">
        <v>3625</v>
      </c>
      <c r="O88" s="54">
        <v>45617.723162372684</v>
      </c>
      <c r="P88" s="54">
        <v>45624.496973819441</v>
      </c>
      <c r="Q88" s="2">
        <v>45292</v>
      </c>
      <c r="R88" s="2">
        <v>45602</v>
      </c>
      <c r="S88" s="2">
        <v>45292</v>
      </c>
      <c r="T88" s="2">
        <v>45657</v>
      </c>
      <c r="U88" t="s">
        <v>129</v>
      </c>
      <c r="V88" s="2">
        <v>45624</v>
      </c>
      <c r="W88">
        <f t="shared" si="5"/>
        <v>11</v>
      </c>
      <c r="X88">
        <f t="shared" si="6"/>
        <v>2024</v>
      </c>
      <c r="Y88">
        <f t="shared" si="7"/>
        <v>11</v>
      </c>
      <c r="Z88">
        <f t="shared" si="8"/>
        <v>2024</v>
      </c>
      <c r="AA88" s="111">
        <f t="shared" si="9"/>
        <v>6.7738114467574633</v>
      </c>
    </row>
    <row r="89" spans="1:27" x14ac:dyDescent="0.25">
      <c r="A89" s="53" t="s">
        <v>3626</v>
      </c>
      <c r="B89" t="s">
        <v>124</v>
      </c>
      <c r="C89" t="s">
        <v>3627</v>
      </c>
      <c r="D89" t="s">
        <v>187</v>
      </c>
      <c r="E89" t="s">
        <v>288</v>
      </c>
      <c r="F89" t="s">
        <v>4238</v>
      </c>
      <c r="G89" t="s">
        <v>874</v>
      </c>
      <c r="H89" t="s">
        <v>128</v>
      </c>
      <c r="I89" t="s">
        <v>129</v>
      </c>
      <c r="J89" s="53" t="s">
        <v>719</v>
      </c>
      <c r="K89" t="s">
        <v>720</v>
      </c>
      <c r="L89" t="s">
        <v>3291</v>
      </c>
      <c r="M89" t="s">
        <v>129</v>
      </c>
      <c r="N89" t="s">
        <v>129</v>
      </c>
      <c r="O89" s="54">
        <v>45617.661686574073</v>
      </c>
      <c r="P89" t="s">
        <v>129</v>
      </c>
      <c r="Q89" s="2">
        <v>45638</v>
      </c>
      <c r="R89" s="2">
        <v>45686</v>
      </c>
      <c r="S89" s="2">
        <v>45292</v>
      </c>
      <c r="T89" s="2">
        <v>45657</v>
      </c>
      <c r="U89" s="2">
        <v>45643</v>
      </c>
      <c r="V89" t="s">
        <v>129</v>
      </c>
      <c r="W89">
        <f t="shared" si="5"/>
        <v>11</v>
      </c>
      <c r="X89">
        <f t="shared" si="6"/>
        <v>2024</v>
      </c>
      <c r="Y89">
        <f t="shared" si="7"/>
        <v>0</v>
      </c>
      <c r="Z89">
        <f t="shared" si="8"/>
        <v>0</v>
      </c>
      <c r="AA89" s="111">
        <f t="shared" si="9"/>
        <v>0</v>
      </c>
    </row>
    <row r="90" spans="1:27" x14ac:dyDescent="0.25">
      <c r="A90" s="53" t="s">
        <v>3628</v>
      </c>
      <c r="B90" t="s">
        <v>124</v>
      </c>
      <c r="C90" t="s">
        <v>3629</v>
      </c>
      <c r="D90" t="s">
        <v>148</v>
      </c>
      <c r="E90" t="s">
        <v>129</v>
      </c>
      <c r="F90" t="s">
        <v>129</v>
      </c>
      <c r="G90" t="s">
        <v>129</v>
      </c>
      <c r="H90" t="s">
        <v>128</v>
      </c>
      <c r="I90" t="s">
        <v>129</v>
      </c>
      <c r="J90" s="53" t="s">
        <v>719</v>
      </c>
      <c r="K90" t="s">
        <v>720</v>
      </c>
      <c r="L90" t="s">
        <v>3509</v>
      </c>
      <c r="M90" t="s">
        <v>129</v>
      </c>
      <c r="N90" t="s">
        <v>129</v>
      </c>
      <c r="O90" s="54">
        <v>45617.542882534719</v>
      </c>
      <c r="P90" s="54">
        <v>45631.413688842593</v>
      </c>
      <c r="Q90" s="2">
        <v>45292</v>
      </c>
      <c r="R90" s="2">
        <v>45657</v>
      </c>
      <c r="S90" s="2">
        <v>45292</v>
      </c>
      <c r="T90" s="2">
        <v>45657</v>
      </c>
      <c r="U90" t="s">
        <v>129</v>
      </c>
      <c r="V90" s="2">
        <v>45631</v>
      </c>
      <c r="W90">
        <f t="shared" si="5"/>
        <v>11</v>
      </c>
      <c r="X90">
        <f t="shared" si="6"/>
        <v>2024</v>
      </c>
      <c r="Y90">
        <f t="shared" si="7"/>
        <v>12</v>
      </c>
      <c r="Z90">
        <f t="shared" si="8"/>
        <v>2024</v>
      </c>
      <c r="AA90" s="111">
        <f t="shared" si="9"/>
        <v>13.870806307873863</v>
      </c>
    </row>
    <row r="91" spans="1:27" hidden="1" x14ac:dyDescent="0.25">
      <c r="A91" s="53" t="s">
        <v>3630</v>
      </c>
      <c r="B91" t="s">
        <v>124</v>
      </c>
      <c r="C91" t="s">
        <v>3631</v>
      </c>
      <c r="D91" t="s">
        <v>148</v>
      </c>
      <c r="E91" t="s">
        <v>129</v>
      </c>
      <c r="F91" t="s">
        <v>129</v>
      </c>
      <c r="G91" t="s">
        <v>139</v>
      </c>
      <c r="H91" t="s">
        <v>128</v>
      </c>
      <c r="I91" t="s">
        <v>129</v>
      </c>
      <c r="J91" s="53" t="s">
        <v>130</v>
      </c>
      <c r="K91" t="s">
        <v>131</v>
      </c>
      <c r="L91" t="s">
        <v>569</v>
      </c>
      <c r="M91" t="s">
        <v>570</v>
      </c>
      <c r="N91" t="s">
        <v>3632</v>
      </c>
      <c r="O91" s="54">
        <v>45617.522072604166</v>
      </c>
      <c r="P91" s="54">
        <v>45638.456764236114</v>
      </c>
      <c r="Q91" s="2">
        <v>45292</v>
      </c>
      <c r="R91" s="2">
        <v>45602</v>
      </c>
      <c r="S91" s="2">
        <v>45292</v>
      </c>
      <c r="T91" s="2">
        <v>45657</v>
      </c>
      <c r="U91" t="s">
        <v>129</v>
      </c>
      <c r="V91" s="2">
        <v>45638</v>
      </c>
      <c r="W91">
        <f t="shared" si="5"/>
        <v>11</v>
      </c>
      <c r="X91">
        <f t="shared" si="6"/>
        <v>2024</v>
      </c>
      <c r="Y91">
        <f t="shared" si="7"/>
        <v>12</v>
      </c>
      <c r="Z91">
        <f t="shared" si="8"/>
        <v>2024</v>
      </c>
      <c r="AA91" s="111">
        <f t="shared" si="9"/>
        <v>20.934691631948226</v>
      </c>
    </row>
    <row r="92" spans="1:27" hidden="1" x14ac:dyDescent="0.25">
      <c r="A92" s="53" t="s">
        <v>3633</v>
      </c>
      <c r="B92" t="s">
        <v>124</v>
      </c>
      <c r="C92" t="s">
        <v>3634</v>
      </c>
      <c r="D92" t="s">
        <v>148</v>
      </c>
      <c r="E92" t="s">
        <v>129</v>
      </c>
      <c r="F92" t="s">
        <v>129</v>
      </c>
      <c r="G92" t="s">
        <v>139</v>
      </c>
      <c r="H92" t="s">
        <v>128</v>
      </c>
      <c r="I92" t="s">
        <v>129</v>
      </c>
      <c r="J92" s="53" t="s">
        <v>130</v>
      </c>
      <c r="K92" t="s">
        <v>131</v>
      </c>
      <c r="L92" t="s">
        <v>569</v>
      </c>
      <c r="M92" t="s">
        <v>570</v>
      </c>
      <c r="N92" t="s">
        <v>3635</v>
      </c>
      <c r="O92" s="54">
        <v>45617.360643993059</v>
      </c>
      <c r="P92" s="54">
        <v>45618.441551307871</v>
      </c>
      <c r="Q92" s="2">
        <v>45617</v>
      </c>
      <c r="R92" s="2">
        <v>45602</v>
      </c>
      <c r="S92" s="2">
        <v>45617</v>
      </c>
      <c r="T92" s="2">
        <v>45624</v>
      </c>
      <c r="U92" t="s">
        <v>129</v>
      </c>
      <c r="V92" s="2">
        <v>45618</v>
      </c>
      <c r="W92">
        <f t="shared" si="5"/>
        <v>11</v>
      </c>
      <c r="X92">
        <f t="shared" si="6"/>
        <v>2024</v>
      </c>
      <c r="Y92">
        <f t="shared" si="7"/>
        <v>11</v>
      </c>
      <c r="Z92">
        <f t="shared" si="8"/>
        <v>2024</v>
      </c>
      <c r="AA92" s="111">
        <f t="shared" si="9"/>
        <v>1.080907314812066</v>
      </c>
    </row>
    <row r="93" spans="1:27" hidden="1" x14ac:dyDescent="0.25">
      <c r="A93" s="53" t="s">
        <v>3636</v>
      </c>
      <c r="B93" t="s">
        <v>124</v>
      </c>
      <c r="C93" t="s">
        <v>3637</v>
      </c>
      <c r="D93" t="s">
        <v>148</v>
      </c>
      <c r="E93" t="s">
        <v>129</v>
      </c>
      <c r="F93" t="s">
        <v>129</v>
      </c>
      <c r="G93" t="s">
        <v>139</v>
      </c>
      <c r="H93" t="s">
        <v>128</v>
      </c>
      <c r="I93" t="s">
        <v>129</v>
      </c>
      <c r="J93" s="53" t="s">
        <v>130</v>
      </c>
      <c r="K93" t="s">
        <v>131</v>
      </c>
      <c r="L93" t="s">
        <v>129</v>
      </c>
      <c r="M93" t="s">
        <v>570</v>
      </c>
      <c r="N93" t="s">
        <v>3638</v>
      </c>
      <c r="O93" s="54">
        <v>45616.505237731479</v>
      </c>
      <c r="P93" s="54">
        <v>45635.382153576385</v>
      </c>
      <c r="Q93" s="2">
        <v>45292</v>
      </c>
      <c r="R93" s="2">
        <v>45602</v>
      </c>
      <c r="S93" s="2">
        <v>45292</v>
      </c>
      <c r="T93" s="2">
        <v>45657</v>
      </c>
      <c r="U93" s="2">
        <v>45617</v>
      </c>
      <c r="V93" s="2">
        <v>45635</v>
      </c>
      <c r="W93">
        <f t="shared" si="5"/>
        <v>11</v>
      </c>
      <c r="X93">
        <f t="shared" si="6"/>
        <v>2024</v>
      </c>
      <c r="Y93">
        <f t="shared" si="7"/>
        <v>12</v>
      </c>
      <c r="Z93">
        <f t="shared" si="8"/>
        <v>2024</v>
      </c>
      <c r="AA93" s="111">
        <f t="shared" si="9"/>
        <v>18.876915844906762</v>
      </c>
    </row>
    <row r="94" spans="1:27" hidden="1" x14ac:dyDescent="0.25">
      <c r="A94" s="53" t="s">
        <v>3639</v>
      </c>
      <c r="B94" t="s">
        <v>124</v>
      </c>
      <c r="C94" t="s">
        <v>3640</v>
      </c>
      <c r="D94" t="s">
        <v>148</v>
      </c>
      <c r="E94" t="s">
        <v>135</v>
      </c>
      <c r="F94" t="s">
        <v>79</v>
      </c>
      <c r="G94" t="s">
        <v>104</v>
      </c>
      <c r="H94" t="s">
        <v>212</v>
      </c>
      <c r="I94" t="s">
        <v>129</v>
      </c>
      <c r="J94" s="53" t="s">
        <v>130</v>
      </c>
      <c r="K94" t="s">
        <v>131</v>
      </c>
      <c r="L94" t="s">
        <v>3536</v>
      </c>
      <c r="M94" t="s">
        <v>129</v>
      </c>
      <c r="N94" t="s">
        <v>129</v>
      </c>
      <c r="O94" s="54">
        <v>45616.477282557869</v>
      </c>
      <c r="P94" s="54">
        <v>45674.377056180558</v>
      </c>
      <c r="Q94" s="2">
        <v>45616</v>
      </c>
      <c r="R94" s="2">
        <v>45629</v>
      </c>
      <c r="S94" s="2">
        <v>45292</v>
      </c>
      <c r="T94" s="2">
        <v>45657</v>
      </c>
      <c r="U94" s="2">
        <v>45618</v>
      </c>
      <c r="V94" s="2">
        <v>45674</v>
      </c>
      <c r="W94">
        <f t="shared" si="5"/>
        <v>11</v>
      </c>
      <c r="X94">
        <f t="shared" si="6"/>
        <v>2024</v>
      </c>
      <c r="Y94">
        <f t="shared" si="7"/>
        <v>1</v>
      </c>
      <c r="Z94">
        <f t="shared" si="8"/>
        <v>2025</v>
      </c>
      <c r="AA94" s="111">
        <f t="shared" si="9"/>
        <v>57.899773622688372</v>
      </c>
    </row>
    <row r="95" spans="1:27" hidden="1" x14ac:dyDescent="0.25">
      <c r="A95" s="53" t="s">
        <v>3641</v>
      </c>
      <c r="B95" t="s">
        <v>124</v>
      </c>
      <c r="C95" t="s">
        <v>3642</v>
      </c>
      <c r="D95" t="s">
        <v>148</v>
      </c>
      <c r="E95" t="s">
        <v>206</v>
      </c>
      <c r="F95" t="s">
        <v>79</v>
      </c>
      <c r="G95" t="s">
        <v>102</v>
      </c>
      <c r="H95" t="s">
        <v>212</v>
      </c>
      <c r="I95" t="s">
        <v>129</v>
      </c>
      <c r="J95" s="53" t="s">
        <v>130</v>
      </c>
      <c r="K95" t="s">
        <v>131</v>
      </c>
      <c r="L95" t="s">
        <v>3198</v>
      </c>
      <c r="M95" t="s">
        <v>129</v>
      </c>
      <c r="N95" t="s">
        <v>129</v>
      </c>
      <c r="O95" s="54">
        <v>45616.441678564814</v>
      </c>
      <c r="P95" s="54">
        <v>45637.558640266201</v>
      </c>
      <c r="Q95" s="2">
        <v>45616</v>
      </c>
      <c r="R95" s="2">
        <v>45629</v>
      </c>
      <c r="S95" s="2">
        <v>45292</v>
      </c>
      <c r="T95" s="2">
        <v>45657</v>
      </c>
      <c r="U95" s="2">
        <v>45618</v>
      </c>
      <c r="V95" s="2">
        <v>45637</v>
      </c>
      <c r="W95">
        <f t="shared" si="5"/>
        <v>11</v>
      </c>
      <c r="X95">
        <f t="shared" si="6"/>
        <v>2024</v>
      </c>
      <c r="Y95">
        <f t="shared" si="7"/>
        <v>12</v>
      </c>
      <c r="Z95">
        <f t="shared" si="8"/>
        <v>2024</v>
      </c>
      <c r="AA95" s="111">
        <f t="shared" si="9"/>
        <v>21.116961701387481</v>
      </c>
    </row>
    <row r="96" spans="1:27" x14ac:dyDescent="0.25">
      <c r="A96" s="53" t="s">
        <v>3643</v>
      </c>
      <c r="B96" t="s">
        <v>124</v>
      </c>
      <c r="C96" t="s">
        <v>3644</v>
      </c>
      <c r="D96" t="s">
        <v>148</v>
      </c>
      <c r="E96" t="s">
        <v>135</v>
      </c>
      <c r="F96" t="s">
        <v>129</v>
      </c>
      <c r="G96" t="s">
        <v>129</v>
      </c>
      <c r="H96" t="s">
        <v>212</v>
      </c>
      <c r="I96" t="s">
        <v>129</v>
      </c>
      <c r="J96" s="53" t="s">
        <v>719</v>
      </c>
      <c r="K96" t="s">
        <v>720</v>
      </c>
      <c r="L96" t="s">
        <v>3401</v>
      </c>
      <c r="M96" t="s">
        <v>570</v>
      </c>
      <c r="N96" t="s">
        <v>129</v>
      </c>
      <c r="O96" s="54">
        <v>45615.738054085647</v>
      </c>
      <c r="P96" s="54">
        <v>45624.638373935188</v>
      </c>
      <c r="Q96" s="2">
        <v>45292</v>
      </c>
      <c r="R96" s="2">
        <v>45657</v>
      </c>
      <c r="S96" s="2">
        <v>45292</v>
      </c>
      <c r="T96" s="2">
        <v>45657</v>
      </c>
      <c r="U96" s="2">
        <v>45617</v>
      </c>
      <c r="V96" s="2">
        <v>45624</v>
      </c>
      <c r="W96">
        <f t="shared" si="5"/>
        <v>11</v>
      </c>
      <c r="X96">
        <f t="shared" si="6"/>
        <v>2024</v>
      </c>
      <c r="Y96">
        <f t="shared" si="7"/>
        <v>11</v>
      </c>
      <c r="Z96">
        <f t="shared" si="8"/>
        <v>2024</v>
      </c>
      <c r="AA96" s="111">
        <f t="shared" si="9"/>
        <v>8.9003198495411198</v>
      </c>
    </row>
    <row r="97" spans="1:27" hidden="1" x14ac:dyDescent="0.25">
      <c r="A97" s="53" t="s">
        <v>3645</v>
      </c>
      <c r="B97" t="s">
        <v>124</v>
      </c>
      <c r="C97" t="s">
        <v>3646</v>
      </c>
      <c r="D97" t="s">
        <v>148</v>
      </c>
      <c r="E97" t="s">
        <v>135</v>
      </c>
      <c r="F97" t="s">
        <v>79</v>
      </c>
      <c r="G97" t="s">
        <v>104</v>
      </c>
      <c r="H97" t="s">
        <v>212</v>
      </c>
      <c r="I97" t="s">
        <v>129</v>
      </c>
      <c r="J97" s="53" t="s">
        <v>130</v>
      </c>
      <c r="K97" t="s">
        <v>131</v>
      </c>
      <c r="L97" t="s">
        <v>3536</v>
      </c>
      <c r="M97" t="s">
        <v>129</v>
      </c>
      <c r="N97" t="s">
        <v>129</v>
      </c>
      <c r="O97" s="54">
        <v>45615.69098240741</v>
      </c>
      <c r="P97" s="54">
        <v>45635.369174780091</v>
      </c>
      <c r="Q97" s="2">
        <v>45617</v>
      </c>
      <c r="R97" s="2">
        <v>45644</v>
      </c>
      <c r="S97" s="2">
        <v>45292</v>
      </c>
      <c r="T97" s="2">
        <v>45657</v>
      </c>
      <c r="U97" s="2">
        <v>45618</v>
      </c>
      <c r="V97" s="2">
        <v>45635</v>
      </c>
      <c r="W97">
        <f t="shared" si="5"/>
        <v>11</v>
      </c>
      <c r="X97">
        <f t="shared" si="6"/>
        <v>2024</v>
      </c>
      <c r="Y97">
        <f t="shared" si="7"/>
        <v>12</v>
      </c>
      <c r="Z97">
        <f t="shared" si="8"/>
        <v>2024</v>
      </c>
      <c r="AA97" s="111">
        <f t="shared" si="9"/>
        <v>19.678192372681224</v>
      </c>
    </row>
    <row r="98" spans="1:27" x14ac:dyDescent="0.25">
      <c r="A98" s="53" t="s">
        <v>3647</v>
      </c>
      <c r="B98" t="s">
        <v>124</v>
      </c>
      <c r="C98" t="s">
        <v>3648</v>
      </c>
      <c r="D98" t="s">
        <v>148</v>
      </c>
      <c r="E98" t="s">
        <v>135</v>
      </c>
      <c r="F98" t="s">
        <v>3026</v>
      </c>
      <c r="G98" t="s">
        <v>129</v>
      </c>
      <c r="H98" t="s">
        <v>128</v>
      </c>
      <c r="I98" t="s">
        <v>129</v>
      </c>
      <c r="J98" s="53" t="s">
        <v>719</v>
      </c>
      <c r="K98" t="s">
        <v>720</v>
      </c>
      <c r="L98" t="s">
        <v>3509</v>
      </c>
      <c r="M98" t="s">
        <v>570</v>
      </c>
      <c r="N98" t="s">
        <v>129</v>
      </c>
      <c r="O98" s="54">
        <v>45615.654042083333</v>
      </c>
      <c r="P98" s="54">
        <v>45679.710259444444</v>
      </c>
      <c r="Q98" s="2">
        <v>45610</v>
      </c>
      <c r="R98" s="2">
        <v>45623</v>
      </c>
      <c r="S98" s="2">
        <v>45292</v>
      </c>
      <c r="T98" s="2">
        <v>45657</v>
      </c>
      <c r="U98" t="s">
        <v>129</v>
      </c>
      <c r="V98" s="2">
        <v>45679</v>
      </c>
      <c r="W98">
        <f t="shared" si="5"/>
        <v>11</v>
      </c>
      <c r="X98">
        <f t="shared" si="6"/>
        <v>2024</v>
      </c>
      <c r="Y98">
        <f t="shared" si="7"/>
        <v>1</v>
      </c>
      <c r="Z98">
        <f t="shared" si="8"/>
        <v>2025</v>
      </c>
      <c r="AA98" s="111">
        <f t="shared" si="9"/>
        <v>64.056217361110612</v>
      </c>
    </row>
    <row r="99" spans="1:27" x14ac:dyDescent="0.25">
      <c r="A99" s="53" t="s">
        <v>3649</v>
      </c>
      <c r="B99" t="s">
        <v>124</v>
      </c>
      <c r="C99" t="s">
        <v>3650</v>
      </c>
      <c r="D99" t="s">
        <v>148</v>
      </c>
      <c r="E99" t="s">
        <v>135</v>
      </c>
      <c r="F99" t="s">
        <v>129</v>
      </c>
      <c r="G99" t="s">
        <v>129</v>
      </c>
      <c r="H99" t="s">
        <v>128</v>
      </c>
      <c r="I99" t="s">
        <v>129</v>
      </c>
      <c r="J99" s="53" t="s">
        <v>719</v>
      </c>
      <c r="K99" t="s">
        <v>720</v>
      </c>
      <c r="L99" t="s">
        <v>3192</v>
      </c>
      <c r="M99" t="s">
        <v>570</v>
      </c>
      <c r="N99" t="s">
        <v>129</v>
      </c>
      <c r="O99" s="54">
        <v>45615.640666168983</v>
      </c>
      <c r="P99" s="54">
        <v>45631.403895057869</v>
      </c>
      <c r="Q99" s="2">
        <v>45623</v>
      </c>
      <c r="R99" s="2">
        <v>45636</v>
      </c>
      <c r="S99" s="2">
        <v>45292</v>
      </c>
      <c r="T99" s="2">
        <v>45657</v>
      </c>
      <c r="U99" t="s">
        <v>129</v>
      </c>
      <c r="V99" s="2">
        <v>45631</v>
      </c>
      <c r="W99">
        <f t="shared" si="5"/>
        <v>11</v>
      </c>
      <c r="X99">
        <f t="shared" si="6"/>
        <v>2024</v>
      </c>
      <c r="Y99">
        <f t="shared" si="7"/>
        <v>12</v>
      </c>
      <c r="Z99">
        <f t="shared" si="8"/>
        <v>2024</v>
      </c>
      <c r="AA99" s="111">
        <f t="shared" si="9"/>
        <v>15.763228888885351</v>
      </c>
    </row>
    <row r="100" spans="1:27" x14ac:dyDescent="0.25">
      <c r="A100" s="53" t="s">
        <v>3651</v>
      </c>
      <c r="B100" t="s">
        <v>124</v>
      </c>
      <c r="C100" t="s">
        <v>3652</v>
      </c>
      <c r="D100" t="s">
        <v>782</v>
      </c>
      <c r="E100" t="s">
        <v>135</v>
      </c>
      <c r="F100" t="s">
        <v>129</v>
      </c>
      <c r="G100" t="s">
        <v>129</v>
      </c>
      <c r="H100" t="s">
        <v>128</v>
      </c>
      <c r="I100" t="s">
        <v>129</v>
      </c>
      <c r="J100" s="53" t="s">
        <v>719</v>
      </c>
      <c r="K100" t="s">
        <v>720</v>
      </c>
      <c r="L100" t="s">
        <v>3509</v>
      </c>
      <c r="M100" t="s">
        <v>570</v>
      </c>
      <c r="N100" t="s">
        <v>129</v>
      </c>
      <c r="O100" s="54">
        <v>45615.636020590275</v>
      </c>
      <c r="P100" t="s">
        <v>129</v>
      </c>
      <c r="Q100" s="2">
        <v>45623</v>
      </c>
      <c r="R100" s="2">
        <v>45636</v>
      </c>
      <c r="S100" s="2">
        <v>45292</v>
      </c>
      <c r="T100" s="2">
        <v>45657</v>
      </c>
      <c r="U100" t="s">
        <v>129</v>
      </c>
      <c r="V100" t="s">
        <v>129</v>
      </c>
      <c r="W100">
        <f t="shared" si="5"/>
        <v>11</v>
      </c>
      <c r="X100">
        <f t="shared" si="6"/>
        <v>2024</v>
      </c>
      <c r="Y100">
        <f t="shared" si="7"/>
        <v>0</v>
      </c>
      <c r="Z100">
        <f t="shared" si="8"/>
        <v>0</v>
      </c>
      <c r="AA100" s="111">
        <f t="shared" si="9"/>
        <v>0</v>
      </c>
    </row>
    <row r="101" spans="1:27" x14ac:dyDescent="0.25">
      <c r="A101" s="53" t="s">
        <v>3653</v>
      </c>
      <c r="B101" t="s">
        <v>124</v>
      </c>
      <c r="C101" t="s">
        <v>3654</v>
      </c>
      <c r="D101" t="s">
        <v>148</v>
      </c>
      <c r="E101" t="s">
        <v>135</v>
      </c>
      <c r="F101" t="s">
        <v>129</v>
      </c>
      <c r="G101" t="s">
        <v>874</v>
      </c>
      <c r="H101" t="s">
        <v>128</v>
      </c>
      <c r="I101" t="s">
        <v>129</v>
      </c>
      <c r="J101" s="53" t="s">
        <v>719</v>
      </c>
      <c r="K101" t="s">
        <v>720</v>
      </c>
      <c r="L101" t="s">
        <v>3192</v>
      </c>
      <c r="M101" t="s">
        <v>570</v>
      </c>
      <c r="N101" t="s">
        <v>129</v>
      </c>
      <c r="O101" s="54">
        <v>45615.62135577546</v>
      </c>
      <c r="P101" s="54">
        <v>45639.54565359954</v>
      </c>
      <c r="Q101" s="2">
        <v>45623</v>
      </c>
      <c r="R101" s="2">
        <v>45636</v>
      </c>
      <c r="S101" s="2">
        <v>45292</v>
      </c>
      <c r="T101" s="2">
        <v>45657</v>
      </c>
      <c r="U101" t="s">
        <v>129</v>
      </c>
      <c r="V101" s="2">
        <v>45639</v>
      </c>
      <c r="W101">
        <f t="shared" si="5"/>
        <v>11</v>
      </c>
      <c r="X101">
        <f t="shared" si="6"/>
        <v>2024</v>
      </c>
      <c r="Y101">
        <f t="shared" si="7"/>
        <v>12</v>
      </c>
      <c r="Z101">
        <f t="shared" si="8"/>
        <v>2024</v>
      </c>
      <c r="AA101" s="111">
        <f t="shared" si="9"/>
        <v>23.924297824079986</v>
      </c>
    </row>
    <row r="102" spans="1:27" hidden="1" x14ac:dyDescent="0.25">
      <c r="A102" s="53" t="s">
        <v>3655</v>
      </c>
      <c r="B102" t="s">
        <v>124</v>
      </c>
      <c r="C102" t="s">
        <v>3656</v>
      </c>
      <c r="D102" t="s">
        <v>148</v>
      </c>
      <c r="E102" t="s">
        <v>129</v>
      </c>
      <c r="F102" t="s">
        <v>129</v>
      </c>
      <c r="G102" t="s">
        <v>139</v>
      </c>
      <c r="H102" t="s">
        <v>128</v>
      </c>
      <c r="I102" t="s">
        <v>129</v>
      </c>
      <c r="J102" s="53" t="s">
        <v>130</v>
      </c>
      <c r="K102" t="s">
        <v>131</v>
      </c>
      <c r="L102" t="s">
        <v>569</v>
      </c>
      <c r="M102" t="s">
        <v>570</v>
      </c>
      <c r="N102" t="s">
        <v>3657</v>
      </c>
      <c r="O102" s="54">
        <v>45615.47141766204</v>
      </c>
      <c r="P102" s="54">
        <v>45616.429579479169</v>
      </c>
      <c r="Q102" s="2">
        <v>45615</v>
      </c>
      <c r="R102" s="2">
        <v>45602</v>
      </c>
      <c r="S102" s="2">
        <v>45615</v>
      </c>
      <c r="T102" s="2">
        <v>45623</v>
      </c>
      <c r="U102" t="s">
        <v>129</v>
      </c>
      <c r="V102" s="2">
        <v>45616</v>
      </c>
      <c r="W102">
        <f t="shared" si="5"/>
        <v>11</v>
      </c>
      <c r="X102">
        <f t="shared" si="6"/>
        <v>2024</v>
      </c>
      <c r="Y102">
        <f t="shared" si="7"/>
        <v>11</v>
      </c>
      <c r="Z102">
        <f t="shared" si="8"/>
        <v>2024</v>
      </c>
      <c r="AA102" s="111">
        <f t="shared" si="9"/>
        <v>0.95816181712871185</v>
      </c>
    </row>
    <row r="103" spans="1:27" x14ac:dyDescent="0.25">
      <c r="A103" s="53" t="s">
        <v>3658</v>
      </c>
      <c r="B103" t="s">
        <v>124</v>
      </c>
      <c r="C103" t="s">
        <v>3659</v>
      </c>
      <c r="D103" t="s">
        <v>126</v>
      </c>
      <c r="E103" t="s">
        <v>211</v>
      </c>
      <c r="F103" t="s">
        <v>3032</v>
      </c>
      <c r="G103" t="s">
        <v>806</v>
      </c>
      <c r="H103" t="s">
        <v>128</v>
      </c>
      <c r="I103" t="s">
        <v>129</v>
      </c>
      <c r="J103" s="53" t="s">
        <v>4179</v>
      </c>
      <c r="K103" t="s">
        <v>720</v>
      </c>
      <c r="L103" t="s">
        <v>3192</v>
      </c>
      <c r="M103" t="s">
        <v>570</v>
      </c>
      <c r="N103" t="s">
        <v>129</v>
      </c>
      <c r="O103" s="54">
        <v>45615.424346770837</v>
      </c>
      <c r="P103" t="s">
        <v>129</v>
      </c>
      <c r="Q103" s="2">
        <v>45700</v>
      </c>
      <c r="R103" s="2">
        <v>45713</v>
      </c>
      <c r="S103" s="2">
        <v>45292</v>
      </c>
      <c r="T103" s="2">
        <v>45657</v>
      </c>
      <c r="U103" t="s">
        <v>129</v>
      </c>
      <c r="V103" t="s">
        <v>129</v>
      </c>
      <c r="W103">
        <f t="shared" si="5"/>
        <v>11</v>
      </c>
      <c r="X103">
        <f t="shared" si="6"/>
        <v>2024</v>
      </c>
      <c r="Y103">
        <f t="shared" si="7"/>
        <v>0</v>
      </c>
      <c r="Z103">
        <f t="shared" si="8"/>
        <v>0</v>
      </c>
      <c r="AA103" s="111">
        <f t="shared" si="9"/>
        <v>0</v>
      </c>
    </row>
    <row r="104" spans="1:27" x14ac:dyDescent="0.25">
      <c r="A104" s="53" t="s">
        <v>3660</v>
      </c>
      <c r="B104" t="s">
        <v>124</v>
      </c>
      <c r="C104" t="s">
        <v>3661</v>
      </c>
      <c r="D104" t="s">
        <v>171</v>
      </c>
      <c r="E104" t="s">
        <v>129</v>
      </c>
      <c r="F104" t="s">
        <v>129</v>
      </c>
      <c r="G104" t="s">
        <v>129</v>
      </c>
      <c r="H104" t="s">
        <v>128</v>
      </c>
      <c r="I104" t="s">
        <v>129</v>
      </c>
      <c r="J104" s="53" t="s">
        <v>4179</v>
      </c>
      <c r="K104" t="s">
        <v>720</v>
      </c>
      <c r="L104" t="s">
        <v>3192</v>
      </c>
      <c r="M104" t="s">
        <v>129</v>
      </c>
      <c r="N104" t="s">
        <v>129</v>
      </c>
      <c r="O104" s="54">
        <v>45614.479256724539</v>
      </c>
      <c r="P104" s="54">
        <v>45685.400120590275</v>
      </c>
      <c r="Q104" s="2">
        <v>45292</v>
      </c>
      <c r="R104" s="2">
        <v>45657</v>
      </c>
      <c r="S104" s="2">
        <v>45292</v>
      </c>
      <c r="T104" s="2">
        <v>45657</v>
      </c>
      <c r="U104" t="s">
        <v>129</v>
      </c>
      <c r="V104" t="s">
        <v>129</v>
      </c>
      <c r="W104">
        <f t="shared" si="5"/>
        <v>11</v>
      </c>
      <c r="X104">
        <f t="shared" si="6"/>
        <v>2024</v>
      </c>
      <c r="Y104">
        <f t="shared" si="7"/>
        <v>1</v>
      </c>
      <c r="Z104">
        <f t="shared" si="8"/>
        <v>2025</v>
      </c>
      <c r="AA104" s="111">
        <f t="shared" si="9"/>
        <v>70.920863865736465</v>
      </c>
    </row>
    <row r="105" spans="1:27" hidden="1" x14ac:dyDescent="0.25">
      <c r="A105" s="53" t="s">
        <v>3662</v>
      </c>
      <c r="B105" t="s">
        <v>124</v>
      </c>
      <c r="C105" t="s">
        <v>3663</v>
      </c>
      <c r="D105" t="s">
        <v>148</v>
      </c>
      <c r="E105" t="s">
        <v>129</v>
      </c>
      <c r="F105" t="s">
        <v>129</v>
      </c>
      <c r="G105" t="s">
        <v>139</v>
      </c>
      <c r="H105" t="s">
        <v>128</v>
      </c>
      <c r="I105" t="s">
        <v>129</v>
      </c>
      <c r="J105" s="53" t="s">
        <v>130</v>
      </c>
      <c r="K105" t="s">
        <v>131</v>
      </c>
      <c r="L105" t="s">
        <v>569</v>
      </c>
      <c r="M105" t="s">
        <v>570</v>
      </c>
      <c r="N105" t="s">
        <v>3664</v>
      </c>
      <c r="O105" s="54">
        <v>45611.447437905095</v>
      </c>
      <c r="P105" s="54">
        <v>45618.443529942131</v>
      </c>
      <c r="Q105" s="2">
        <v>45611</v>
      </c>
      <c r="R105" s="2">
        <v>45602</v>
      </c>
      <c r="S105" s="2">
        <v>45611</v>
      </c>
      <c r="T105" s="2">
        <v>45625</v>
      </c>
      <c r="U105" t="s">
        <v>129</v>
      </c>
      <c r="V105" s="2">
        <v>45618</v>
      </c>
      <c r="W105">
        <f t="shared" si="5"/>
        <v>11</v>
      </c>
      <c r="X105">
        <f t="shared" si="6"/>
        <v>2024</v>
      </c>
      <c r="Y105">
        <f t="shared" si="7"/>
        <v>11</v>
      </c>
      <c r="Z105">
        <f t="shared" si="8"/>
        <v>2024</v>
      </c>
      <c r="AA105" s="111">
        <f t="shared" si="9"/>
        <v>6.9960920370358508</v>
      </c>
    </row>
    <row r="106" spans="1:27" hidden="1" x14ac:dyDescent="0.25">
      <c r="A106" s="53" t="s">
        <v>3665</v>
      </c>
      <c r="B106" t="s">
        <v>124</v>
      </c>
      <c r="C106" t="s">
        <v>3666</v>
      </c>
      <c r="D106" t="s">
        <v>148</v>
      </c>
      <c r="E106" t="s">
        <v>129</v>
      </c>
      <c r="F106" t="s">
        <v>129</v>
      </c>
      <c r="G106" t="s">
        <v>139</v>
      </c>
      <c r="H106" t="s">
        <v>128</v>
      </c>
      <c r="I106" t="s">
        <v>129</v>
      </c>
      <c r="J106" s="53" t="s">
        <v>130</v>
      </c>
      <c r="K106" t="s">
        <v>131</v>
      </c>
      <c r="L106" t="s">
        <v>569</v>
      </c>
      <c r="M106" t="s">
        <v>570</v>
      </c>
      <c r="N106" t="s">
        <v>3667</v>
      </c>
      <c r="O106" s="54">
        <v>45611.441346215281</v>
      </c>
      <c r="P106" s="54">
        <v>45616.419529282408</v>
      </c>
      <c r="Q106" s="2">
        <v>45611</v>
      </c>
      <c r="R106" s="2">
        <v>45602</v>
      </c>
      <c r="S106" s="2">
        <v>45611</v>
      </c>
      <c r="T106" s="2">
        <v>45617</v>
      </c>
      <c r="U106" t="s">
        <v>129</v>
      </c>
      <c r="V106" s="2">
        <v>45616</v>
      </c>
      <c r="W106">
        <f t="shared" si="5"/>
        <v>11</v>
      </c>
      <c r="X106">
        <f t="shared" si="6"/>
        <v>2024</v>
      </c>
      <c r="Y106">
        <f t="shared" si="7"/>
        <v>11</v>
      </c>
      <c r="Z106">
        <f t="shared" si="8"/>
        <v>2024</v>
      </c>
      <c r="AA106" s="111">
        <f t="shared" si="9"/>
        <v>4.9781830671272473</v>
      </c>
    </row>
    <row r="107" spans="1:27" x14ac:dyDescent="0.25">
      <c r="A107" s="53" t="s">
        <v>3668</v>
      </c>
      <c r="B107" t="s">
        <v>124</v>
      </c>
      <c r="C107" t="s">
        <v>3669</v>
      </c>
      <c r="D107" t="s">
        <v>171</v>
      </c>
      <c r="E107" t="s">
        <v>129</v>
      </c>
      <c r="F107" t="s">
        <v>129</v>
      </c>
      <c r="G107" t="s">
        <v>129</v>
      </c>
      <c r="H107" t="s">
        <v>128</v>
      </c>
      <c r="I107" t="s">
        <v>129</v>
      </c>
      <c r="J107" s="53" t="s">
        <v>719</v>
      </c>
      <c r="K107" t="s">
        <v>720</v>
      </c>
      <c r="L107" t="s">
        <v>3551</v>
      </c>
      <c r="M107" t="s">
        <v>129</v>
      </c>
      <c r="N107" t="s">
        <v>129</v>
      </c>
      <c r="O107" s="54">
        <v>45610.764485590276</v>
      </c>
      <c r="P107" s="54">
        <v>45630.537729166666</v>
      </c>
      <c r="Q107" s="2">
        <v>45292</v>
      </c>
      <c r="R107" s="2">
        <v>45657</v>
      </c>
      <c r="S107" s="2">
        <v>45292</v>
      </c>
      <c r="T107" s="2">
        <v>45657</v>
      </c>
      <c r="U107" t="s">
        <v>129</v>
      </c>
      <c r="V107" t="s">
        <v>129</v>
      </c>
      <c r="W107">
        <f t="shared" si="5"/>
        <v>11</v>
      </c>
      <c r="X107">
        <f t="shared" si="6"/>
        <v>2024</v>
      </c>
      <c r="Y107">
        <f t="shared" si="7"/>
        <v>12</v>
      </c>
      <c r="Z107">
        <f t="shared" si="8"/>
        <v>2024</v>
      </c>
      <c r="AA107" s="111">
        <f t="shared" si="9"/>
        <v>19.773243576390087</v>
      </c>
    </row>
    <row r="108" spans="1:27" x14ac:dyDescent="0.25">
      <c r="A108" s="53" t="s">
        <v>3670</v>
      </c>
      <c r="B108" t="s">
        <v>124</v>
      </c>
      <c r="C108" t="s">
        <v>3671</v>
      </c>
      <c r="D108" t="s">
        <v>148</v>
      </c>
      <c r="E108" t="s">
        <v>129</v>
      </c>
      <c r="F108" t="s">
        <v>129</v>
      </c>
      <c r="G108" t="s">
        <v>129</v>
      </c>
      <c r="H108" t="s">
        <v>128</v>
      </c>
      <c r="I108" t="s">
        <v>129</v>
      </c>
      <c r="J108" s="53" t="s">
        <v>719</v>
      </c>
      <c r="K108" t="s">
        <v>720</v>
      </c>
      <c r="L108" t="s">
        <v>3509</v>
      </c>
      <c r="M108" t="s">
        <v>129</v>
      </c>
      <c r="N108" t="s">
        <v>129</v>
      </c>
      <c r="O108" s="54">
        <v>45610.679271689813</v>
      </c>
      <c r="P108" s="54">
        <v>45631.413245821757</v>
      </c>
      <c r="Q108" s="2">
        <v>45292</v>
      </c>
      <c r="R108" s="2">
        <v>45657</v>
      </c>
      <c r="S108" s="2">
        <v>45292</v>
      </c>
      <c r="T108" s="2">
        <v>45657</v>
      </c>
      <c r="U108" t="s">
        <v>129</v>
      </c>
      <c r="V108" s="2">
        <v>45631</v>
      </c>
      <c r="W108">
        <f t="shared" si="5"/>
        <v>11</v>
      </c>
      <c r="X108">
        <f t="shared" si="6"/>
        <v>2024</v>
      </c>
      <c r="Y108">
        <f t="shared" si="7"/>
        <v>12</v>
      </c>
      <c r="Z108">
        <f t="shared" si="8"/>
        <v>2024</v>
      </c>
      <c r="AA108" s="111">
        <f t="shared" si="9"/>
        <v>20.733974131944706</v>
      </c>
    </row>
    <row r="109" spans="1:27" x14ac:dyDescent="0.25">
      <c r="A109" s="53" t="s">
        <v>3672</v>
      </c>
      <c r="B109" t="s">
        <v>124</v>
      </c>
      <c r="C109" t="s">
        <v>3673</v>
      </c>
      <c r="D109" t="s">
        <v>148</v>
      </c>
      <c r="E109" t="s">
        <v>135</v>
      </c>
      <c r="F109" t="s">
        <v>129</v>
      </c>
      <c r="G109" t="s">
        <v>129</v>
      </c>
      <c r="H109" t="s">
        <v>128</v>
      </c>
      <c r="I109" t="s">
        <v>129</v>
      </c>
      <c r="J109" s="53" t="s">
        <v>719</v>
      </c>
      <c r="K109" t="s">
        <v>720</v>
      </c>
      <c r="L109" t="s">
        <v>3291</v>
      </c>
      <c r="M109" t="s">
        <v>570</v>
      </c>
      <c r="N109" t="s">
        <v>129</v>
      </c>
      <c r="O109" s="54">
        <v>45610.655899583333</v>
      </c>
      <c r="P109" s="54">
        <v>45624.638374224538</v>
      </c>
      <c r="Q109" s="2">
        <v>45292</v>
      </c>
      <c r="R109" s="2">
        <v>45657</v>
      </c>
      <c r="S109" s="2">
        <v>45292</v>
      </c>
      <c r="T109" s="2">
        <v>45657</v>
      </c>
      <c r="U109" s="2">
        <v>45617</v>
      </c>
      <c r="V109" s="2">
        <v>45624</v>
      </c>
      <c r="W109">
        <f t="shared" si="5"/>
        <v>11</v>
      </c>
      <c r="X109">
        <f t="shared" si="6"/>
        <v>2024</v>
      </c>
      <c r="Y109">
        <f t="shared" si="7"/>
        <v>11</v>
      </c>
      <c r="Z109">
        <f t="shared" si="8"/>
        <v>2024</v>
      </c>
      <c r="AA109" s="111">
        <f t="shared" si="9"/>
        <v>13.982474641205044</v>
      </c>
    </row>
    <row r="110" spans="1:27" hidden="1" x14ac:dyDescent="0.25">
      <c r="A110" s="53" t="s">
        <v>3674</v>
      </c>
      <c r="B110" t="s">
        <v>124</v>
      </c>
      <c r="C110" t="s">
        <v>3675</v>
      </c>
      <c r="D110" t="s">
        <v>148</v>
      </c>
      <c r="E110" t="s">
        <v>129</v>
      </c>
      <c r="F110" t="s">
        <v>129</v>
      </c>
      <c r="G110" t="s">
        <v>139</v>
      </c>
      <c r="H110" t="s">
        <v>128</v>
      </c>
      <c r="I110" t="s">
        <v>129</v>
      </c>
      <c r="J110" s="53" t="s">
        <v>130</v>
      </c>
      <c r="K110" t="s">
        <v>131</v>
      </c>
      <c r="L110" t="s">
        <v>569</v>
      </c>
      <c r="M110" t="s">
        <v>129</v>
      </c>
      <c r="N110" t="s">
        <v>3676</v>
      </c>
      <c r="O110" s="54">
        <v>45610.53924484954</v>
      </c>
      <c r="P110" s="54">
        <v>45628.654085694441</v>
      </c>
      <c r="Q110" s="2">
        <v>45292</v>
      </c>
      <c r="R110" s="2">
        <v>45602</v>
      </c>
      <c r="S110" s="2">
        <v>45292</v>
      </c>
      <c r="T110" s="2">
        <v>45657</v>
      </c>
      <c r="U110" t="s">
        <v>129</v>
      </c>
      <c r="V110" s="2">
        <v>45628</v>
      </c>
      <c r="W110">
        <f t="shared" si="5"/>
        <v>11</v>
      </c>
      <c r="X110">
        <f t="shared" si="6"/>
        <v>2024</v>
      </c>
      <c r="Y110">
        <f t="shared" si="7"/>
        <v>12</v>
      </c>
      <c r="Z110">
        <f t="shared" si="8"/>
        <v>2024</v>
      </c>
      <c r="AA110" s="111">
        <f t="shared" si="9"/>
        <v>18.114840844900755</v>
      </c>
    </row>
    <row r="111" spans="1:27" x14ac:dyDescent="0.25">
      <c r="A111" s="53" t="s">
        <v>3677</v>
      </c>
      <c r="B111" t="s">
        <v>124</v>
      </c>
      <c r="C111" t="s">
        <v>3678</v>
      </c>
      <c r="D111" t="s">
        <v>148</v>
      </c>
      <c r="E111" t="s">
        <v>129</v>
      </c>
      <c r="F111" t="s">
        <v>129</v>
      </c>
      <c r="G111" t="s">
        <v>129</v>
      </c>
      <c r="H111" t="s">
        <v>128</v>
      </c>
      <c r="I111" t="s">
        <v>129</v>
      </c>
      <c r="J111" s="53" t="s">
        <v>719</v>
      </c>
      <c r="K111" t="s">
        <v>720</v>
      </c>
      <c r="L111" t="s">
        <v>3192</v>
      </c>
      <c r="M111" t="s">
        <v>570</v>
      </c>
      <c r="N111" t="s">
        <v>129</v>
      </c>
      <c r="O111" s="54">
        <v>45610.464263888891</v>
      </c>
      <c r="P111" s="54">
        <v>45616.540617511571</v>
      </c>
      <c r="Q111" s="2">
        <v>45292</v>
      </c>
      <c r="R111" s="2">
        <v>45657</v>
      </c>
      <c r="S111" s="2">
        <v>45292</v>
      </c>
      <c r="T111" s="2">
        <v>45657</v>
      </c>
      <c r="U111" t="s">
        <v>129</v>
      </c>
      <c r="V111" s="2">
        <v>45616</v>
      </c>
      <c r="W111">
        <f t="shared" si="5"/>
        <v>11</v>
      </c>
      <c r="X111">
        <f t="shared" si="6"/>
        <v>2024</v>
      </c>
      <c r="Y111">
        <f t="shared" si="7"/>
        <v>11</v>
      </c>
      <c r="Z111">
        <f t="shared" si="8"/>
        <v>2024</v>
      </c>
      <c r="AA111" s="111">
        <f t="shared" si="9"/>
        <v>6.0763536226804717</v>
      </c>
    </row>
    <row r="112" spans="1:27" hidden="1" x14ac:dyDescent="0.25">
      <c r="A112" s="53" t="s">
        <v>3679</v>
      </c>
      <c r="B112" t="s">
        <v>124</v>
      </c>
      <c r="C112" t="s">
        <v>3680</v>
      </c>
      <c r="D112" t="s">
        <v>148</v>
      </c>
      <c r="E112" t="s">
        <v>129</v>
      </c>
      <c r="F112" t="s">
        <v>129</v>
      </c>
      <c r="G112" t="s">
        <v>139</v>
      </c>
      <c r="H112" t="s">
        <v>128</v>
      </c>
      <c r="I112" t="s">
        <v>129</v>
      </c>
      <c r="J112" s="53" t="s">
        <v>130</v>
      </c>
      <c r="K112" t="s">
        <v>131</v>
      </c>
      <c r="L112" t="s">
        <v>569</v>
      </c>
      <c r="M112" t="s">
        <v>570</v>
      </c>
      <c r="N112" t="s">
        <v>3681</v>
      </c>
      <c r="O112" s="54">
        <v>45610.348441168979</v>
      </c>
      <c r="P112" s="54">
        <v>45610.479005520836</v>
      </c>
      <c r="Q112" s="2">
        <v>45610</v>
      </c>
      <c r="R112" s="2">
        <v>45602</v>
      </c>
      <c r="S112" s="2">
        <v>45609</v>
      </c>
      <c r="T112" s="2">
        <v>45616</v>
      </c>
      <c r="U112" t="s">
        <v>129</v>
      </c>
      <c r="V112" s="2">
        <v>45610</v>
      </c>
      <c r="W112">
        <f t="shared" si="5"/>
        <v>11</v>
      </c>
      <c r="X112">
        <f t="shared" si="6"/>
        <v>2024</v>
      </c>
      <c r="Y112">
        <f t="shared" si="7"/>
        <v>11</v>
      </c>
      <c r="Z112">
        <f t="shared" si="8"/>
        <v>2024</v>
      </c>
      <c r="AA112" s="111">
        <f t="shared" si="9"/>
        <v>0.13056435185717419</v>
      </c>
    </row>
    <row r="113" spans="1:27" x14ac:dyDescent="0.25">
      <c r="A113" s="53" t="s">
        <v>3682</v>
      </c>
      <c r="B113" t="s">
        <v>124</v>
      </c>
      <c r="C113" t="s">
        <v>3683</v>
      </c>
      <c r="D113" t="s">
        <v>148</v>
      </c>
      <c r="E113" t="s">
        <v>127</v>
      </c>
      <c r="F113" t="s">
        <v>3028</v>
      </c>
      <c r="G113" t="s">
        <v>806</v>
      </c>
      <c r="H113" t="s">
        <v>128</v>
      </c>
      <c r="I113" t="s">
        <v>129</v>
      </c>
      <c r="J113" s="53" t="s">
        <v>719</v>
      </c>
      <c r="K113" t="s">
        <v>720</v>
      </c>
      <c r="L113" t="s">
        <v>3291</v>
      </c>
      <c r="M113" t="s">
        <v>129</v>
      </c>
      <c r="N113" t="s">
        <v>129</v>
      </c>
      <c r="O113" s="54">
        <v>45609.549556886574</v>
      </c>
      <c r="P113" s="54">
        <v>45680.408843043981</v>
      </c>
      <c r="Q113" s="2">
        <v>45637</v>
      </c>
      <c r="R113" s="2">
        <v>45658</v>
      </c>
      <c r="S113" s="2">
        <v>45292</v>
      </c>
      <c r="T113" s="2">
        <v>45657</v>
      </c>
      <c r="U113" s="2">
        <v>45642</v>
      </c>
      <c r="V113" s="2">
        <v>45680</v>
      </c>
      <c r="W113">
        <f t="shared" si="5"/>
        <v>11</v>
      </c>
      <c r="X113">
        <f t="shared" si="6"/>
        <v>2024</v>
      </c>
      <c r="Y113">
        <f t="shared" si="7"/>
        <v>1</v>
      </c>
      <c r="Z113">
        <f t="shared" si="8"/>
        <v>2025</v>
      </c>
      <c r="AA113" s="111">
        <f t="shared" si="9"/>
        <v>70.859286157407041</v>
      </c>
    </row>
    <row r="114" spans="1:27" hidden="1" x14ac:dyDescent="0.25">
      <c r="A114" s="53" t="s">
        <v>3684</v>
      </c>
      <c r="B114" t="s">
        <v>124</v>
      </c>
      <c r="C114" t="s">
        <v>3685</v>
      </c>
      <c r="D114" t="s">
        <v>148</v>
      </c>
      <c r="E114" t="s">
        <v>135</v>
      </c>
      <c r="F114" t="s">
        <v>129</v>
      </c>
      <c r="G114" t="s">
        <v>139</v>
      </c>
      <c r="H114" t="s">
        <v>128</v>
      </c>
      <c r="I114" t="s">
        <v>129</v>
      </c>
      <c r="J114" s="53" t="s">
        <v>130</v>
      </c>
      <c r="K114" t="s">
        <v>131</v>
      </c>
      <c r="L114" t="s">
        <v>3536</v>
      </c>
      <c r="M114" t="s">
        <v>129</v>
      </c>
      <c r="N114" t="s">
        <v>129</v>
      </c>
      <c r="O114" s="54">
        <v>45609.408360324072</v>
      </c>
      <c r="P114" s="54">
        <v>45635.369174282408</v>
      </c>
      <c r="Q114" t="s">
        <v>129</v>
      </c>
      <c r="R114" t="s">
        <v>129</v>
      </c>
      <c r="S114" s="2">
        <v>45292</v>
      </c>
      <c r="T114" s="2">
        <v>45657</v>
      </c>
      <c r="U114" s="2">
        <v>45616</v>
      </c>
      <c r="V114" s="2">
        <v>45635</v>
      </c>
      <c r="W114">
        <f t="shared" si="5"/>
        <v>11</v>
      </c>
      <c r="X114">
        <f t="shared" si="6"/>
        <v>2024</v>
      </c>
      <c r="Y114">
        <f t="shared" si="7"/>
        <v>12</v>
      </c>
      <c r="Z114">
        <f t="shared" si="8"/>
        <v>2024</v>
      </c>
      <c r="AA114" s="111">
        <f t="shared" si="9"/>
        <v>25.960813958336075</v>
      </c>
    </row>
    <row r="115" spans="1:27" hidden="1" x14ac:dyDescent="0.25">
      <c r="A115" s="53" t="s">
        <v>3686</v>
      </c>
      <c r="B115" t="s">
        <v>124</v>
      </c>
      <c r="C115" t="s">
        <v>3687</v>
      </c>
      <c r="D115" t="s">
        <v>148</v>
      </c>
      <c r="E115" t="s">
        <v>129</v>
      </c>
      <c r="F115" t="s">
        <v>129</v>
      </c>
      <c r="G115" t="s">
        <v>139</v>
      </c>
      <c r="H115" t="s">
        <v>128</v>
      </c>
      <c r="I115" t="s">
        <v>129</v>
      </c>
      <c r="J115" s="53" t="s">
        <v>130</v>
      </c>
      <c r="K115" t="s">
        <v>131</v>
      </c>
      <c r="L115" t="s">
        <v>569</v>
      </c>
      <c r="M115" t="s">
        <v>570</v>
      </c>
      <c r="N115" t="s">
        <v>3688</v>
      </c>
      <c r="O115" s="54">
        <v>45608.642667581022</v>
      </c>
      <c r="P115" s="54">
        <v>45639.58453965278</v>
      </c>
      <c r="Q115" s="2">
        <v>45608</v>
      </c>
      <c r="R115" s="2">
        <v>45602</v>
      </c>
      <c r="S115" s="2">
        <v>45608</v>
      </c>
      <c r="T115" s="2">
        <v>45615</v>
      </c>
      <c r="U115" t="s">
        <v>129</v>
      </c>
      <c r="V115" s="2">
        <v>45639</v>
      </c>
      <c r="W115">
        <f t="shared" si="5"/>
        <v>11</v>
      </c>
      <c r="X115">
        <f t="shared" si="6"/>
        <v>2024</v>
      </c>
      <c r="Y115">
        <f t="shared" si="7"/>
        <v>12</v>
      </c>
      <c r="Z115">
        <f t="shared" si="8"/>
        <v>2024</v>
      </c>
      <c r="AA115" s="111">
        <f t="shared" si="9"/>
        <v>30.941872071758553</v>
      </c>
    </row>
    <row r="116" spans="1:27" hidden="1" x14ac:dyDescent="0.25">
      <c r="A116" s="53" t="s">
        <v>3689</v>
      </c>
      <c r="B116" t="s">
        <v>124</v>
      </c>
      <c r="C116" t="s">
        <v>3690</v>
      </c>
      <c r="D116" t="s">
        <v>148</v>
      </c>
      <c r="E116" t="s">
        <v>129</v>
      </c>
      <c r="F116" t="s">
        <v>129</v>
      </c>
      <c r="G116" t="s">
        <v>139</v>
      </c>
      <c r="H116" t="s">
        <v>128</v>
      </c>
      <c r="I116" t="s">
        <v>129</v>
      </c>
      <c r="J116" s="53" t="s">
        <v>130</v>
      </c>
      <c r="K116" t="s">
        <v>131</v>
      </c>
      <c r="L116" t="s">
        <v>129</v>
      </c>
      <c r="M116" t="s">
        <v>570</v>
      </c>
      <c r="N116" t="s">
        <v>3691</v>
      </c>
      <c r="O116" s="54">
        <v>45608.521965624997</v>
      </c>
      <c r="P116" s="54">
        <v>45635.375154363428</v>
      </c>
      <c r="Q116" s="2">
        <v>45292</v>
      </c>
      <c r="R116" s="2">
        <v>45602</v>
      </c>
      <c r="S116" s="2">
        <v>45292</v>
      </c>
      <c r="T116" s="2">
        <v>45657</v>
      </c>
      <c r="U116" t="s">
        <v>129</v>
      </c>
      <c r="V116" s="2">
        <v>45635</v>
      </c>
      <c r="W116">
        <f t="shared" si="5"/>
        <v>11</v>
      </c>
      <c r="X116">
        <f t="shared" si="6"/>
        <v>2024</v>
      </c>
      <c r="Y116">
        <f t="shared" si="7"/>
        <v>12</v>
      </c>
      <c r="Z116">
        <f t="shared" si="8"/>
        <v>2024</v>
      </c>
      <c r="AA116" s="111">
        <f t="shared" si="9"/>
        <v>26.853188738430617</v>
      </c>
    </row>
    <row r="117" spans="1:27" x14ac:dyDescent="0.25">
      <c r="A117" s="53" t="s">
        <v>3692</v>
      </c>
      <c r="B117" t="s">
        <v>124</v>
      </c>
      <c r="C117" t="s">
        <v>3693</v>
      </c>
      <c r="D117" t="s">
        <v>171</v>
      </c>
      <c r="E117" t="s">
        <v>129</v>
      </c>
      <c r="F117" t="s">
        <v>129</v>
      </c>
      <c r="G117" t="s">
        <v>129</v>
      </c>
      <c r="H117" t="s">
        <v>128</v>
      </c>
      <c r="I117" t="s">
        <v>129</v>
      </c>
      <c r="J117" s="53" t="s">
        <v>719</v>
      </c>
      <c r="K117" t="s">
        <v>720</v>
      </c>
      <c r="L117" t="s">
        <v>3551</v>
      </c>
      <c r="M117" t="s">
        <v>129</v>
      </c>
      <c r="N117" t="s">
        <v>129</v>
      </c>
      <c r="O117" s="54">
        <v>45608.488729097226</v>
      </c>
      <c r="P117" s="54">
        <v>45609.676004907407</v>
      </c>
      <c r="Q117" s="2">
        <v>45292</v>
      </c>
      <c r="R117" s="2">
        <v>45657</v>
      </c>
      <c r="S117" s="2">
        <v>45292</v>
      </c>
      <c r="T117" s="2">
        <v>45657</v>
      </c>
      <c r="U117" t="s">
        <v>129</v>
      </c>
      <c r="V117" t="s">
        <v>129</v>
      </c>
      <c r="W117">
        <f t="shared" si="5"/>
        <v>11</v>
      </c>
      <c r="X117">
        <f t="shared" si="6"/>
        <v>2024</v>
      </c>
      <c r="Y117">
        <f t="shared" si="7"/>
        <v>11</v>
      </c>
      <c r="Z117">
        <f t="shared" si="8"/>
        <v>2024</v>
      </c>
      <c r="AA117" s="111">
        <f t="shared" si="9"/>
        <v>1.1872758101817453</v>
      </c>
    </row>
    <row r="118" spans="1:27" x14ac:dyDescent="0.25">
      <c r="A118" s="53" t="s">
        <v>3694</v>
      </c>
      <c r="B118" t="s">
        <v>124</v>
      </c>
      <c r="C118" t="s">
        <v>3693</v>
      </c>
      <c r="D118" t="s">
        <v>171</v>
      </c>
      <c r="E118" t="s">
        <v>129</v>
      </c>
      <c r="F118" t="s">
        <v>129</v>
      </c>
      <c r="G118" t="s">
        <v>129</v>
      </c>
      <c r="H118" t="s">
        <v>128</v>
      </c>
      <c r="I118" t="s">
        <v>129</v>
      </c>
      <c r="J118" s="53" t="s">
        <v>719</v>
      </c>
      <c r="K118" t="s">
        <v>720</v>
      </c>
      <c r="L118" t="s">
        <v>3551</v>
      </c>
      <c r="M118" t="s">
        <v>129</v>
      </c>
      <c r="N118" t="s">
        <v>129</v>
      </c>
      <c r="O118" s="54">
        <v>45608.488184594906</v>
      </c>
      <c r="P118" s="54">
        <v>45608.546771979163</v>
      </c>
      <c r="Q118" s="2">
        <v>45292</v>
      </c>
      <c r="R118" s="2">
        <v>45657</v>
      </c>
      <c r="S118" s="2">
        <v>45292</v>
      </c>
      <c r="T118" s="2">
        <v>45657</v>
      </c>
      <c r="U118" t="s">
        <v>129</v>
      </c>
      <c r="V118" t="s">
        <v>129</v>
      </c>
      <c r="W118">
        <f t="shared" si="5"/>
        <v>11</v>
      </c>
      <c r="X118">
        <f t="shared" si="6"/>
        <v>2024</v>
      </c>
      <c r="Y118">
        <f t="shared" si="7"/>
        <v>11</v>
      </c>
      <c r="Z118">
        <f t="shared" si="8"/>
        <v>2024</v>
      </c>
      <c r="AA118" s="111">
        <f t="shared" si="9"/>
        <v>5.8587384257407393E-2</v>
      </c>
    </row>
    <row r="119" spans="1:27" x14ac:dyDescent="0.25">
      <c r="A119" s="53" t="s">
        <v>3695</v>
      </c>
      <c r="B119" t="s">
        <v>124</v>
      </c>
      <c r="C119" t="s">
        <v>3696</v>
      </c>
      <c r="D119" t="s">
        <v>148</v>
      </c>
      <c r="E119" t="s">
        <v>135</v>
      </c>
      <c r="F119" t="s">
        <v>3026</v>
      </c>
      <c r="G119" t="s">
        <v>502</v>
      </c>
      <c r="H119" t="s">
        <v>128</v>
      </c>
      <c r="I119" t="s">
        <v>129</v>
      </c>
      <c r="J119" s="53" t="s">
        <v>3136</v>
      </c>
      <c r="K119" t="s">
        <v>720</v>
      </c>
      <c r="L119" t="s">
        <v>129</v>
      </c>
      <c r="M119" t="s">
        <v>129</v>
      </c>
      <c r="N119" t="s">
        <v>129</v>
      </c>
      <c r="O119" s="54">
        <v>45607.666020856479</v>
      </c>
      <c r="P119" s="54">
        <v>45609.712984409722</v>
      </c>
      <c r="Q119" s="2">
        <v>45609</v>
      </c>
      <c r="R119" s="2">
        <v>45623</v>
      </c>
      <c r="S119" s="2">
        <v>45292</v>
      </c>
      <c r="T119" s="2">
        <v>45657</v>
      </c>
      <c r="U119" t="s">
        <v>129</v>
      </c>
      <c r="V119" s="2">
        <v>45609</v>
      </c>
      <c r="W119">
        <f t="shared" si="5"/>
        <v>11</v>
      </c>
      <c r="X119">
        <f t="shared" si="6"/>
        <v>2024</v>
      </c>
      <c r="Y119">
        <f t="shared" si="7"/>
        <v>11</v>
      </c>
      <c r="Z119">
        <f t="shared" si="8"/>
        <v>2024</v>
      </c>
      <c r="AA119" s="111">
        <f t="shared" si="9"/>
        <v>2.0469635532426764</v>
      </c>
    </row>
    <row r="120" spans="1:27" hidden="1" x14ac:dyDescent="0.25">
      <c r="A120" s="53" t="s">
        <v>3697</v>
      </c>
      <c r="B120" t="s">
        <v>124</v>
      </c>
      <c r="C120" t="s">
        <v>3698</v>
      </c>
      <c r="D120" t="s">
        <v>148</v>
      </c>
      <c r="E120" t="s">
        <v>129</v>
      </c>
      <c r="F120" t="s">
        <v>129</v>
      </c>
      <c r="G120" t="s">
        <v>139</v>
      </c>
      <c r="H120" t="s">
        <v>128</v>
      </c>
      <c r="I120" t="s">
        <v>129</v>
      </c>
      <c r="J120" s="53" t="s">
        <v>130</v>
      </c>
      <c r="K120" t="s">
        <v>131</v>
      </c>
      <c r="L120" t="s">
        <v>569</v>
      </c>
      <c r="M120" t="s">
        <v>570</v>
      </c>
      <c r="N120" t="s">
        <v>3699</v>
      </c>
      <c r="O120" s="54">
        <v>45607.554516956021</v>
      </c>
      <c r="P120" s="54">
        <v>45610.542083287037</v>
      </c>
      <c r="Q120" s="2">
        <v>45292</v>
      </c>
      <c r="R120" s="2">
        <v>45602</v>
      </c>
      <c r="S120" s="2">
        <v>45292</v>
      </c>
      <c r="T120" s="2">
        <v>45657</v>
      </c>
      <c r="U120" t="s">
        <v>129</v>
      </c>
      <c r="V120" s="2">
        <v>45610</v>
      </c>
      <c r="W120">
        <f t="shared" si="5"/>
        <v>11</v>
      </c>
      <c r="X120">
        <f t="shared" si="6"/>
        <v>2024</v>
      </c>
      <c r="Y120">
        <f t="shared" si="7"/>
        <v>11</v>
      </c>
      <c r="Z120">
        <f t="shared" si="8"/>
        <v>2024</v>
      </c>
      <c r="AA120" s="111">
        <f t="shared" si="9"/>
        <v>2.9875663310158416</v>
      </c>
    </row>
    <row r="121" spans="1:27" hidden="1" x14ac:dyDescent="0.25">
      <c r="A121" s="53" t="s">
        <v>3700</v>
      </c>
      <c r="B121" t="s">
        <v>124</v>
      </c>
      <c r="C121" t="s">
        <v>3701</v>
      </c>
      <c r="D121" t="s">
        <v>148</v>
      </c>
      <c r="E121" t="s">
        <v>129</v>
      </c>
      <c r="F121" t="s">
        <v>129</v>
      </c>
      <c r="G121" t="s">
        <v>139</v>
      </c>
      <c r="H121" t="s">
        <v>128</v>
      </c>
      <c r="I121" t="s">
        <v>129</v>
      </c>
      <c r="J121" s="53" t="s">
        <v>130</v>
      </c>
      <c r="K121" t="s">
        <v>131</v>
      </c>
      <c r="L121" t="s">
        <v>569</v>
      </c>
      <c r="M121" t="s">
        <v>570</v>
      </c>
      <c r="N121" t="s">
        <v>3702</v>
      </c>
      <c r="O121" s="54">
        <v>45607.397934270834</v>
      </c>
      <c r="P121" s="54">
        <v>45610.542699386577</v>
      </c>
      <c r="Q121" s="2">
        <v>45292</v>
      </c>
      <c r="R121" s="2">
        <v>45602</v>
      </c>
      <c r="S121" s="2">
        <v>45292</v>
      </c>
      <c r="T121" s="2">
        <v>45657</v>
      </c>
      <c r="U121" t="s">
        <v>129</v>
      </c>
      <c r="V121" s="2">
        <v>45610</v>
      </c>
      <c r="W121">
        <f t="shared" si="5"/>
        <v>11</v>
      </c>
      <c r="X121">
        <f t="shared" si="6"/>
        <v>2024</v>
      </c>
      <c r="Y121">
        <f t="shared" si="7"/>
        <v>11</v>
      </c>
      <c r="Z121">
        <f t="shared" si="8"/>
        <v>2024</v>
      </c>
      <c r="AA121" s="111">
        <f t="shared" si="9"/>
        <v>3.1447651157432119</v>
      </c>
    </row>
    <row r="122" spans="1:27" hidden="1" x14ac:dyDescent="0.25">
      <c r="A122" s="53" t="s">
        <v>3703</v>
      </c>
      <c r="B122" t="s">
        <v>124</v>
      </c>
      <c r="C122" t="s">
        <v>3704</v>
      </c>
      <c r="D122" t="s">
        <v>148</v>
      </c>
      <c r="E122" t="s">
        <v>129</v>
      </c>
      <c r="F122" t="s">
        <v>129</v>
      </c>
      <c r="G122" t="s">
        <v>129</v>
      </c>
      <c r="H122" t="s">
        <v>128</v>
      </c>
      <c r="I122" t="s">
        <v>129</v>
      </c>
      <c r="J122" s="53" t="s">
        <v>130</v>
      </c>
      <c r="K122" t="s">
        <v>131</v>
      </c>
      <c r="L122" t="s">
        <v>569</v>
      </c>
      <c r="M122" t="s">
        <v>570</v>
      </c>
      <c r="N122" t="s">
        <v>3705</v>
      </c>
      <c r="O122" s="54">
        <v>45603.625910636576</v>
      </c>
      <c r="P122" s="54">
        <v>45608.421744826388</v>
      </c>
      <c r="Q122" s="2">
        <v>45292</v>
      </c>
      <c r="R122" s="2">
        <v>45602</v>
      </c>
      <c r="S122" s="2">
        <v>45292</v>
      </c>
      <c r="T122" s="2">
        <v>45657</v>
      </c>
      <c r="U122" t="s">
        <v>129</v>
      </c>
      <c r="V122" s="2">
        <v>45608</v>
      </c>
      <c r="W122">
        <f t="shared" si="5"/>
        <v>11</v>
      </c>
      <c r="X122">
        <f t="shared" si="6"/>
        <v>2024</v>
      </c>
      <c r="Y122">
        <f t="shared" si="7"/>
        <v>11</v>
      </c>
      <c r="Z122">
        <f t="shared" si="8"/>
        <v>2024</v>
      </c>
      <c r="AA122" s="111">
        <f t="shared" si="9"/>
        <v>4.7958341898120125</v>
      </c>
    </row>
    <row r="123" spans="1:27" hidden="1" x14ac:dyDescent="0.25">
      <c r="A123" s="53" t="s">
        <v>3706</v>
      </c>
      <c r="B123" t="s">
        <v>124</v>
      </c>
      <c r="C123" t="s">
        <v>3707</v>
      </c>
      <c r="D123" t="s">
        <v>148</v>
      </c>
      <c r="E123" t="s">
        <v>129</v>
      </c>
      <c r="F123" t="s">
        <v>129</v>
      </c>
      <c r="G123" t="s">
        <v>139</v>
      </c>
      <c r="H123" t="s">
        <v>128</v>
      </c>
      <c r="I123" t="s">
        <v>129</v>
      </c>
      <c r="J123" s="53" t="s">
        <v>130</v>
      </c>
      <c r="K123" t="s">
        <v>131</v>
      </c>
      <c r="L123" t="s">
        <v>569</v>
      </c>
      <c r="M123" t="s">
        <v>570</v>
      </c>
      <c r="N123" t="s">
        <v>3708</v>
      </c>
      <c r="O123" s="54">
        <v>45603.513965578706</v>
      </c>
      <c r="P123" s="54">
        <v>45603.522003368053</v>
      </c>
      <c r="Q123" s="2">
        <v>45292</v>
      </c>
      <c r="R123" s="2">
        <v>45602</v>
      </c>
      <c r="S123" s="2">
        <v>45292</v>
      </c>
      <c r="T123" s="2">
        <v>45657</v>
      </c>
      <c r="U123" t="s">
        <v>129</v>
      </c>
      <c r="V123" s="2">
        <v>45603</v>
      </c>
      <c r="W123">
        <f t="shared" si="5"/>
        <v>11</v>
      </c>
      <c r="X123">
        <f t="shared" si="6"/>
        <v>2024</v>
      </c>
      <c r="Y123">
        <f t="shared" si="7"/>
        <v>11</v>
      </c>
      <c r="Z123">
        <f t="shared" si="8"/>
        <v>2024</v>
      </c>
      <c r="AA123" s="111">
        <f t="shared" si="9"/>
        <v>8.0377893464174122E-3</v>
      </c>
    </row>
    <row r="124" spans="1:27" hidden="1" x14ac:dyDescent="0.25">
      <c r="A124" s="53" t="s">
        <v>3709</v>
      </c>
      <c r="B124" t="s">
        <v>124</v>
      </c>
      <c r="C124" t="s">
        <v>3710</v>
      </c>
      <c r="D124" t="s">
        <v>171</v>
      </c>
      <c r="E124" t="s">
        <v>135</v>
      </c>
      <c r="F124" t="s">
        <v>78</v>
      </c>
      <c r="G124" t="s">
        <v>103</v>
      </c>
      <c r="H124" t="s">
        <v>128</v>
      </c>
      <c r="I124" s="53" t="s">
        <v>3583</v>
      </c>
      <c r="J124" s="53" t="s">
        <v>3535</v>
      </c>
      <c r="K124" t="s">
        <v>131</v>
      </c>
      <c r="L124" t="s">
        <v>129</v>
      </c>
      <c r="M124" t="s">
        <v>129</v>
      </c>
      <c r="N124" t="s">
        <v>129</v>
      </c>
      <c r="O124" s="54">
        <v>45603.41913962963</v>
      </c>
      <c r="P124" s="54">
        <v>45603.708808217591</v>
      </c>
      <c r="Q124" s="2">
        <v>45602</v>
      </c>
      <c r="R124" s="2">
        <v>45615</v>
      </c>
      <c r="S124" s="2">
        <v>45292</v>
      </c>
      <c r="T124" s="2">
        <v>45657</v>
      </c>
      <c r="U124" t="s">
        <v>129</v>
      </c>
      <c r="V124" t="s">
        <v>129</v>
      </c>
      <c r="W124">
        <f t="shared" si="5"/>
        <v>11</v>
      </c>
      <c r="X124">
        <f t="shared" si="6"/>
        <v>2024</v>
      </c>
      <c r="Y124">
        <f t="shared" si="7"/>
        <v>11</v>
      </c>
      <c r="Z124">
        <f t="shared" si="8"/>
        <v>2024</v>
      </c>
      <c r="AA124" s="111">
        <f t="shared" si="9"/>
        <v>0.28966858796047745</v>
      </c>
    </row>
    <row r="125" spans="1:27" hidden="1" x14ac:dyDescent="0.25">
      <c r="A125" s="53" t="s">
        <v>3711</v>
      </c>
      <c r="B125" t="s">
        <v>124</v>
      </c>
      <c r="C125" t="s">
        <v>3712</v>
      </c>
      <c r="D125" t="s">
        <v>148</v>
      </c>
      <c r="E125" t="s">
        <v>129</v>
      </c>
      <c r="F125" t="s">
        <v>129</v>
      </c>
      <c r="G125" t="s">
        <v>139</v>
      </c>
      <c r="H125" t="s">
        <v>128</v>
      </c>
      <c r="I125" t="s">
        <v>129</v>
      </c>
      <c r="J125" s="53" t="s">
        <v>130</v>
      </c>
      <c r="K125" t="s">
        <v>131</v>
      </c>
      <c r="L125" t="s">
        <v>569</v>
      </c>
      <c r="M125" t="s">
        <v>580</v>
      </c>
      <c r="N125" t="s">
        <v>3713</v>
      </c>
      <c r="O125" s="54">
        <v>45603.410580925927</v>
      </c>
      <c r="P125" s="54">
        <v>45604.417402592589</v>
      </c>
      <c r="Q125" s="2">
        <v>45603</v>
      </c>
      <c r="R125" s="2">
        <v>45602</v>
      </c>
      <c r="S125" s="2">
        <v>45603</v>
      </c>
      <c r="T125" s="2">
        <v>45608</v>
      </c>
      <c r="U125" t="s">
        <v>129</v>
      </c>
      <c r="V125" s="2">
        <v>45604</v>
      </c>
      <c r="W125">
        <f t="shared" si="5"/>
        <v>11</v>
      </c>
      <c r="X125">
        <f t="shared" si="6"/>
        <v>2024</v>
      </c>
      <c r="Y125">
        <f t="shared" si="7"/>
        <v>11</v>
      </c>
      <c r="Z125">
        <f t="shared" si="8"/>
        <v>2024</v>
      </c>
      <c r="AA125" s="111">
        <f t="shared" si="9"/>
        <v>1.0068216666622902</v>
      </c>
    </row>
    <row r="126" spans="1:27" hidden="1" x14ac:dyDescent="0.25">
      <c r="A126" s="53" t="s">
        <v>3714</v>
      </c>
      <c r="B126" t="s">
        <v>124</v>
      </c>
      <c r="C126" t="s">
        <v>3715</v>
      </c>
      <c r="D126" t="s">
        <v>148</v>
      </c>
      <c r="E126" t="s">
        <v>129</v>
      </c>
      <c r="F126" t="s">
        <v>129</v>
      </c>
      <c r="G126" t="s">
        <v>139</v>
      </c>
      <c r="H126" t="s">
        <v>128</v>
      </c>
      <c r="I126" t="s">
        <v>129</v>
      </c>
      <c r="J126" s="53" t="s">
        <v>130</v>
      </c>
      <c r="K126" t="s">
        <v>131</v>
      </c>
      <c r="L126" t="s">
        <v>129</v>
      </c>
      <c r="M126" t="s">
        <v>570</v>
      </c>
      <c r="N126" t="s">
        <v>3716</v>
      </c>
      <c r="O126" s="54">
        <v>45603.389310219907</v>
      </c>
      <c r="P126" s="54">
        <v>45635.381847870369</v>
      </c>
      <c r="Q126" s="2">
        <v>45292</v>
      </c>
      <c r="R126" s="2">
        <v>45602</v>
      </c>
      <c r="S126" s="2">
        <v>45292</v>
      </c>
      <c r="T126" s="2">
        <v>45657</v>
      </c>
      <c r="U126" s="2">
        <v>45617</v>
      </c>
      <c r="V126" s="2">
        <v>45635</v>
      </c>
      <c r="W126">
        <f t="shared" si="5"/>
        <v>11</v>
      </c>
      <c r="X126">
        <f t="shared" si="6"/>
        <v>2024</v>
      </c>
      <c r="Y126">
        <f t="shared" si="7"/>
        <v>12</v>
      </c>
      <c r="Z126">
        <f t="shared" si="8"/>
        <v>2024</v>
      </c>
      <c r="AA126" s="111">
        <f t="shared" si="9"/>
        <v>31.9925376504616</v>
      </c>
    </row>
    <row r="127" spans="1:27" hidden="1" x14ac:dyDescent="0.25">
      <c r="A127" s="53" t="s">
        <v>3717</v>
      </c>
      <c r="B127" t="s">
        <v>124</v>
      </c>
      <c r="C127" t="s">
        <v>3718</v>
      </c>
      <c r="D127" t="s">
        <v>148</v>
      </c>
      <c r="E127" t="s">
        <v>127</v>
      </c>
      <c r="F127" t="s">
        <v>78</v>
      </c>
      <c r="G127" t="s">
        <v>102</v>
      </c>
      <c r="H127" t="s">
        <v>212</v>
      </c>
      <c r="I127" s="53" t="s">
        <v>3544</v>
      </c>
      <c r="J127" s="53" t="s">
        <v>130</v>
      </c>
      <c r="K127" t="s">
        <v>131</v>
      </c>
      <c r="L127" t="s">
        <v>3291</v>
      </c>
      <c r="M127" t="s">
        <v>129</v>
      </c>
      <c r="N127" t="s">
        <v>129</v>
      </c>
      <c r="O127" s="54">
        <v>45603.342157523148</v>
      </c>
      <c r="P127" s="54">
        <v>45635.369177719906</v>
      </c>
      <c r="Q127" s="2">
        <v>45602</v>
      </c>
      <c r="R127" s="2">
        <v>45630</v>
      </c>
      <c r="S127" s="2">
        <v>45506</v>
      </c>
      <c r="T127" s="2">
        <v>45657</v>
      </c>
      <c r="U127" s="2">
        <v>45603</v>
      </c>
      <c r="V127" s="2">
        <v>45635</v>
      </c>
      <c r="W127">
        <f t="shared" si="5"/>
        <v>11</v>
      </c>
      <c r="X127">
        <f t="shared" si="6"/>
        <v>2024</v>
      </c>
      <c r="Y127">
        <f t="shared" si="7"/>
        <v>12</v>
      </c>
      <c r="Z127">
        <f t="shared" si="8"/>
        <v>2024</v>
      </c>
      <c r="AA127" s="111">
        <f t="shared" si="9"/>
        <v>32.027020196757803</v>
      </c>
    </row>
    <row r="128" spans="1:27" hidden="1" x14ac:dyDescent="0.25">
      <c r="A128" s="53" t="s">
        <v>3719</v>
      </c>
      <c r="B128" t="s">
        <v>124</v>
      </c>
      <c r="C128" t="s">
        <v>3720</v>
      </c>
      <c r="D128" t="s">
        <v>148</v>
      </c>
      <c r="E128" t="s">
        <v>416</v>
      </c>
      <c r="F128" t="s">
        <v>78</v>
      </c>
      <c r="G128" t="s">
        <v>104</v>
      </c>
      <c r="H128" t="s">
        <v>128</v>
      </c>
      <c r="I128" t="s">
        <v>129</v>
      </c>
      <c r="J128" s="53" t="s">
        <v>130</v>
      </c>
      <c r="K128" t="s">
        <v>131</v>
      </c>
      <c r="L128" t="s">
        <v>3536</v>
      </c>
      <c r="M128" t="s">
        <v>129</v>
      </c>
      <c r="N128" t="s">
        <v>129</v>
      </c>
      <c r="O128" s="54">
        <v>45602.911808020835</v>
      </c>
      <c r="P128" s="54">
        <v>45674.377054988428</v>
      </c>
      <c r="Q128" s="2">
        <v>45603</v>
      </c>
      <c r="R128" s="2">
        <v>45630</v>
      </c>
      <c r="S128" s="2">
        <v>45292</v>
      </c>
      <c r="T128" s="2">
        <v>45657</v>
      </c>
      <c r="U128" s="2">
        <v>45607</v>
      </c>
      <c r="V128" s="2">
        <v>45674</v>
      </c>
      <c r="W128">
        <f t="shared" si="5"/>
        <v>11</v>
      </c>
      <c r="X128">
        <f t="shared" si="6"/>
        <v>2024</v>
      </c>
      <c r="Y128">
        <f t="shared" si="7"/>
        <v>1</v>
      </c>
      <c r="Z128">
        <f t="shared" si="8"/>
        <v>2025</v>
      </c>
      <c r="AA128" s="111">
        <f t="shared" si="9"/>
        <v>71.465246967592975</v>
      </c>
    </row>
    <row r="129" spans="1:27" hidden="1" x14ac:dyDescent="0.25">
      <c r="A129" s="53" t="s">
        <v>3721</v>
      </c>
      <c r="B129" t="s">
        <v>124</v>
      </c>
      <c r="C129" t="s">
        <v>3722</v>
      </c>
      <c r="D129" t="s">
        <v>148</v>
      </c>
      <c r="E129" t="s">
        <v>129</v>
      </c>
      <c r="F129" t="s">
        <v>129</v>
      </c>
      <c r="G129" t="s">
        <v>139</v>
      </c>
      <c r="H129" t="s">
        <v>128</v>
      </c>
      <c r="I129" t="s">
        <v>129</v>
      </c>
      <c r="J129" s="53" t="s">
        <v>130</v>
      </c>
      <c r="K129" t="s">
        <v>131</v>
      </c>
      <c r="L129" t="s">
        <v>569</v>
      </c>
      <c r="M129" t="s">
        <v>570</v>
      </c>
      <c r="N129" t="s">
        <v>3723</v>
      </c>
      <c r="O129" s="54">
        <v>45602.561461909725</v>
      </c>
      <c r="P129" s="54">
        <v>45607.436730914349</v>
      </c>
      <c r="Q129" s="2">
        <v>45602</v>
      </c>
      <c r="R129" s="2">
        <v>45602</v>
      </c>
      <c r="S129" s="2">
        <v>45602</v>
      </c>
      <c r="T129" s="2">
        <v>45609</v>
      </c>
      <c r="U129" t="s">
        <v>129</v>
      </c>
      <c r="V129" s="2">
        <v>45607</v>
      </c>
      <c r="W129">
        <f t="shared" si="5"/>
        <v>11</v>
      </c>
      <c r="X129">
        <f t="shared" si="6"/>
        <v>2024</v>
      </c>
      <c r="Y129">
        <f t="shared" si="7"/>
        <v>11</v>
      </c>
      <c r="Z129">
        <f t="shared" si="8"/>
        <v>2024</v>
      </c>
      <c r="AA129" s="111">
        <f t="shared" si="9"/>
        <v>4.8752690046239877</v>
      </c>
    </row>
    <row r="130" spans="1:27" hidden="1" x14ac:dyDescent="0.25">
      <c r="A130" s="53" t="s">
        <v>3724</v>
      </c>
      <c r="B130" t="s">
        <v>124</v>
      </c>
      <c r="C130" t="s">
        <v>3725</v>
      </c>
      <c r="D130" t="s">
        <v>148</v>
      </c>
      <c r="E130" t="s">
        <v>129</v>
      </c>
      <c r="F130" t="s">
        <v>129</v>
      </c>
      <c r="G130" t="s">
        <v>139</v>
      </c>
      <c r="H130" t="s">
        <v>128</v>
      </c>
      <c r="I130" t="s">
        <v>129</v>
      </c>
      <c r="J130" s="53" t="s">
        <v>130</v>
      </c>
      <c r="K130" t="s">
        <v>131</v>
      </c>
      <c r="L130" t="s">
        <v>569</v>
      </c>
      <c r="M130" t="s">
        <v>570</v>
      </c>
      <c r="N130" t="s">
        <v>3726</v>
      </c>
      <c r="O130" s="54">
        <v>45601.693424618054</v>
      </c>
      <c r="P130" s="54">
        <v>45604.394611446762</v>
      </c>
      <c r="Q130" s="2">
        <v>45292</v>
      </c>
      <c r="R130" s="2">
        <v>45602</v>
      </c>
      <c r="S130" s="2">
        <v>45292</v>
      </c>
      <c r="T130" s="2">
        <v>45657</v>
      </c>
      <c r="U130" t="s">
        <v>129</v>
      </c>
      <c r="V130" s="2">
        <v>45604</v>
      </c>
      <c r="W130">
        <f t="shared" si="5"/>
        <v>11</v>
      </c>
      <c r="X130">
        <f t="shared" si="6"/>
        <v>2024</v>
      </c>
      <c r="Y130">
        <f t="shared" si="7"/>
        <v>11</v>
      </c>
      <c r="Z130">
        <f t="shared" si="8"/>
        <v>2024</v>
      </c>
      <c r="AA130" s="111">
        <f t="shared" si="9"/>
        <v>2.7011868287081597</v>
      </c>
    </row>
    <row r="131" spans="1:27" hidden="1" x14ac:dyDescent="0.25">
      <c r="A131" s="53" t="s">
        <v>3727</v>
      </c>
      <c r="B131" t="s">
        <v>124</v>
      </c>
      <c r="C131" t="s">
        <v>3728</v>
      </c>
      <c r="D131" t="s">
        <v>148</v>
      </c>
      <c r="E131" t="s">
        <v>129</v>
      </c>
      <c r="F131" t="s">
        <v>129</v>
      </c>
      <c r="G131" t="s">
        <v>139</v>
      </c>
      <c r="H131" t="s">
        <v>128</v>
      </c>
      <c r="I131" t="s">
        <v>129</v>
      </c>
      <c r="J131" s="53" t="s">
        <v>130</v>
      </c>
      <c r="K131" t="s">
        <v>131</v>
      </c>
      <c r="L131" t="s">
        <v>569</v>
      </c>
      <c r="M131" t="s">
        <v>570</v>
      </c>
      <c r="N131" t="s">
        <v>3729</v>
      </c>
      <c r="O131" s="54">
        <v>45600.714250682868</v>
      </c>
      <c r="P131" s="54">
        <v>45610.541672002313</v>
      </c>
      <c r="Q131" s="2">
        <v>45292</v>
      </c>
      <c r="R131" s="2">
        <v>45602</v>
      </c>
      <c r="S131" s="2">
        <v>45292</v>
      </c>
      <c r="T131" s="2">
        <v>45657</v>
      </c>
      <c r="U131" t="s">
        <v>129</v>
      </c>
      <c r="V131" s="2">
        <v>45610</v>
      </c>
      <c r="W131">
        <f t="shared" ref="W131:W194" si="10">MONTH(O131)</f>
        <v>11</v>
      </c>
      <c r="X131">
        <f t="shared" ref="X131:X194" si="11">YEAR(O131)</f>
        <v>2024</v>
      </c>
      <c r="Y131">
        <f t="shared" ref="Y131:Y194" si="12">IFERROR(MONTH(P131),0)</f>
        <v>11</v>
      </c>
      <c r="Z131">
        <f t="shared" ref="Z131:Z194" si="13">IFERROR(YEAR(P131),0)</f>
        <v>2024</v>
      </c>
      <c r="AA131" s="111">
        <f t="shared" ref="AA131:AA194" si="14">IFERROR(P131-O131,0)</f>
        <v>9.8274213194454205</v>
      </c>
    </row>
    <row r="132" spans="1:27" hidden="1" x14ac:dyDescent="0.25">
      <c r="A132" s="53" t="s">
        <v>3730</v>
      </c>
      <c r="B132" t="s">
        <v>124</v>
      </c>
      <c r="C132" t="s">
        <v>3731</v>
      </c>
      <c r="D132" t="s">
        <v>148</v>
      </c>
      <c r="E132" t="s">
        <v>129</v>
      </c>
      <c r="F132" t="s">
        <v>129</v>
      </c>
      <c r="G132" t="s">
        <v>139</v>
      </c>
      <c r="H132" t="s">
        <v>128</v>
      </c>
      <c r="I132" t="s">
        <v>129</v>
      </c>
      <c r="J132" s="53" t="s">
        <v>130</v>
      </c>
      <c r="K132" t="s">
        <v>131</v>
      </c>
      <c r="L132" t="s">
        <v>569</v>
      </c>
      <c r="M132" t="s">
        <v>580</v>
      </c>
      <c r="N132" t="s">
        <v>3732</v>
      </c>
      <c r="O132" s="54">
        <v>45600.419749733795</v>
      </c>
      <c r="P132" s="54">
        <v>45618.425181956016</v>
      </c>
      <c r="Q132" s="2">
        <v>45292</v>
      </c>
      <c r="R132" s="2">
        <v>45602</v>
      </c>
      <c r="S132" s="2">
        <v>45292</v>
      </c>
      <c r="T132" s="2">
        <v>45657</v>
      </c>
      <c r="U132" t="s">
        <v>129</v>
      </c>
      <c r="V132" s="2">
        <v>45618</v>
      </c>
      <c r="W132">
        <f t="shared" si="10"/>
        <v>11</v>
      </c>
      <c r="X132">
        <f t="shared" si="11"/>
        <v>2024</v>
      </c>
      <c r="Y132">
        <f t="shared" si="12"/>
        <v>11</v>
      </c>
      <c r="Z132">
        <f t="shared" si="13"/>
        <v>2024</v>
      </c>
      <c r="AA132" s="111">
        <f t="shared" si="14"/>
        <v>18.005432222220406</v>
      </c>
    </row>
    <row r="133" spans="1:27" hidden="1" x14ac:dyDescent="0.25">
      <c r="A133" s="53" t="s">
        <v>3733</v>
      </c>
      <c r="B133" t="s">
        <v>124</v>
      </c>
      <c r="C133" t="s">
        <v>3734</v>
      </c>
      <c r="D133" t="s">
        <v>148</v>
      </c>
      <c r="E133" t="s">
        <v>129</v>
      </c>
      <c r="F133" t="s">
        <v>129</v>
      </c>
      <c r="G133" t="s">
        <v>139</v>
      </c>
      <c r="H133" t="s">
        <v>128</v>
      </c>
      <c r="I133" t="s">
        <v>129</v>
      </c>
      <c r="J133" s="53" t="s">
        <v>130</v>
      </c>
      <c r="K133" t="s">
        <v>131</v>
      </c>
      <c r="L133" t="s">
        <v>129</v>
      </c>
      <c r="M133" t="s">
        <v>570</v>
      </c>
      <c r="N133" t="s">
        <v>3735</v>
      </c>
      <c r="O133" s="54">
        <v>45596.708748877318</v>
      </c>
      <c r="P133" s="54">
        <v>45601.493837881942</v>
      </c>
      <c r="Q133" s="2">
        <v>45292</v>
      </c>
      <c r="R133" s="2">
        <v>45602</v>
      </c>
      <c r="S133" s="2">
        <v>45292</v>
      </c>
      <c r="T133" s="2">
        <v>45657</v>
      </c>
      <c r="U133" t="s">
        <v>129</v>
      </c>
      <c r="V133" s="2">
        <v>45601</v>
      </c>
      <c r="W133">
        <f t="shared" si="10"/>
        <v>10</v>
      </c>
      <c r="X133">
        <f t="shared" si="11"/>
        <v>2024</v>
      </c>
      <c r="Y133">
        <f t="shared" si="12"/>
        <v>11</v>
      </c>
      <c r="Z133">
        <f t="shared" si="13"/>
        <v>2024</v>
      </c>
      <c r="AA133" s="111">
        <f t="shared" si="14"/>
        <v>4.7850890046247514</v>
      </c>
    </row>
    <row r="134" spans="1:27" hidden="1" x14ac:dyDescent="0.25">
      <c r="A134" s="53" t="s">
        <v>3736</v>
      </c>
      <c r="B134" t="s">
        <v>124</v>
      </c>
      <c r="C134" t="s">
        <v>3737</v>
      </c>
      <c r="D134" t="s">
        <v>148</v>
      </c>
      <c r="E134" t="s">
        <v>129</v>
      </c>
      <c r="F134" t="s">
        <v>129</v>
      </c>
      <c r="G134" t="s">
        <v>139</v>
      </c>
      <c r="H134" t="s">
        <v>128</v>
      </c>
      <c r="I134" t="s">
        <v>129</v>
      </c>
      <c r="J134" s="53" t="s">
        <v>3486</v>
      </c>
      <c r="K134" t="s">
        <v>131</v>
      </c>
      <c r="L134" t="s">
        <v>129</v>
      </c>
      <c r="M134" t="s">
        <v>570</v>
      </c>
      <c r="N134" t="s">
        <v>3738</v>
      </c>
      <c r="O134" s="54">
        <v>45596.704178738422</v>
      </c>
      <c r="P134" s="54">
        <v>45600.468875763887</v>
      </c>
      <c r="Q134" s="2">
        <v>45596</v>
      </c>
      <c r="R134" t="s">
        <v>129</v>
      </c>
      <c r="S134" s="2">
        <v>45596</v>
      </c>
      <c r="T134" s="2">
        <v>45602</v>
      </c>
      <c r="U134" s="2">
        <v>45600</v>
      </c>
      <c r="V134" s="2">
        <v>45600</v>
      </c>
      <c r="W134">
        <f t="shared" si="10"/>
        <v>10</v>
      </c>
      <c r="X134">
        <f t="shared" si="11"/>
        <v>2024</v>
      </c>
      <c r="Y134">
        <f t="shared" si="12"/>
        <v>11</v>
      </c>
      <c r="Z134">
        <f t="shared" si="13"/>
        <v>2024</v>
      </c>
      <c r="AA134" s="111">
        <f t="shared" si="14"/>
        <v>3.7646970254645566</v>
      </c>
    </row>
    <row r="135" spans="1:27" hidden="1" x14ac:dyDescent="0.25">
      <c r="A135" s="53" t="s">
        <v>3739</v>
      </c>
      <c r="B135" t="s">
        <v>124</v>
      </c>
      <c r="C135" t="s">
        <v>3740</v>
      </c>
      <c r="D135" t="s">
        <v>148</v>
      </c>
      <c r="E135" t="s">
        <v>129</v>
      </c>
      <c r="F135" t="s">
        <v>129</v>
      </c>
      <c r="G135" t="s">
        <v>139</v>
      </c>
      <c r="H135" t="s">
        <v>128</v>
      </c>
      <c r="I135" t="s">
        <v>129</v>
      </c>
      <c r="J135" s="53" t="s">
        <v>130</v>
      </c>
      <c r="K135" t="s">
        <v>131</v>
      </c>
      <c r="L135" t="s">
        <v>569</v>
      </c>
      <c r="M135" t="s">
        <v>570</v>
      </c>
      <c r="N135" t="s">
        <v>3741</v>
      </c>
      <c r="O135" s="54">
        <v>45596.527575023145</v>
      </c>
      <c r="P135" s="54">
        <v>45601.496809594908</v>
      </c>
      <c r="Q135" s="2">
        <v>45292</v>
      </c>
      <c r="R135" s="2">
        <v>45602</v>
      </c>
      <c r="S135" s="2">
        <v>45292</v>
      </c>
      <c r="T135" s="2">
        <v>45657</v>
      </c>
      <c r="U135" t="s">
        <v>129</v>
      </c>
      <c r="V135" s="2">
        <v>45601</v>
      </c>
      <c r="W135">
        <f t="shared" si="10"/>
        <v>10</v>
      </c>
      <c r="X135">
        <f t="shared" si="11"/>
        <v>2024</v>
      </c>
      <c r="Y135">
        <f t="shared" si="12"/>
        <v>11</v>
      </c>
      <c r="Z135">
        <f t="shared" si="13"/>
        <v>2024</v>
      </c>
      <c r="AA135" s="111">
        <f t="shared" si="14"/>
        <v>4.9692345717630815</v>
      </c>
    </row>
    <row r="136" spans="1:27" x14ac:dyDescent="0.25">
      <c r="A136" s="53" t="s">
        <v>3742</v>
      </c>
      <c r="B136" t="s">
        <v>124</v>
      </c>
      <c r="C136" t="s">
        <v>3743</v>
      </c>
      <c r="D136" t="s">
        <v>148</v>
      </c>
      <c r="E136" t="s">
        <v>129</v>
      </c>
      <c r="F136" t="s">
        <v>129</v>
      </c>
      <c r="G136" t="s">
        <v>129</v>
      </c>
      <c r="H136" t="s">
        <v>128</v>
      </c>
      <c r="I136" t="s">
        <v>129</v>
      </c>
      <c r="J136" s="53" t="s">
        <v>719</v>
      </c>
      <c r="K136" t="s">
        <v>720</v>
      </c>
      <c r="L136" t="s">
        <v>3744</v>
      </c>
      <c r="M136" t="s">
        <v>129</v>
      </c>
      <c r="N136" t="s">
        <v>129</v>
      </c>
      <c r="O136" s="54">
        <v>45596.453807430553</v>
      </c>
      <c r="P136" s="54">
        <v>45596.663609178242</v>
      </c>
      <c r="Q136" s="2">
        <v>45292</v>
      </c>
      <c r="R136" s="2">
        <v>45657</v>
      </c>
      <c r="S136" s="2">
        <v>45292</v>
      </c>
      <c r="T136" s="2">
        <v>45657</v>
      </c>
      <c r="U136" s="2">
        <v>45596</v>
      </c>
      <c r="V136" s="2">
        <v>45596</v>
      </c>
      <c r="W136">
        <f t="shared" si="10"/>
        <v>10</v>
      </c>
      <c r="X136">
        <f t="shared" si="11"/>
        <v>2024</v>
      </c>
      <c r="Y136">
        <f t="shared" si="12"/>
        <v>10</v>
      </c>
      <c r="Z136">
        <f t="shared" si="13"/>
        <v>2024</v>
      </c>
      <c r="AA136" s="111">
        <f t="shared" si="14"/>
        <v>0.20980174768919824</v>
      </c>
    </row>
    <row r="137" spans="1:27" hidden="1" x14ac:dyDescent="0.25">
      <c r="A137" s="53" t="s">
        <v>3745</v>
      </c>
      <c r="B137" t="s">
        <v>124</v>
      </c>
      <c r="C137" t="s">
        <v>3746</v>
      </c>
      <c r="D137" t="s">
        <v>148</v>
      </c>
      <c r="E137" t="s">
        <v>129</v>
      </c>
      <c r="F137" t="s">
        <v>129</v>
      </c>
      <c r="G137" t="s">
        <v>139</v>
      </c>
      <c r="H137" t="s">
        <v>128</v>
      </c>
      <c r="I137" t="s">
        <v>129</v>
      </c>
      <c r="J137" s="53" t="s">
        <v>130</v>
      </c>
      <c r="K137" t="s">
        <v>131</v>
      </c>
      <c r="L137" t="s">
        <v>569</v>
      </c>
      <c r="M137" t="s">
        <v>570</v>
      </c>
      <c r="N137" t="s">
        <v>3747</v>
      </c>
      <c r="O137" s="54">
        <v>45596.359789629627</v>
      </c>
      <c r="P137" s="54">
        <v>45601.49649020833</v>
      </c>
      <c r="Q137" s="2">
        <v>45292</v>
      </c>
      <c r="R137" s="2">
        <v>45602</v>
      </c>
      <c r="S137" s="2">
        <v>45292</v>
      </c>
      <c r="T137" s="2">
        <v>45657</v>
      </c>
      <c r="U137" t="s">
        <v>129</v>
      </c>
      <c r="V137" s="2">
        <v>45601</v>
      </c>
      <c r="W137">
        <f t="shared" si="10"/>
        <v>10</v>
      </c>
      <c r="X137">
        <f t="shared" si="11"/>
        <v>2024</v>
      </c>
      <c r="Y137">
        <f t="shared" si="12"/>
        <v>11</v>
      </c>
      <c r="Z137">
        <f t="shared" si="13"/>
        <v>2024</v>
      </c>
      <c r="AA137" s="111">
        <f t="shared" si="14"/>
        <v>5.1367005787033122</v>
      </c>
    </row>
    <row r="138" spans="1:27" x14ac:dyDescent="0.25">
      <c r="A138" s="53" t="s">
        <v>3748</v>
      </c>
      <c r="B138" t="s">
        <v>124</v>
      </c>
      <c r="C138" t="s">
        <v>3749</v>
      </c>
      <c r="D138" t="s">
        <v>148</v>
      </c>
      <c r="E138" t="s">
        <v>129</v>
      </c>
      <c r="F138" t="s">
        <v>129</v>
      </c>
      <c r="G138" t="s">
        <v>129</v>
      </c>
      <c r="H138" t="s">
        <v>736</v>
      </c>
      <c r="I138" t="s">
        <v>129</v>
      </c>
      <c r="J138" s="53" t="s">
        <v>719</v>
      </c>
      <c r="K138" t="s">
        <v>720</v>
      </c>
      <c r="L138" t="s">
        <v>3170</v>
      </c>
      <c r="M138" t="s">
        <v>570</v>
      </c>
      <c r="N138" t="s">
        <v>129</v>
      </c>
      <c r="O138" s="54">
        <v>45595.4639852662</v>
      </c>
      <c r="P138" s="54">
        <v>45603.68937871528</v>
      </c>
      <c r="Q138" s="2">
        <v>45292</v>
      </c>
      <c r="R138" s="2">
        <v>45657</v>
      </c>
      <c r="S138" s="2">
        <v>45292</v>
      </c>
      <c r="T138" s="2">
        <v>45657</v>
      </c>
      <c r="U138" s="2">
        <v>45602</v>
      </c>
      <c r="V138" s="2">
        <v>45603</v>
      </c>
      <c r="W138">
        <f t="shared" si="10"/>
        <v>10</v>
      </c>
      <c r="X138">
        <f t="shared" si="11"/>
        <v>2024</v>
      </c>
      <c r="Y138">
        <f t="shared" si="12"/>
        <v>11</v>
      </c>
      <c r="Z138">
        <f t="shared" si="13"/>
        <v>2024</v>
      </c>
      <c r="AA138" s="111">
        <f t="shared" si="14"/>
        <v>8.225393449080002</v>
      </c>
    </row>
    <row r="139" spans="1:27" x14ac:dyDescent="0.25">
      <c r="A139" s="53" t="s">
        <v>3750</v>
      </c>
      <c r="B139" t="s">
        <v>124</v>
      </c>
      <c r="C139" t="s">
        <v>3751</v>
      </c>
      <c r="D139" t="s">
        <v>148</v>
      </c>
      <c r="E139" t="s">
        <v>129</v>
      </c>
      <c r="F139" t="s">
        <v>129</v>
      </c>
      <c r="G139" t="s">
        <v>129</v>
      </c>
      <c r="H139" t="s">
        <v>212</v>
      </c>
      <c r="I139" t="s">
        <v>129</v>
      </c>
      <c r="J139" s="53" t="s">
        <v>719</v>
      </c>
      <c r="K139" t="s">
        <v>720</v>
      </c>
      <c r="L139" t="s">
        <v>3744</v>
      </c>
      <c r="M139" t="s">
        <v>570</v>
      </c>
      <c r="N139" t="s">
        <v>129</v>
      </c>
      <c r="O139" s="54">
        <v>45595.450789849536</v>
      </c>
      <c r="P139" s="54">
        <v>45603.689381157405</v>
      </c>
      <c r="Q139" s="2">
        <v>45292</v>
      </c>
      <c r="R139" s="2">
        <v>45657</v>
      </c>
      <c r="S139" s="2">
        <v>45292</v>
      </c>
      <c r="T139" s="2">
        <v>45657</v>
      </c>
      <c r="U139" s="2">
        <v>45602</v>
      </c>
      <c r="V139" s="2">
        <v>45603</v>
      </c>
      <c r="W139">
        <f t="shared" si="10"/>
        <v>10</v>
      </c>
      <c r="X139">
        <f t="shared" si="11"/>
        <v>2024</v>
      </c>
      <c r="Y139">
        <f t="shared" si="12"/>
        <v>11</v>
      </c>
      <c r="Z139">
        <f t="shared" si="13"/>
        <v>2024</v>
      </c>
      <c r="AA139" s="111">
        <f t="shared" si="14"/>
        <v>8.2385913078687736</v>
      </c>
    </row>
    <row r="140" spans="1:27" hidden="1" x14ac:dyDescent="0.25">
      <c r="A140" s="53" t="s">
        <v>3752</v>
      </c>
      <c r="B140" t="s">
        <v>124</v>
      </c>
      <c r="C140" t="s">
        <v>3753</v>
      </c>
      <c r="D140" t="s">
        <v>148</v>
      </c>
      <c r="E140" t="s">
        <v>129</v>
      </c>
      <c r="F140" t="s">
        <v>129</v>
      </c>
      <c r="G140" t="s">
        <v>139</v>
      </c>
      <c r="H140" t="s">
        <v>128</v>
      </c>
      <c r="I140" t="s">
        <v>129</v>
      </c>
      <c r="J140" s="53" t="s">
        <v>130</v>
      </c>
      <c r="K140" t="s">
        <v>131</v>
      </c>
      <c r="L140" t="s">
        <v>569</v>
      </c>
      <c r="M140" t="s">
        <v>570</v>
      </c>
      <c r="N140" t="s">
        <v>3754</v>
      </c>
      <c r="O140" s="54">
        <v>45594.67638167824</v>
      </c>
      <c r="P140" s="54">
        <v>45594.749990578704</v>
      </c>
      <c r="Q140" s="2">
        <v>45292</v>
      </c>
      <c r="R140" s="2">
        <v>45602</v>
      </c>
      <c r="S140" s="2">
        <v>45292</v>
      </c>
      <c r="T140" s="2">
        <v>45657</v>
      </c>
      <c r="U140" t="s">
        <v>129</v>
      </c>
      <c r="V140" s="2">
        <v>45594</v>
      </c>
      <c r="W140">
        <f t="shared" si="10"/>
        <v>10</v>
      </c>
      <c r="X140">
        <f t="shared" si="11"/>
        <v>2024</v>
      </c>
      <c r="Y140">
        <f t="shared" si="12"/>
        <v>10</v>
      </c>
      <c r="Z140">
        <f t="shared" si="13"/>
        <v>2024</v>
      </c>
      <c r="AA140" s="111">
        <f t="shared" si="14"/>
        <v>7.3608900464023463E-2</v>
      </c>
    </row>
    <row r="141" spans="1:27" hidden="1" x14ac:dyDescent="0.25">
      <c r="A141" s="53" t="s">
        <v>3755</v>
      </c>
      <c r="B141" t="s">
        <v>124</v>
      </c>
      <c r="C141" t="s">
        <v>3756</v>
      </c>
      <c r="D141" t="s">
        <v>148</v>
      </c>
      <c r="E141" t="s">
        <v>129</v>
      </c>
      <c r="F141" t="s">
        <v>129</v>
      </c>
      <c r="G141" t="s">
        <v>139</v>
      </c>
      <c r="H141" t="s">
        <v>128</v>
      </c>
      <c r="I141" t="s">
        <v>129</v>
      </c>
      <c r="J141" s="53" t="s">
        <v>3486</v>
      </c>
      <c r="K141" t="s">
        <v>131</v>
      </c>
      <c r="L141" t="s">
        <v>569</v>
      </c>
      <c r="M141" t="s">
        <v>570</v>
      </c>
      <c r="N141" t="s">
        <v>3757</v>
      </c>
      <c r="O141" s="54">
        <v>45594.451292939812</v>
      </c>
      <c r="P141" s="54">
        <v>45595.647115162035</v>
      </c>
      <c r="Q141" s="2">
        <v>45594</v>
      </c>
      <c r="R141" t="s">
        <v>129</v>
      </c>
      <c r="S141" s="2">
        <v>45594</v>
      </c>
      <c r="T141" s="2">
        <v>45601</v>
      </c>
      <c r="U141" t="s">
        <v>129</v>
      </c>
      <c r="V141" s="2">
        <v>45595</v>
      </c>
      <c r="W141">
        <f t="shared" si="10"/>
        <v>10</v>
      </c>
      <c r="X141">
        <f t="shared" si="11"/>
        <v>2024</v>
      </c>
      <c r="Y141">
        <f t="shared" si="12"/>
        <v>10</v>
      </c>
      <c r="Z141">
        <f t="shared" si="13"/>
        <v>2024</v>
      </c>
      <c r="AA141" s="111">
        <f t="shared" si="14"/>
        <v>1.1958222222237964</v>
      </c>
    </row>
    <row r="142" spans="1:27" hidden="1" x14ac:dyDescent="0.25">
      <c r="A142" s="53" t="s">
        <v>3758</v>
      </c>
      <c r="B142" t="s">
        <v>124</v>
      </c>
      <c r="C142" t="s">
        <v>3759</v>
      </c>
      <c r="D142" t="s">
        <v>148</v>
      </c>
      <c r="E142" t="s">
        <v>129</v>
      </c>
      <c r="F142" t="s">
        <v>129</v>
      </c>
      <c r="G142" t="s">
        <v>139</v>
      </c>
      <c r="H142" t="s">
        <v>128</v>
      </c>
      <c r="I142" t="s">
        <v>129</v>
      </c>
      <c r="J142" s="53" t="s">
        <v>130</v>
      </c>
      <c r="K142" t="s">
        <v>131</v>
      </c>
      <c r="L142" t="s">
        <v>129</v>
      </c>
      <c r="M142" t="s">
        <v>570</v>
      </c>
      <c r="N142" t="s">
        <v>3760</v>
      </c>
      <c r="O142" s="54">
        <v>45594.376079259258</v>
      </c>
      <c r="P142" s="54">
        <v>45604.392258252316</v>
      </c>
      <c r="Q142" s="2">
        <v>45292</v>
      </c>
      <c r="R142" s="2">
        <v>45602</v>
      </c>
      <c r="S142" s="2">
        <v>45292</v>
      </c>
      <c r="T142" s="2">
        <v>45657</v>
      </c>
      <c r="U142" t="s">
        <v>129</v>
      </c>
      <c r="V142" s="2">
        <v>45604</v>
      </c>
      <c r="W142">
        <f t="shared" si="10"/>
        <v>10</v>
      </c>
      <c r="X142">
        <f t="shared" si="11"/>
        <v>2024</v>
      </c>
      <c r="Y142">
        <f t="shared" si="12"/>
        <v>11</v>
      </c>
      <c r="Z142">
        <f t="shared" si="13"/>
        <v>2024</v>
      </c>
      <c r="AA142" s="111">
        <f t="shared" si="14"/>
        <v>10.01617899305711</v>
      </c>
    </row>
    <row r="143" spans="1:27" hidden="1" x14ac:dyDescent="0.25">
      <c r="A143" s="53" t="s">
        <v>3761</v>
      </c>
      <c r="B143" t="s">
        <v>124</v>
      </c>
      <c r="C143" t="s">
        <v>3762</v>
      </c>
      <c r="D143" t="s">
        <v>148</v>
      </c>
      <c r="E143" t="s">
        <v>129</v>
      </c>
      <c r="F143" t="s">
        <v>129</v>
      </c>
      <c r="G143" t="s">
        <v>139</v>
      </c>
      <c r="H143" t="s">
        <v>128</v>
      </c>
      <c r="I143" t="s">
        <v>129</v>
      </c>
      <c r="J143" s="53" t="s">
        <v>130</v>
      </c>
      <c r="K143" t="s">
        <v>131</v>
      </c>
      <c r="L143" t="s">
        <v>569</v>
      </c>
      <c r="M143" t="s">
        <v>570</v>
      </c>
      <c r="N143" t="s">
        <v>3763</v>
      </c>
      <c r="O143" s="54">
        <v>45593.654397824073</v>
      </c>
      <c r="P143" s="54">
        <v>45596.538611099539</v>
      </c>
      <c r="Q143" s="2">
        <v>45292</v>
      </c>
      <c r="R143" s="2">
        <v>45602</v>
      </c>
      <c r="S143" s="2">
        <v>45292</v>
      </c>
      <c r="T143" s="2">
        <v>45657</v>
      </c>
      <c r="U143" t="s">
        <v>129</v>
      </c>
      <c r="V143" s="2">
        <v>45596</v>
      </c>
      <c r="W143">
        <f t="shared" si="10"/>
        <v>10</v>
      </c>
      <c r="X143">
        <f t="shared" si="11"/>
        <v>2024</v>
      </c>
      <c r="Y143">
        <f t="shared" si="12"/>
        <v>10</v>
      </c>
      <c r="Z143">
        <f t="shared" si="13"/>
        <v>2024</v>
      </c>
      <c r="AA143" s="111">
        <f t="shared" si="14"/>
        <v>2.8842132754652994</v>
      </c>
    </row>
    <row r="144" spans="1:27" x14ac:dyDescent="0.25">
      <c r="A144" s="53" t="s">
        <v>3764</v>
      </c>
      <c r="B144" t="s">
        <v>124</v>
      </c>
      <c r="C144" t="s">
        <v>3765</v>
      </c>
      <c r="D144" t="s">
        <v>148</v>
      </c>
      <c r="E144" t="s">
        <v>288</v>
      </c>
      <c r="F144" t="s">
        <v>3026</v>
      </c>
      <c r="G144" t="s">
        <v>806</v>
      </c>
      <c r="H144" t="s">
        <v>128</v>
      </c>
      <c r="I144" t="s">
        <v>129</v>
      </c>
      <c r="J144" s="53" t="s">
        <v>719</v>
      </c>
      <c r="K144" t="s">
        <v>720</v>
      </c>
      <c r="L144" t="s">
        <v>3401</v>
      </c>
      <c r="M144" t="s">
        <v>129</v>
      </c>
      <c r="N144" t="s">
        <v>129</v>
      </c>
      <c r="O144" s="54">
        <v>45593.53324394676</v>
      </c>
      <c r="P144" s="54">
        <v>45637.393868356485</v>
      </c>
      <c r="Q144" s="2">
        <v>45609</v>
      </c>
      <c r="R144" s="2">
        <v>45623</v>
      </c>
      <c r="S144" s="2">
        <v>45292</v>
      </c>
      <c r="T144" s="2">
        <v>45657</v>
      </c>
      <c r="U144" s="2">
        <v>45614</v>
      </c>
      <c r="V144" s="2">
        <v>45637</v>
      </c>
      <c r="W144">
        <f t="shared" si="10"/>
        <v>10</v>
      </c>
      <c r="X144">
        <f t="shared" si="11"/>
        <v>2024</v>
      </c>
      <c r="Y144">
        <f t="shared" si="12"/>
        <v>12</v>
      </c>
      <c r="Z144">
        <f t="shared" si="13"/>
        <v>2024</v>
      </c>
      <c r="AA144" s="111">
        <f t="shared" si="14"/>
        <v>43.860624409724551</v>
      </c>
    </row>
    <row r="145" spans="1:27" x14ac:dyDescent="0.25">
      <c r="A145" s="53" t="s">
        <v>3766</v>
      </c>
      <c r="B145" t="s">
        <v>124</v>
      </c>
      <c r="C145" t="s">
        <v>3767</v>
      </c>
      <c r="D145" t="s">
        <v>148</v>
      </c>
      <c r="E145" t="s">
        <v>129</v>
      </c>
      <c r="F145" t="s">
        <v>129</v>
      </c>
      <c r="G145" t="s">
        <v>129</v>
      </c>
      <c r="H145" t="s">
        <v>736</v>
      </c>
      <c r="I145" t="s">
        <v>129</v>
      </c>
      <c r="J145" s="53" t="s">
        <v>719</v>
      </c>
      <c r="K145" t="s">
        <v>720</v>
      </c>
      <c r="L145" t="s">
        <v>3291</v>
      </c>
      <c r="M145" t="s">
        <v>129</v>
      </c>
      <c r="N145" t="s">
        <v>3768</v>
      </c>
      <c r="O145" s="54">
        <v>45593.399739895831</v>
      </c>
      <c r="P145" s="54">
        <v>45595.403735995373</v>
      </c>
      <c r="Q145" s="2">
        <v>45292</v>
      </c>
      <c r="R145" s="2">
        <v>45657</v>
      </c>
      <c r="S145" s="2">
        <v>45292</v>
      </c>
      <c r="T145" s="2">
        <v>45657</v>
      </c>
      <c r="U145" s="2">
        <v>45595</v>
      </c>
      <c r="V145" s="2">
        <v>45595</v>
      </c>
      <c r="W145">
        <f t="shared" si="10"/>
        <v>10</v>
      </c>
      <c r="X145">
        <f t="shared" si="11"/>
        <v>2024</v>
      </c>
      <c r="Y145">
        <f t="shared" si="12"/>
        <v>10</v>
      </c>
      <c r="Z145">
        <f t="shared" si="13"/>
        <v>2024</v>
      </c>
      <c r="AA145" s="111">
        <f t="shared" si="14"/>
        <v>2.0039960995418369</v>
      </c>
    </row>
    <row r="146" spans="1:27" hidden="1" x14ac:dyDescent="0.25">
      <c r="A146" s="53" t="s">
        <v>3769</v>
      </c>
      <c r="B146" t="s">
        <v>124</v>
      </c>
      <c r="C146" t="s">
        <v>3770</v>
      </c>
      <c r="D146" t="s">
        <v>148</v>
      </c>
      <c r="E146" t="s">
        <v>129</v>
      </c>
      <c r="F146" t="s">
        <v>129</v>
      </c>
      <c r="G146" t="s">
        <v>139</v>
      </c>
      <c r="H146" t="s">
        <v>128</v>
      </c>
      <c r="I146" t="s">
        <v>129</v>
      </c>
      <c r="J146" s="53" t="s">
        <v>130</v>
      </c>
      <c r="K146" t="s">
        <v>131</v>
      </c>
      <c r="L146" t="s">
        <v>129</v>
      </c>
      <c r="M146" t="s">
        <v>580</v>
      </c>
      <c r="N146" t="s">
        <v>129</v>
      </c>
      <c r="O146" s="54">
        <v>45590.52946002315</v>
      </c>
      <c r="P146" s="54">
        <v>45622.504659479164</v>
      </c>
      <c r="Q146" s="2">
        <v>45292</v>
      </c>
      <c r="R146" s="2">
        <v>45602</v>
      </c>
      <c r="S146" s="2">
        <v>45292</v>
      </c>
      <c r="T146" s="2">
        <v>45657</v>
      </c>
      <c r="U146" s="2">
        <v>45590</v>
      </c>
      <c r="V146" s="2">
        <v>45622</v>
      </c>
      <c r="W146">
        <f t="shared" si="10"/>
        <v>10</v>
      </c>
      <c r="X146">
        <f t="shared" si="11"/>
        <v>2024</v>
      </c>
      <c r="Y146">
        <f t="shared" si="12"/>
        <v>11</v>
      </c>
      <c r="Z146">
        <f t="shared" si="13"/>
        <v>2024</v>
      </c>
      <c r="AA146" s="111">
        <f t="shared" si="14"/>
        <v>31.975199456013797</v>
      </c>
    </row>
    <row r="147" spans="1:27" x14ac:dyDescent="0.25">
      <c r="A147" s="53" t="s">
        <v>3771</v>
      </c>
      <c r="B147" t="s">
        <v>124</v>
      </c>
      <c r="C147" t="s">
        <v>3772</v>
      </c>
      <c r="D147" t="s">
        <v>148</v>
      </c>
      <c r="E147" t="s">
        <v>127</v>
      </c>
      <c r="F147" t="s">
        <v>3025</v>
      </c>
      <c r="G147" t="s">
        <v>874</v>
      </c>
      <c r="H147" t="s">
        <v>128</v>
      </c>
      <c r="I147" t="s">
        <v>129</v>
      </c>
      <c r="J147" s="53" t="s">
        <v>719</v>
      </c>
      <c r="K147" t="s">
        <v>720</v>
      </c>
      <c r="L147" t="s">
        <v>3401</v>
      </c>
      <c r="M147" t="s">
        <v>129</v>
      </c>
      <c r="N147" t="s">
        <v>129</v>
      </c>
      <c r="O147" s="54">
        <v>45590.405197187501</v>
      </c>
      <c r="P147" s="54">
        <v>45622.432010023149</v>
      </c>
      <c r="Q147" s="2">
        <v>45595</v>
      </c>
      <c r="R147" s="2">
        <v>45608</v>
      </c>
      <c r="S147" s="2">
        <v>45292</v>
      </c>
      <c r="T147" s="2">
        <v>45657</v>
      </c>
      <c r="U147" s="2">
        <v>45600</v>
      </c>
      <c r="V147" s="2">
        <v>45622</v>
      </c>
      <c r="W147">
        <f t="shared" si="10"/>
        <v>10</v>
      </c>
      <c r="X147">
        <f t="shared" si="11"/>
        <v>2024</v>
      </c>
      <c r="Y147">
        <f t="shared" si="12"/>
        <v>11</v>
      </c>
      <c r="Z147">
        <f t="shared" si="13"/>
        <v>2024</v>
      </c>
      <c r="AA147" s="111">
        <f t="shared" si="14"/>
        <v>32.026812835647434</v>
      </c>
    </row>
    <row r="148" spans="1:27" hidden="1" x14ac:dyDescent="0.25">
      <c r="A148" s="53" t="s">
        <v>3773</v>
      </c>
      <c r="B148" t="s">
        <v>124</v>
      </c>
      <c r="C148" t="s">
        <v>3774</v>
      </c>
      <c r="D148" t="s">
        <v>148</v>
      </c>
      <c r="E148" t="s">
        <v>129</v>
      </c>
      <c r="F148" t="s">
        <v>129</v>
      </c>
      <c r="G148" t="s">
        <v>139</v>
      </c>
      <c r="H148" t="s">
        <v>128</v>
      </c>
      <c r="I148" t="s">
        <v>129</v>
      </c>
      <c r="J148" s="53" t="s">
        <v>130</v>
      </c>
      <c r="K148" t="s">
        <v>131</v>
      </c>
      <c r="L148" t="s">
        <v>129</v>
      </c>
      <c r="M148" t="s">
        <v>570</v>
      </c>
      <c r="N148" t="s">
        <v>3775</v>
      </c>
      <c r="O148" s="54">
        <v>45589.671301875002</v>
      </c>
      <c r="P148" s="54">
        <v>45610.519334317127</v>
      </c>
      <c r="Q148" s="2">
        <v>45292</v>
      </c>
      <c r="R148" s="2">
        <v>45602</v>
      </c>
      <c r="S148" s="2">
        <v>45292</v>
      </c>
      <c r="T148" s="2">
        <v>45657</v>
      </c>
      <c r="U148" s="2">
        <v>45590</v>
      </c>
      <c r="V148" s="2">
        <v>45610</v>
      </c>
      <c r="W148">
        <f t="shared" si="10"/>
        <v>10</v>
      </c>
      <c r="X148">
        <f t="shared" si="11"/>
        <v>2024</v>
      </c>
      <c r="Y148">
        <f t="shared" si="12"/>
        <v>11</v>
      </c>
      <c r="Z148">
        <f t="shared" si="13"/>
        <v>2024</v>
      </c>
      <c r="AA148" s="111">
        <f t="shared" si="14"/>
        <v>20.848032442125259</v>
      </c>
    </row>
    <row r="149" spans="1:27" hidden="1" x14ac:dyDescent="0.25">
      <c r="A149" s="53" t="s">
        <v>3776</v>
      </c>
      <c r="B149" t="s">
        <v>124</v>
      </c>
      <c r="C149" t="s">
        <v>3777</v>
      </c>
      <c r="D149" t="s">
        <v>171</v>
      </c>
      <c r="E149" t="s">
        <v>129</v>
      </c>
      <c r="F149" t="s">
        <v>129</v>
      </c>
      <c r="G149" t="s">
        <v>139</v>
      </c>
      <c r="H149" t="s">
        <v>128</v>
      </c>
      <c r="I149" t="s">
        <v>129</v>
      </c>
      <c r="J149" s="53" t="s">
        <v>130</v>
      </c>
      <c r="K149" t="s">
        <v>131</v>
      </c>
      <c r="L149" t="s">
        <v>129</v>
      </c>
      <c r="M149" t="s">
        <v>129</v>
      </c>
      <c r="N149" t="s">
        <v>129</v>
      </c>
      <c r="O149" s="54">
        <v>45589.593059999999</v>
      </c>
      <c r="P149" s="54">
        <v>45625.458670428241</v>
      </c>
      <c r="Q149" s="2">
        <v>45292</v>
      </c>
      <c r="R149" s="2">
        <v>45602</v>
      </c>
      <c r="S149" s="2">
        <v>45292</v>
      </c>
      <c r="T149" s="2">
        <v>45657</v>
      </c>
      <c r="U149" t="s">
        <v>129</v>
      </c>
      <c r="V149" t="s">
        <v>129</v>
      </c>
      <c r="W149">
        <f t="shared" si="10"/>
        <v>10</v>
      </c>
      <c r="X149">
        <f t="shared" si="11"/>
        <v>2024</v>
      </c>
      <c r="Y149">
        <f t="shared" si="12"/>
        <v>11</v>
      </c>
      <c r="Z149">
        <f t="shared" si="13"/>
        <v>2024</v>
      </c>
      <c r="AA149" s="111">
        <f t="shared" si="14"/>
        <v>35.86561042824178</v>
      </c>
    </row>
    <row r="150" spans="1:27" x14ac:dyDescent="0.25">
      <c r="A150" s="53" t="s">
        <v>3778</v>
      </c>
      <c r="B150" t="s">
        <v>124</v>
      </c>
      <c r="C150" t="s">
        <v>3779</v>
      </c>
      <c r="D150" t="s">
        <v>148</v>
      </c>
      <c r="E150" t="s">
        <v>129</v>
      </c>
      <c r="F150" t="s">
        <v>129</v>
      </c>
      <c r="G150" t="s">
        <v>129</v>
      </c>
      <c r="H150" t="s">
        <v>736</v>
      </c>
      <c r="I150" t="s">
        <v>129</v>
      </c>
      <c r="J150" s="53" t="s">
        <v>719</v>
      </c>
      <c r="K150" t="s">
        <v>720</v>
      </c>
      <c r="L150" t="s">
        <v>3170</v>
      </c>
      <c r="M150" t="s">
        <v>129</v>
      </c>
      <c r="N150" t="s">
        <v>129</v>
      </c>
      <c r="O150" s="54">
        <v>45588.763190844904</v>
      </c>
      <c r="P150" s="54">
        <v>45590.583814259262</v>
      </c>
      <c r="Q150" t="s">
        <v>129</v>
      </c>
      <c r="R150" t="s">
        <v>129</v>
      </c>
      <c r="S150" t="s">
        <v>129</v>
      </c>
      <c r="T150" t="s">
        <v>129</v>
      </c>
      <c r="U150" t="s">
        <v>129</v>
      </c>
      <c r="V150" s="2">
        <v>45590</v>
      </c>
      <c r="W150">
        <f t="shared" si="10"/>
        <v>10</v>
      </c>
      <c r="X150">
        <f t="shared" si="11"/>
        <v>2024</v>
      </c>
      <c r="Y150">
        <f t="shared" si="12"/>
        <v>10</v>
      </c>
      <c r="Z150">
        <f t="shared" si="13"/>
        <v>2024</v>
      </c>
      <c r="AA150" s="111">
        <f t="shared" si="14"/>
        <v>1.8206234143581241</v>
      </c>
    </row>
    <row r="151" spans="1:27" hidden="1" x14ac:dyDescent="0.25">
      <c r="A151" s="53" t="s">
        <v>3780</v>
      </c>
      <c r="B151" t="s">
        <v>124</v>
      </c>
      <c r="C151" t="s">
        <v>3781</v>
      </c>
      <c r="D151" t="s">
        <v>148</v>
      </c>
      <c r="E151" t="s">
        <v>129</v>
      </c>
      <c r="F151" t="s">
        <v>129</v>
      </c>
      <c r="G151" t="s">
        <v>139</v>
      </c>
      <c r="H151" t="s">
        <v>128</v>
      </c>
      <c r="I151" t="s">
        <v>129</v>
      </c>
      <c r="J151" s="53" t="s">
        <v>130</v>
      </c>
      <c r="K151" t="s">
        <v>131</v>
      </c>
      <c r="L151" t="s">
        <v>129</v>
      </c>
      <c r="M151" t="s">
        <v>570</v>
      </c>
      <c r="N151" t="s">
        <v>3782</v>
      </c>
      <c r="O151" s="54">
        <v>45588.680684502317</v>
      </c>
      <c r="P151" s="54">
        <v>45588.683886516206</v>
      </c>
      <c r="Q151" t="s">
        <v>129</v>
      </c>
      <c r="R151" t="s">
        <v>129</v>
      </c>
      <c r="S151" t="s">
        <v>129</v>
      </c>
      <c r="T151" t="s">
        <v>129</v>
      </c>
      <c r="U151" t="s">
        <v>129</v>
      </c>
      <c r="V151" s="2">
        <v>45588</v>
      </c>
      <c r="W151">
        <f t="shared" si="10"/>
        <v>10</v>
      </c>
      <c r="X151">
        <f t="shared" si="11"/>
        <v>2024</v>
      </c>
      <c r="Y151">
        <f t="shared" si="12"/>
        <v>10</v>
      </c>
      <c r="Z151">
        <f t="shared" si="13"/>
        <v>2024</v>
      </c>
      <c r="AA151" s="111">
        <f t="shared" si="14"/>
        <v>3.2020138896768913E-3</v>
      </c>
    </row>
    <row r="152" spans="1:27" hidden="1" x14ac:dyDescent="0.25">
      <c r="A152" s="53" t="s">
        <v>3783</v>
      </c>
      <c r="B152" t="s">
        <v>124</v>
      </c>
      <c r="C152" t="s">
        <v>3784</v>
      </c>
      <c r="D152" t="s">
        <v>148</v>
      </c>
      <c r="E152" t="s">
        <v>135</v>
      </c>
      <c r="F152" t="s">
        <v>76</v>
      </c>
      <c r="G152" t="s">
        <v>102</v>
      </c>
      <c r="H152" t="s">
        <v>212</v>
      </c>
      <c r="I152" t="s">
        <v>129</v>
      </c>
      <c r="J152" s="53" t="s">
        <v>130</v>
      </c>
      <c r="K152" t="s">
        <v>131</v>
      </c>
      <c r="L152" t="s">
        <v>3291</v>
      </c>
      <c r="M152" t="s">
        <v>129</v>
      </c>
      <c r="N152" t="s">
        <v>129</v>
      </c>
      <c r="O152" s="54">
        <v>45588.657274907404</v>
      </c>
      <c r="P152" s="54">
        <v>45611.507212002318</v>
      </c>
      <c r="Q152" s="2">
        <v>45588</v>
      </c>
      <c r="R152" s="2">
        <v>45616</v>
      </c>
      <c r="S152" s="2">
        <v>45292</v>
      </c>
      <c r="T152" s="2">
        <v>45657</v>
      </c>
      <c r="U152" s="2">
        <v>45589</v>
      </c>
      <c r="V152" s="2">
        <v>45611</v>
      </c>
      <c r="W152">
        <f t="shared" si="10"/>
        <v>10</v>
      </c>
      <c r="X152">
        <f t="shared" si="11"/>
        <v>2024</v>
      </c>
      <c r="Y152">
        <f t="shared" si="12"/>
        <v>11</v>
      </c>
      <c r="Z152">
        <f t="shared" si="13"/>
        <v>2024</v>
      </c>
      <c r="AA152" s="111">
        <f t="shared" si="14"/>
        <v>22.849937094913912</v>
      </c>
    </row>
    <row r="153" spans="1:27" hidden="1" x14ac:dyDescent="0.25">
      <c r="A153" s="53" t="s">
        <v>3785</v>
      </c>
      <c r="B153" t="s">
        <v>124</v>
      </c>
      <c r="C153" t="s">
        <v>3786</v>
      </c>
      <c r="D153" t="s">
        <v>148</v>
      </c>
      <c r="E153" t="s">
        <v>135</v>
      </c>
      <c r="F153" t="s">
        <v>76</v>
      </c>
      <c r="G153" t="s">
        <v>104</v>
      </c>
      <c r="H153" t="s">
        <v>212</v>
      </c>
      <c r="I153" t="s">
        <v>129</v>
      </c>
      <c r="J153" s="53" t="s">
        <v>130</v>
      </c>
      <c r="K153" t="s">
        <v>131</v>
      </c>
      <c r="L153" t="s">
        <v>3536</v>
      </c>
      <c r="M153" t="s">
        <v>129</v>
      </c>
      <c r="N153" t="s">
        <v>129</v>
      </c>
      <c r="O153" s="54">
        <v>45587.716424131948</v>
      </c>
      <c r="P153" s="54">
        <v>45611.50707107639</v>
      </c>
      <c r="Q153" s="2">
        <v>45589</v>
      </c>
      <c r="R153" s="2">
        <v>45616</v>
      </c>
      <c r="S153" s="2">
        <v>45292</v>
      </c>
      <c r="T153" s="2">
        <v>45657</v>
      </c>
      <c r="U153" s="2">
        <v>45589</v>
      </c>
      <c r="V153" s="2">
        <v>45611</v>
      </c>
      <c r="W153">
        <f t="shared" si="10"/>
        <v>10</v>
      </c>
      <c r="X153">
        <f t="shared" si="11"/>
        <v>2024</v>
      </c>
      <c r="Y153">
        <f t="shared" si="12"/>
        <v>11</v>
      </c>
      <c r="Z153">
        <f t="shared" si="13"/>
        <v>2024</v>
      </c>
      <c r="AA153" s="111">
        <f t="shared" si="14"/>
        <v>23.790646944442415</v>
      </c>
    </row>
    <row r="154" spans="1:27" x14ac:dyDescent="0.25">
      <c r="A154" s="53" t="s">
        <v>3787</v>
      </c>
      <c r="B154" t="s">
        <v>124</v>
      </c>
      <c r="C154" t="s">
        <v>3788</v>
      </c>
      <c r="D154" t="s">
        <v>148</v>
      </c>
      <c r="E154" t="s">
        <v>288</v>
      </c>
      <c r="F154" t="s">
        <v>3026</v>
      </c>
      <c r="G154" t="s">
        <v>874</v>
      </c>
      <c r="H154" t="s">
        <v>128</v>
      </c>
      <c r="I154" t="s">
        <v>129</v>
      </c>
      <c r="J154" s="53" t="s">
        <v>719</v>
      </c>
      <c r="K154" t="s">
        <v>720</v>
      </c>
      <c r="L154" t="s">
        <v>3744</v>
      </c>
      <c r="M154" t="s">
        <v>570</v>
      </c>
      <c r="N154" t="s">
        <v>129</v>
      </c>
      <c r="O154" s="54">
        <v>45587.604301388892</v>
      </c>
      <c r="P154" s="54">
        <v>45637.393868009261</v>
      </c>
      <c r="Q154" s="2">
        <v>45609</v>
      </c>
      <c r="R154" s="2">
        <v>45623</v>
      </c>
      <c r="S154" s="2">
        <v>45292</v>
      </c>
      <c r="T154" s="2">
        <v>45657</v>
      </c>
      <c r="U154" s="2">
        <v>45610</v>
      </c>
      <c r="V154" s="2">
        <v>45637</v>
      </c>
      <c r="W154">
        <f t="shared" si="10"/>
        <v>10</v>
      </c>
      <c r="X154">
        <f t="shared" si="11"/>
        <v>2024</v>
      </c>
      <c r="Y154">
        <f t="shared" si="12"/>
        <v>12</v>
      </c>
      <c r="Z154">
        <f t="shared" si="13"/>
        <v>2024</v>
      </c>
      <c r="AA154" s="111">
        <f t="shared" si="14"/>
        <v>49.789566620369442</v>
      </c>
    </row>
    <row r="155" spans="1:27" x14ac:dyDescent="0.25">
      <c r="A155" s="53" t="s">
        <v>3789</v>
      </c>
      <c r="B155" t="s">
        <v>124</v>
      </c>
      <c r="C155" t="s">
        <v>3790</v>
      </c>
      <c r="D155" t="s">
        <v>148</v>
      </c>
      <c r="E155" t="s">
        <v>135</v>
      </c>
      <c r="F155" t="s">
        <v>3026</v>
      </c>
      <c r="G155" t="s">
        <v>129</v>
      </c>
      <c r="H155" t="s">
        <v>212</v>
      </c>
      <c r="I155" t="s">
        <v>129</v>
      </c>
      <c r="J155" s="53" t="s">
        <v>719</v>
      </c>
      <c r="K155" t="s">
        <v>720</v>
      </c>
      <c r="L155" t="s">
        <v>3291</v>
      </c>
      <c r="M155" t="s">
        <v>570</v>
      </c>
      <c r="N155" t="s">
        <v>129</v>
      </c>
      <c r="O155" s="54">
        <v>45587.532058773148</v>
      </c>
      <c r="P155" s="54">
        <v>45679.710065046296</v>
      </c>
      <c r="Q155" s="2">
        <v>45610</v>
      </c>
      <c r="R155" s="2">
        <v>45623</v>
      </c>
      <c r="S155" s="2">
        <v>45292</v>
      </c>
      <c r="T155" s="2">
        <v>45657</v>
      </c>
      <c r="U155" t="s">
        <v>129</v>
      </c>
      <c r="V155" s="2">
        <v>45679</v>
      </c>
      <c r="W155">
        <f t="shared" si="10"/>
        <v>10</v>
      </c>
      <c r="X155">
        <f t="shared" si="11"/>
        <v>2024</v>
      </c>
      <c r="Y155">
        <f t="shared" si="12"/>
        <v>1</v>
      </c>
      <c r="Z155">
        <f t="shared" si="13"/>
        <v>2025</v>
      </c>
      <c r="AA155" s="111">
        <f t="shared" si="14"/>
        <v>92.17800627314864</v>
      </c>
    </row>
    <row r="156" spans="1:27" hidden="1" x14ac:dyDescent="0.25">
      <c r="A156" s="53" t="s">
        <v>3791</v>
      </c>
      <c r="B156" t="s">
        <v>124</v>
      </c>
      <c r="C156" t="s">
        <v>3792</v>
      </c>
      <c r="D156" t="s">
        <v>148</v>
      </c>
      <c r="E156" t="s">
        <v>129</v>
      </c>
      <c r="F156" t="s">
        <v>129</v>
      </c>
      <c r="G156" t="s">
        <v>129</v>
      </c>
      <c r="H156" t="s">
        <v>128</v>
      </c>
      <c r="I156" t="s">
        <v>129</v>
      </c>
      <c r="J156" s="53" t="s">
        <v>130</v>
      </c>
      <c r="K156" t="s">
        <v>131</v>
      </c>
      <c r="L156" t="s">
        <v>569</v>
      </c>
      <c r="M156" t="s">
        <v>570</v>
      </c>
      <c r="N156" t="s">
        <v>3793</v>
      </c>
      <c r="O156" s="54">
        <v>45587.415957928242</v>
      </c>
      <c r="P156" s="54">
        <v>45588.521529618054</v>
      </c>
      <c r="Q156" s="2">
        <v>45292</v>
      </c>
      <c r="R156" s="2">
        <v>45602</v>
      </c>
      <c r="S156" s="2">
        <v>45292</v>
      </c>
      <c r="T156" s="2">
        <v>45657</v>
      </c>
      <c r="U156" t="s">
        <v>129</v>
      </c>
      <c r="V156" t="s">
        <v>129</v>
      </c>
      <c r="W156">
        <f t="shared" si="10"/>
        <v>10</v>
      </c>
      <c r="X156">
        <f t="shared" si="11"/>
        <v>2024</v>
      </c>
      <c r="Y156">
        <f t="shared" si="12"/>
        <v>10</v>
      </c>
      <c r="Z156">
        <f t="shared" si="13"/>
        <v>2024</v>
      </c>
      <c r="AA156" s="111">
        <f t="shared" si="14"/>
        <v>1.105571689811768</v>
      </c>
    </row>
    <row r="157" spans="1:27" hidden="1" x14ac:dyDescent="0.25">
      <c r="A157" s="53" t="s">
        <v>3794</v>
      </c>
      <c r="B157" t="s">
        <v>124</v>
      </c>
      <c r="C157" t="s">
        <v>3795</v>
      </c>
      <c r="D157" t="s">
        <v>148</v>
      </c>
      <c r="E157" t="s">
        <v>129</v>
      </c>
      <c r="F157" t="s">
        <v>129</v>
      </c>
      <c r="G157" t="s">
        <v>139</v>
      </c>
      <c r="H157" t="s">
        <v>128</v>
      </c>
      <c r="I157" t="s">
        <v>129</v>
      </c>
      <c r="J157" s="53" t="s">
        <v>130</v>
      </c>
      <c r="K157" t="s">
        <v>131</v>
      </c>
      <c r="L157" t="s">
        <v>569</v>
      </c>
      <c r="M157" t="s">
        <v>570</v>
      </c>
      <c r="N157" t="s">
        <v>3796</v>
      </c>
      <c r="O157" s="54">
        <v>45586.423885868055</v>
      </c>
      <c r="P157" s="54">
        <v>45588.520598078707</v>
      </c>
      <c r="Q157" s="2">
        <v>45292</v>
      </c>
      <c r="R157" s="2">
        <v>45602</v>
      </c>
      <c r="S157" s="2">
        <v>45292</v>
      </c>
      <c r="T157" s="2">
        <v>45657</v>
      </c>
      <c r="U157" t="s">
        <v>129</v>
      </c>
      <c r="V157" s="2">
        <v>45588</v>
      </c>
      <c r="W157">
        <f t="shared" si="10"/>
        <v>10</v>
      </c>
      <c r="X157">
        <f t="shared" si="11"/>
        <v>2024</v>
      </c>
      <c r="Y157">
        <f t="shared" si="12"/>
        <v>10</v>
      </c>
      <c r="Z157">
        <f t="shared" si="13"/>
        <v>2024</v>
      </c>
      <c r="AA157" s="111">
        <f t="shared" si="14"/>
        <v>2.0967122106521856</v>
      </c>
    </row>
    <row r="158" spans="1:27" hidden="1" x14ac:dyDescent="0.25">
      <c r="A158" s="53" t="s">
        <v>3797</v>
      </c>
      <c r="B158" t="s">
        <v>124</v>
      </c>
      <c r="C158" t="s">
        <v>3798</v>
      </c>
      <c r="D158" t="s">
        <v>148</v>
      </c>
      <c r="E158" t="s">
        <v>129</v>
      </c>
      <c r="F158" t="s">
        <v>129</v>
      </c>
      <c r="G158" t="s">
        <v>139</v>
      </c>
      <c r="H158" t="s">
        <v>128</v>
      </c>
      <c r="I158" t="s">
        <v>129</v>
      </c>
      <c r="J158" s="53" t="s">
        <v>130</v>
      </c>
      <c r="K158" t="s">
        <v>131</v>
      </c>
      <c r="L158" t="s">
        <v>569</v>
      </c>
      <c r="M158" t="s">
        <v>570</v>
      </c>
      <c r="N158" t="s">
        <v>3799</v>
      </c>
      <c r="O158" s="54">
        <v>45583.414452604164</v>
      </c>
      <c r="P158" s="54">
        <v>45586.421826921294</v>
      </c>
      <c r="Q158" s="2">
        <v>45292</v>
      </c>
      <c r="R158" s="2">
        <v>45602</v>
      </c>
      <c r="S158" s="2">
        <v>45292</v>
      </c>
      <c r="T158" s="2">
        <v>45657</v>
      </c>
      <c r="U158" t="s">
        <v>129</v>
      </c>
      <c r="V158" s="2">
        <v>45586</v>
      </c>
      <c r="W158">
        <f t="shared" si="10"/>
        <v>10</v>
      </c>
      <c r="X158">
        <f t="shared" si="11"/>
        <v>2024</v>
      </c>
      <c r="Y158">
        <f t="shared" si="12"/>
        <v>10</v>
      </c>
      <c r="Z158">
        <f t="shared" si="13"/>
        <v>2024</v>
      </c>
      <c r="AA158" s="111">
        <f t="shared" si="14"/>
        <v>3.0073743171305978</v>
      </c>
    </row>
    <row r="159" spans="1:27" hidden="1" x14ac:dyDescent="0.25">
      <c r="A159" s="53" t="s">
        <v>3800</v>
      </c>
      <c r="B159" t="s">
        <v>124</v>
      </c>
      <c r="C159" t="s">
        <v>3801</v>
      </c>
      <c r="D159" t="s">
        <v>148</v>
      </c>
      <c r="E159" t="s">
        <v>129</v>
      </c>
      <c r="F159" t="s">
        <v>129</v>
      </c>
      <c r="G159" t="s">
        <v>139</v>
      </c>
      <c r="H159" t="s">
        <v>128</v>
      </c>
      <c r="I159" t="s">
        <v>129</v>
      </c>
      <c r="J159" s="53" t="s">
        <v>130</v>
      </c>
      <c r="K159" t="s">
        <v>131</v>
      </c>
      <c r="L159" t="s">
        <v>3536</v>
      </c>
      <c r="M159" t="s">
        <v>570</v>
      </c>
      <c r="N159" t="s">
        <v>129</v>
      </c>
      <c r="O159" s="54">
        <v>45582.546689166666</v>
      </c>
      <c r="P159" s="54">
        <v>45593.650757905096</v>
      </c>
      <c r="Q159" s="2">
        <v>45582</v>
      </c>
      <c r="R159" s="2">
        <v>45602</v>
      </c>
      <c r="S159" s="2">
        <v>45582</v>
      </c>
      <c r="T159" s="2">
        <v>45596</v>
      </c>
      <c r="U159" t="s">
        <v>129</v>
      </c>
      <c r="V159" t="s">
        <v>129</v>
      </c>
      <c r="W159">
        <f t="shared" si="10"/>
        <v>10</v>
      </c>
      <c r="X159">
        <f t="shared" si="11"/>
        <v>2024</v>
      </c>
      <c r="Y159">
        <f t="shared" si="12"/>
        <v>10</v>
      </c>
      <c r="Z159">
        <f t="shared" si="13"/>
        <v>2024</v>
      </c>
      <c r="AA159" s="111">
        <f t="shared" si="14"/>
        <v>11.104068738430215</v>
      </c>
    </row>
    <row r="160" spans="1:27" hidden="1" x14ac:dyDescent="0.25">
      <c r="A160" s="53" t="s">
        <v>3802</v>
      </c>
      <c r="B160" t="s">
        <v>124</v>
      </c>
      <c r="C160" t="s">
        <v>3803</v>
      </c>
      <c r="D160" t="s">
        <v>4239</v>
      </c>
      <c r="E160" t="s">
        <v>129</v>
      </c>
      <c r="F160" t="s">
        <v>129</v>
      </c>
      <c r="G160" t="s">
        <v>139</v>
      </c>
      <c r="H160" t="s">
        <v>128</v>
      </c>
      <c r="I160" t="s">
        <v>129</v>
      </c>
      <c r="J160" s="53" t="s">
        <v>4131</v>
      </c>
      <c r="K160" t="s">
        <v>131</v>
      </c>
      <c r="L160" t="s">
        <v>3291</v>
      </c>
      <c r="M160" t="s">
        <v>129</v>
      </c>
      <c r="N160" t="s">
        <v>129</v>
      </c>
      <c r="O160" s="54">
        <v>45581.637064930554</v>
      </c>
      <c r="P160" t="s">
        <v>129</v>
      </c>
      <c r="Q160" s="2">
        <v>45292</v>
      </c>
      <c r="R160" s="2">
        <v>45602</v>
      </c>
      <c r="S160" s="2">
        <v>45292</v>
      </c>
      <c r="T160" s="2">
        <v>45657</v>
      </c>
      <c r="U160" s="2">
        <v>45643</v>
      </c>
      <c r="V160" t="s">
        <v>129</v>
      </c>
      <c r="W160">
        <f t="shared" si="10"/>
        <v>10</v>
      </c>
      <c r="X160">
        <f t="shared" si="11"/>
        <v>2024</v>
      </c>
      <c r="Y160">
        <f t="shared" si="12"/>
        <v>0</v>
      </c>
      <c r="Z160">
        <f t="shared" si="13"/>
        <v>0</v>
      </c>
      <c r="AA160" s="111">
        <f t="shared" si="14"/>
        <v>0</v>
      </c>
    </row>
    <row r="161" spans="1:27" x14ac:dyDescent="0.25">
      <c r="A161" s="53" t="s">
        <v>3804</v>
      </c>
      <c r="B161" t="s">
        <v>124</v>
      </c>
      <c r="C161" t="s">
        <v>3805</v>
      </c>
      <c r="D161" t="s">
        <v>148</v>
      </c>
      <c r="E161" t="s">
        <v>1608</v>
      </c>
      <c r="F161" t="s">
        <v>3025</v>
      </c>
      <c r="G161" t="s">
        <v>806</v>
      </c>
      <c r="H161" t="s">
        <v>128</v>
      </c>
      <c r="I161" t="s">
        <v>129</v>
      </c>
      <c r="J161" s="53" t="s">
        <v>719</v>
      </c>
      <c r="K161" t="s">
        <v>720</v>
      </c>
      <c r="L161" t="s">
        <v>3170</v>
      </c>
      <c r="M161" t="s">
        <v>570</v>
      </c>
      <c r="N161" t="s">
        <v>129</v>
      </c>
      <c r="O161" s="54">
        <v>45581.561404479166</v>
      </c>
      <c r="P161" s="54">
        <v>45622.432061122687</v>
      </c>
      <c r="Q161" s="2">
        <v>45595</v>
      </c>
      <c r="R161" s="2">
        <v>45608</v>
      </c>
      <c r="S161" s="2">
        <v>45292</v>
      </c>
      <c r="T161" s="2">
        <v>45657</v>
      </c>
      <c r="U161" s="2">
        <v>45602</v>
      </c>
      <c r="V161" s="2">
        <v>45622</v>
      </c>
      <c r="W161">
        <f t="shared" si="10"/>
        <v>10</v>
      </c>
      <c r="X161">
        <f t="shared" si="11"/>
        <v>2024</v>
      </c>
      <c r="Y161">
        <f t="shared" si="12"/>
        <v>11</v>
      </c>
      <c r="Z161">
        <f t="shared" si="13"/>
        <v>2024</v>
      </c>
      <c r="AA161" s="111">
        <f t="shared" si="14"/>
        <v>40.870656643521215</v>
      </c>
    </row>
    <row r="162" spans="1:27" x14ac:dyDescent="0.25">
      <c r="A162" s="53" t="s">
        <v>3806</v>
      </c>
      <c r="B162" t="s">
        <v>124</v>
      </c>
      <c r="C162" t="s">
        <v>3807</v>
      </c>
      <c r="D162" t="s">
        <v>148</v>
      </c>
      <c r="E162" t="s">
        <v>129</v>
      </c>
      <c r="F162" t="s">
        <v>129</v>
      </c>
      <c r="G162" t="s">
        <v>129</v>
      </c>
      <c r="H162" t="s">
        <v>128</v>
      </c>
      <c r="I162" t="s">
        <v>129</v>
      </c>
      <c r="J162" s="53" t="s">
        <v>719</v>
      </c>
      <c r="K162" t="s">
        <v>720</v>
      </c>
      <c r="L162" t="s">
        <v>3198</v>
      </c>
      <c r="M162" t="s">
        <v>570</v>
      </c>
      <c r="N162" t="s">
        <v>129</v>
      </c>
      <c r="O162" s="54">
        <v>45581.473699664355</v>
      </c>
      <c r="P162" s="54">
        <v>45587.660924282405</v>
      </c>
      <c r="Q162" s="2">
        <v>45292</v>
      </c>
      <c r="R162" s="2">
        <v>45657</v>
      </c>
      <c r="S162" s="2">
        <v>45292</v>
      </c>
      <c r="T162" s="2">
        <v>45657</v>
      </c>
      <c r="U162" t="s">
        <v>129</v>
      </c>
      <c r="V162" s="2">
        <v>45587</v>
      </c>
      <c r="W162">
        <f t="shared" si="10"/>
        <v>10</v>
      </c>
      <c r="X162">
        <f t="shared" si="11"/>
        <v>2024</v>
      </c>
      <c r="Y162">
        <f t="shared" si="12"/>
        <v>10</v>
      </c>
      <c r="Z162">
        <f t="shared" si="13"/>
        <v>2024</v>
      </c>
      <c r="AA162" s="111">
        <f t="shared" si="14"/>
        <v>6.1872246180500952</v>
      </c>
    </row>
    <row r="163" spans="1:27" hidden="1" x14ac:dyDescent="0.25">
      <c r="A163" s="53" t="s">
        <v>3808</v>
      </c>
      <c r="B163" t="s">
        <v>124</v>
      </c>
      <c r="C163" t="s">
        <v>3809</v>
      </c>
      <c r="D163" t="s">
        <v>148</v>
      </c>
      <c r="E163" t="s">
        <v>129</v>
      </c>
      <c r="F163" t="s">
        <v>129</v>
      </c>
      <c r="G163" t="s">
        <v>139</v>
      </c>
      <c r="H163" t="s">
        <v>128</v>
      </c>
      <c r="I163" t="s">
        <v>129</v>
      </c>
      <c r="J163" s="53" t="s">
        <v>130</v>
      </c>
      <c r="K163" t="s">
        <v>131</v>
      </c>
      <c r="L163" t="s">
        <v>569</v>
      </c>
      <c r="M163" t="s">
        <v>570</v>
      </c>
      <c r="N163" t="s">
        <v>3810</v>
      </c>
      <c r="O163" s="54">
        <v>45581.363334374997</v>
      </c>
      <c r="P163" s="54">
        <v>45582.491219027776</v>
      </c>
      <c r="Q163" s="2">
        <v>45292</v>
      </c>
      <c r="R163" s="2">
        <v>45602</v>
      </c>
      <c r="S163" s="2">
        <v>45292</v>
      </c>
      <c r="T163" s="2">
        <v>45657</v>
      </c>
      <c r="U163" t="s">
        <v>129</v>
      </c>
      <c r="V163" t="s">
        <v>129</v>
      </c>
      <c r="W163">
        <f t="shared" si="10"/>
        <v>10</v>
      </c>
      <c r="X163">
        <f t="shared" si="11"/>
        <v>2024</v>
      </c>
      <c r="Y163">
        <f t="shared" si="12"/>
        <v>10</v>
      </c>
      <c r="Z163">
        <f t="shared" si="13"/>
        <v>2024</v>
      </c>
      <c r="AA163" s="111">
        <f t="shared" si="14"/>
        <v>1.1278846527784481</v>
      </c>
    </row>
    <row r="164" spans="1:27" x14ac:dyDescent="0.25">
      <c r="A164" s="53" t="s">
        <v>3811</v>
      </c>
      <c r="B164" t="s">
        <v>124</v>
      </c>
      <c r="C164" t="s">
        <v>3812</v>
      </c>
      <c r="D164" t="s">
        <v>148</v>
      </c>
      <c r="E164" t="s">
        <v>135</v>
      </c>
      <c r="F164" t="s">
        <v>3026</v>
      </c>
      <c r="G164" t="s">
        <v>806</v>
      </c>
      <c r="H164" t="s">
        <v>128</v>
      </c>
      <c r="I164" t="s">
        <v>129</v>
      </c>
      <c r="J164" s="53" t="s">
        <v>719</v>
      </c>
      <c r="K164" t="s">
        <v>720</v>
      </c>
      <c r="L164" t="s">
        <v>3198</v>
      </c>
      <c r="M164" t="s">
        <v>129</v>
      </c>
      <c r="N164" t="s">
        <v>129</v>
      </c>
      <c r="O164" s="54">
        <v>45580.757249178241</v>
      </c>
      <c r="P164" s="54">
        <v>45637.39387010417</v>
      </c>
      <c r="Q164" s="2">
        <v>45609</v>
      </c>
      <c r="R164" s="2">
        <v>45623</v>
      </c>
      <c r="S164" s="2">
        <v>45292</v>
      </c>
      <c r="T164" s="2">
        <v>45657</v>
      </c>
      <c r="U164" s="2">
        <v>45610</v>
      </c>
      <c r="V164" s="2">
        <v>45637</v>
      </c>
      <c r="W164">
        <f t="shared" si="10"/>
        <v>10</v>
      </c>
      <c r="X164">
        <f t="shared" si="11"/>
        <v>2024</v>
      </c>
      <c r="Y164">
        <f t="shared" si="12"/>
        <v>12</v>
      </c>
      <c r="Z164">
        <f t="shared" si="13"/>
        <v>2024</v>
      </c>
      <c r="AA164" s="111">
        <f t="shared" si="14"/>
        <v>56.636620925928582</v>
      </c>
    </row>
    <row r="165" spans="1:27" hidden="1" x14ac:dyDescent="0.25">
      <c r="A165" s="53" t="s">
        <v>3813</v>
      </c>
      <c r="B165" t="s">
        <v>124</v>
      </c>
      <c r="C165" t="s">
        <v>3814</v>
      </c>
      <c r="D165" t="s">
        <v>148</v>
      </c>
      <c r="E165" t="s">
        <v>129</v>
      </c>
      <c r="F165" t="s">
        <v>129</v>
      </c>
      <c r="G165" t="s">
        <v>139</v>
      </c>
      <c r="H165" t="s">
        <v>128</v>
      </c>
      <c r="I165" t="s">
        <v>129</v>
      </c>
      <c r="J165" s="53" t="s">
        <v>130</v>
      </c>
      <c r="K165" t="s">
        <v>131</v>
      </c>
      <c r="L165" t="s">
        <v>569</v>
      </c>
      <c r="M165" t="s">
        <v>570</v>
      </c>
      <c r="N165" t="s">
        <v>3815</v>
      </c>
      <c r="O165" s="54">
        <v>45580.573772303243</v>
      </c>
      <c r="P165" s="54">
        <v>45582.419611273152</v>
      </c>
      <c r="Q165" s="2">
        <v>45292</v>
      </c>
      <c r="R165" s="2">
        <v>45602</v>
      </c>
      <c r="S165" s="2">
        <v>45292</v>
      </c>
      <c r="T165" s="2">
        <v>45657</v>
      </c>
      <c r="U165" t="s">
        <v>129</v>
      </c>
      <c r="V165" s="2">
        <v>45582</v>
      </c>
      <c r="W165">
        <f t="shared" si="10"/>
        <v>10</v>
      </c>
      <c r="X165">
        <f t="shared" si="11"/>
        <v>2024</v>
      </c>
      <c r="Y165">
        <f t="shared" si="12"/>
        <v>10</v>
      </c>
      <c r="Z165">
        <f t="shared" si="13"/>
        <v>2024</v>
      </c>
      <c r="AA165" s="111">
        <f t="shared" si="14"/>
        <v>1.8458389699080726</v>
      </c>
    </row>
    <row r="166" spans="1:27" hidden="1" x14ac:dyDescent="0.25">
      <c r="A166" s="53" t="s">
        <v>3816</v>
      </c>
      <c r="B166" t="s">
        <v>124</v>
      </c>
      <c r="C166" t="s">
        <v>3817</v>
      </c>
      <c r="D166" t="s">
        <v>148</v>
      </c>
      <c r="E166" t="s">
        <v>129</v>
      </c>
      <c r="F166" t="s">
        <v>129</v>
      </c>
      <c r="G166" t="s">
        <v>139</v>
      </c>
      <c r="H166" t="s">
        <v>128</v>
      </c>
      <c r="I166" t="s">
        <v>129</v>
      </c>
      <c r="J166" s="53" t="s">
        <v>130</v>
      </c>
      <c r="K166" t="s">
        <v>131</v>
      </c>
      <c r="L166" t="s">
        <v>569</v>
      </c>
      <c r="M166" t="s">
        <v>570</v>
      </c>
      <c r="N166" t="s">
        <v>3818</v>
      </c>
      <c r="O166" s="54">
        <v>45580.550756712961</v>
      </c>
      <c r="P166" s="54">
        <v>45586.422822048611</v>
      </c>
      <c r="Q166" s="2">
        <v>45292</v>
      </c>
      <c r="R166" s="2">
        <v>45602</v>
      </c>
      <c r="S166" s="2">
        <v>45292</v>
      </c>
      <c r="T166" s="2">
        <v>45657</v>
      </c>
      <c r="U166" t="s">
        <v>129</v>
      </c>
      <c r="V166" s="2">
        <v>45586</v>
      </c>
      <c r="W166">
        <f t="shared" si="10"/>
        <v>10</v>
      </c>
      <c r="X166">
        <f t="shared" si="11"/>
        <v>2024</v>
      </c>
      <c r="Y166">
        <f t="shared" si="12"/>
        <v>10</v>
      </c>
      <c r="Z166">
        <f t="shared" si="13"/>
        <v>2024</v>
      </c>
      <c r="AA166" s="111">
        <f t="shared" si="14"/>
        <v>5.8720653356504044</v>
      </c>
    </row>
    <row r="167" spans="1:27" x14ac:dyDescent="0.25">
      <c r="A167" s="53" t="s">
        <v>3819</v>
      </c>
      <c r="B167" t="s">
        <v>124</v>
      </c>
      <c r="C167" t="s">
        <v>3820</v>
      </c>
      <c r="D167" t="s">
        <v>148</v>
      </c>
      <c r="E167" t="s">
        <v>206</v>
      </c>
      <c r="F167" t="s">
        <v>3025</v>
      </c>
      <c r="G167" t="s">
        <v>874</v>
      </c>
      <c r="H167" t="s">
        <v>128</v>
      </c>
      <c r="I167" t="s">
        <v>129</v>
      </c>
      <c r="J167" s="53" t="s">
        <v>719</v>
      </c>
      <c r="K167" t="s">
        <v>720</v>
      </c>
      <c r="L167" t="s">
        <v>3291</v>
      </c>
      <c r="M167" t="s">
        <v>129</v>
      </c>
      <c r="N167" t="s">
        <v>129</v>
      </c>
      <c r="O167" s="54">
        <v>45580.479088206019</v>
      </c>
      <c r="P167" s="54">
        <v>45622.432049178242</v>
      </c>
      <c r="Q167" s="2">
        <v>45595</v>
      </c>
      <c r="R167" s="2">
        <v>45608</v>
      </c>
      <c r="S167" s="2">
        <v>45292</v>
      </c>
      <c r="T167" s="2">
        <v>45657</v>
      </c>
      <c r="U167" s="2">
        <v>45596</v>
      </c>
      <c r="V167" s="2">
        <v>45622</v>
      </c>
      <c r="W167">
        <f t="shared" si="10"/>
        <v>10</v>
      </c>
      <c r="X167">
        <f t="shared" si="11"/>
        <v>2024</v>
      </c>
      <c r="Y167">
        <f t="shared" si="12"/>
        <v>11</v>
      </c>
      <c r="Z167">
        <f t="shared" si="13"/>
        <v>2024</v>
      </c>
      <c r="AA167" s="111">
        <f t="shared" si="14"/>
        <v>41.952960972223082</v>
      </c>
    </row>
    <row r="168" spans="1:27" hidden="1" x14ac:dyDescent="0.25">
      <c r="A168" s="53" t="s">
        <v>3821</v>
      </c>
      <c r="B168" t="s">
        <v>124</v>
      </c>
      <c r="C168" t="s">
        <v>3822</v>
      </c>
      <c r="D168" t="s">
        <v>148</v>
      </c>
      <c r="E168" t="s">
        <v>129</v>
      </c>
      <c r="F168" t="s">
        <v>129</v>
      </c>
      <c r="G168" t="s">
        <v>129</v>
      </c>
      <c r="H168" t="s">
        <v>128</v>
      </c>
      <c r="I168" t="s">
        <v>129</v>
      </c>
      <c r="J168" s="53" t="s">
        <v>130</v>
      </c>
      <c r="K168" t="s">
        <v>131</v>
      </c>
      <c r="L168" t="s">
        <v>3536</v>
      </c>
      <c r="M168" t="s">
        <v>570</v>
      </c>
      <c r="N168" t="s">
        <v>129</v>
      </c>
      <c r="O168" s="54">
        <v>45579.702908368054</v>
      </c>
      <c r="P168" s="54">
        <v>45611.507024687497</v>
      </c>
      <c r="Q168" t="s">
        <v>129</v>
      </c>
      <c r="R168" t="s">
        <v>129</v>
      </c>
      <c r="S168" t="s">
        <v>129</v>
      </c>
      <c r="T168" t="s">
        <v>129</v>
      </c>
      <c r="U168" s="2">
        <v>45580</v>
      </c>
      <c r="V168" s="2">
        <v>45611</v>
      </c>
      <c r="W168">
        <f t="shared" si="10"/>
        <v>10</v>
      </c>
      <c r="X168">
        <f t="shared" si="11"/>
        <v>2024</v>
      </c>
      <c r="Y168">
        <f t="shared" si="12"/>
        <v>11</v>
      </c>
      <c r="Z168">
        <f t="shared" si="13"/>
        <v>2024</v>
      </c>
      <c r="AA168" s="111">
        <f t="shared" si="14"/>
        <v>31.804116319442983</v>
      </c>
    </row>
    <row r="169" spans="1:27" x14ac:dyDescent="0.25">
      <c r="A169" s="53" t="s">
        <v>3823</v>
      </c>
      <c r="B169" t="s">
        <v>124</v>
      </c>
      <c r="C169" t="s">
        <v>3824</v>
      </c>
      <c r="D169" t="s">
        <v>148</v>
      </c>
      <c r="E169" t="s">
        <v>129</v>
      </c>
      <c r="F169" t="s">
        <v>129</v>
      </c>
      <c r="G169" t="s">
        <v>129</v>
      </c>
      <c r="H169" t="s">
        <v>128</v>
      </c>
      <c r="I169" t="s">
        <v>129</v>
      </c>
      <c r="J169" s="53" t="s">
        <v>719</v>
      </c>
      <c r="K169" t="s">
        <v>720</v>
      </c>
      <c r="L169" t="s">
        <v>3291</v>
      </c>
      <c r="M169" t="s">
        <v>129</v>
      </c>
      <c r="N169" t="s">
        <v>129</v>
      </c>
      <c r="O169" s="54">
        <v>45579.52219935185</v>
      </c>
      <c r="P169" s="54">
        <v>45596.38549202546</v>
      </c>
      <c r="Q169" s="2">
        <v>45292</v>
      </c>
      <c r="R169" s="2">
        <v>45657</v>
      </c>
      <c r="S169" s="2">
        <v>45292</v>
      </c>
      <c r="T169" s="2">
        <v>45657</v>
      </c>
      <c r="U169" s="2">
        <v>45583</v>
      </c>
      <c r="V169" s="2">
        <v>45596</v>
      </c>
      <c r="W169">
        <f t="shared" si="10"/>
        <v>10</v>
      </c>
      <c r="X169">
        <f t="shared" si="11"/>
        <v>2024</v>
      </c>
      <c r="Y169">
        <f t="shared" si="12"/>
        <v>10</v>
      </c>
      <c r="Z169">
        <f t="shared" si="13"/>
        <v>2024</v>
      </c>
      <c r="AA169" s="111">
        <f t="shared" si="14"/>
        <v>16.863292673609976</v>
      </c>
    </row>
    <row r="170" spans="1:27" hidden="1" x14ac:dyDescent="0.25">
      <c r="A170" s="53" t="s">
        <v>3825</v>
      </c>
      <c r="B170" t="s">
        <v>124</v>
      </c>
      <c r="C170" t="s">
        <v>3826</v>
      </c>
      <c r="D170" t="s">
        <v>148</v>
      </c>
      <c r="E170" t="s">
        <v>129</v>
      </c>
      <c r="F170" t="s">
        <v>129</v>
      </c>
      <c r="G170" t="s">
        <v>139</v>
      </c>
      <c r="H170" t="s">
        <v>128</v>
      </c>
      <c r="I170" t="s">
        <v>129</v>
      </c>
      <c r="J170" s="53" t="s">
        <v>130</v>
      </c>
      <c r="K170" t="s">
        <v>131</v>
      </c>
      <c r="L170" t="s">
        <v>569</v>
      </c>
      <c r="M170" t="s">
        <v>570</v>
      </c>
      <c r="N170" t="s">
        <v>3827</v>
      </c>
      <c r="O170" s="54">
        <v>45579.381636423612</v>
      </c>
      <c r="P170" s="54">
        <v>45590.403451365739</v>
      </c>
      <c r="Q170" s="2">
        <v>45292</v>
      </c>
      <c r="R170" s="2">
        <v>45602</v>
      </c>
      <c r="S170" s="2">
        <v>45292</v>
      </c>
      <c r="T170" s="2">
        <v>45657</v>
      </c>
      <c r="U170" t="s">
        <v>129</v>
      </c>
      <c r="V170" s="2">
        <v>45590</v>
      </c>
      <c r="W170">
        <f t="shared" si="10"/>
        <v>10</v>
      </c>
      <c r="X170">
        <f t="shared" si="11"/>
        <v>2024</v>
      </c>
      <c r="Y170">
        <f t="shared" si="12"/>
        <v>10</v>
      </c>
      <c r="Z170">
        <f t="shared" si="13"/>
        <v>2024</v>
      </c>
      <c r="AA170" s="111">
        <f t="shared" si="14"/>
        <v>11.021814942127094</v>
      </c>
    </row>
    <row r="171" spans="1:27" hidden="1" x14ac:dyDescent="0.25">
      <c r="A171" s="53" t="s">
        <v>3828</v>
      </c>
      <c r="B171" t="s">
        <v>124</v>
      </c>
      <c r="C171" t="s">
        <v>3829</v>
      </c>
      <c r="D171" t="s">
        <v>148</v>
      </c>
      <c r="E171" t="s">
        <v>129</v>
      </c>
      <c r="F171" t="s">
        <v>129</v>
      </c>
      <c r="G171" t="s">
        <v>139</v>
      </c>
      <c r="H171" t="s">
        <v>128</v>
      </c>
      <c r="I171" t="s">
        <v>129</v>
      </c>
      <c r="J171" s="53" t="s">
        <v>130</v>
      </c>
      <c r="K171" t="s">
        <v>131</v>
      </c>
      <c r="L171" t="s">
        <v>569</v>
      </c>
      <c r="M171" t="s">
        <v>570</v>
      </c>
      <c r="N171" t="s">
        <v>3830</v>
      </c>
      <c r="O171" s="54">
        <v>45576.590712523146</v>
      </c>
      <c r="P171" s="54">
        <v>45593.536632118055</v>
      </c>
      <c r="Q171" s="2">
        <v>45292</v>
      </c>
      <c r="R171" s="2">
        <v>45602</v>
      </c>
      <c r="S171" s="2">
        <v>45292</v>
      </c>
      <c r="T171" s="2">
        <v>45657</v>
      </c>
      <c r="U171" t="s">
        <v>129</v>
      </c>
      <c r="V171" s="2">
        <v>45593</v>
      </c>
      <c r="W171">
        <f t="shared" si="10"/>
        <v>10</v>
      </c>
      <c r="X171">
        <f t="shared" si="11"/>
        <v>2024</v>
      </c>
      <c r="Y171">
        <f t="shared" si="12"/>
        <v>10</v>
      </c>
      <c r="Z171">
        <f t="shared" si="13"/>
        <v>2024</v>
      </c>
      <c r="AA171" s="111">
        <f t="shared" si="14"/>
        <v>16.945919594909356</v>
      </c>
    </row>
    <row r="172" spans="1:27" hidden="1" x14ac:dyDescent="0.25">
      <c r="A172" s="53" t="s">
        <v>3831</v>
      </c>
      <c r="B172" t="s">
        <v>124</v>
      </c>
      <c r="C172" t="s">
        <v>3832</v>
      </c>
      <c r="D172" t="s">
        <v>148</v>
      </c>
      <c r="E172" t="s">
        <v>129</v>
      </c>
      <c r="F172" t="s">
        <v>129</v>
      </c>
      <c r="G172" t="s">
        <v>139</v>
      </c>
      <c r="H172" t="s">
        <v>128</v>
      </c>
      <c r="I172" t="s">
        <v>129</v>
      </c>
      <c r="J172" s="53" t="s">
        <v>130</v>
      </c>
      <c r="K172" t="s">
        <v>131</v>
      </c>
      <c r="L172" t="s">
        <v>569</v>
      </c>
      <c r="M172" t="s">
        <v>570</v>
      </c>
      <c r="N172" t="s">
        <v>3833</v>
      </c>
      <c r="O172" s="54">
        <v>45576.564998657406</v>
      </c>
      <c r="P172" s="54">
        <v>45579.47701023148</v>
      </c>
      <c r="Q172" s="2">
        <v>45292</v>
      </c>
      <c r="R172" s="2">
        <v>45602</v>
      </c>
      <c r="S172" s="2">
        <v>45292</v>
      </c>
      <c r="T172" s="2">
        <v>45657</v>
      </c>
      <c r="U172" t="s">
        <v>129</v>
      </c>
      <c r="V172" s="2">
        <v>45579</v>
      </c>
      <c r="W172">
        <f t="shared" si="10"/>
        <v>10</v>
      </c>
      <c r="X172">
        <f t="shared" si="11"/>
        <v>2024</v>
      </c>
      <c r="Y172">
        <f t="shared" si="12"/>
        <v>10</v>
      </c>
      <c r="Z172">
        <f t="shared" si="13"/>
        <v>2024</v>
      </c>
      <c r="AA172" s="111">
        <f t="shared" si="14"/>
        <v>2.9120115740734036</v>
      </c>
    </row>
    <row r="173" spans="1:27" hidden="1" x14ac:dyDescent="0.25">
      <c r="A173" s="53" t="s">
        <v>3834</v>
      </c>
      <c r="B173" t="s">
        <v>124</v>
      </c>
      <c r="C173" t="s">
        <v>3835</v>
      </c>
      <c r="D173" t="s">
        <v>148</v>
      </c>
      <c r="E173" t="s">
        <v>129</v>
      </c>
      <c r="F173" t="s">
        <v>129</v>
      </c>
      <c r="G173" t="s">
        <v>139</v>
      </c>
      <c r="H173" t="s">
        <v>128</v>
      </c>
      <c r="I173" t="s">
        <v>129</v>
      </c>
      <c r="J173" s="53" t="s">
        <v>130</v>
      </c>
      <c r="K173" t="s">
        <v>131</v>
      </c>
      <c r="L173" t="s">
        <v>569</v>
      </c>
      <c r="M173" t="s">
        <v>570</v>
      </c>
      <c r="N173" t="s">
        <v>3836</v>
      </c>
      <c r="O173" s="54">
        <v>45575.606743078701</v>
      </c>
      <c r="P173" s="54">
        <v>45579.476508449072</v>
      </c>
      <c r="Q173" s="2">
        <v>45292</v>
      </c>
      <c r="R173" s="2">
        <v>45602</v>
      </c>
      <c r="S173" s="2">
        <v>45292</v>
      </c>
      <c r="T173" s="2">
        <v>45657</v>
      </c>
      <c r="U173" t="s">
        <v>129</v>
      </c>
      <c r="V173" s="2">
        <v>45579</v>
      </c>
      <c r="W173">
        <f t="shared" si="10"/>
        <v>10</v>
      </c>
      <c r="X173">
        <f t="shared" si="11"/>
        <v>2024</v>
      </c>
      <c r="Y173">
        <f t="shared" si="12"/>
        <v>10</v>
      </c>
      <c r="Z173">
        <f t="shared" si="13"/>
        <v>2024</v>
      </c>
      <c r="AA173" s="111">
        <f t="shared" si="14"/>
        <v>3.8697653703711694</v>
      </c>
    </row>
    <row r="174" spans="1:27" hidden="1" x14ac:dyDescent="0.25">
      <c r="A174" s="53" t="s">
        <v>3837</v>
      </c>
      <c r="B174" t="s">
        <v>124</v>
      </c>
      <c r="C174" t="s">
        <v>3838</v>
      </c>
      <c r="D174" t="s">
        <v>148</v>
      </c>
      <c r="E174" t="s">
        <v>127</v>
      </c>
      <c r="F174" t="s">
        <v>75</v>
      </c>
      <c r="G174" t="s">
        <v>103</v>
      </c>
      <c r="H174" t="s">
        <v>128</v>
      </c>
      <c r="I174" t="s">
        <v>129</v>
      </c>
      <c r="J174" s="53" t="s">
        <v>130</v>
      </c>
      <c r="K174" t="s">
        <v>131</v>
      </c>
      <c r="L174" t="s">
        <v>3536</v>
      </c>
      <c r="M174" t="s">
        <v>129</v>
      </c>
      <c r="N174" t="s">
        <v>129</v>
      </c>
      <c r="O174" s="54">
        <v>45575.525348981479</v>
      </c>
      <c r="P174" s="54">
        <v>45611.507213946759</v>
      </c>
      <c r="Q174" s="2">
        <v>45575</v>
      </c>
      <c r="R174" s="2">
        <v>45602</v>
      </c>
      <c r="S174" s="2">
        <v>45292</v>
      </c>
      <c r="T174" s="2">
        <v>45657</v>
      </c>
      <c r="U174" s="2">
        <v>45575</v>
      </c>
      <c r="V174" s="2">
        <v>45611</v>
      </c>
      <c r="W174">
        <f t="shared" si="10"/>
        <v>10</v>
      </c>
      <c r="X174">
        <f t="shared" si="11"/>
        <v>2024</v>
      </c>
      <c r="Y174">
        <f t="shared" si="12"/>
        <v>11</v>
      </c>
      <c r="Z174">
        <f t="shared" si="13"/>
        <v>2024</v>
      </c>
      <c r="AA174" s="111">
        <f t="shared" si="14"/>
        <v>35.981864965280693</v>
      </c>
    </row>
    <row r="175" spans="1:27" hidden="1" x14ac:dyDescent="0.25">
      <c r="A175" s="53" t="s">
        <v>3839</v>
      </c>
      <c r="B175" t="s">
        <v>124</v>
      </c>
      <c r="C175" t="s">
        <v>3840</v>
      </c>
      <c r="D175" t="s">
        <v>148</v>
      </c>
      <c r="E175" t="s">
        <v>129</v>
      </c>
      <c r="F175" t="s">
        <v>129</v>
      </c>
      <c r="G175" t="s">
        <v>139</v>
      </c>
      <c r="H175" t="s">
        <v>128</v>
      </c>
      <c r="I175" t="s">
        <v>129</v>
      </c>
      <c r="J175" s="53" t="s">
        <v>130</v>
      </c>
      <c r="K175" t="s">
        <v>131</v>
      </c>
      <c r="L175" t="s">
        <v>569</v>
      </c>
      <c r="M175" t="s">
        <v>570</v>
      </c>
      <c r="N175" t="s">
        <v>3841</v>
      </c>
      <c r="O175" s="54">
        <v>45575.419238032409</v>
      </c>
      <c r="P175" s="54">
        <v>45590.403815347221</v>
      </c>
      <c r="Q175" s="2">
        <v>45292</v>
      </c>
      <c r="R175" s="2">
        <v>45657</v>
      </c>
      <c r="S175" s="2">
        <v>45292</v>
      </c>
      <c r="T175" s="2">
        <v>45657</v>
      </c>
      <c r="U175" t="s">
        <v>129</v>
      </c>
      <c r="V175" s="2">
        <v>45590</v>
      </c>
      <c r="W175">
        <f t="shared" si="10"/>
        <v>10</v>
      </c>
      <c r="X175">
        <f t="shared" si="11"/>
        <v>2024</v>
      </c>
      <c r="Y175">
        <f t="shared" si="12"/>
        <v>10</v>
      </c>
      <c r="Z175">
        <f t="shared" si="13"/>
        <v>2024</v>
      </c>
      <c r="AA175" s="111">
        <f t="shared" si="14"/>
        <v>14.984577314811759</v>
      </c>
    </row>
    <row r="176" spans="1:27" hidden="1" x14ac:dyDescent="0.25">
      <c r="A176" s="53" t="s">
        <v>3842</v>
      </c>
      <c r="B176" t="s">
        <v>124</v>
      </c>
      <c r="C176" t="s">
        <v>3843</v>
      </c>
      <c r="D176" t="s">
        <v>148</v>
      </c>
      <c r="E176" t="s">
        <v>127</v>
      </c>
      <c r="F176" t="s">
        <v>75</v>
      </c>
      <c r="G176" t="s">
        <v>104</v>
      </c>
      <c r="H176" t="s">
        <v>128</v>
      </c>
      <c r="I176" t="s">
        <v>129</v>
      </c>
      <c r="J176" s="53" t="s">
        <v>130</v>
      </c>
      <c r="K176" t="s">
        <v>131</v>
      </c>
      <c r="L176" t="s">
        <v>3536</v>
      </c>
      <c r="M176" t="s">
        <v>129</v>
      </c>
      <c r="N176" t="s">
        <v>129</v>
      </c>
      <c r="O176" s="54">
        <v>45575.408328726851</v>
      </c>
      <c r="P176" s="54">
        <v>45611.507029178239</v>
      </c>
      <c r="Q176" s="2">
        <v>45575</v>
      </c>
      <c r="R176" s="2">
        <v>45602</v>
      </c>
      <c r="S176" s="2">
        <v>45292</v>
      </c>
      <c r="T176" s="2">
        <v>45657</v>
      </c>
      <c r="U176" s="2">
        <v>45581</v>
      </c>
      <c r="V176" s="2">
        <v>45611</v>
      </c>
      <c r="W176">
        <f t="shared" si="10"/>
        <v>10</v>
      </c>
      <c r="X176">
        <f t="shared" si="11"/>
        <v>2024</v>
      </c>
      <c r="Y176">
        <f t="shared" si="12"/>
        <v>11</v>
      </c>
      <c r="Z176">
        <f t="shared" si="13"/>
        <v>2024</v>
      </c>
      <c r="AA176" s="111">
        <f t="shared" si="14"/>
        <v>36.09870045138814</v>
      </c>
    </row>
    <row r="177" spans="1:27" hidden="1" x14ac:dyDescent="0.25">
      <c r="A177" s="53" t="s">
        <v>3844</v>
      </c>
      <c r="B177" t="s">
        <v>124</v>
      </c>
      <c r="C177" t="s">
        <v>3845</v>
      </c>
      <c r="D177" t="s">
        <v>148</v>
      </c>
      <c r="E177" t="s">
        <v>129</v>
      </c>
      <c r="F177" t="s">
        <v>129</v>
      </c>
      <c r="G177" t="s">
        <v>129</v>
      </c>
      <c r="H177" t="s">
        <v>128</v>
      </c>
      <c r="I177" t="s">
        <v>129</v>
      </c>
      <c r="J177" s="53" t="s">
        <v>130</v>
      </c>
      <c r="K177" t="s">
        <v>131</v>
      </c>
      <c r="L177" t="s">
        <v>3536</v>
      </c>
      <c r="M177" t="s">
        <v>129</v>
      </c>
      <c r="N177" t="s">
        <v>129</v>
      </c>
      <c r="O177" s="54">
        <v>45575.406938159722</v>
      </c>
      <c r="P177" s="54">
        <v>45611.507027013889</v>
      </c>
      <c r="Q177" s="2">
        <v>45292</v>
      </c>
      <c r="R177" s="2">
        <v>45657</v>
      </c>
      <c r="S177" s="2">
        <v>45292</v>
      </c>
      <c r="T177" s="2">
        <v>45657</v>
      </c>
      <c r="U177" s="2">
        <v>45579</v>
      </c>
      <c r="V177" s="2">
        <v>45611</v>
      </c>
      <c r="W177">
        <f t="shared" si="10"/>
        <v>10</v>
      </c>
      <c r="X177">
        <f t="shared" si="11"/>
        <v>2024</v>
      </c>
      <c r="Y177">
        <f t="shared" si="12"/>
        <v>11</v>
      </c>
      <c r="Z177">
        <f t="shared" si="13"/>
        <v>2024</v>
      </c>
      <c r="AA177" s="111">
        <f t="shared" si="14"/>
        <v>36.100088854167552</v>
      </c>
    </row>
    <row r="178" spans="1:27" hidden="1" x14ac:dyDescent="0.25">
      <c r="A178" s="53" t="s">
        <v>3846</v>
      </c>
      <c r="B178" t="s">
        <v>124</v>
      </c>
      <c r="C178" t="s">
        <v>3847</v>
      </c>
      <c r="D178" t="s">
        <v>148</v>
      </c>
      <c r="E178" t="s">
        <v>129</v>
      </c>
      <c r="F178" t="s">
        <v>129</v>
      </c>
      <c r="G178" t="s">
        <v>139</v>
      </c>
      <c r="H178" t="s">
        <v>128</v>
      </c>
      <c r="I178" t="s">
        <v>129</v>
      </c>
      <c r="J178" s="53" t="s">
        <v>130</v>
      </c>
      <c r="K178" t="s">
        <v>131</v>
      </c>
      <c r="L178" t="s">
        <v>569</v>
      </c>
      <c r="M178" t="s">
        <v>570</v>
      </c>
      <c r="N178" t="s">
        <v>3848</v>
      </c>
      <c r="O178" s="54">
        <v>45574.679419791668</v>
      </c>
      <c r="P178" s="54">
        <v>45579.474940208333</v>
      </c>
      <c r="Q178" s="2">
        <v>45292</v>
      </c>
      <c r="R178" s="2">
        <v>45657</v>
      </c>
      <c r="S178" s="2">
        <v>45292</v>
      </c>
      <c r="T178" s="2">
        <v>45657</v>
      </c>
      <c r="U178" t="s">
        <v>129</v>
      </c>
      <c r="V178" s="2">
        <v>45579</v>
      </c>
      <c r="W178">
        <f t="shared" si="10"/>
        <v>10</v>
      </c>
      <c r="X178">
        <f t="shared" si="11"/>
        <v>2024</v>
      </c>
      <c r="Y178">
        <f t="shared" si="12"/>
        <v>10</v>
      </c>
      <c r="Z178">
        <f t="shared" si="13"/>
        <v>2024</v>
      </c>
      <c r="AA178" s="111">
        <f t="shared" si="14"/>
        <v>4.7955204166646581</v>
      </c>
    </row>
    <row r="179" spans="1:27" hidden="1" x14ac:dyDescent="0.25">
      <c r="A179" s="53" t="s">
        <v>3849</v>
      </c>
      <c r="B179" t="s">
        <v>124</v>
      </c>
      <c r="C179" t="s">
        <v>3850</v>
      </c>
      <c r="D179" t="s">
        <v>148</v>
      </c>
      <c r="E179" t="s">
        <v>129</v>
      </c>
      <c r="F179" t="s">
        <v>129</v>
      </c>
      <c r="G179" t="s">
        <v>139</v>
      </c>
      <c r="H179" t="s">
        <v>128</v>
      </c>
      <c r="I179" t="s">
        <v>129</v>
      </c>
      <c r="J179" s="53" t="s">
        <v>130</v>
      </c>
      <c r="K179" t="s">
        <v>131</v>
      </c>
      <c r="L179" t="s">
        <v>569</v>
      </c>
      <c r="M179" t="s">
        <v>570</v>
      </c>
      <c r="N179" t="s">
        <v>3851</v>
      </c>
      <c r="O179" s="54">
        <v>45574.411645763888</v>
      </c>
      <c r="P179" s="54">
        <v>45575.417872511571</v>
      </c>
      <c r="Q179" s="2">
        <v>45292</v>
      </c>
      <c r="R179" s="2">
        <v>45657</v>
      </c>
      <c r="S179" s="2">
        <v>45292</v>
      </c>
      <c r="T179" s="2">
        <v>45657</v>
      </c>
      <c r="U179" t="s">
        <v>129</v>
      </c>
      <c r="V179" s="2">
        <v>45575</v>
      </c>
      <c r="W179">
        <f t="shared" si="10"/>
        <v>10</v>
      </c>
      <c r="X179">
        <f t="shared" si="11"/>
        <v>2024</v>
      </c>
      <c r="Y179">
        <f t="shared" si="12"/>
        <v>10</v>
      </c>
      <c r="Z179">
        <f t="shared" si="13"/>
        <v>2024</v>
      </c>
      <c r="AA179" s="111">
        <f t="shared" si="14"/>
        <v>1.0062267476823763</v>
      </c>
    </row>
    <row r="180" spans="1:27" hidden="1" x14ac:dyDescent="0.25">
      <c r="A180" s="53" t="s">
        <v>3852</v>
      </c>
      <c r="B180" t="s">
        <v>124</v>
      </c>
      <c r="C180" t="s">
        <v>3853</v>
      </c>
      <c r="D180" t="s">
        <v>148</v>
      </c>
      <c r="E180" t="s">
        <v>129</v>
      </c>
      <c r="F180" t="s">
        <v>129</v>
      </c>
      <c r="G180" t="s">
        <v>139</v>
      </c>
      <c r="H180" t="s">
        <v>128</v>
      </c>
      <c r="I180" t="s">
        <v>129</v>
      </c>
      <c r="J180" s="53" t="s">
        <v>130</v>
      </c>
      <c r="K180" t="s">
        <v>131</v>
      </c>
      <c r="L180" t="s">
        <v>129</v>
      </c>
      <c r="M180" t="s">
        <v>570</v>
      </c>
      <c r="N180" t="s">
        <v>3854</v>
      </c>
      <c r="O180" s="54">
        <v>45573.560735555555</v>
      </c>
      <c r="P180" s="54">
        <v>45574.678099444442</v>
      </c>
      <c r="Q180" s="2">
        <v>45292</v>
      </c>
      <c r="R180" s="2">
        <v>45657</v>
      </c>
      <c r="S180" s="2">
        <v>45292</v>
      </c>
      <c r="T180" s="2">
        <v>45657</v>
      </c>
      <c r="U180" t="s">
        <v>129</v>
      </c>
      <c r="V180" s="2">
        <v>45574</v>
      </c>
      <c r="W180">
        <f t="shared" si="10"/>
        <v>10</v>
      </c>
      <c r="X180">
        <f t="shared" si="11"/>
        <v>2024</v>
      </c>
      <c r="Y180">
        <f t="shared" si="12"/>
        <v>10</v>
      </c>
      <c r="Z180">
        <f t="shared" si="13"/>
        <v>2024</v>
      </c>
      <c r="AA180" s="111">
        <f t="shared" si="14"/>
        <v>1.1173638888867572</v>
      </c>
    </row>
    <row r="181" spans="1:27" hidden="1" x14ac:dyDescent="0.25">
      <c r="A181" s="53" t="s">
        <v>3855</v>
      </c>
      <c r="B181" t="s">
        <v>124</v>
      </c>
      <c r="C181" t="s">
        <v>3856</v>
      </c>
      <c r="D181" t="s">
        <v>148</v>
      </c>
      <c r="E181" t="s">
        <v>129</v>
      </c>
      <c r="F181" t="s">
        <v>129</v>
      </c>
      <c r="G181" t="s">
        <v>139</v>
      </c>
      <c r="H181" t="s">
        <v>128</v>
      </c>
      <c r="I181" t="s">
        <v>129</v>
      </c>
      <c r="J181" s="53" t="s">
        <v>130</v>
      </c>
      <c r="K181" t="s">
        <v>131</v>
      </c>
      <c r="L181" t="s">
        <v>569</v>
      </c>
      <c r="M181" t="s">
        <v>570</v>
      </c>
      <c r="N181" t="s">
        <v>3848</v>
      </c>
      <c r="O181" s="54">
        <v>45573.417422060185</v>
      </c>
      <c r="P181" s="54">
        <v>45579.474666863425</v>
      </c>
      <c r="Q181" s="2">
        <v>45292</v>
      </c>
      <c r="R181" s="2">
        <v>45657</v>
      </c>
      <c r="S181" s="2">
        <v>45292</v>
      </c>
      <c r="T181" s="2">
        <v>45657</v>
      </c>
      <c r="U181" t="s">
        <v>129</v>
      </c>
      <c r="V181" s="2">
        <v>45579</v>
      </c>
      <c r="W181">
        <f t="shared" si="10"/>
        <v>10</v>
      </c>
      <c r="X181">
        <f t="shared" si="11"/>
        <v>2024</v>
      </c>
      <c r="Y181">
        <f t="shared" si="12"/>
        <v>10</v>
      </c>
      <c r="Z181">
        <f t="shared" si="13"/>
        <v>2024</v>
      </c>
      <c r="AA181" s="111">
        <f t="shared" si="14"/>
        <v>6.0572448032398825</v>
      </c>
    </row>
    <row r="182" spans="1:27" hidden="1" x14ac:dyDescent="0.25">
      <c r="A182" s="53" t="s">
        <v>3857</v>
      </c>
      <c r="B182" t="s">
        <v>124</v>
      </c>
      <c r="C182" t="s">
        <v>3858</v>
      </c>
      <c r="D182" t="s">
        <v>148</v>
      </c>
      <c r="E182" t="s">
        <v>129</v>
      </c>
      <c r="F182" t="s">
        <v>129</v>
      </c>
      <c r="G182" t="s">
        <v>139</v>
      </c>
      <c r="H182" t="s">
        <v>128</v>
      </c>
      <c r="I182" t="s">
        <v>129</v>
      </c>
      <c r="J182" s="53" t="s">
        <v>130</v>
      </c>
      <c r="K182" t="s">
        <v>131</v>
      </c>
      <c r="L182" t="s">
        <v>569</v>
      </c>
      <c r="M182" t="s">
        <v>570</v>
      </c>
      <c r="N182" t="s">
        <v>3859</v>
      </c>
      <c r="O182" s="54">
        <v>45572.554223935185</v>
      </c>
      <c r="P182" s="54">
        <v>45573.412933831016</v>
      </c>
      <c r="Q182" s="2">
        <v>45292</v>
      </c>
      <c r="R182" s="2">
        <v>45657</v>
      </c>
      <c r="S182" s="2">
        <v>45292</v>
      </c>
      <c r="T182" s="2">
        <v>45657</v>
      </c>
      <c r="U182" t="s">
        <v>129</v>
      </c>
      <c r="V182" s="2">
        <v>45573</v>
      </c>
      <c r="W182">
        <f t="shared" si="10"/>
        <v>10</v>
      </c>
      <c r="X182">
        <f t="shared" si="11"/>
        <v>2024</v>
      </c>
      <c r="Y182">
        <f t="shared" si="12"/>
        <v>10</v>
      </c>
      <c r="Z182">
        <f t="shared" si="13"/>
        <v>2024</v>
      </c>
      <c r="AA182" s="111">
        <f t="shared" si="14"/>
        <v>0.85870989583054325</v>
      </c>
    </row>
    <row r="183" spans="1:27" x14ac:dyDescent="0.25">
      <c r="A183" s="53" t="s">
        <v>3860</v>
      </c>
      <c r="B183" t="s">
        <v>124</v>
      </c>
      <c r="C183" t="s">
        <v>3861</v>
      </c>
      <c r="D183" t="s">
        <v>171</v>
      </c>
      <c r="E183" t="s">
        <v>129</v>
      </c>
      <c r="F183" t="s">
        <v>129</v>
      </c>
      <c r="G183" t="s">
        <v>129</v>
      </c>
      <c r="H183" t="s">
        <v>128</v>
      </c>
      <c r="I183" t="s">
        <v>129</v>
      </c>
      <c r="J183" s="53" t="s">
        <v>719</v>
      </c>
      <c r="K183" t="s">
        <v>720</v>
      </c>
      <c r="L183" t="s">
        <v>3862</v>
      </c>
      <c r="M183" t="s">
        <v>129</v>
      </c>
      <c r="N183" t="s">
        <v>129</v>
      </c>
      <c r="O183" s="54">
        <v>45572.532733738422</v>
      </c>
      <c r="P183" s="54">
        <v>45572.544406030094</v>
      </c>
      <c r="Q183" s="2">
        <v>45292</v>
      </c>
      <c r="R183" s="2">
        <v>45657</v>
      </c>
      <c r="S183" s="2">
        <v>45292</v>
      </c>
      <c r="T183" s="2">
        <v>45657</v>
      </c>
      <c r="U183" t="s">
        <v>129</v>
      </c>
      <c r="V183" t="s">
        <v>129</v>
      </c>
      <c r="W183">
        <f t="shared" si="10"/>
        <v>10</v>
      </c>
      <c r="X183">
        <f t="shared" si="11"/>
        <v>2024</v>
      </c>
      <c r="Y183">
        <f t="shared" si="12"/>
        <v>10</v>
      </c>
      <c r="Z183">
        <f t="shared" si="13"/>
        <v>2024</v>
      </c>
      <c r="AA183" s="111">
        <f t="shared" si="14"/>
        <v>1.1672291671857238E-2</v>
      </c>
    </row>
    <row r="184" spans="1:27" hidden="1" x14ac:dyDescent="0.25">
      <c r="A184" s="53" t="s">
        <v>3863</v>
      </c>
      <c r="B184" t="s">
        <v>124</v>
      </c>
      <c r="C184" t="s">
        <v>3864</v>
      </c>
      <c r="D184" t="s">
        <v>134</v>
      </c>
      <c r="E184" t="s">
        <v>416</v>
      </c>
      <c r="F184" t="s">
        <v>129</v>
      </c>
      <c r="G184" t="s">
        <v>3283</v>
      </c>
      <c r="H184" t="s">
        <v>128</v>
      </c>
      <c r="I184" s="53" t="s">
        <v>3865</v>
      </c>
      <c r="J184" s="53" t="s">
        <v>3866</v>
      </c>
      <c r="K184" t="s">
        <v>3285</v>
      </c>
      <c r="L184" t="s">
        <v>129</v>
      </c>
      <c r="M184" t="s">
        <v>129</v>
      </c>
      <c r="N184" t="s">
        <v>129</v>
      </c>
      <c r="O184" s="54">
        <v>45569.554731296295</v>
      </c>
      <c r="P184" t="s">
        <v>129</v>
      </c>
      <c r="Q184" t="s">
        <v>129</v>
      </c>
      <c r="R184" t="s">
        <v>129</v>
      </c>
      <c r="S184" t="s">
        <v>129</v>
      </c>
      <c r="T184" t="s">
        <v>129</v>
      </c>
      <c r="U184" t="s">
        <v>129</v>
      </c>
      <c r="V184" t="s">
        <v>129</v>
      </c>
      <c r="W184">
        <f t="shared" si="10"/>
        <v>10</v>
      </c>
      <c r="X184">
        <f t="shared" si="11"/>
        <v>2024</v>
      </c>
      <c r="Y184">
        <f t="shared" si="12"/>
        <v>0</v>
      </c>
      <c r="Z184">
        <f t="shared" si="13"/>
        <v>0</v>
      </c>
      <c r="AA184" s="111">
        <f t="shared" si="14"/>
        <v>0</v>
      </c>
    </row>
    <row r="185" spans="1:27" hidden="1" x14ac:dyDescent="0.25">
      <c r="A185" s="53" t="s">
        <v>3867</v>
      </c>
      <c r="B185" t="s">
        <v>124</v>
      </c>
      <c r="C185" t="s">
        <v>3868</v>
      </c>
      <c r="D185" t="s">
        <v>148</v>
      </c>
      <c r="E185" t="s">
        <v>135</v>
      </c>
      <c r="F185" t="s">
        <v>76</v>
      </c>
      <c r="G185" t="s">
        <v>102</v>
      </c>
      <c r="H185" t="s">
        <v>128</v>
      </c>
      <c r="I185" t="s">
        <v>129</v>
      </c>
      <c r="J185" s="53" t="s">
        <v>130</v>
      </c>
      <c r="K185" t="s">
        <v>131</v>
      </c>
      <c r="L185" t="s">
        <v>129</v>
      </c>
      <c r="M185" t="s">
        <v>129</v>
      </c>
      <c r="N185" t="s">
        <v>129</v>
      </c>
      <c r="O185" s="54">
        <v>45569.455166423613</v>
      </c>
      <c r="P185" s="54">
        <v>45622.504656331017</v>
      </c>
      <c r="Q185" s="2">
        <v>45588</v>
      </c>
      <c r="R185" s="2">
        <v>45616</v>
      </c>
      <c r="S185" s="2">
        <v>45292</v>
      </c>
      <c r="T185" s="2">
        <v>45657</v>
      </c>
      <c r="U185" s="2">
        <v>45596</v>
      </c>
      <c r="V185" s="2">
        <v>45622</v>
      </c>
      <c r="W185">
        <f t="shared" si="10"/>
        <v>10</v>
      </c>
      <c r="X185">
        <f t="shared" si="11"/>
        <v>2024</v>
      </c>
      <c r="Y185">
        <f t="shared" si="12"/>
        <v>11</v>
      </c>
      <c r="Z185">
        <f t="shared" si="13"/>
        <v>2024</v>
      </c>
      <c r="AA185" s="111">
        <f t="shared" si="14"/>
        <v>53.049489907403768</v>
      </c>
    </row>
    <row r="186" spans="1:27" x14ac:dyDescent="0.25">
      <c r="A186" s="53" t="s">
        <v>3869</v>
      </c>
      <c r="B186" t="s">
        <v>124</v>
      </c>
      <c r="C186" t="s">
        <v>3870</v>
      </c>
      <c r="D186" t="s">
        <v>171</v>
      </c>
      <c r="E186" t="s">
        <v>129</v>
      </c>
      <c r="F186" t="s">
        <v>129</v>
      </c>
      <c r="G186" t="s">
        <v>129</v>
      </c>
      <c r="H186" t="s">
        <v>736</v>
      </c>
      <c r="I186" t="s">
        <v>129</v>
      </c>
      <c r="J186" s="53" t="s">
        <v>719</v>
      </c>
      <c r="K186" t="s">
        <v>720</v>
      </c>
      <c r="L186" t="s">
        <v>3871</v>
      </c>
      <c r="M186" t="s">
        <v>129</v>
      </c>
      <c r="N186" t="s">
        <v>3872</v>
      </c>
      <c r="O186" s="54">
        <v>45569.373760706017</v>
      </c>
      <c r="P186" s="54">
        <v>45572.536941967592</v>
      </c>
      <c r="Q186" s="2">
        <v>45292</v>
      </c>
      <c r="R186" s="2">
        <v>45657</v>
      </c>
      <c r="S186" s="2">
        <v>45292</v>
      </c>
      <c r="T186" s="2">
        <v>45657</v>
      </c>
      <c r="U186" t="s">
        <v>129</v>
      </c>
      <c r="V186" t="s">
        <v>129</v>
      </c>
      <c r="W186">
        <f t="shared" si="10"/>
        <v>10</v>
      </c>
      <c r="X186">
        <f t="shared" si="11"/>
        <v>2024</v>
      </c>
      <c r="Y186">
        <f t="shared" si="12"/>
        <v>10</v>
      </c>
      <c r="Z186">
        <f t="shared" si="13"/>
        <v>2024</v>
      </c>
      <c r="AA186" s="111">
        <f t="shared" si="14"/>
        <v>3.1631812615742092</v>
      </c>
    </row>
    <row r="187" spans="1:27" hidden="1" x14ac:dyDescent="0.25">
      <c r="A187" s="53" t="s">
        <v>3873</v>
      </c>
      <c r="B187" t="s">
        <v>124</v>
      </c>
      <c r="C187" t="s">
        <v>3874</v>
      </c>
      <c r="D187" t="s">
        <v>148</v>
      </c>
      <c r="E187" t="s">
        <v>129</v>
      </c>
      <c r="F187" t="s">
        <v>129</v>
      </c>
      <c r="G187" t="s">
        <v>129</v>
      </c>
      <c r="H187" t="s">
        <v>128</v>
      </c>
      <c r="I187" t="s">
        <v>129</v>
      </c>
      <c r="J187" s="53" t="s">
        <v>130</v>
      </c>
      <c r="K187" t="s">
        <v>131</v>
      </c>
      <c r="L187" t="s">
        <v>3536</v>
      </c>
      <c r="M187" t="s">
        <v>570</v>
      </c>
      <c r="N187" t="s">
        <v>3875</v>
      </c>
      <c r="O187" s="54">
        <v>45568.699117199074</v>
      </c>
      <c r="P187" s="54">
        <v>45622.421103229164</v>
      </c>
      <c r="Q187" s="2">
        <v>45292</v>
      </c>
      <c r="R187" s="2">
        <v>45657</v>
      </c>
      <c r="S187" s="2">
        <v>45292</v>
      </c>
      <c r="T187" s="2">
        <v>45657</v>
      </c>
      <c r="U187" t="s">
        <v>129</v>
      </c>
      <c r="V187" s="2">
        <v>45622</v>
      </c>
      <c r="W187">
        <f t="shared" si="10"/>
        <v>10</v>
      </c>
      <c r="X187">
        <f t="shared" si="11"/>
        <v>2024</v>
      </c>
      <c r="Y187">
        <f t="shared" si="12"/>
        <v>11</v>
      </c>
      <c r="Z187">
        <f t="shared" si="13"/>
        <v>2024</v>
      </c>
      <c r="AA187" s="111">
        <f t="shared" si="14"/>
        <v>53.721986030090193</v>
      </c>
    </row>
    <row r="188" spans="1:27" hidden="1" x14ac:dyDescent="0.25">
      <c r="A188" s="53" t="s">
        <v>3876</v>
      </c>
      <c r="B188" t="s">
        <v>124</v>
      </c>
      <c r="C188" t="s">
        <v>3877</v>
      </c>
      <c r="D188" t="s">
        <v>148</v>
      </c>
      <c r="E188" t="s">
        <v>135</v>
      </c>
      <c r="F188" t="s">
        <v>75</v>
      </c>
      <c r="G188" t="s">
        <v>102</v>
      </c>
      <c r="H188" t="s">
        <v>128</v>
      </c>
      <c r="I188" t="s">
        <v>129</v>
      </c>
      <c r="J188" s="53" t="s">
        <v>130</v>
      </c>
      <c r="K188" t="s">
        <v>131</v>
      </c>
      <c r="L188" t="s">
        <v>3291</v>
      </c>
      <c r="M188" t="s">
        <v>129</v>
      </c>
      <c r="N188" t="s">
        <v>129</v>
      </c>
      <c r="O188" s="54">
        <v>45568.696986249997</v>
      </c>
      <c r="P188" s="54">
        <v>45611.5072137963</v>
      </c>
      <c r="Q188" s="2">
        <v>45575</v>
      </c>
      <c r="R188" s="2">
        <v>45602</v>
      </c>
      <c r="S188" s="2">
        <v>45292</v>
      </c>
      <c r="T188" s="2">
        <v>45657</v>
      </c>
      <c r="U188" s="2">
        <v>45583</v>
      </c>
      <c r="V188" s="2">
        <v>45611</v>
      </c>
      <c r="W188">
        <f t="shared" si="10"/>
        <v>10</v>
      </c>
      <c r="X188">
        <f t="shared" si="11"/>
        <v>2024</v>
      </c>
      <c r="Y188">
        <f t="shared" si="12"/>
        <v>11</v>
      </c>
      <c r="Z188">
        <f t="shared" si="13"/>
        <v>2024</v>
      </c>
      <c r="AA188" s="111">
        <f t="shared" si="14"/>
        <v>42.810227546302485</v>
      </c>
    </row>
    <row r="189" spans="1:27" hidden="1" x14ac:dyDescent="0.25">
      <c r="A189" s="53" t="s">
        <v>3878</v>
      </c>
      <c r="B189" t="s">
        <v>124</v>
      </c>
      <c r="C189" t="s">
        <v>3879</v>
      </c>
      <c r="D189" t="s">
        <v>148</v>
      </c>
      <c r="E189" t="s">
        <v>416</v>
      </c>
      <c r="F189" t="s">
        <v>3880</v>
      </c>
      <c r="G189" t="s">
        <v>3283</v>
      </c>
      <c r="H189" t="s">
        <v>128</v>
      </c>
      <c r="I189" s="53" t="s">
        <v>3865</v>
      </c>
      <c r="J189" s="53" t="s">
        <v>3881</v>
      </c>
      <c r="K189" t="s">
        <v>3285</v>
      </c>
      <c r="L189" t="s">
        <v>129</v>
      </c>
      <c r="M189" t="s">
        <v>129</v>
      </c>
      <c r="N189" t="s">
        <v>129</v>
      </c>
      <c r="O189" s="54">
        <v>45568.516118749998</v>
      </c>
      <c r="P189" s="54">
        <v>45594.629101516206</v>
      </c>
      <c r="Q189" s="2">
        <v>45568</v>
      </c>
      <c r="R189" s="2">
        <v>45580</v>
      </c>
      <c r="S189" s="2">
        <v>45536</v>
      </c>
      <c r="T189" s="2">
        <v>45657</v>
      </c>
      <c r="U189" s="2">
        <v>45568</v>
      </c>
      <c r="V189" s="2">
        <v>45594</v>
      </c>
      <c r="W189">
        <f t="shared" si="10"/>
        <v>10</v>
      </c>
      <c r="X189">
        <f t="shared" si="11"/>
        <v>2024</v>
      </c>
      <c r="Y189">
        <f t="shared" si="12"/>
        <v>10</v>
      </c>
      <c r="Z189">
        <f t="shared" si="13"/>
        <v>2024</v>
      </c>
      <c r="AA189" s="111">
        <f t="shared" si="14"/>
        <v>26.112982766208006</v>
      </c>
    </row>
    <row r="190" spans="1:27" hidden="1" x14ac:dyDescent="0.25">
      <c r="A190" s="53" t="s">
        <v>3882</v>
      </c>
      <c r="B190" t="s">
        <v>124</v>
      </c>
      <c r="C190" t="s">
        <v>3883</v>
      </c>
      <c r="D190" t="s">
        <v>148</v>
      </c>
      <c r="E190" t="s">
        <v>129</v>
      </c>
      <c r="F190" t="s">
        <v>129</v>
      </c>
      <c r="G190" t="s">
        <v>139</v>
      </c>
      <c r="H190" t="s">
        <v>128</v>
      </c>
      <c r="I190" t="s">
        <v>129</v>
      </c>
      <c r="J190" s="53" t="s">
        <v>130</v>
      </c>
      <c r="K190" t="s">
        <v>131</v>
      </c>
      <c r="L190" t="s">
        <v>129</v>
      </c>
      <c r="M190" t="s">
        <v>570</v>
      </c>
      <c r="N190" t="s">
        <v>3884</v>
      </c>
      <c r="O190" s="54">
        <v>45568.411555115737</v>
      </c>
      <c r="P190" s="54">
        <v>45569.521938784725</v>
      </c>
      <c r="Q190" s="2">
        <v>45292</v>
      </c>
      <c r="R190" s="2">
        <v>45657</v>
      </c>
      <c r="S190" s="2">
        <v>45292</v>
      </c>
      <c r="T190" s="2">
        <v>45657</v>
      </c>
      <c r="U190" t="s">
        <v>129</v>
      </c>
      <c r="V190" s="2">
        <v>45569</v>
      </c>
      <c r="W190">
        <f t="shared" si="10"/>
        <v>10</v>
      </c>
      <c r="X190">
        <f t="shared" si="11"/>
        <v>2024</v>
      </c>
      <c r="Y190">
        <f t="shared" si="12"/>
        <v>10</v>
      </c>
      <c r="Z190">
        <f t="shared" si="13"/>
        <v>2024</v>
      </c>
      <c r="AA190" s="111">
        <f t="shared" si="14"/>
        <v>1.1103836689871969</v>
      </c>
    </row>
    <row r="191" spans="1:27" hidden="1" x14ac:dyDescent="0.25">
      <c r="A191" s="53" t="s">
        <v>3885</v>
      </c>
      <c r="B191" t="s">
        <v>124</v>
      </c>
      <c r="C191" t="s">
        <v>3886</v>
      </c>
      <c r="D191" t="s">
        <v>148</v>
      </c>
      <c r="E191" t="s">
        <v>129</v>
      </c>
      <c r="F191" t="s">
        <v>129</v>
      </c>
      <c r="G191" t="s">
        <v>139</v>
      </c>
      <c r="H191" t="s">
        <v>128</v>
      </c>
      <c r="I191" t="s">
        <v>129</v>
      </c>
      <c r="J191" s="53" t="s">
        <v>130</v>
      </c>
      <c r="K191" t="s">
        <v>131</v>
      </c>
      <c r="L191" t="s">
        <v>569</v>
      </c>
      <c r="M191" t="s">
        <v>570</v>
      </c>
      <c r="N191" t="s">
        <v>3887</v>
      </c>
      <c r="O191" s="54">
        <v>45567.413816238426</v>
      </c>
      <c r="P191" s="54">
        <v>45572.458090243053</v>
      </c>
      <c r="Q191" s="2">
        <v>45567</v>
      </c>
      <c r="R191" s="2">
        <v>45568</v>
      </c>
      <c r="S191" s="2">
        <v>45567</v>
      </c>
      <c r="T191" s="2">
        <v>45572</v>
      </c>
      <c r="U191" t="s">
        <v>129</v>
      </c>
      <c r="V191" s="2">
        <v>45572</v>
      </c>
      <c r="W191">
        <f t="shared" si="10"/>
        <v>10</v>
      </c>
      <c r="X191">
        <f t="shared" si="11"/>
        <v>2024</v>
      </c>
      <c r="Y191">
        <f t="shared" si="12"/>
        <v>10</v>
      </c>
      <c r="Z191">
        <f t="shared" si="13"/>
        <v>2024</v>
      </c>
      <c r="AA191" s="111">
        <f t="shared" si="14"/>
        <v>5.0442740046273684</v>
      </c>
    </row>
    <row r="192" spans="1:27" hidden="1" x14ac:dyDescent="0.25">
      <c r="A192" s="53" t="s">
        <v>3888</v>
      </c>
      <c r="B192" t="s">
        <v>124</v>
      </c>
      <c r="C192" t="s">
        <v>3889</v>
      </c>
      <c r="D192" t="s">
        <v>148</v>
      </c>
      <c r="E192" t="s">
        <v>129</v>
      </c>
      <c r="F192" t="s">
        <v>129</v>
      </c>
      <c r="G192" t="s">
        <v>139</v>
      </c>
      <c r="H192" t="s">
        <v>128</v>
      </c>
      <c r="I192" t="s">
        <v>129</v>
      </c>
      <c r="J192" s="53" t="s">
        <v>130</v>
      </c>
      <c r="K192" t="s">
        <v>131</v>
      </c>
      <c r="L192" t="s">
        <v>569</v>
      </c>
      <c r="M192" t="s">
        <v>580</v>
      </c>
      <c r="N192" t="s">
        <v>3890</v>
      </c>
      <c r="O192" s="54">
        <v>45567.413661527775</v>
      </c>
      <c r="P192" s="54">
        <v>45567.48394997685</v>
      </c>
      <c r="Q192" s="2">
        <v>45292</v>
      </c>
      <c r="R192" s="2">
        <v>45657</v>
      </c>
      <c r="S192" s="2">
        <v>45292</v>
      </c>
      <c r="T192" s="2">
        <v>45657</v>
      </c>
      <c r="U192" t="s">
        <v>129</v>
      </c>
      <c r="V192" s="2">
        <v>45567</v>
      </c>
      <c r="W192">
        <f t="shared" si="10"/>
        <v>10</v>
      </c>
      <c r="X192">
        <f t="shared" si="11"/>
        <v>2024</v>
      </c>
      <c r="Y192">
        <f t="shared" si="12"/>
        <v>10</v>
      </c>
      <c r="Z192">
        <f t="shared" si="13"/>
        <v>2024</v>
      </c>
      <c r="AA192" s="111">
        <f t="shared" si="14"/>
        <v>7.0288449074723758E-2</v>
      </c>
    </row>
    <row r="193" spans="1:27" hidden="1" x14ac:dyDescent="0.25">
      <c r="A193" s="53" t="s">
        <v>3891</v>
      </c>
      <c r="B193" t="s">
        <v>124</v>
      </c>
      <c r="C193" t="s">
        <v>3892</v>
      </c>
      <c r="D193" t="s">
        <v>148</v>
      </c>
      <c r="E193" t="s">
        <v>129</v>
      </c>
      <c r="F193" t="s">
        <v>129</v>
      </c>
      <c r="G193" t="s">
        <v>139</v>
      </c>
      <c r="H193" t="s">
        <v>128</v>
      </c>
      <c r="I193" t="s">
        <v>129</v>
      </c>
      <c r="J193" s="53" t="s">
        <v>130</v>
      </c>
      <c r="K193" t="s">
        <v>131</v>
      </c>
      <c r="L193" t="s">
        <v>569</v>
      </c>
      <c r="M193" t="s">
        <v>570</v>
      </c>
      <c r="N193" t="s">
        <v>3893</v>
      </c>
      <c r="O193" s="54">
        <v>45566.415841111113</v>
      </c>
      <c r="P193" s="54">
        <v>45569.423453229167</v>
      </c>
      <c r="Q193" s="2">
        <v>45566</v>
      </c>
      <c r="R193" t="s">
        <v>129</v>
      </c>
      <c r="S193" s="2">
        <v>45566</v>
      </c>
      <c r="T193" s="2">
        <v>45568</v>
      </c>
      <c r="U193" t="s">
        <v>129</v>
      </c>
      <c r="V193" s="2">
        <v>45569</v>
      </c>
      <c r="W193">
        <f t="shared" si="10"/>
        <v>10</v>
      </c>
      <c r="X193">
        <f t="shared" si="11"/>
        <v>2024</v>
      </c>
      <c r="Y193">
        <f t="shared" si="12"/>
        <v>10</v>
      </c>
      <c r="Z193">
        <f t="shared" si="13"/>
        <v>2024</v>
      </c>
      <c r="AA193" s="111">
        <f t="shared" si="14"/>
        <v>3.0076121180536575</v>
      </c>
    </row>
    <row r="194" spans="1:27" x14ac:dyDescent="0.25">
      <c r="A194" s="53" t="s">
        <v>3894</v>
      </c>
      <c r="B194" t="s">
        <v>124</v>
      </c>
      <c r="C194" t="s">
        <v>3895</v>
      </c>
      <c r="D194" t="s">
        <v>171</v>
      </c>
      <c r="E194" t="s">
        <v>129</v>
      </c>
      <c r="F194" t="s">
        <v>129</v>
      </c>
      <c r="G194" t="s">
        <v>129</v>
      </c>
      <c r="H194" t="s">
        <v>128</v>
      </c>
      <c r="I194" t="s">
        <v>129</v>
      </c>
      <c r="J194" s="53" t="s">
        <v>130</v>
      </c>
      <c r="K194" t="s">
        <v>720</v>
      </c>
      <c r="L194" t="s">
        <v>3862</v>
      </c>
      <c r="M194" t="s">
        <v>570</v>
      </c>
      <c r="N194" t="s">
        <v>3872</v>
      </c>
      <c r="O194" s="54">
        <v>45566.413188587961</v>
      </c>
      <c r="P194" s="54">
        <v>45572.537348912039</v>
      </c>
      <c r="Q194" s="2">
        <v>45566</v>
      </c>
      <c r="R194" t="s">
        <v>129</v>
      </c>
      <c r="S194" s="2">
        <v>45566</v>
      </c>
      <c r="T194" s="2">
        <v>45568</v>
      </c>
      <c r="U194" t="s">
        <v>129</v>
      </c>
      <c r="V194" t="s">
        <v>129</v>
      </c>
      <c r="W194">
        <f t="shared" si="10"/>
        <v>10</v>
      </c>
      <c r="X194">
        <f t="shared" si="11"/>
        <v>2024</v>
      </c>
      <c r="Y194">
        <f t="shared" si="12"/>
        <v>10</v>
      </c>
      <c r="Z194">
        <f t="shared" si="13"/>
        <v>2024</v>
      </c>
      <c r="AA194" s="111">
        <f t="shared" si="14"/>
        <v>6.1241603240778204</v>
      </c>
    </row>
    <row r="195" spans="1:27" hidden="1" x14ac:dyDescent="0.25">
      <c r="A195" s="53" t="s">
        <v>3896</v>
      </c>
      <c r="B195" t="s">
        <v>124</v>
      </c>
      <c r="C195" t="s">
        <v>3897</v>
      </c>
      <c r="D195" t="s">
        <v>148</v>
      </c>
      <c r="E195" t="s">
        <v>129</v>
      </c>
      <c r="F195" t="s">
        <v>129</v>
      </c>
      <c r="G195" t="s">
        <v>139</v>
      </c>
      <c r="H195" t="s">
        <v>128</v>
      </c>
      <c r="I195" t="s">
        <v>129</v>
      </c>
      <c r="J195" s="53" t="s">
        <v>130</v>
      </c>
      <c r="K195" t="s">
        <v>131</v>
      </c>
      <c r="L195" t="s">
        <v>569</v>
      </c>
      <c r="M195" t="s">
        <v>570</v>
      </c>
      <c r="N195" t="s">
        <v>3898</v>
      </c>
      <c r="O195" s="54">
        <v>45566.411197615744</v>
      </c>
      <c r="P195" s="54">
        <v>45569.41850028935</v>
      </c>
      <c r="Q195" s="2">
        <v>45292</v>
      </c>
      <c r="R195" s="2">
        <v>45657</v>
      </c>
      <c r="S195" s="2">
        <v>45292</v>
      </c>
      <c r="T195" s="2">
        <v>45657</v>
      </c>
      <c r="U195" t="s">
        <v>129</v>
      </c>
      <c r="V195" s="2">
        <v>45569</v>
      </c>
      <c r="W195">
        <f t="shared" ref="W195:W258" si="15">MONTH(O195)</f>
        <v>10</v>
      </c>
      <c r="X195">
        <f t="shared" ref="X195:X258" si="16">YEAR(O195)</f>
        <v>2024</v>
      </c>
      <c r="Y195">
        <f t="shared" ref="Y195:Y258" si="17">IFERROR(MONTH(P195),0)</f>
        <v>10</v>
      </c>
      <c r="Z195">
        <f t="shared" ref="Z195:Z258" si="18">IFERROR(YEAR(P195),0)</f>
        <v>2024</v>
      </c>
      <c r="AA195" s="111">
        <f t="shared" ref="AA195:AA258" si="19">IFERROR(P195-O195,0)</f>
        <v>3.0073026736063184</v>
      </c>
    </row>
    <row r="196" spans="1:27" hidden="1" x14ac:dyDescent="0.25">
      <c r="A196" s="53" t="s">
        <v>3899</v>
      </c>
      <c r="B196" t="s">
        <v>124</v>
      </c>
      <c r="C196" t="s">
        <v>3900</v>
      </c>
      <c r="D196" t="s">
        <v>148</v>
      </c>
      <c r="E196" t="s">
        <v>129</v>
      </c>
      <c r="F196" t="s">
        <v>129</v>
      </c>
      <c r="G196" t="s">
        <v>139</v>
      </c>
      <c r="H196" t="s">
        <v>128</v>
      </c>
      <c r="I196" t="s">
        <v>129</v>
      </c>
      <c r="J196" s="53" t="s">
        <v>130</v>
      </c>
      <c r="K196" t="s">
        <v>131</v>
      </c>
      <c r="L196" t="s">
        <v>569</v>
      </c>
      <c r="M196" t="s">
        <v>570</v>
      </c>
      <c r="N196" t="s">
        <v>3901</v>
      </c>
      <c r="O196" s="54">
        <v>45565.677466145833</v>
      </c>
      <c r="P196" s="54">
        <v>45567.674200856483</v>
      </c>
      <c r="Q196" s="2">
        <v>45565</v>
      </c>
      <c r="R196" t="s">
        <v>129</v>
      </c>
      <c r="S196" s="2">
        <v>45565</v>
      </c>
      <c r="T196" s="2">
        <v>45567</v>
      </c>
      <c r="U196" t="s">
        <v>129</v>
      </c>
      <c r="V196" s="2">
        <v>45567</v>
      </c>
      <c r="W196">
        <f t="shared" si="15"/>
        <v>9</v>
      </c>
      <c r="X196">
        <f t="shared" si="16"/>
        <v>2024</v>
      </c>
      <c r="Y196">
        <f t="shared" si="17"/>
        <v>10</v>
      </c>
      <c r="Z196">
        <f t="shared" si="18"/>
        <v>2024</v>
      </c>
      <c r="AA196" s="111">
        <f t="shared" si="19"/>
        <v>1.9967347106503439</v>
      </c>
    </row>
    <row r="197" spans="1:27" hidden="1" x14ac:dyDescent="0.25">
      <c r="A197" s="53" t="s">
        <v>3902</v>
      </c>
      <c r="B197" t="s">
        <v>124</v>
      </c>
      <c r="C197" t="s">
        <v>3903</v>
      </c>
      <c r="D197" t="s">
        <v>148</v>
      </c>
      <c r="E197" t="s">
        <v>129</v>
      </c>
      <c r="F197" t="s">
        <v>129</v>
      </c>
      <c r="G197" t="s">
        <v>139</v>
      </c>
      <c r="H197" t="s">
        <v>128</v>
      </c>
      <c r="I197" t="s">
        <v>129</v>
      </c>
      <c r="J197" s="53" t="s">
        <v>3486</v>
      </c>
      <c r="K197" t="s">
        <v>131</v>
      </c>
      <c r="L197" t="s">
        <v>569</v>
      </c>
      <c r="M197" t="s">
        <v>570</v>
      </c>
      <c r="N197" t="s">
        <v>3904</v>
      </c>
      <c r="O197" s="54">
        <v>45565.658443287037</v>
      </c>
      <c r="P197" s="54">
        <v>45567.411676388889</v>
      </c>
      <c r="Q197" s="2">
        <v>45292</v>
      </c>
      <c r="R197" s="2">
        <v>45657</v>
      </c>
      <c r="S197" s="2">
        <v>45292</v>
      </c>
      <c r="T197" s="2">
        <v>45657</v>
      </c>
      <c r="U197" t="s">
        <v>129</v>
      </c>
      <c r="V197" s="2">
        <v>45567</v>
      </c>
      <c r="W197">
        <f t="shared" si="15"/>
        <v>9</v>
      </c>
      <c r="X197">
        <f t="shared" si="16"/>
        <v>2024</v>
      </c>
      <c r="Y197">
        <f t="shared" si="17"/>
        <v>10</v>
      </c>
      <c r="Z197">
        <f t="shared" si="18"/>
        <v>2024</v>
      </c>
      <c r="AA197" s="111">
        <f t="shared" si="19"/>
        <v>1.7532331018519471</v>
      </c>
    </row>
    <row r="198" spans="1:27" hidden="1" x14ac:dyDescent="0.25">
      <c r="A198" s="53" t="s">
        <v>3905</v>
      </c>
      <c r="B198" t="s">
        <v>124</v>
      </c>
      <c r="C198" t="s">
        <v>3906</v>
      </c>
      <c r="D198" t="s">
        <v>148</v>
      </c>
      <c r="E198" t="s">
        <v>129</v>
      </c>
      <c r="F198" t="s">
        <v>129</v>
      </c>
      <c r="G198" t="s">
        <v>139</v>
      </c>
      <c r="H198" t="s">
        <v>128</v>
      </c>
      <c r="I198" t="s">
        <v>129</v>
      </c>
      <c r="J198" s="53" t="s">
        <v>130</v>
      </c>
      <c r="K198" t="s">
        <v>131</v>
      </c>
      <c r="L198" t="s">
        <v>3536</v>
      </c>
      <c r="M198" t="s">
        <v>570</v>
      </c>
      <c r="N198" t="s">
        <v>3907</v>
      </c>
      <c r="O198" s="54">
        <v>45565.630536539349</v>
      </c>
      <c r="P198" s="54">
        <v>45566.534714259258</v>
      </c>
      <c r="Q198" s="2">
        <v>45565</v>
      </c>
      <c r="R198" s="2">
        <v>45657</v>
      </c>
      <c r="S198" s="2">
        <v>45565</v>
      </c>
      <c r="T198" s="2">
        <v>45568</v>
      </c>
      <c r="U198" t="s">
        <v>129</v>
      </c>
      <c r="V198" s="2">
        <v>45566</v>
      </c>
      <c r="W198">
        <f t="shared" si="15"/>
        <v>9</v>
      </c>
      <c r="X198">
        <f t="shared" si="16"/>
        <v>2024</v>
      </c>
      <c r="Y198">
        <f t="shared" si="17"/>
        <v>10</v>
      </c>
      <c r="Z198">
        <f t="shared" si="18"/>
        <v>2024</v>
      </c>
      <c r="AA198" s="111">
        <f t="shared" si="19"/>
        <v>0.90417771990905749</v>
      </c>
    </row>
    <row r="199" spans="1:27" hidden="1" x14ac:dyDescent="0.25">
      <c r="A199" s="53" t="s">
        <v>3908</v>
      </c>
      <c r="B199" t="s">
        <v>124</v>
      </c>
      <c r="C199" t="s">
        <v>3909</v>
      </c>
      <c r="D199" t="s">
        <v>171</v>
      </c>
      <c r="E199" t="s">
        <v>129</v>
      </c>
      <c r="F199" t="s">
        <v>129</v>
      </c>
      <c r="G199" t="s">
        <v>129</v>
      </c>
      <c r="H199" t="s">
        <v>128</v>
      </c>
      <c r="I199" t="s">
        <v>129</v>
      </c>
      <c r="J199" s="53" t="s">
        <v>130</v>
      </c>
      <c r="K199" t="s">
        <v>131</v>
      </c>
      <c r="L199" t="s">
        <v>129</v>
      </c>
      <c r="M199" t="s">
        <v>129</v>
      </c>
      <c r="N199" t="s">
        <v>129</v>
      </c>
      <c r="O199" s="54">
        <v>45565.408610115737</v>
      </c>
      <c r="P199" s="54">
        <v>45650.47379329861</v>
      </c>
      <c r="Q199" s="2">
        <v>45292</v>
      </c>
      <c r="R199" s="2">
        <v>45657</v>
      </c>
      <c r="S199" s="2">
        <v>45292</v>
      </c>
      <c r="T199" s="2">
        <v>45657</v>
      </c>
      <c r="U199" t="s">
        <v>129</v>
      </c>
      <c r="V199" t="s">
        <v>129</v>
      </c>
      <c r="W199">
        <f t="shared" si="15"/>
        <v>9</v>
      </c>
      <c r="X199">
        <f t="shared" si="16"/>
        <v>2024</v>
      </c>
      <c r="Y199">
        <f t="shared" si="17"/>
        <v>12</v>
      </c>
      <c r="Z199">
        <f t="shared" si="18"/>
        <v>2024</v>
      </c>
      <c r="AA199" s="111">
        <f t="shared" si="19"/>
        <v>85.065183182872715</v>
      </c>
    </row>
    <row r="200" spans="1:27" hidden="1" x14ac:dyDescent="0.25">
      <c r="A200" s="53" t="s">
        <v>3910</v>
      </c>
      <c r="B200" t="s">
        <v>124</v>
      </c>
      <c r="C200" t="s">
        <v>3911</v>
      </c>
      <c r="D200" t="s">
        <v>148</v>
      </c>
      <c r="E200" t="s">
        <v>129</v>
      </c>
      <c r="F200" t="s">
        <v>129</v>
      </c>
      <c r="G200" t="s">
        <v>139</v>
      </c>
      <c r="H200" t="s">
        <v>128</v>
      </c>
      <c r="I200" t="s">
        <v>129</v>
      </c>
      <c r="J200" s="53" t="s">
        <v>130</v>
      </c>
      <c r="K200" t="s">
        <v>131</v>
      </c>
      <c r="L200" t="s">
        <v>569</v>
      </c>
      <c r="M200" t="s">
        <v>570</v>
      </c>
      <c r="N200" t="s">
        <v>3912</v>
      </c>
      <c r="O200" s="54">
        <v>45565.40785679398</v>
      </c>
      <c r="P200" s="54">
        <v>45573.413399942132</v>
      </c>
      <c r="Q200" s="2">
        <v>45292</v>
      </c>
      <c r="R200" s="2">
        <v>45657</v>
      </c>
      <c r="S200" s="2">
        <v>45292</v>
      </c>
      <c r="T200" s="2">
        <v>45657</v>
      </c>
      <c r="U200" t="s">
        <v>129</v>
      </c>
      <c r="V200" s="2">
        <v>45573</v>
      </c>
      <c r="W200">
        <f t="shared" si="15"/>
        <v>9</v>
      </c>
      <c r="X200">
        <f t="shared" si="16"/>
        <v>2024</v>
      </c>
      <c r="Y200">
        <f t="shared" si="17"/>
        <v>10</v>
      </c>
      <c r="Z200">
        <f t="shared" si="18"/>
        <v>2024</v>
      </c>
      <c r="AA200" s="111">
        <f t="shared" si="19"/>
        <v>8.0055431481523556</v>
      </c>
    </row>
    <row r="201" spans="1:27" x14ac:dyDescent="0.25">
      <c r="A201" s="53" t="s">
        <v>3913</v>
      </c>
      <c r="B201" t="s">
        <v>124</v>
      </c>
      <c r="C201" t="s">
        <v>3914</v>
      </c>
      <c r="D201" t="s">
        <v>171</v>
      </c>
      <c r="E201" t="s">
        <v>129</v>
      </c>
      <c r="F201" t="s">
        <v>129</v>
      </c>
      <c r="G201" t="s">
        <v>129</v>
      </c>
      <c r="H201" t="s">
        <v>128</v>
      </c>
      <c r="I201" t="s">
        <v>129</v>
      </c>
      <c r="J201" s="53" t="s">
        <v>719</v>
      </c>
      <c r="K201" t="s">
        <v>720</v>
      </c>
      <c r="L201" t="s">
        <v>3862</v>
      </c>
      <c r="M201" t="s">
        <v>129</v>
      </c>
      <c r="N201" t="s">
        <v>129</v>
      </c>
      <c r="O201" s="54">
        <v>45561.750282743058</v>
      </c>
      <c r="P201" s="54">
        <v>45562.434485937498</v>
      </c>
      <c r="Q201" t="s">
        <v>129</v>
      </c>
      <c r="R201" t="s">
        <v>129</v>
      </c>
      <c r="S201" t="s">
        <v>129</v>
      </c>
      <c r="T201" t="s">
        <v>129</v>
      </c>
      <c r="U201" t="s">
        <v>129</v>
      </c>
      <c r="V201" t="s">
        <v>129</v>
      </c>
      <c r="W201">
        <f t="shared" si="15"/>
        <v>9</v>
      </c>
      <c r="X201">
        <f t="shared" si="16"/>
        <v>2024</v>
      </c>
      <c r="Y201">
        <f t="shared" si="17"/>
        <v>9</v>
      </c>
      <c r="Z201">
        <f t="shared" si="18"/>
        <v>2024</v>
      </c>
      <c r="AA201" s="111">
        <f t="shared" si="19"/>
        <v>0.68420319443976041</v>
      </c>
    </row>
    <row r="202" spans="1:27" x14ac:dyDescent="0.25">
      <c r="A202" s="53" t="s">
        <v>3915</v>
      </c>
      <c r="B202" t="s">
        <v>124</v>
      </c>
      <c r="C202" t="s">
        <v>3916</v>
      </c>
      <c r="D202" t="s">
        <v>148</v>
      </c>
      <c r="E202" t="s">
        <v>206</v>
      </c>
      <c r="F202" t="s">
        <v>3917</v>
      </c>
      <c r="G202" t="s">
        <v>874</v>
      </c>
      <c r="H202" t="s">
        <v>128</v>
      </c>
      <c r="I202" t="s">
        <v>129</v>
      </c>
      <c r="J202" s="53" t="s">
        <v>719</v>
      </c>
      <c r="K202" t="s">
        <v>720</v>
      </c>
      <c r="L202" t="s">
        <v>3401</v>
      </c>
      <c r="M202" t="s">
        <v>129</v>
      </c>
      <c r="N202" t="s">
        <v>129</v>
      </c>
      <c r="O202" s="54">
        <v>45561.742891631948</v>
      </c>
      <c r="P202" s="54">
        <v>45637.393855092596</v>
      </c>
      <c r="Q202" s="2">
        <v>45568</v>
      </c>
      <c r="R202" s="2">
        <v>45608</v>
      </c>
      <c r="S202" s="2">
        <v>45292</v>
      </c>
      <c r="T202" s="2">
        <v>45657</v>
      </c>
      <c r="U202" s="2">
        <v>45609</v>
      </c>
      <c r="V202" s="2">
        <v>45637</v>
      </c>
      <c r="W202">
        <f t="shared" si="15"/>
        <v>9</v>
      </c>
      <c r="X202">
        <f t="shared" si="16"/>
        <v>2024</v>
      </c>
      <c r="Y202">
        <f t="shared" si="17"/>
        <v>12</v>
      </c>
      <c r="Z202">
        <f t="shared" si="18"/>
        <v>2024</v>
      </c>
      <c r="AA202" s="111">
        <f t="shared" si="19"/>
        <v>75.6509634606482</v>
      </c>
    </row>
    <row r="203" spans="1:27" hidden="1" x14ac:dyDescent="0.25">
      <c r="A203" s="53" t="s">
        <v>3918</v>
      </c>
      <c r="B203" t="s">
        <v>124</v>
      </c>
      <c r="C203" t="s">
        <v>3919</v>
      </c>
      <c r="D203" t="s">
        <v>148</v>
      </c>
      <c r="E203" t="s">
        <v>129</v>
      </c>
      <c r="F203" t="s">
        <v>129</v>
      </c>
      <c r="G203" t="s">
        <v>139</v>
      </c>
      <c r="H203" t="s">
        <v>128</v>
      </c>
      <c r="I203" t="s">
        <v>129</v>
      </c>
      <c r="J203" s="53" t="s">
        <v>130</v>
      </c>
      <c r="K203" t="s">
        <v>131</v>
      </c>
      <c r="L203" t="s">
        <v>569</v>
      </c>
      <c r="M203" t="s">
        <v>570</v>
      </c>
      <c r="N203" t="s">
        <v>3920</v>
      </c>
      <c r="O203" s="54">
        <v>45561.629962349536</v>
      </c>
      <c r="P203" s="54">
        <v>45673.421060972221</v>
      </c>
      <c r="Q203" s="2">
        <v>45561</v>
      </c>
      <c r="R203" t="s">
        <v>129</v>
      </c>
      <c r="S203" s="2">
        <v>45561</v>
      </c>
      <c r="T203" s="2">
        <v>45565</v>
      </c>
      <c r="U203" t="s">
        <v>129</v>
      </c>
      <c r="V203" s="2">
        <v>45673</v>
      </c>
      <c r="W203">
        <f t="shared" si="15"/>
        <v>9</v>
      </c>
      <c r="X203">
        <f t="shared" si="16"/>
        <v>2024</v>
      </c>
      <c r="Y203">
        <f t="shared" si="17"/>
        <v>1</v>
      </c>
      <c r="Z203">
        <f t="shared" si="18"/>
        <v>2025</v>
      </c>
      <c r="AA203" s="111">
        <f t="shared" si="19"/>
        <v>111.79109862268524</v>
      </c>
    </row>
    <row r="204" spans="1:27" hidden="1" x14ac:dyDescent="0.25">
      <c r="A204" s="53" t="s">
        <v>3921</v>
      </c>
      <c r="B204" t="s">
        <v>124</v>
      </c>
      <c r="C204" t="s">
        <v>3922</v>
      </c>
      <c r="D204" t="s">
        <v>148</v>
      </c>
      <c r="E204" t="s">
        <v>129</v>
      </c>
      <c r="F204" t="s">
        <v>129</v>
      </c>
      <c r="G204" t="s">
        <v>3283</v>
      </c>
      <c r="H204" t="s">
        <v>128</v>
      </c>
      <c r="I204" s="53" t="s">
        <v>3865</v>
      </c>
      <c r="J204" s="53" t="s">
        <v>3866</v>
      </c>
      <c r="K204" t="s">
        <v>3285</v>
      </c>
      <c r="L204" t="s">
        <v>129</v>
      </c>
      <c r="M204" t="s">
        <v>129</v>
      </c>
      <c r="N204" t="s">
        <v>129</v>
      </c>
      <c r="O204" s="54">
        <v>45561.478976261576</v>
      </c>
      <c r="P204" s="54">
        <v>45567.49701324074</v>
      </c>
      <c r="Q204" t="s">
        <v>129</v>
      </c>
      <c r="R204" t="s">
        <v>129</v>
      </c>
      <c r="S204" t="s">
        <v>129</v>
      </c>
      <c r="T204" t="s">
        <v>129</v>
      </c>
      <c r="U204" s="2">
        <v>45566</v>
      </c>
      <c r="V204" s="2">
        <v>45567</v>
      </c>
      <c r="W204">
        <f t="shared" si="15"/>
        <v>9</v>
      </c>
      <c r="X204">
        <f t="shared" si="16"/>
        <v>2024</v>
      </c>
      <c r="Y204">
        <f t="shared" si="17"/>
        <v>10</v>
      </c>
      <c r="Z204">
        <f t="shared" si="18"/>
        <v>2024</v>
      </c>
      <c r="AA204" s="111">
        <f t="shared" si="19"/>
        <v>6.0180369791632984</v>
      </c>
    </row>
    <row r="205" spans="1:27" hidden="1" x14ac:dyDescent="0.25">
      <c r="A205" s="53" t="s">
        <v>3923</v>
      </c>
      <c r="B205" t="s">
        <v>124</v>
      </c>
      <c r="C205" t="s">
        <v>3924</v>
      </c>
      <c r="D205" t="s">
        <v>148</v>
      </c>
      <c r="E205" t="s">
        <v>129</v>
      </c>
      <c r="F205" t="s">
        <v>129</v>
      </c>
      <c r="G205" t="s">
        <v>3283</v>
      </c>
      <c r="H205" t="s">
        <v>128</v>
      </c>
      <c r="I205" s="53" t="s">
        <v>3865</v>
      </c>
      <c r="J205" s="53" t="s">
        <v>3881</v>
      </c>
      <c r="K205" t="s">
        <v>3285</v>
      </c>
      <c r="L205" t="s">
        <v>129</v>
      </c>
      <c r="M205" t="s">
        <v>129</v>
      </c>
      <c r="N205" t="s">
        <v>129</v>
      </c>
      <c r="O205" s="54">
        <v>45561.478586562502</v>
      </c>
      <c r="P205" s="54">
        <v>45684.418080578704</v>
      </c>
      <c r="Q205" t="s">
        <v>129</v>
      </c>
      <c r="R205" t="s">
        <v>129</v>
      </c>
      <c r="S205" s="2">
        <v>45536</v>
      </c>
      <c r="T205" s="2">
        <v>45657</v>
      </c>
      <c r="U205" s="2">
        <v>45566</v>
      </c>
      <c r="V205" s="2">
        <v>45684</v>
      </c>
      <c r="W205">
        <f t="shared" si="15"/>
        <v>9</v>
      </c>
      <c r="X205">
        <f t="shared" si="16"/>
        <v>2024</v>
      </c>
      <c r="Y205">
        <f t="shared" si="17"/>
        <v>1</v>
      </c>
      <c r="Z205">
        <f t="shared" si="18"/>
        <v>2025</v>
      </c>
      <c r="AA205" s="111">
        <f t="shared" si="19"/>
        <v>122.93949401620193</v>
      </c>
    </row>
    <row r="206" spans="1:27" hidden="1" x14ac:dyDescent="0.25">
      <c r="A206" s="53" t="s">
        <v>3925</v>
      </c>
      <c r="B206" t="s">
        <v>124</v>
      </c>
      <c r="C206" t="s">
        <v>3926</v>
      </c>
      <c r="D206" t="s">
        <v>148</v>
      </c>
      <c r="E206" t="s">
        <v>129</v>
      </c>
      <c r="F206" t="s">
        <v>129</v>
      </c>
      <c r="G206" t="s">
        <v>3283</v>
      </c>
      <c r="H206" t="s">
        <v>128</v>
      </c>
      <c r="I206" s="53" t="s">
        <v>3865</v>
      </c>
      <c r="J206" s="53" t="s">
        <v>3866</v>
      </c>
      <c r="K206" t="s">
        <v>3285</v>
      </c>
      <c r="L206" t="s">
        <v>129</v>
      </c>
      <c r="M206" t="s">
        <v>129</v>
      </c>
      <c r="N206" t="s">
        <v>129</v>
      </c>
      <c r="O206" s="54">
        <v>45561.473906157407</v>
      </c>
      <c r="P206" s="54">
        <v>45567.497610671293</v>
      </c>
      <c r="Q206" t="s">
        <v>129</v>
      </c>
      <c r="R206" t="s">
        <v>129</v>
      </c>
      <c r="S206" t="s">
        <v>129</v>
      </c>
      <c r="T206" t="s">
        <v>129</v>
      </c>
      <c r="U206" s="2">
        <v>45561</v>
      </c>
      <c r="V206" s="2">
        <v>45567</v>
      </c>
      <c r="W206">
        <f t="shared" si="15"/>
        <v>9</v>
      </c>
      <c r="X206">
        <f t="shared" si="16"/>
        <v>2024</v>
      </c>
      <c r="Y206">
        <f t="shared" si="17"/>
        <v>10</v>
      </c>
      <c r="Z206">
        <f t="shared" si="18"/>
        <v>2024</v>
      </c>
      <c r="AA206" s="111">
        <f t="shared" si="19"/>
        <v>6.0237045138856047</v>
      </c>
    </row>
    <row r="207" spans="1:27" hidden="1" x14ac:dyDescent="0.25">
      <c r="A207" s="53" t="s">
        <v>3927</v>
      </c>
      <c r="B207" t="s">
        <v>124</v>
      </c>
      <c r="C207" t="s">
        <v>3928</v>
      </c>
      <c r="D207" t="s">
        <v>148</v>
      </c>
      <c r="E207" t="s">
        <v>129</v>
      </c>
      <c r="F207" t="s">
        <v>129</v>
      </c>
      <c r="G207" t="s">
        <v>139</v>
      </c>
      <c r="H207" t="s">
        <v>128</v>
      </c>
      <c r="I207" t="s">
        <v>129</v>
      </c>
      <c r="J207" s="53" t="s">
        <v>130</v>
      </c>
      <c r="K207" t="s">
        <v>131</v>
      </c>
      <c r="L207" t="s">
        <v>569</v>
      </c>
      <c r="M207" t="s">
        <v>570</v>
      </c>
      <c r="N207" t="s">
        <v>3929</v>
      </c>
      <c r="O207" s="54">
        <v>45560.667209027779</v>
      </c>
      <c r="P207" s="54">
        <v>45582.422360763892</v>
      </c>
      <c r="Q207" s="2">
        <v>45560</v>
      </c>
      <c r="R207" s="2">
        <v>45657</v>
      </c>
      <c r="S207" s="2">
        <v>45560</v>
      </c>
      <c r="T207" s="2">
        <v>45562</v>
      </c>
      <c r="U207" t="s">
        <v>129</v>
      </c>
      <c r="V207" s="2">
        <v>45582</v>
      </c>
      <c r="W207">
        <f t="shared" si="15"/>
        <v>9</v>
      </c>
      <c r="X207">
        <f t="shared" si="16"/>
        <v>2024</v>
      </c>
      <c r="Y207">
        <f t="shared" si="17"/>
        <v>10</v>
      </c>
      <c r="Z207">
        <f t="shared" si="18"/>
        <v>2024</v>
      </c>
      <c r="AA207" s="111">
        <f t="shared" si="19"/>
        <v>21.755151736113476</v>
      </c>
    </row>
    <row r="208" spans="1:27" hidden="1" x14ac:dyDescent="0.25">
      <c r="A208" s="53" t="s">
        <v>3930</v>
      </c>
      <c r="B208" t="s">
        <v>124</v>
      </c>
      <c r="C208" t="s">
        <v>3931</v>
      </c>
      <c r="D208" t="s">
        <v>148</v>
      </c>
      <c r="E208" t="s">
        <v>129</v>
      </c>
      <c r="F208" t="s">
        <v>129</v>
      </c>
      <c r="G208" t="s">
        <v>139</v>
      </c>
      <c r="H208" t="s">
        <v>128</v>
      </c>
      <c r="I208" t="s">
        <v>129</v>
      </c>
      <c r="J208" s="53" t="s">
        <v>130</v>
      </c>
      <c r="K208" t="s">
        <v>131</v>
      </c>
      <c r="L208" t="s">
        <v>3536</v>
      </c>
      <c r="M208" t="s">
        <v>570</v>
      </c>
      <c r="N208" t="s">
        <v>3932</v>
      </c>
      <c r="O208" s="54">
        <v>45560.451663784719</v>
      </c>
      <c r="P208" s="54">
        <v>45590.392731932872</v>
      </c>
      <c r="Q208" s="2">
        <v>45560</v>
      </c>
      <c r="R208" t="s">
        <v>129</v>
      </c>
      <c r="S208" s="2">
        <v>45560</v>
      </c>
      <c r="T208" s="2">
        <v>45562</v>
      </c>
      <c r="U208" s="2">
        <v>45561</v>
      </c>
      <c r="V208" s="2">
        <v>45590</v>
      </c>
      <c r="W208">
        <f t="shared" si="15"/>
        <v>9</v>
      </c>
      <c r="X208">
        <f t="shared" si="16"/>
        <v>2024</v>
      </c>
      <c r="Y208">
        <f t="shared" si="17"/>
        <v>10</v>
      </c>
      <c r="Z208">
        <f t="shared" si="18"/>
        <v>2024</v>
      </c>
      <c r="AA208" s="111">
        <f t="shared" si="19"/>
        <v>29.941068148153136</v>
      </c>
    </row>
    <row r="209" spans="1:27" x14ac:dyDescent="0.25">
      <c r="A209" s="53" t="s">
        <v>3933</v>
      </c>
      <c r="B209" t="s">
        <v>124</v>
      </c>
      <c r="C209" t="s">
        <v>3934</v>
      </c>
      <c r="D209" t="s">
        <v>148</v>
      </c>
      <c r="E209" t="s">
        <v>1608</v>
      </c>
      <c r="F209" t="s">
        <v>3024</v>
      </c>
      <c r="G209" t="s">
        <v>874</v>
      </c>
      <c r="H209" t="s">
        <v>128</v>
      </c>
      <c r="I209" t="s">
        <v>129</v>
      </c>
      <c r="J209" s="53" t="s">
        <v>719</v>
      </c>
      <c r="K209" t="s">
        <v>720</v>
      </c>
      <c r="L209" t="s">
        <v>3509</v>
      </c>
      <c r="M209" t="s">
        <v>129</v>
      </c>
      <c r="N209" t="s">
        <v>129</v>
      </c>
      <c r="O209" s="54">
        <v>45559.675382465277</v>
      </c>
      <c r="P209" s="54">
        <v>45622.432043553243</v>
      </c>
      <c r="Q209" s="2">
        <v>45581</v>
      </c>
      <c r="R209" s="2">
        <v>45594</v>
      </c>
      <c r="S209" s="2">
        <v>45292</v>
      </c>
      <c r="T209" s="2">
        <v>45657</v>
      </c>
      <c r="U209" s="2">
        <v>45594</v>
      </c>
      <c r="V209" s="2">
        <v>45622</v>
      </c>
      <c r="W209">
        <f t="shared" si="15"/>
        <v>9</v>
      </c>
      <c r="X209">
        <f t="shared" si="16"/>
        <v>2024</v>
      </c>
      <c r="Y209">
        <f t="shared" si="17"/>
        <v>11</v>
      </c>
      <c r="Z209">
        <f t="shared" si="18"/>
        <v>2024</v>
      </c>
      <c r="AA209" s="111">
        <f t="shared" si="19"/>
        <v>62.756661087965767</v>
      </c>
    </row>
    <row r="210" spans="1:27" x14ac:dyDescent="0.25">
      <c r="A210" s="53" t="s">
        <v>3935</v>
      </c>
      <c r="B210" t="s">
        <v>124</v>
      </c>
      <c r="C210" t="s">
        <v>3936</v>
      </c>
      <c r="D210" t="s">
        <v>148</v>
      </c>
      <c r="E210" t="s">
        <v>135</v>
      </c>
      <c r="F210" t="s">
        <v>129</v>
      </c>
      <c r="G210" t="s">
        <v>874</v>
      </c>
      <c r="H210" t="s">
        <v>128</v>
      </c>
      <c r="I210" t="s">
        <v>129</v>
      </c>
      <c r="J210" s="53" t="s">
        <v>719</v>
      </c>
      <c r="K210" t="s">
        <v>720</v>
      </c>
      <c r="L210" t="s">
        <v>3509</v>
      </c>
      <c r="M210" t="s">
        <v>570</v>
      </c>
      <c r="N210" t="s">
        <v>129</v>
      </c>
      <c r="O210" s="54">
        <v>45559.438231238426</v>
      </c>
      <c r="P210" s="54">
        <v>45565.603146238427</v>
      </c>
      <c r="Q210" s="2">
        <v>45292</v>
      </c>
      <c r="R210" s="2">
        <v>45657</v>
      </c>
      <c r="S210" s="2">
        <v>45292</v>
      </c>
      <c r="T210" s="2">
        <v>45657</v>
      </c>
      <c r="U210" t="s">
        <v>129</v>
      </c>
      <c r="V210" s="2">
        <v>45565</v>
      </c>
      <c r="W210">
        <f t="shared" si="15"/>
        <v>9</v>
      </c>
      <c r="X210">
        <f t="shared" si="16"/>
        <v>2024</v>
      </c>
      <c r="Y210">
        <f t="shared" si="17"/>
        <v>9</v>
      </c>
      <c r="Z210">
        <f t="shared" si="18"/>
        <v>2024</v>
      </c>
      <c r="AA210" s="111">
        <f t="shared" si="19"/>
        <v>6.1649150000012014</v>
      </c>
    </row>
    <row r="211" spans="1:27" hidden="1" x14ac:dyDescent="0.25">
      <c r="A211" s="53" t="s">
        <v>3937</v>
      </c>
      <c r="B211" t="s">
        <v>124</v>
      </c>
      <c r="C211" t="s">
        <v>3938</v>
      </c>
      <c r="D211" t="s">
        <v>148</v>
      </c>
      <c r="E211" t="s">
        <v>129</v>
      </c>
      <c r="F211" t="s">
        <v>129</v>
      </c>
      <c r="G211" t="s">
        <v>139</v>
      </c>
      <c r="H211" t="s">
        <v>128</v>
      </c>
      <c r="I211" t="s">
        <v>129</v>
      </c>
      <c r="J211" s="53" t="s">
        <v>130</v>
      </c>
      <c r="K211" t="s">
        <v>131</v>
      </c>
      <c r="L211" t="s">
        <v>569</v>
      </c>
      <c r="M211" t="s">
        <v>570</v>
      </c>
      <c r="N211" t="s">
        <v>3939</v>
      </c>
      <c r="O211" s="54">
        <v>45559.436542662035</v>
      </c>
      <c r="P211" s="54">
        <v>45561.418992754632</v>
      </c>
      <c r="Q211" s="2">
        <v>45292</v>
      </c>
      <c r="R211" s="2">
        <v>45657</v>
      </c>
      <c r="S211" s="2">
        <v>45292</v>
      </c>
      <c r="T211" s="2">
        <v>45657</v>
      </c>
      <c r="U211" t="s">
        <v>129</v>
      </c>
      <c r="V211" s="2">
        <v>45561</v>
      </c>
      <c r="W211">
        <f t="shared" si="15"/>
        <v>9</v>
      </c>
      <c r="X211">
        <f t="shared" si="16"/>
        <v>2024</v>
      </c>
      <c r="Y211">
        <f t="shared" si="17"/>
        <v>9</v>
      </c>
      <c r="Z211">
        <f t="shared" si="18"/>
        <v>2024</v>
      </c>
      <c r="AA211" s="111">
        <f t="shared" si="19"/>
        <v>1.9824500925969915</v>
      </c>
    </row>
    <row r="212" spans="1:27" hidden="1" x14ac:dyDescent="0.25">
      <c r="A212" s="53" t="s">
        <v>3940</v>
      </c>
      <c r="B212" t="s">
        <v>124</v>
      </c>
      <c r="C212" t="s">
        <v>3941</v>
      </c>
      <c r="D212" t="s">
        <v>148</v>
      </c>
      <c r="E212" t="s">
        <v>129</v>
      </c>
      <c r="F212" t="s">
        <v>129</v>
      </c>
      <c r="G212" t="s">
        <v>139</v>
      </c>
      <c r="H212" t="s">
        <v>128</v>
      </c>
      <c r="I212" t="s">
        <v>129</v>
      </c>
      <c r="J212" s="53" t="s">
        <v>130</v>
      </c>
      <c r="K212" t="s">
        <v>131</v>
      </c>
      <c r="L212" t="s">
        <v>569</v>
      </c>
      <c r="M212" t="s">
        <v>580</v>
      </c>
      <c r="N212" t="s">
        <v>3942</v>
      </c>
      <c r="O212" s="54">
        <v>45559.425264641206</v>
      </c>
      <c r="P212" s="54">
        <v>45569.415043368055</v>
      </c>
      <c r="Q212" s="2">
        <v>45292</v>
      </c>
      <c r="R212" s="2">
        <v>45657</v>
      </c>
      <c r="S212" s="2">
        <v>45292</v>
      </c>
      <c r="T212" s="2">
        <v>45657</v>
      </c>
      <c r="U212" t="s">
        <v>129</v>
      </c>
      <c r="V212" s="2">
        <v>45569</v>
      </c>
      <c r="W212">
        <f t="shared" si="15"/>
        <v>9</v>
      </c>
      <c r="X212">
        <f t="shared" si="16"/>
        <v>2024</v>
      </c>
      <c r="Y212">
        <f t="shared" si="17"/>
        <v>10</v>
      </c>
      <c r="Z212">
        <f t="shared" si="18"/>
        <v>2024</v>
      </c>
      <c r="AA212" s="111">
        <f t="shared" si="19"/>
        <v>9.9897787268491811</v>
      </c>
    </row>
    <row r="213" spans="1:27" x14ac:dyDescent="0.25">
      <c r="A213" s="53" t="s">
        <v>3943</v>
      </c>
      <c r="B213" t="s">
        <v>124</v>
      </c>
      <c r="C213" t="s">
        <v>3944</v>
      </c>
      <c r="D213" t="s">
        <v>171</v>
      </c>
      <c r="E213" t="s">
        <v>129</v>
      </c>
      <c r="F213" t="s">
        <v>3024</v>
      </c>
      <c r="G213" t="s">
        <v>806</v>
      </c>
      <c r="H213" t="s">
        <v>128</v>
      </c>
      <c r="I213" t="s">
        <v>129</v>
      </c>
      <c r="J213" s="53" t="s">
        <v>1648</v>
      </c>
      <c r="K213" t="s">
        <v>720</v>
      </c>
      <c r="L213" t="s">
        <v>3862</v>
      </c>
      <c r="M213" t="s">
        <v>129</v>
      </c>
      <c r="N213" t="s">
        <v>129</v>
      </c>
      <c r="O213" s="54">
        <v>45558.767012199074</v>
      </c>
      <c r="P213" s="54">
        <v>45581.51427634259</v>
      </c>
      <c r="Q213" s="2">
        <v>45581</v>
      </c>
      <c r="R213" s="2">
        <v>45594</v>
      </c>
      <c r="S213" s="2">
        <v>45292</v>
      </c>
      <c r="T213" s="2">
        <v>45657</v>
      </c>
      <c r="U213" t="s">
        <v>129</v>
      </c>
      <c r="V213" t="s">
        <v>129</v>
      </c>
      <c r="W213">
        <f t="shared" si="15"/>
        <v>9</v>
      </c>
      <c r="X213">
        <f t="shared" si="16"/>
        <v>2024</v>
      </c>
      <c r="Y213">
        <f t="shared" si="17"/>
        <v>10</v>
      </c>
      <c r="Z213">
        <f t="shared" si="18"/>
        <v>2024</v>
      </c>
      <c r="AA213" s="111">
        <f t="shared" si="19"/>
        <v>22.747264143516077</v>
      </c>
    </row>
    <row r="214" spans="1:27" hidden="1" x14ac:dyDescent="0.25">
      <c r="A214" s="53" t="s">
        <v>3945</v>
      </c>
      <c r="B214" t="s">
        <v>124</v>
      </c>
      <c r="C214" t="s">
        <v>3946</v>
      </c>
      <c r="D214" t="s">
        <v>148</v>
      </c>
      <c r="E214" t="s">
        <v>129</v>
      </c>
      <c r="F214" t="s">
        <v>129</v>
      </c>
      <c r="G214" t="s">
        <v>139</v>
      </c>
      <c r="H214" t="s">
        <v>128</v>
      </c>
      <c r="I214" t="s">
        <v>129</v>
      </c>
      <c r="J214" s="53" t="s">
        <v>130</v>
      </c>
      <c r="K214" t="s">
        <v>131</v>
      </c>
      <c r="L214" t="s">
        <v>569</v>
      </c>
      <c r="M214" t="s">
        <v>570</v>
      </c>
      <c r="N214" t="s">
        <v>3947</v>
      </c>
      <c r="O214" s="54">
        <v>45558.669467256943</v>
      </c>
      <c r="P214" s="54">
        <v>45559.419499583331</v>
      </c>
      <c r="Q214" s="2">
        <v>45292</v>
      </c>
      <c r="R214" s="2">
        <v>45657</v>
      </c>
      <c r="S214" s="2">
        <v>45292</v>
      </c>
      <c r="T214" s="2">
        <v>45657</v>
      </c>
      <c r="U214" t="s">
        <v>129</v>
      </c>
      <c r="V214" s="2">
        <v>45559</v>
      </c>
      <c r="W214">
        <f t="shared" si="15"/>
        <v>9</v>
      </c>
      <c r="X214">
        <f t="shared" si="16"/>
        <v>2024</v>
      </c>
      <c r="Y214">
        <f t="shared" si="17"/>
        <v>9</v>
      </c>
      <c r="Z214">
        <f t="shared" si="18"/>
        <v>2024</v>
      </c>
      <c r="AA214" s="111">
        <f t="shared" si="19"/>
        <v>0.75003232638846384</v>
      </c>
    </row>
    <row r="215" spans="1:27" hidden="1" x14ac:dyDescent="0.25">
      <c r="A215" s="53" t="s">
        <v>3948</v>
      </c>
      <c r="B215" t="s">
        <v>124</v>
      </c>
      <c r="C215" t="s">
        <v>3949</v>
      </c>
      <c r="D215" t="s">
        <v>148</v>
      </c>
      <c r="E215" t="s">
        <v>129</v>
      </c>
      <c r="F215" t="s">
        <v>129</v>
      </c>
      <c r="G215" t="s">
        <v>139</v>
      </c>
      <c r="H215" t="s">
        <v>128</v>
      </c>
      <c r="I215" t="s">
        <v>129</v>
      </c>
      <c r="J215" s="53" t="s">
        <v>130</v>
      </c>
      <c r="K215" t="s">
        <v>131</v>
      </c>
      <c r="L215" t="s">
        <v>129</v>
      </c>
      <c r="M215" t="s">
        <v>580</v>
      </c>
      <c r="N215" t="s">
        <v>3950</v>
      </c>
      <c r="O215" s="54">
        <v>45558.635361608794</v>
      </c>
      <c r="P215" s="54">
        <v>45559.498974224538</v>
      </c>
      <c r="Q215" s="2">
        <v>45558</v>
      </c>
      <c r="R215" s="2">
        <v>45657</v>
      </c>
      <c r="S215" s="2">
        <v>45558</v>
      </c>
      <c r="T215" s="2">
        <v>45560</v>
      </c>
      <c r="U215" t="s">
        <v>129</v>
      </c>
      <c r="V215" s="2">
        <v>45559</v>
      </c>
      <c r="W215">
        <f t="shared" si="15"/>
        <v>9</v>
      </c>
      <c r="X215">
        <f t="shared" si="16"/>
        <v>2024</v>
      </c>
      <c r="Y215">
        <f t="shared" si="17"/>
        <v>9</v>
      </c>
      <c r="Z215">
        <f t="shared" si="18"/>
        <v>2024</v>
      </c>
      <c r="AA215" s="111">
        <f t="shared" si="19"/>
        <v>0.86361261574347736</v>
      </c>
    </row>
    <row r="216" spans="1:27" x14ac:dyDescent="0.25">
      <c r="A216" s="53" t="s">
        <v>3951</v>
      </c>
      <c r="B216" t="s">
        <v>124</v>
      </c>
      <c r="C216" t="s">
        <v>3952</v>
      </c>
      <c r="D216" t="s">
        <v>148</v>
      </c>
      <c r="E216" t="s">
        <v>135</v>
      </c>
      <c r="F216" t="s">
        <v>3023</v>
      </c>
      <c r="G216" t="s">
        <v>874</v>
      </c>
      <c r="H216" t="s">
        <v>128</v>
      </c>
      <c r="I216" t="s">
        <v>129</v>
      </c>
      <c r="J216" s="53" t="s">
        <v>719</v>
      </c>
      <c r="K216" t="s">
        <v>720</v>
      </c>
      <c r="L216" t="s">
        <v>3401</v>
      </c>
      <c r="M216" t="s">
        <v>570</v>
      </c>
      <c r="N216" t="s">
        <v>129</v>
      </c>
      <c r="O216" s="54">
        <v>45558.547192951388</v>
      </c>
      <c r="P216" s="54">
        <v>45596.385491863424</v>
      </c>
      <c r="Q216" s="2">
        <v>45567</v>
      </c>
      <c r="R216" s="2">
        <v>45580</v>
      </c>
      <c r="S216" s="2">
        <v>45292</v>
      </c>
      <c r="T216" s="2">
        <v>45657</v>
      </c>
      <c r="U216" t="s">
        <v>129</v>
      </c>
      <c r="V216" s="2">
        <v>45596</v>
      </c>
      <c r="W216">
        <f t="shared" si="15"/>
        <v>9</v>
      </c>
      <c r="X216">
        <f t="shared" si="16"/>
        <v>2024</v>
      </c>
      <c r="Y216">
        <f t="shared" si="17"/>
        <v>10</v>
      </c>
      <c r="Z216">
        <f t="shared" si="18"/>
        <v>2024</v>
      </c>
      <c r="AA216" s="111">
        <f t="shared" si="19"/>
        <v>37.838298912036407</v>
      </c>
    </row>
    <row r="217" spans="1:27" hidden="1" x14ac:dyDescent="0.25">
      <c r="A217" s="53" t="s">
        <v>3953</v>
      </c>
      <c r="B217" t="s">
        <v>124</v>
      </c>
      <c r="C217" t="s">
        <v>3954</v>
      </c>
      <c r="D217" t="s">
        <v>148</v>
      </c>
      <c r="E217" t="s">
        <v>129</v>
      </c>
      <c r="F217" t="s">
        <v>129</v>
      </c>
      <c r="G217" t="s">
        <v>139</v>
      </c>
      <c r="H217" t="s">
        <v>128</v>
      </c>
      <c r="I217" t="s">
        <v>129</v>
      </c>
      <c r="J217" s="53" t="s">
        <v>130</v>
      </c>
      <c r="K217" t="s">
        <v>131</v>
      </c>
      <c r="L217" t="s">
        <v>129</v>
      </c>
      <c r="M217" t="s">
        <v>570</v>
      </c>
      <c r="N217" t="s">
        <v>3955</v>
      </c>
      <c r="O217" s="54">
        <v>45558.471657199072</v>
      </c>
      <c r="P217" s="54">
        <v>45559.422533842589</v>
      </c>
      <c r="Q217" s="2">
        <v>45292</v>
      </c>
      <c r="R217" s="2">
        <v>45657</v>
      </c>
      <c r="S217" s="2">
        <v>45292</v>
      </c>
      <c r="T217" s="2">
        <v>45657</v>
      </c>
      <c r="U217" t="s">
        <v>129</v>
      </c>
      <c r="V217" s="2">
        <v>45559</v>
      </c>
      <c r="W217">
        <f t="shared" si="15"/>
        <v>9</v>
      </c>
      <c r="X217">
        <f t="shared" si="16"/>
        <v>2024</v>
      </c>
      <c r="Y217">
        <f t="shared" si="17"/>
        <v>9</v>
      </c>
      <c r="Z217">
        <f t="shared" si="18"/>
        <v>2024</v>
      </c>
      <c r="AA217" s="111">
        <f t="shared" si="19"/>
        <v>0.95087664351740386</v>
      </c>
    </row>
    <row r="218" spans="1:27" x14ac:dyDescent="0.25">
      <c r="A218" s="53" t="s">
        <v>3956</v>
      </c>
      <c r="B218" t="s">
        <v>124</v>
      </c>
      <c r="C218" t="s">
        <v>3654</v>
      </c>
      <c r="D218" t="s">
        <v>148</v>
      </c>
      <c r="E218" t="s">
        <v>288</v>
      </c>
      <c r="F218" t="s">
        <v>3023</v>
      </c>
      <c r="G218" t="s">
        <v>874</v>
      </c>
      <c r="H218" t="s">
        <v>128</v>
      </c>
      <c r="I218" t="s">
        <v>129</v>
      </c>
      <c r="J218" s="53" t="s">
        <v>719</v>
      </c>
      <c r="K218" t="s">
        <v>720</v>
      </c>
      <c r="L218" t="s">
        <v>3401</v>
      </c>
      <c r="M218" t="s">
        <v>570</v>
      </c>
      <c r="N218" t="s">
        <v>129</v>
      </c>
      <c r="O218" s="54">
        <v>45558.435926458333</v>
      </c>
      <c r="P218" s="54">
        <v>45596.385491493056</v>
      </c>
      <c r="Q218" s="2">
        <v>45568</v>
      </c>
      <c r="R218" s="2">
        <v>45580</v>
      </c>
      <c r="S218" s="2">
        <v>45292</v>
      </c>
      <c r="T218" s="2">
        <v>45657</v>
      </c>
      <c r="U218" s="2">
        <v>45574</v>
      </c>
      <c r="V218" s="2">
        <v>45596</v>
      </c>
      <c r="W218">
        <f t="shared" si="15"/>
        <v>9</v>
      </c>
      <c r="X218">
        <f t="shared" si="16"/>
        <v>2024</v>
      </c>
      <c r="Y218">
        <f t="shared" si="17"/>
        <v>10</v>
      </c>
      <c r="Z218">
        <f t="shared" si="18"/>
        <v>2024</v>
      </c>
      <c r="AA218" s="111">
        <f t="shared" si="19"/>
        <v>37.949565034723491</v>
      </c>
    </row>
    <row r="219" spans="1:27" hidden="1" x14ac:dyDescent="0.25">
      <c r="A219" s="53" t="s">
        <v>3957</v>
      </c>
      <c r="B219" t="s">
        <v>124</v>
      </c>
      <c r="C219" t="s">
        <v>3958</v>
      </c>
      <c r="D219" t="s">
        <v>148</v>
      </c>
      <c r="E219" t="s">
        <v>129</v>
      </c>
      <c r="F219" t="s">
        <v>129</v>
      </c>
      <c r="G219" t="s">
        <v>139</v>
      </c>
      <c r="H219" t="s">
        <v>128</v>
      </c>
      <c r="I219" t="s">
        <v>129</v>
      </c>
      <c r="J219" s="53" t="s">
        <v>130</v>
      </c>
      <c r="K219" t="s">
        <v>131</v>
      </c>
      <c r="L219" t="s">
        <v>569</v>
      </c>
      <c r="M219" t="s">
        <v>570</v>
      </c>
      <c r="N219" t="s">
        <v>3959</v>
      </c>
      <c r="O219" s="54">
        <v>45558.435228773145</v>
      </c>
      <c r="P219" s="54">
        <v>45559.434114502314</v>
      </c>
      <c r="Q219" s="2">
        <v>45558</v>
      </c>
      <c r="R219" s="2">
        <v>45657</v>
      </c>
      <c r="S219" s="2">
        <v>45558</v>
      </c>
      <c r="T219" s="2">
        <v>45575</v>
      </c>
      <c r="U219" t="s">
        <v>129</v>
      </c>
      <c r="V219" s="2">
        <v>45559</v>
      </c>
      <c r="W219">
        <f t="shared" si="15"/>
        <v>9</v>
      </c>
      <c r="X219">
        <f t="shared" si="16"/>
        <v>2024</v>
      </c>
      <c r="Y219">
        <f t="shared" si="17"/>
        <v>9</v>
      </c>
      <c r="Z219">
        <f t="shared" si="18"/>
        <v>2024</v>
      </c>
      <c r="AA219" s="111">
        <f t="shared" si="19"/>
        <v>0.99888572916825069</v>
      </c>
    </row>
    <row r="220" spans="1:27" x14ac:dyDescent="0.25">
      <c r="A220" s="53" t="s">
        <v>3960</v>
      </c>
      <c r="B220" t="s">
        <v>124</v>
      </c>
      <c r="C220" t="s">
        <v>3961</v>
      </c>
      <c r="D220" t="s">
        <v>148</v>
      </c>
      <c r="E220" t="s">
        <v>206</v>
      </c>
      <c r="F220" t="s">
        <v>3023</v>
      </c>
      <c r="G220" t="s">
        <v>874</v>
      </c>
      <c r="H220" t="s">
        <v>128</v>
      </c>
      <c r="I220" t="s">
        <v>129</v>
      </c>
      <c r="J220" s="53" t="s">
        <v>719</v>
      </c>
      <c r="K220" t="s">
        <v>720</v>
      </c>
      <c r="L220" t="s">
        <v>3198</v>
      </c>
      <c r="M220" t="s">
        <v>570</v>
      </c>
      <c r="N220" t="s">
        <v>129</v>
      </c>
      <c r="O220" s="54">
        <v>45558.395131354169</v>
      </c>
      <c r="P220" s="54">
        <v>45596.385492592592</v>
      </c>
      <c r="Q220" s="2">
        <v>45567</v>
      </c>
      <c r="R220" s="2">
        <v>45580</v>
      </c>
      <c r="S220" s="2">
        <v>45292</v>
      </c>
      <c r="T220" s="2">
        <v>45657</v>
      </c>
      <c r="U220" s="2">
        <v>45573</v>
      </c>
      <c r="V220" s="2">
        <v>45596</v>
      </c>
      <c r="W220">
        <f t="shared" si="15"/>
        <v>9</v>
      </c>
      <c r="X220">
        <f t="shared" si="16"/>
        <v>2024</v>
      </c>
      <c r="Y220">
        <f t="shared" si="17"/>
        <v>10</v>
      </c>
      <c r="Z220">
        <f t="shared" si="18"/>
        <v>2024</v>
      </c>
      <c r="AA220" s="111">
        <f t="shared" si="19"/>
        <v>37.990361238422338</v>
      </c>
    </row>
    <row r="221" spans="1:27" x14ac:dyDescent="0.25">
      <c r="A221" s="53" t="s">
        <v>3962</v>
      </c>
      <c r="B221" t="s">
        <v>124</v>
      </c>
      <c r="C221" t="s">
        <v>3963</v>
      </c>
      <c r="D221" t="s">
        <v>148</v>
      </c>
      <c r="E221" t="s">
        <v>206</v>
      </c>
      <c r="F221" t="s">
        <v>3023</v>
      </c>
      <c r="G221" t="s">
        <v>874</v>
      </c>
      <c r="H221" t="s">
        <v>128</v>
      </c>
      <c r="I221" t="s">
        <v>129</v>
      </c>
      <c r="J221" s="53" t="s">
        <v>719</v>
      </c>
      <c r="K221" t="s">
        <v>720</v>
      </c>
      <c r="L221" t="s">
        <v>3401</v>
      </c>
      <c r="M221" t="s">
        <v>570</v>
      </c>
      <c r="N221" t="s">
        <v>129</v>
      </c>
      <c r="O221" s="54">
        <v>45558.372424108798</v>
      </c>
      <c r="P221" s="54">
        <v>45596.385488425927</v>
      </c>
      <c r="Q221" s="2">
        <v>45567</v>
      </c>
      <c r="R221" s="2">
        <v>45580</v>
      </c>
      <c r="S221" s="2">
        <v>45292</v>
      </c>
      <c r="T221" s="2">
        <v>45657</v>
      </c>
      <c r="U221" s="2">
        <v>45569</v>
      </c>
      <c r="V221" s="2">
        <v>45596</v>
      </c>
      <c r="W221">
        <f t="shared" si="15"/>
        <v>9</v>
      </c>
      <c r="X221">
        <f t="shared" si="16"/>
        <v>2024</v>
      </c>
      <c r="Y221">
        <f t="shared" si="17"/>
        <v>10</v>
      </c>
      <c r="Z221">
        <f t="shared" si="18"/>
        <v>2024</v>
      </c>
      <c r="AA221" s="111">
        <f t="shared" si="19"/>
        <v>38.013064317128737</v>
      </c>
    </row>
    <row r="222" spans="1:27" x14ac:dyDescent="0.25">
      <c r="A222" s="53" t="s">
        <v>3964</v>
      </c>
      <c r="B222" t="s">
        <v>124</v>
      </c>
      <c r="C222" t="s">
        <v>3965</v>
      </c>
      <c r="D222" t="s">
        <v>148</v>
      </c>
      <c r="E222" t="s">
        <v>129</v>
      </c>
      <c r="F222" t="s">
        <v>3024</v>
      </c>
      <c r="G222" t="s">
        <v>806</v>
      </c>
      <c r="H222" t="s">
        <v>128</v>
      </c>
      <c r="I222" t="s">
        <v>129</v>
      </c>
      <c r="J222" s="53" t="s">
        <v>719</v>
      </c>
      <c r="K222" t="s">
        <v>720</v>
      </c>
      <c r="L222" t="s">
        <v>3744</v>
      </c>
      <c r="M222" t="s">
        <v>129</v>
      </c>
      <c r="N222" t="s">
        <v>129</v>
      </c>
      <c r="O222" s="54">
        <v>45554.571419513886</v>
      </c>
      <c r="P222" s="54">
        <v>45574.631599837965</v>
      </c>
      <c r="Q222" s="2">
        <v>45581</v>
      </c>
      <c r="R222" s="2">
        <v>45594</v>
      </c>
      <c r="S222" s="2">
        <v>45292</v>
      </c>
      <c r="T222" s="2">
        <v>45657</v>
      </c>
      <c r="U222" s="2">
        <v>45574</v>
      </c>
      <c r="V222" s="2">
        <v>45574</v>
      </c>
      <c r="W222">
        <f t="shared" si="15"/>
        <v>9</v>
      </c>
      <c r="X222">
        <f t="shared" si="16"/>
        <v>2024</v>
      </c>
      <c r="Y222">
        <f t="shared" si="17"/>
        <v>10</v>
      </c>
      <c r="Z222">
        <f t="shared" si="18"/>
        <v>2024</v>
      </c>
      <c r="AA222" s="111">
        <f t="shared" si="19"/>
        <v>20.060180324078829</v>
      </c>
    </row>
    <row r="223" spans="1:27" hidden="1" x14ac:dyDescent="0.25">
      <c r="A223" s="53" t="s">
        <v>3966</v>
      </c>
      <c r="B223" t="s">
        <v>124</v>
      </c>
      <c r="C223" t="s">
        <v>3967</v>
      </c>
      <c r="D223" t="s">
        <v>148</v>
      </c>
      <c r="E223" t="s">
        <v>129</v>
      </c>
      <c r="F223" t="s">
        <v>129</v>
      </c>
      <c r="G223" t="s">
        <v>139</v>
      </c>
      <c r="H223" t="s">
        <v>128</v>
      </c>
      <c r="I223" t="s">
        <v>129</v>
      </c>
      <c r="J223" s="53" t="s">
        <v>130</v>
      </c>
      <c r="K223" t="s">
        <v>131</v>
      </c>
      <c r="L223" t="s">
        <v>129</v>
      </c>
      <c r="M223" t="s">
        <v>570</v>
      </c>
      <c r="N223" t="s">
        <v>3968</v>
      </c>
      <c r="O223" s="54">
        <v>45554.541430717596</v>
      </c>
      <c r="P223" s="54">
        <v>45590.392948831017</v>
      </c>
      <c r="Q223" s="2">
        <v>45292</v>
      </c>
      <c r="R223" s="2">
        <v>45657</v>
      </c>
      <c r="S223" s="2">
        <v>45292</v>
      </c>
      <c r="T223" s="2">
        <v>45657</v>
      </c>
      <c r="U223" s="2">
        <v>45558</v>
      </c>
      <c r="V223" s="2">
        <v>45590</v>
      </c>
      <c r="W223">
        <f t="shared" si="15"/>
        <v>9</v>
      </c>
      <c r="X223">
        <f t="shared" si="16"/>
        <v>2024</v>
      </c>
      <c r="Y223">
        <f t="shared" si="17"/>
        <v>10</v>
      </c>
      <c r="Z223">
        <f t="shared" si="18"/>
        <v>2024</v>
      </c>
      <c r="AA223" s="111">
        <f t="shared" si="19"/>
        <v>35.851518113420752</v>
      </c>
    </row>
    <row r="224" spans="1:27" hidden="1" x14ac:dyDescent="0.25">
      <c r="A224" s="53" t="s">
        <v>3969</v>
      </c>
      <c r="B224" t="s">
        <v>124</v>
      </c>
      <c r="C224" t="s">
        <v>3970</v>
      </c>
      <c r="D224" t="s">
        <v>187</v>
      </c>
      <c r="E224" t="s">
        <v>129</v>
      </c>
      <c r="F224" t="s">
        <v>129</v>
      </c>
      <c r="G224" t="s">
        <v>129</v>
      </c>
      <c r="H224" t="s">
        <v>128</v>
      </c>
      <c r="I224" t="s">
        <v>129</v>
      </c>
      <c r="J224" s="53" t="s">
        <v>4131</v>
      </c>
      <c r="K224" t="s">
        <v>131</v>
      </c>
      <c r="L224" t="s">
        <v>3744</v>
      </c>
      <c r="M224" t="s">
        <v>570</v>
      </c>
      <c r="N224" t="s">
        <v>129</v>
      </c>
      <c r="O224" s="54">
        <v>45554.513031921299</v>
      </c>
      <c r="P224" t="s">
        <v>129</v>
      </c>
      <c r="Q224" s="2">
        <v>45292</v>
      </c>
      <c r="R224" s="2">
        <v>45657</v>
      </c>
      <c r="S224" s="2">
        <v>45292</v>
      </c>
      <c r="T224" s="2">
        <v>45657</v>
      </c>
      <c r="U224" s="2">
        <v>45678</v>
      </c>
      <c r="V224" t="s">
        <v>129</v>
      </c>
      <c r="W224">
        <f t="shared" si="15"/>
        <v>9</v>
      </c>
      <c r="X224">
        <f t="shared" si="16"/>
        <v>2024</v>
      </c>
      <c r="Y224">
        <f t="shared" si="17"/>
        <v>0</v>
      </c>
      <c r="Z224">
        <f t="shared" si="18"/>
        <v>0</v>
      </c>
      <c r="AA224" s="111">
        <f t="shared" si="19"/>
        <v>0</v>
      </c>
    </row>
    <row r="225" spans="1:27" x14ac:dyDescent="0.25">
      <c r="A225" s="53" t="s">
        <v>3971</v>
      </c>
      <c r="B225" t="s">
        <v>124</v>
      </c>
      <c r="C225" t="s">
        <v>962</v>
      </c>
      <c r="D225" t="s">
        <v>148</v>
      </c>
      <c r="E225" t="s">
        <v>129</v>
      </c>
      <c r="F225" t="s">
        <v>129</v>
      </c>
      <c r="G225" t="s">
        <v>129</v>
      </c>
      <c r="H225" t="s">
        <v>212</v>
      </c>
      <c r="I225" t="s">
        <v>129</v>
      </c>
      <c r="J225" s="53" t="s">
        <v>719</v>
      </c>
      <c r="K225" t="s">
        <v>720</v>
      </c>
      <c r="L225" t="s">
        <v>3744</v>
      </c>
      <c r="M225" t="s">
        <v>129</v>
      </c>
      <c r="N225" t="s">
        <v>129</v>
      </c>
      <c r="O225" s="54">
        <v>45554.398462662037</v>
      </c>
      <c r="P225" s="54">
        <v>45573.792853067127</v>
      </c>
      <c r="Q225" t="s">
        <v>129</v>
      </c>
      <c r="R225" t="s">
        <v>129</v>
      </c>
      <c r="S225" s="2">
        <v>45292</v>
      </c>
      <c r="T225" s="2">
        <v>45657</v>
      </c>
      <c r="U225" s="2">
        <v>45573</v>
      </c>
      <c r="V225" s="2">
        <v>45573</v>
      </c>
      <c r="W225">
        <f t="shared" si="15"/>
        <v>9</v>
      </c>
      <c r="X225">
        <f t="shared" si="16"/>
        <v>2024</v>
      </c>
      <c r="Y225">
        <f t="shared" si="17"/>
        <v>10</v>
      </c>
      <c r="Z225">
        <f t="shared" si="18"/>
        <v>2024</v>
      </c>
      <c r="AA225" s="111">
        <f t="shared" si="19"/>
        <v>19.394390405090235</v>
      </c>
    </row>
    <row r="226" spans="1:27" hidden="1" x14ac:dyDescent="0.25">
      <c r="A226" s="53" t="s">
        <v>3972</v>
      </c>
      <c r="B226" t="s">
        <v>124</v>
      </c>
      <c r="C226" t="s">
        <v>3973</v>
      </c>
      <c r="D226" t="s">
        <v>148</v>
      </c>
      <c r="E226" t="s">
        <v>129</v>
      </c>
      <c r="F226" t="s">
        <v>129</v>
      </c>
      <c r="G226" t="s">
        <v>139</v>
      </c>
      <c r="H226" t="s">
        <v>128</v>
      </c>
      <c r="I226" t="s">
        <v>129</v>
      </c>
      <c r="J226" s="53" t="s">
        <v>130</v>
      </c>
      <c r="K226" t="s">
        <v>131</v>
      </c>
      <c r="L226" t="s">
        <v>569</v>
      </c>
      <c r="M226" t="s">
        <v>570</v>
      </c>
      <c r="N226" t="s">
        <v>3974</v>
      </c>
      <c r="O226" s="54">
        <v>45554.389041979164</v>
      </c>
      <c r="P226" s="54">
        <v>45567.411267523152</v>
      </c>
      <c r="Q226" s="2">
        <v>45292</v>
      </c>
      <c r="R226" s="2">
        <v>45657</v>
      </c>
      <c r="S226" s="2">
        <v>45292</v>
      </c>
      <c r="T226" s="2">
        <v>45657</v>
      </c>
      <c r="U226" t="s">
        <v>129</v>
      </c>
      <c r="V226" s="2">
        <v>45567</v>
      </c>
      <c r="W226">
        <f t="shared" si="15"/>
        <v>9</v>
      </c>
      <c r="X226">
        <f t="shared" si="16"/>
        <v>2024</v>
      </c>
      <c r="Y226">
        <f t="shared" si="17"/>
        <v>10</v>
      </c>
      <c r="Z226">
        <f t="shared" si="18"/>
        <v>2024</v>
      </c>
      <c r="AA226" s="111">
        <f t="shared" si="19"/>
        <v>13.022225543987588</v>
      </c>
    </row>
    <row r="227" spans="1:27" hidden="1" x14ac:dyDescent="0.25">
      <c r="A227" s="53" t="s">
        <v>3975</v>
      </c>
      <c r="B227" t="s">
        <v>124</v>
      </c>
      <c r="C227" t="s">
        <v>3976</v>
      </c>
      <c r="D227" t="s">
        <v>148</v>
      </c>
      <c r="E227" t="s">
        <v>129</v>
      </c>
      <c r="F227" t="s">
        <v>129</v>
      </c>
      <c r="G227" t="s">
        <v>139</v>
      </c>
      <c r="H227" t="s">
        <v>128</v>
      </c>
      <c r="I227" t="s">
        <v>129</v>
      </c>
      <c r="J227" s="53" t="s">
        <v>130</v>
      </c>
      <c r="K227" t="s">
        <v>131</v>
      </c>
      <c r="L227" t="s">
        <v>569</v>
      </c>
      <c r="M227" t="s">
        <v>570</v>
      </c>
      <c r="N227" t="s">
        <v>3977</v>
      </c>
      <c r="O227" s="54">
        <v>45554.375053877317</v>
      </c>
      <c r="P227" s="54">
        <v>45558.448761354164</v>
      </c>
      <c r="Q227" s="2">
        <v>45292</v>
      </c>
      <c r="R227" s="2">
        <v>45657</v>
      </c>
      <c r="S227" s="2">
        <v>45292</v>
      </c>
      <c r="T227" s="2">
        <v>45657</v>
      </c>
      <c r="U227" t="s">
        <v>129</v>
      </c>
      <c r="V227" s="2">
        <v>45558</v>
      </c>
      <c r="W227">
        <f t="shared" si="15"/>
        <v>9</v>
      </c>
      <c r="X227">
        <f t="shared" si="16"/>
        <v>2024</v>
      </c>
      <c r="Y227">
        <f t="shared" si="17"/>
        <v>9</v>
      </c>
      <c r="Z227">
        <f t="shared" si="18"/>
        <v>2024</v>
      </c>
      <c r="AA227" s="111">
        <f t="shared" si="19"/>
        <v>4.0737074768476305</v>
      </c>
    </row>
    <row r="228" spans="1:27" hidden="1" x14ac:dyDescent="0.25">
      <c r="A228" s="53" t="s">
        <v>3978</v>
      </c>
      <c r="B228" t="s">
        <v>124</v>
      </c>
      <c r="C228" t="s">
        <v>3979</v>
      </c>
      <c r="D228" t="s">
        <v>148</v>
      </c>
      <c r="E228" t="s">
        <v>416</v>
      </c>
      <c r="F228" t="s">
        <v>74</v>
      </c>
      <c r="G228" t="s">
        <v>104</v>
      </c>
      <c r="H228" t="s">
        <v>128</v>
      </c>
      <c r="I228" t="s">
        <v>129</v>
      </c>
      <c r="J228" s="53" t="s">
        <v>130</v>
      </c>
      <c r="K228" t="s">
        <v>131</v>
      </c>
      <c r="L228" t="s">
        <v>3536</v>
      </c>
      <c r="M228" t="s">
        <v>129</v>
      </c>
      <c r="N228" t="s">
        <v>129</v>
      </c>
      <c r="O228" s="54">
        <v>45554.016881076386</v>
      </c>
      <c r="P228" s="54">
        <v>45679.384844050925</v>
      </c>
      <c r="Q228" s="2">
        <v>45561</v>
      </c>
      <c r="R228" s="2">
        <v>45588</v>
      </c>
      <c r="S228" s="2">
        <v>45292</v>
      </c>
      <c r="T228" s="2">
        <v>45657</v>
      </c>
      <c r="U228" s="2">
        <v>45561</v>
      </c>
      <c r="V228" s="2">
        <v>45679</v>
      </c>
      <c r="W228">
        <f t="shared" si="15"/>
        <v>9</v>
      </c>
      <c r="X228">
        <f t="shared" si="16"/>
        <v>2024</v>
      </c>
      <c r="Y228">
        <f t="shared" si="17"/>
        <v>1</v>
      </c>
      <c r="Z228">
        <f t="shared" si="18"/>
        <v>2025</v>
      </c>
      <c r="AA228" s="111">
        <f t="shared" si="19"/>
        <v>125.36796297453839</v>
      </c>
    </row>
    <row r="229" spans="1:27" x14ac:dyDescent="0.25">
      <c r="A229" s="53" t="s">
        <v>3980</v>
      </c>
      <c r="B229" t="s">
        <v>124</v>
      </c>
      <c r="C229" t="s">
        <v>3981</v>
      </c>
      <c r="D229" t="s">
        <v>148</v>
      </c>
      <c r="E229" t="s">
        <v>206</v>
      </c>
      <c r="F229" t="s">
        <v>3021</v>
      </c>
      <c r="G229" t="s">
        <v>806</v>
      </c>
      <c r="H229" t="s">
        <v>128</v>
      </c>
      <c r="I229" t="s">
        <v>129</v>
      </c>
      <c r="J229" s="53" t="s">
        <v>719</v>
      </c>
      <c r="K229" t="s">
        <v>720</v>
      </c>
      <c r="L229" t="s">
        <v>129</v>
      </c>
      <c r="M229" t="s">
        <v>129</v>
      </c>
      <c r="N229" t="s">
        <v>129</v>
      </c>
      <c r="O229" s="54">
        <v>45553.684672685187</v>
      </c>
      <c r="P229" s="54">
        <v>45575.737212893517</v>
      </c>
      <c r="Q229" s="2">
        <v>45540</v>
      </c>
      <c r="R229" s="2">
        <v>45552</v>
      </c>
      <c r="S229" s="2">
        <v>45292</v>
      </c>
      <c r="T229" s="2">
        <v>45657</v>
      </c>
      <c r="U229" t="s">
        <v>129</v>
      </c>
      <c r="V229" s="2">
        <v>45575</v>
      </c>
      <c r="W229">
        <f t="shared" si="15"/>
        <v>9</v>
      </c>
      <c r="X229">
        <f t="shared" si="16"/>
        <v>2024</v>
      </c>
      <c r="Y229">
        <f t="shared" si="17"/>
        <v>10</v>
      </c>
      <c r="Z229">
        <f t="shared" si="18"/>
        <v>2024</v>
      </c>
      <c r="AA229" s="111">
        <f t="shared" si="19"/>
        <v>22.052540208329447</v>
      </c>
    </row>
    <row r="230" spans="1:27" hidden="1" x14ac:dyDescent="0.25">
      <c r="A230" s="53" t="s">
        <v>3982</v>
      </c>
      <c r="B230" t="s">
        <v>124</v>
      </c>
      <c r="C230" t="s">
        <v>3983</v>
      </c>
      <c r="D230" t="s">
        <v>148</v>
      </c>
      <c r="E230" t="s">
        <v>129</v>
      </c>
      <c r="F230" t="s">
        <v>129</v>
      </c>
      <c r="G230" t="s">
        <v>139</v>
      </c>
      <c r="H230" t="s">
        <v>128</v>
      </c>
      <c r="I230" t="s">
        <v>129</v>
      </c>
      <c r="J230" s="53" t="s">
        <v>130</v>
      </c>
      <c r="K230" t="s">
        <v>131</v>
      </c>
      <c r="L230" t="s">
        <v>569</v>
      </c>
      <c r="M230" t="s">
        <v>570</v>
      </c>
      <c r="N230" t="s">
        <v>3984</v>
      </c>
      <c r="O230" s="54">
        <v>45553.479417812501</v>
      </c>
      <c r="P230" s="54">
        <v>45554.366248275466</v>
      </c>
      <c r="Q230" s="2">
        <v>45553</v>
      </c>
      <c r="R230" s="2">
        <v>45554</v>
      </c>
      <c r="S230" s="2">
        <v>45553</v>
      </c>
      <c r="T230" s="2">
        <v>45569</v>
      </c>
      <c r="U230" t="s">
        <v>129</v>
      </c>
      <c r="V230" t="s">
        <v>129</v>
      </c>
      <c r="W230">
        <f t="shared" si="15"/>
        <v>9</v>
      </c>
      <c r="X230">
        <f t="shared" si="16"/>
        <v>2024</v>
      </c>
      <c r="Y230">
        <f t="shared" si="17"/>
        <v>9</v>
      </c>
      <c r="Z230">
        <f t="shared" si="18"/>
        <v>2024</v>
      </c>
      <c r="AA230" s="111">
        <f t="shared" si="19"/>
        <v>0.88683046296500834</v>
      </c>
    </row>
    <row r="231" spans="1:27" hidden="1" x14ac:dyDescent="0.25">
      <c r="A231" s="53" t="s">
        <v>3985</v>
      </c>
      <c r="B231" t="s">
        <v>124</v>
      </c>
      <c r="C231" t="s">
        <v>3986</v>
      </c>
      <c r="D231" t="s">
        <v>148</v>
      </c>
      <c r="E231" t="s">
        <v>129</v>
      </c>
      <c r="F231" t="s">
        <v>129</v>
      </c>
      <c r="G231" t="s">
        <v>139</v>
      </c>
      <c r="H231" t="s">
        <v>128</v>
      </c>
      <c r="I231" t="s">
        <v>129</v>
      </c>
      <c r="J231" s="53" t="s">
        <v>130</v>
      </c>
      <c r="K231" t="s">
        <v>131</v>
      </c>
      <c r="L231" t="s">
        <v>129</v>
      </c>
      <c r="M231" t="s">
        <v>570</v>
      </c>
      <c r="N231" t="s">
        <v>3987</v>
      </c>
      <c r="O231" s="54">
        <v>45552.700244444444</v>
      </c>
      <c r="P231" s="54">
        <v>45554.373812951388</v>
      </c>
      <c r="Q231" s="2">
        <v>45292</v>
      </c>
      <c r="R231" s="2">
        <v>45657</v>
      </c>
      <c r="S231" s="2">
        <v>45292</v>
      </c>
      <c r="T231" s="2">
        <v>45657</v>
      </c>
      <c r="U231" t="s">
        <v>129</v>
      </c>
      <c r="V231" s="2">
        <v>45554</v>
      </c>
      <c r="W231">
        <f t="shared" si="15"/>
        <v>9</v>
      </c>
      <c r="X231">
        <f t="shared" si="16"/>
        <v>2024</v>
      </c>
      <c r="Y231">
        <f t="shared" si="17"/>
        <v>9</v>
      </c>
      <c r="Z231">
        <f t="shared" si="18"/>
        <v>2024</v>
      </c>
      <c r="AA231" s="111">
        <f t="shared" si="19"/>
        <v>1.6735685069434112</v>
      </c>
    </row>
    <row r="232" spans="1:27" x14ac:dyDescent="0.25">
      <c r="A232" s="53" t="s">
        <v>3988</v>
      </c>
      <c r="B232" t="s">
        <v>124</v>
      </c>
      <c r="C232" t="s">
        <v>3989</v>
      </c>
      <c r="D232" t="s">
        <v>148</v>
      </c>
      <c r="E232" t="s">
        <v>206</v>
      </c>
      <c r="F232" t="s">
        <v>3023</v>
      </c>
      <c r="G232" t="s">
        <v>874</v>
      </c>
      <c r="H232" t="s">
        <v>128</v>
      </c>
      <c r="I232" t="s">
        <v>129</v>
      </c>
      <c r="J232" s="53" t="s">
        <v>719</v>
      </c>
      <c r="K232" t="s">
        <v>720</v>
      </c>
      <c r="L232" t="s">
        <v>3291</v>
      </c>
      <c r="M232" t="s">
        <v>570</v>
      </c>
      <c r="N232" t="s">
        <v>129</v>
      </c>
      <c r="O232" s="54">
        <v>45552.50790675926</v>
      </c>
      <c r="P232" s="54">
        <v>45596.38548902778</v>
      </c>
      <c r="Q232" s="2">
        <v>45567</v>
      </c>
      <c r="R232" s="2">
        <v>45580</v>
      </c>
      <c r="S232" s="2">
        <v>45292</v>
      </c>
      <c r="T232" s="2">
        <v>45657</v>
      </c>
      <c r="U232" s="2">
        <v>45573</v>
      </c>
      <c r="V232" s="2">
        <v>45596</v>
      </c>
      <c r="W232">
        <f t="shared" si="15"/>
        <v>9</v>
      </c>
      <c r="X232">
        <f t="shared" si="16"/>
        <v>2024</v>
      </c>
      <c r="Y232">
        <f t="shared" si="17"/>
        <v>10</v>
      </c>
      <c r="Z232">
        <f t="shared" si="18"/>
        <v>2024</v>
      </c>
      <c r="AA232" s="111">
        <f t="shared" si="19"/>
        <v>43.8775822685202</v>
      </c>
    </row>
    <row r="233" spans="1:27" x14ac:dyDescent="0.25">
      <c r="A233" s="53" t="s">
        <v>3990</v>
      </c>
      <c r="B233" t="s">
        <v>124</v>
      </c>
      <c r="C233" t="s">
        <v>3991</v>
      </c>
      <c r="D233" t="s">
        <v>148</v>
      </c>
      <c r="E233" t="s">
        <v>288</v>
      </c>
      <c r="F233" t="s">
        <v>3022</v>
      </c>
      <c r="G233" t="s">
        <v>874</v>
      </c>
      <c r="H233" t="s">
        <v>128</v>
      </c>
      <c r="I233" t="s">
        <v>129</v>
      </c>
      <c r="J233" s="53" t="s">
        <v>719</v>
      </c>
      <c r="K233" t="s">
        <v>720</v>
      </c>
      <c r="L233" t="s">
        <v>3401</v>
      </c>
      <c r="M233" t="s">
        <v>570</v>
      </c>
      <c r="N233" t="s">
        <v>129</v>
      </c>
      <c r="O233" s="54">
        <v>45552.424955740738</v>
      </c>
      <c r="P233" s="54">
        <v>45573.792848865742</v>
      </c>
      <c r="Q233" s="2">
        <v>45554</v>
      </c>
      <c r="R233" s="2">
        <v>45566</v>
      </c>
      <c r="S233" s="2">
        <v>45292</v>
      </c>
      <c r="T233" s="2">
        <v>45657</v>
      </c>
      <c r="U233" s="2">
        <v>45558</v>
      </c>
      <c r="V233" s="2">
        <v>45573</v>
      </c>
      <c r="W233">
        <f t="shared" si="15"/>
        <v>9</v>
      </c>
      <c r="X233">
        <f t="shared" si="16"/>
        <v>2024</v>
      </c>
      <c r="Y233">
        <f t="shared" si="17"/>
        <v>10</v>
      </c>
      <c r="Z233">
        <f t="shared" si="18"/>
        <v>2024</v>
      </c>
      <c r="AA233" s="111">
        <f t="shared" si="19"/>
        <v>21.36789312500332</v>
      </c>
    </row>
    <row r="234" spans="1:27" hidden="1" x14ac:dyDescent="0.25">
      <c r="A234" s="53" t="s">
        <v>3992</v>
      </c>
      <c r="B234" t="s">
        <v>124</v>
      </c>
      <c r="C234" t="s">
        <v>3993</v>
      </c>
      <c r="D234" t="s">
        <v>148</v>
      </c>
      <c r="E234" t="s">
        <v>129</v>
      </c>
      <c r="F234" t="s">
        <v>129</v>
      </c>
      <c r="G234" t="s">
        <v>139</v>
      </c>
      <c r="H234" t="s">
        <v>128</v>
      </c>
      <c r="I234" t="s">
        <v>129</v>
      </c>
      <c r="J234" s="53" t="s">
        <v>130</v>
      </c>
      <c r="K234" t="s">
        <v>131</v>
      </c>
      <c r="L234" t="s">
        <v>569</v>
      </c>
      <c r="M234" t="s">
        <v>570</v>
      </c>
      <c r="N234" t="s">
        <v>3994</v>
      </c>
      <c r="O234" s="54">
        <v>45551.634001689818</v>
      </c>
      <c r="P234" s="54">
        <v>45552.697768611113</v>
      </c>
      <c r="Q234" s="2">
        <v>45292</v>
      </c>
      <c r="R234" s="2">
        <v>45657</v>
      </c>
      <c r="S234" s="2">
        <v>45551</v>
      </c>
      <c r="T234" s="2">
        <v>45553</v>
      </c>
      <c r="U234" t="s">
        <v>129</v>
      </c>
      <c r="V234" s="2">
        <v>45552</v>
      </c>
      <c r="W234">
        <f t="shared" si="15"/>
        <v>9</v>
      </c>
      <c r="X234">
        <f t="shared" si="16"/>
        <v>2024</v>
      </c>
      <c r="Y234">
        <f t="shared" si="17"/>
        <v>9</v>
      </c>
      <c r="Z234">
        <f t="shared" si="18"/>
        <v>2024</v>
      </c>
      <c r="AA234" s="111">
        <f t="shared" si="19"/>
        <v>1.0637669212956098</v>
      </c>
    </row>
    <row r="235" spans="1:27" hidden="1" x14ac:dyDescent="0.25">
      <c r="A235" s="53" t="s">
        <v>3995</v>
      </c>
      <c r="B235" t="s">
        <v>124</v>
      </c>
      <c r="C235" t="s">
        <v>3996</v>
      </c>
      <c r="D235" t="s">
        <v>148</v>
      </c>
      <c r="E235" t="s">
        <v>129</v>
      </c>
      <c r="F235" t="s">
        <v>129</v>
      </c>
      <c r="G235" t="s">
        <v>139</v>
      </c>
      <c r="H235" t="s">
        <v>128</v>
      </c>
      <c r="I235" t="s">
        <v>129</v>
      </c>
      <c r="J235" s="53" t="s">
        <v>130</v>
      </c>
      <c r="K235" t="s">
        <v>131</v>
      </c>
      <c r="L235" t="s">
        <v>129</v>
      </c>
      <c r="M235" t="s">
        <v>570</v>
      </c>
      <c r="N235" t="s">
        <v>3997</v>
      </c>
      <c r="O235" s="54">
        <v>45551.531585914352</v>
      </c>
      <c r="P235" s="54">
        <v>45554.435115</v>
      </c>
      <c r="Q235" s="2">
        <v>45292</v>
      </c>
      <c r="R235" s="2">
        <v>45657</v>
      </c>
      <c r="S235" s="2">
        <v>45292</v>
      </c>
      <c r="T235" s="2">
        <v>45657</v>
      </c>
      <c r="U235" t="s">
        <v>129</v>
      </c>
      <c r="V235" s="2">
        <v>45554</v>
      </c>
      <c r="W235">
        <f t="shared" si="15"/>
        <v>9</v>
      </c>
      <c r="X235">
        <f t="shared" si="16"/>
        <v>2024</v>
      </c>
      <c r="Y235">
        <f t="shared" si="17"/>
        <v>9</v>
      </c>
      <c r="Z235">
        <f t="shared" si="18"/>
        <v>2024</v>
      </c>
      <c r="AA235" s="111">
        <f t="shared" si="19"/>
        <v>2.9035290856481879</v>
      </c>
    </row>
    <row r="236" spans="1:27" hidden="1" x14ac:dyDescent="0.25">
      <c r="A236" s="53" t="s">
        <v>3998</v>
      </c>
      <c r="B236" t="s">
        <v>124</v>
      </c>
      <c r="C236" t="s">
        <v>3999</v>
      </c>
      <c r="D236" t="s">
        <v>148</v>
      </c>
      <c r="E236" t="s">
        <v>135</v>
      </c>
      <c r="F236" t="s">
        <v>3880</v>
      </c>
      <c r="G236" t="s">
        <v>3283</v>
      </c>
      <c r="H236" t="s">
        <v>128</v>
      </c>
      <c r="I236" s="53" t="s">
        <v>4000</v>
      </c>
      <c r="J236" s="53" t="s">
        <v>932</v>
      </c>
      <c r="K236" t="s">
        <v>3285</v>
      </c>
      <c r="L236" t="s">
        <v>129</v>
      </c>
      <c r="M236" t="s">
        <v>129</v>
      </c>
      <c r="N236" t="s">
        <v>129</v>
      </c>
      <c r="O236" s="54">
        <v>45551.406903657407</v>
      </c>
      <c r="P236" s="54">
        <v>45595.429025844911</v>
      </c>
      <c r="Q236" s="2">
        <v>45568</v>
      </c>
      <c r="R236" s="2">
        <v>45581</v>
      </c>
      <c r="S236" s="2">
        <v>45292</v>
      </c>
      <c r="T236" s="2">
        <v>45657</v>
      </c>
      <c r="U236" s="2">
        <v>45575</v>
      </c>
      <c r="V236" s="2">
        <v>45595</v>
      </c>
      <c r="W236">
        <f t="shared" si="15"/>
        <v>9</v>
      </c>
      <c r="X236">
        <f t="shared" si="16"/>
        <v>2024</v>
      </c>
      <c r="Y236">
        <f t="shared" si="17"/>
        <v>10</v>
      </c>
      <c r="Z236">
        <f t="shared" si="18"/>
        <v>2024</v>
      </c>
      <c r="AA236" s="111">
        <f t="shared" si="19"/>
        <v>44.022122187503555</v>
      </c>
    </row>
    <row r="237" spans="1:27" hidden="1" x14ac:dyDescent="0.25">
      <c r="A237" s="53" t="s">
        <v>4001</v>
      </c>
      <c r="B237" t="s">
        <v>124</v>
      </c>
      <c r="C237" t="s">
        <v>4002</v>
      </c>
      <c r="D237" t="s">
        <v>148</v>
      </c>
      <c r="E237" t="s">
        <v>129</v>
      </c>
      <c r="F237" t="s">
        <v>129</v>
      </c>
      <c r="G237" t="s">
        <v>139</v>
      </c>
      <c r="H237" t="s">
        <v>128</v>
      </c>
      <c r="I237" t="s">
        <v>129</v>
      </c>
      <c r="J237" s="53" t="s">
        <v>130</v>
      </c>
      <c r="K237" t="s">
        <v>131</v>
      </c>
      <c r="L237" t="s">
        <v>129</v>
      </c>
      <c r="M237" t="s">
        <v>570</v>
      </c>
      <c r="N237" t="s">
        <v>4003</v>
      </c>
      <c r="O237" s="54">
        <v>45548.663390879628</v>
      </c>
      <c r="P237" s="54">
        <v>45553.447034351855</v>
      </c>
      <c r="Q237" s="2">
        <v>45292</v>
      </c>
      <c r="R237" s="2">
        <v>45657</v>
      </c>
      <c r="S237" s="2">
        <v>45292</v>
      </c>
      <c r="T237" s="2">
        <v>45657</v>
      </c>
      <c r="U237" t="s">
        <v>129</v>
      </c>
      <c r="V237" s="2">
        <v>45553</v>
      </c>
      <c r="W237">
        <f t="shared" si="15"/>
        <v>9</v>
      </c>
      <c r="X237">
        <f t="shared" si="16"/>
        <v>2024</v>
      </c>
      <c r="Y237">
        <f t="shared" si="17"/>
        <v>9</v>
      </c>
      <c r="Z237">
        <f t="shared" si="18"/>
        <v>2024</v>
      </c>
      <c r="AA237" s="111">
        <f t="shared" si="19"/>
        <v>4.7836434722266858</v>
      </c>
    </row>
    <row r="238" spans="1:27" hidden="1" x14ac:dyDescent="0.25">
      <c r="A238" s="53" t="s">
        <v>4004</v>
      </c>
      <c r="B238" t="s">
        <v>124</v>
      </c>
      <c r="C238" t="s">
        <v>4005</v>
      </c>
      <c r="D238" t="s">
        <v>148</v>
      </c>
      <c r="E238" t="s">
        <v>129</v>
      </c>
      <c r="F238" t="s">
        <v>129</v>
      </c>
      <c r="G238" t="s">
        <v>139</v>
      </c>
      <c r="H238" t="s">
        <v>128</v>
      </c>
      <c r="I238" t="s">
        <v>129</v>
      </c>
      <c r="J238" s="53" t="s">
        <v>130</v>
      </c>
      <c r="K238" t="s">
        <v>131</v>
      </c>
      <c r="L238" t="s">
        <v>129</v>
      </c>
      <c r="M238" t="s">
        <v>580</v>
      </c>
      <c r="N238" t="s">
        <v>4006</v>
      </c>
      <c r="O238" s="54">
        <v>45548.492876157405</v>
      </c>
      <c r="P238" s="54">
        <v>45551.663618553241</v>
      </c>
      <c r="Q238" s="2">
        <v>45292</v>
      </c>
      <c r="R238" s="2">
        <v>45657</v>
      </c>
      <c r="S238" s="2">
        <v>45292</v>
      </c>
      <c r="T238" s="2">
        <v>45657</v>
      </c>
      <c r="U238" t="s">
        <v>129</v>
      </c>
      <c r="V238" t="s">
        <v>129</v>
      </c>
      <c r="W238">
        <f t="shared" si="15"/>
        <v>9</v>
      </c>
      <c r="X238">
        <f t="shared" si="16"/>
        <v>2024</v>
      </c>
      <c r="Y238">
        <f t="shared" si="17"/>
        <v>9</v>
      </c>
      <c r="Z238">
        <f t="shared" si="18"/>
        <v>2024</v>
      </c>
      <c r="AA238" s="111">
        <f t="shared" si="19"/>
        <v>3.1707423958359868</v>
      </c>
    </row>
    <row r="239" spans="1:27" hidden="1" x14ac:dyDescent="0.25">
      <c r="A239" s="53" t="s">
        <v>4007</v>
      </c>
      <c r="B239" t="s">
        <v>124</v>
      </c>
      <c r="C239" t="s">
        <v>4008</v>
      </c>
      <c r="D239" t="s">
        <v>148</v>
      </c>
      <c r="E239" t="s">
        <v>129</v>
      </c>
      <c r="F239" t="s">
        <v>129</v>
      </c>
      <c r="G239" t="s">
        <v>139</v>
      </c>
      <c r="H239" t="s">
        <v>128</v>
      </c>
      <c r="I239" t="s">
        <v>129</v>
      </c>
      <c r="J239" s="53" t="s">
        <v>130</v>
      </c>
      <c r="K239" t="s">
        <v>131</v>
      </c>
      <c r="L239" t="s">
        <v>569</v>
      </c>
      <c r="M239" t="s">
        <v>570</v>
      </c>
      <c r="N239" t="s">
        <v>4009</v>
      </c>
      <c r="O239" s="54">
        <v>45548.414477407408</v>
      </c>
      <c r="P239" s="54">
        <v>45548.481805648145</v>
      </c>
      <c r="Q239" s="2">
        <v>45292</v>
      </c>
      <c r="R239" s="2">
        <v>45657</v>
      </c>
      <c r="S239" s="2">
        <v>45292</v>
      </c>
      <c r="T239" s="2">
        <v>45657</v>
      </c>
      <c r="U239" t="s">
        <v>129</v>
      </c>
      <c r="V239" s="2">
        <v>45548</v>
      </c>
      <c r="W239">
        <f t="shared" si="15"/>
        <v>9</v>
      </c>
      <c r="X239">
        <f t="shared" si="16"/>
        <v>2024</v>
      </c>
      <c r="Y239">
        <f t="shared" si="17"/>
        <v>9</v>
      </c>
      <c r="Z239">
        <f t="shared" si="18"/>
        <v>2024</v>
      </c>
      <c r="AA239" s="111">
        <f t="shared" si="19"/>
        <v>6.7328240736969747E-2</v>
      </c>
    </row>
    <row r="240" spans="1:27" x14ac:dyDescent="0.25">
      <c r="A240" s="53" t="s">
        <v>4010</v>
      </c>
      <c r="B240" t="s">
        <v>124</v>
      </c>
      <c r="C240" t="s">
        <v>4011</v>
      </c>
      <c r="D240" t="s">
        <v>171</v>
      </c>
      <c r="E240" t="s">
        <v>129</v>
      </c>
      <c r="F240" t="s">
        <v>129</v>
      </c>
      <c r="G240" t="s">
        <v>874</v>
      </c>
      <c r="H240" t="s">
        <v>128</v>
      </c>
      <c r="I240" t="s">
        <v>129</v>
      </c>
      <c r="J240" s="53" t="s">
        <v>719</v>
      </c>
      <c r="K240" t="s">
        <v>720</v>
      </c>
      <c r="L240" t="s">
        <v>3862</v>
      </c>
      <c r="M240" t="s">
        <v>570</v>
      </c>
      <c r="N240" t="s">
        <v>129</v>
      </c>
      <c r="O240" s="54">
        <v>45548.393359097223</v>
      </c>
      <c r="P240" s="54">
        <v>45560.736173819445</v>
      </c>
      <c r="Q240" s="2">
        <v>45292</v>
      </c>
      <c r="R240" s="2">
        <v>45657</v>
      </c>
      <c r="S240" s="2">
        <v>45292</v>
      </c>
      <c r="T240" s="2">
        <v>45657</v>
      </c>
      <c r="U240" t="s">
        <v>129</v>
      </c>
      <c r="V240" t="s">
        <v>129</v>
      </c>
      <c r="W240">
        <f t="shared" si="15"/>
        <v>9</v>
      </c>
      <c r="X240">
        <f t="shared" si="16"/>
        <v>2024</v>
      </c>
      <c r="Y240">
        <f t="shared" si="17"/>
        <v>9</v>
      </c>
      <c r="Z240">
        <f t="shared" si="18"/>
        <v>2024</v>
      </c>
      <c r="AA240" s="111">
        <f t="shared" si="19"/>
        <v>12.342814722222101</v>
      </c>
    </row>
    <row r="241" spans="1:27" hidden="1" x14ac:dyDescent="0.25">
      <c r="A241" s="53" t="s">
        <v>4012</v>
      </c>
      <c r="B241" t="s">
        <v>124</v>
      </c>
      <c r="C241" t="s">
        <v>4013</v>
      </c>
      <c r="D241" t="s">
        <v>148</v>
      </c>
      <c r="E241" t="s">
        <v>129</v>
      </c>
      <c r="F241" t="s">
        <v>129</v>
      </c>
      <c r="G241" t="s">
        <v>139</v>
      </c>
      <c r="H241" t="s">
        <v>128</v>
      </c>
      <c r="I241" t="s">
        <v>129</v>
      </c>
      <c r="J241" s="53" t="s">
        <v>130</v>
      </c>
      <c r="K241" t="s">
        <v>131</v>
      </c>
      <c r="L241" t="s">
        <v>569</v>
      </c>
      <c r="M241" t="s">
        <v>570</v>
      </c>
      <c r="N241" t="s">
        <v>4014</v>
      </c>
      <c r="O241" s="54">
        <v>45547.482558935182</v>
      </c>
      <c r="P241" s="54">
        <v>45569.42396857639</v>
      </c>
      <c r="Q241" s="2">
        <v>45292</v>
      </c>
      <c r="R241" s="2">
        <v>45657</v>
      </c>
      <c r="S241" s="2">
        <v>45292</v>
      </c>
      <c r="T241" s="2">
        <v>45657</v>
      </c>
      <c r="U241" t="s">
        <v>129</v>
      </c>
      <c r="V241" s="2">
        <v>45569</v>
      </c>
      <c r="W241">
        <f t="shared" si="15"/>
        <v>9</v>
      </c>
      <c r="X241">
        <f t="shared" si="16"/>
        <v>2024</v>
      </c>
      <c r="Y241">
        <f t="shared" si="17"/>
        <v>10</v>
      </c>
      <c r="Z241">
        <f t="shared" si="18"/>
        <v>2024</v>
      </c>
      <c r="AA241" s="111">
        <f t="shared" si="19"/>
        <v>21.941409641207429</v>
      </c>
    </row>
    <row r="242" spans="1:27" hidden="1" x14ac:dyDescent="0.25">
      <c r="A242" s="53" t="s">
        <v>4015</v>
      </c>
      <c r="B242" t="s">
        <v>124</v>
      </c>
      <c r="C242" t="s">
        <v>4016</v>
      </c>
      <c r="D242" t="s">
        <v>148</v>
      </c>
      <c r="E242" t="s">
        <v>129</v>
      </c>
      <c r="F242" t="s">
        <v>129</v>
      </c>
      <c r="G242" t="s">
        <v>139</v>
      </c>
      <c r="H242" t="s">
        <v>128</v>
      </c>
      <c r="I242" t="s">
        <v>129</v>
      </c>
      <c r="J242" s="53" t="s">
        <v>130</v>
      </c>
      <c r="K242" t="s">
        <v>131</v>
      </c>
      <c r="L242" t="s">
        <v>569</v>
      </c>
      <c r="M242" t="s">
        <v>570</v>
      </c>
      <c r="N242" t="s">
        <v>4017</v>
      </c>
      <c r="O242" s="54">
        <v>45547.471304166669</v>
      </c>
      <c r="P242" s="54">
        <v>45548.528453379629</v>
      </c>
      <c r="Q242" s="2">
        <v>45292</v>
      </c>
      <c r="R242" s="2">
        <v>45657</v>
      </c>
      <c r="S242" s="2">
        <v>45292</v>
      </c>
      <c r="T242" s="2">
        <v>45657</v>
      </c>
      <c r="U242" t="s">
        <v>129</v>
      </c>
      <c r="V242" s="2">
        <v>45548</v>
      </c>
      <c r="W242">
        <f t="shared" si="15"/>
        <v>9</v>
      </c>
      <c r="X242">
        <f t="shared" si="16"/>
        <v>2024</v>
      </c>
      <c r="Y242">
        <f t="shared" si="17"/>
        <v>9</v>
      </c>
      <c r="Z242">
        <f t="shared" si="18"/>
        <v>2024</v>
      </c>
      <c r="AA242" s="111">
        <f t="shared" si="19"/>
        <v>1.057149212960212</v>
      </c>
    </row>
    <row r="243" spans="1:27" hidden="1" x14ac:dyDescent="0.25">
      <c r="A243" s="53" t="s">
        <v>4018</v>
      </c>
      <c r="B243" t="s">
        <v>124</v>
      </c>
      <c r="C243" t="s">
        <v>4019</v>
      </c>
      <c r="D243" t="s">
        <v>148</v>
      </c>
      <c r="E243" t="s">
        <v>129</v>
      </c>
      <c r="F243" t="s">
        <v>129</v>
      </c>
      <c r="G243" t="s">
        <v>139</v>
      </c>
      <c r="H243" t="s">
        <v>128</v>
      </c>
      <c r="I243" t="s">
        <v>129</v>
      </c>
      <c r="J243" s="53" t="s">
        <v>130</v>
      </c>
      <c r="K243" t="s">
        <v>131</v>
      </c>
      <c r="L243" t="s">
        <v>129</v>
      </c>
      <c r="M243" t="s">
        <v>570</v>
      </c>
      <c r="N243" t="s">
        <v>4020</v>
      </c>
      <c r="O243" s="54">
        <v>45547.416241087965</v>
      </c>
      <c r="P243" s="54">
        <v>45548.544350254633</v>
      </c>
      <c r="Q243" s="2">
        <v>45292</v>
      </c>
      <c r="R243" s="2">
        <v>45657</v>
      </c>
      <c r="S243" s="2">
        <v>45292</v>
      </c>
      <c r="T243" s="2">
        <v>45657</v>
      </c>
      <c r="U243" t="s">
        <v>129</v>
      </c>
      <c r="V243" s="2">
        <v>45548</v>
      </c>
      <c r="W243">
        <f t="shared" si="15"/>
        <v>9</v>
      </c>
      <c r="X243">
        <f t="shared" si="16"/>
        <v>2024</v>
      </c>
      <c r="Y243">
        <f t="shared" si="17"/>
        <v>9</v>
      </c>
      <c r="Z243">
        <f t="shared" si="18"/>
        <v>2024</v>
      </c>
      <c r="AA243" s="111">
        <f t="shared" si="19"/>
        <v>1.1281091666678549</v>
      </c>
    </row>
    <row r="244" spans="1:27" hidden="1" x14ac:dyDescent="0.25">
      <c r="A244" s="53" t="s">
        <v>4021</v>
      </c>
      <c r="B244" t="s">
        <v>124</v>
      </c>
      <c r="C244" t="s">
        <v>4022</v>
      </c>
      <c r="D244" t="s">
        <v>148</v>
      </c>
      <c r="E244" t="s">
        <v>129</v>
      </c>
      <c r="F244" t="s">
        <v>129</v>
      </c>
      <c r="G244" t="s">
        <v>139</v>
      </c>
      <c r="H244" t="s">
        <v>128</v>
      </c>
      <c r="I244" t="s">
        <v>129</v>
      </c>
      <c r="J244" s="53" t="s">
        <v>130</v>
      </c>
      <c r="K244" t="s">
        <v>131</v>
      </c>
      <c r="L244" t="s">
        <v>129</v>
      </c>
      <c r="M244" t="s">
        <v>580</v>
      </c>
      <c r="N244" t="s">
        <v>4023</v>
      </c>
      <c r="O244" s="54">
        <v>45547.39258521991</v>
      </c>
      <c r="P244" s="54">
        <v>45547.535047511577</v>
      </c>
      <c r="Q244" s="2">
        <v>45292</v>
      </c>
      <c r="R244" s="2">
        <v>45657</v>
      </c>
      <c r="S244" s="2">
        <v>45292</v>
      </c>
      <c r="T244" s="2">
        <v>45657</v>
      </c>
      <c r="U244" s="2">
        <v>45547</v>
      </c>
      <c r="V244" s="2">
        <v>45547</v>
      </c>
      <c r="W244">
        <f t="shared" si="15"/>
        <v>9</v>
      </c>
      <c r="X244">
        <f t="shared" si="16"/>
        <v>2024</v>
      </c>
      <c r="Y244">
        <f t="shared" si="17"/>
        <v>9</v>
      </c>
      <c r="Z244">
        <f t="shared" si="18"/>
        <v>2024</v>
      </c>
      <c r="AA244" s="111">
        <f t="shared" si="19"/>
        <v>0.14246229166747071</v>
      </c>
    </row>
    <row r="245" spans="1:27" x14ac:dyDescent="0.25">
      <c r="A245" s="53" t="s">
        <v>4024</v>
      </c>
      <c r="B245" t="s">
        <v>124</v>
      </c>
      <c r="C245" t="s">
        <v>4025</v>
      </c>
      <c r="D245" t="s">
        <v>171</v>
      </c>
      <c r="E245" t="s">
        <v>129</v>
      </c>
      <c r="F245" t="s">
        <v>129</v>
      </c>
      <c r="G245" t="s">
        <v>806</v>
      </c>
      <c r="H245" t="s">
        <v>128</v>
      </c>
      <c r="I245" t="s">
        <v>129</v>
      </c>
      <c r="J245" s="53" t="s">
        <v>719</v>
      </c>
      <c r="K245" t="s">
        <v>720</v>
      </c>
      <c r="L245" t="s">
        <v>129</v>
      </c>
      <c r="M245" t="s">
        <v>129</v>
      </c>
      <c r="N245" t="s">
        <v>129</v>
      </c>
      <c r="O245" s="54">
        <v>45545.658143194443</v>
      </c>
      <c r="P245" s="54">
        <v>45547.683582002312</v>
      </c>
      <c r="Q245" s="2">
        <v>45292</v>
      </c>
      <c r="R245" s="2">
        <v>45657</v>
      </c>
      <c r="S245" s="2">
        <v>45292</v>
      </c>
      <c r="T245" s="2">
        <v>45657</v>
      </c>
      <c r="U245" t="s">
        <v>129</v>
      </c>
      <c r="V245" t="s">
        <v>129</v>
      </c>
      <c r="W245">
        <f t="shared" si="15"/>
        <v>9</v>
      </c>
      <c r="X245">
        <f t="shared" si="16"/>
        <v>2024</v>
      </c>
      <c r="Y245">
        <f t="shared" si="17"/>
        <v>9</v>
      </c>
      <c r="Z245">
        <f t="shared" si="18"/>
        <v>2024</v>
      </c>
      <c r="AA245" s="111">
        <f t="shared" si="19"/>
        <v>2.0254388078683405</v>
      </c>
    </row>
    <row r="246" spans="1:27" hidden="1" x14ac:dyDescent="0.25">
      <c r="A246" s="53" t="s">
        <v>4026</v>
      </c>
      <c r="B246" t="s">
        <v>124</v>
      </c>
      <c r="C246" t="s">
        <v>4027</v>
      </c>
      <c r="D246" t="s">
        <v>171</v>
      </c>
      <c r="E246" t="s">
        <v>129</v>
      </c>
      <c r="F246" t="s">
        <v>129</v>
      </c>
      <c r="G246" t="s">
        <v>129</v>
      </c>
      <c r="H246" t="s">
        <v>128</v>
      </c>
      <c r="I246" t="s">
        <v>129</v>
      </c>
      <c r="J246" s="53" t="s">
        <v>130</v>
      </c>
      <c r="K246" t="s">
        <v>131</v>
      </c>
      <c r="L246" t="s">
        <v>129</v>
      </c>
      <c r="M246" t="s">
        <v>129</v>
      </c>
      <c r="N246" t="s">
        <v>129</v>
      </c>
      <c r="O246" s="54">
        <v>45545.464226226853</v>
      </c>
      <c r="P246" s="54">
        <v>45552.531888310186</v>
      </c>
      <c r="Q246" s="2">
        <v>45292</v>
      </c>
      <c r="R246" s="2">
        <v>45657</v>
      </c>
      <c r="S246" s="2">
        <v>45292</v>
      </c>
      <c r="T246" s="2">
        <v>45657</v>
      </c>
      <c r="U246" t="s">
        <v>129</v>
      </c>
      <c r="V246" t="s">
        <v>129</v>
      </c>
      <c r="W246">
        <f t="shared" si="15"/>
        <v>9</v>
      </c>
      <c r="X246">
        <f t="shared" si="16"/>
        <v>2024</v>
      </c>
      <c r="Y246">
        <f t="shared" si="17"/>
        <v>9</v>
      </c>
      <c r="Z246">
        <f t="shared" si="18"/>
        <v>2024</v>
      </c>
      <c r="AA246" s="111">
        <f t="shared" si="19"/>
        <v>7.0676620833328343</v>
      </c>
    </row>
    <row r="247" spans="1:27" hidden="1" x14ac:dyDescent="0.25">
      <c r="A247" s="53" t="s">
        <v>4028</v>
      </c>
      <c r="B247" t="s">
        <v>124</v>
      </c>
      <c r="C247" t="s">
        <v>4029</v>
      </c>
      <c r="D247" t="s">
        <v>148</v>
      </c>
      <c r="E247" t="s">
        <v>129</v>
      </c>
      <c r="F247" t="s">
        <v>129</v>
      </c>
      <c r="G247" t="s">
        <v>139</v>
      </c>
      <c r="H247" t="s">
        <v>128</v>
      </c>
      <c r="I247" t="s">
        <v>129</v>
      </c>
      <c r="J247" s="53" t="s">
        <v>130</v>
      </c>
      <c r="K247" t="s">
        <v>131</v>
      </c>
      <c r="L247" t="s">
        <v>129</v>
      </c>
      <c r="M247" t="s">
        <v>570</v>
      </c>
      <c r="N247" t="s">
        <v>4030</v>
      </c>
      <c r="O247" s="54">
        <v>45545.380234537035</v>
      </c>
      <c r="P247" s="54">
        <v>45545.459176747689</v>
      </c>
      <c r="Q247" s="2">
        <v>45292</v>
      </c>
      <c r="R247" s="2">
        <v>45657</v>
      </c>
      <c r="S247" s="2">
        <v>45292</v>
      </c>
      <c r="T247" s="2">
        <v>45657</v>
      </c>
      <c r="U247" t="s">
        <v>129</v>
      </c>
      <c r="V247" s="2">
        <v>45545</v>
      </c>
      <c r="W247">
        <f t="shared" si="15"/>
        <v>9</v>
      </c>
      <c r="X247">
        <f t="shared" si="16"/>
        <v>2024</v>
      </c>
      <c r="Y247">
        <f t="shared" si="17"/>
        <v>9</v>
      </c>
      <c r="Z247">
        <f t="shared" si="18"/>
        <v>2024</v>
      </c>
      <c r="AA247" s="111">
        <f t="shared" si="19"/>
        <v>7.8942210653622169E-2</v>
      </c>
    </row>
    <row r="248" spans="1:27" hidden="1" x14ac:dyDescent="0.25">
      <c r="A248" s="53" t="s">
        <v>4031</v>
      </c>
      <c r="B248" t="s">
        <v>124</v>
      </c>
      <c r="C248" t="s">
        <v>4032</v>
      </c>
      <c r="D248" t="s">
        <v>148</v>
      </c>
      <c r="E248" t="s">
        <v>127</v>
      </c>
      <c r="F248" t="s">
        <v>129</v>
      </c>
      <c r="G248" t="s">
        <v>3283</v>
      </c>
      <c r="H248" t="s">
        <v>212</v>
      </c>
      <c r="I248" s="53" t="s">
        <v>3273</v>
      </c>
      <c r="J248" s="53" t="s">
        <v>932</v>
      </c>
      <c r="K248" t="s">
        <v>3285</v>
      </c>
      <c r="L248" t="s">
        <v>129</v>
      </c>
      <c r="M248" t="s">
        <v>129</v>
      </c>
      <c r="N248" t="s">
        <v>129</v>
      </c>
      <c r="O248" s="54">
        <v>45544.389626006945</v>
      </c>
      <c r="P248" s="54">
        <v>45545.436930173608</v>
      </c>
      <c r="Q248" s="2">
        <v>45292</v>
      </c>
      <c r="R248" s="2">
        <v>45657</v>
      </c>
      <c r="S248" s="2">
        <v>45292</v>
      </c>
      <c r="T248" s="2">
        <v>45657</v>
      </c>
      <c r="U248" s="2">
        <v>45544</v>
      </c>
      <c r="V248" s="2">
        <v>45545</v>
      </c>
      <c r="W248">
        <f t="shared" si="15"/>
        <v>9</v>
      </c>
      <c r="X248">
        <f t="shared" si="16"/>
        <v>2024</v>
      </c>
      <c r="Y248">
        <f t="shared" si="17"/>
        <v>9</v>
      </c>
      <c r="Z248">
        <f t="shared" si="18"/>
        <v>2024</v>
      </c>
      <c r="AA248" s="111">
        <f t="shared" si="19"/>
        <v>1.0473041666627978</v>
      </c>
    </row>
    <row r="249" spans="1:27" hidden="1" x14ac:dyDescent="0.25">
      <c r="A249" s="53" t="s">
        <v>4033</v>
      </c>
      <c r="B249" t="s">
        <v>124</v>
      </c>
      <c r="C249" t="s">
        <v>4034</v>
      </c>
      <c r="D249" t="s">
        <v>148</v>
      </c>
      <c r="E249" t="s">
        <v>129</v>
      </c>
      <c r="F249" t="s">
        <v>129</v>
      </c>
      <c r="G249" t="s">
        <v>139</v>
      </c>
      <c r="H249" t="s">
        <v>128</v>
      </c>
      <c r="I249" t="s">
        <v>129</v>
      </c>
      <c r="J249" s="53" t="s">
        <v>130</v>
      </c>
      <c r="K249" t="s">
        <v>131</v>
      </c>
      <c r="L249" t="s">
        <v>129</v>
      </c>
      <c r="M249" t="s">
        <v>570</v>
      </c>
      <c r="N249" t="s">
        <v>4035</v>
      </c>
      <c r="O249" s="54">
        <v>45541.526265983797</v>
      </c>
      <c r="P249" s="54">
        <v>45544.422194120372</v>
      </c>
      <c r="Q249" s="2">
        <v>45292</v>
      </c>
      <c r="R249" s="2">
        <v>45657</v>
      </c>
      <c r="S249" s="2">
        <v>45292</v>
      </c>
      <c r="T249" s="2">
        <v>45657</v>
      </c>
      <c r="U249" t="s">
        <v>129</v>
      </c>
      <c r="V249" s="2">
        <v>45544</v>
      </c>
      <c r="W249">
        <f t="shared" si="15"/>
        <v>9</v>
      </c>
      <c r="X249">
        <f t="shared" si="16"/>
        <v>2024</v>
      </c>
      <c r="Y249">
        <f t="shared" si="17"/>
        <v>9</v>
      </c>
      <c r="Z249">
        <f t="shared" si="18"/>
        <v>2024</v>
      </c>
      <c r="AA249" s="111">
        <f t="shared" si="19"/>
        <v>2.895928136575094</v>
      </c>
    </row>
    <row r="250" spans="1:27" hidden="1" x14ac:dyDescent="0.25">
      <c r="A250" s="53" t="s">
        <v>4036</v>
      </c>
      <c r="B250" t="s">
        <v>124</v>
      </c>
      <c r="C250" t="s">
        <v>4037</v>
      </c>
      <c r="D250" t="s">
        <v>148</v>
      </c>
      <c r="E250" t="s">
        <v>206</v>
      </c>
      <c r="F250" t="s">
        <v>71</v>
      </c>
      <c r="G250" t="s">
        <v>102</v>
      </c>
      <c r="H250" t="s">
        <v>128</v>
      </c>
      <c r="I250" t="s">
        <v>129</v>
      </c>
      <c r="J250" s="53" t="s">
        <v>130</v>
      </c>
      <c r="K250" t="s">
        <v>131</v>
      </c>
      <c r="L250" t="s">
        <v>129</v>
      </c>
      <c r="M250" t="s">
        <v>129</v>
      </c>
      <c r="N250" t="s">
        <v>129</v>
      </c>
      <c r="O250" s="54">
        <v>45541.441597777775</v>
      </c>
      <c r="P250" s="54">
        <v>45565.446720995373</v>
      </c>
      <c r="Q250" s="2">
        <v>45533</v>
      </c>
      <c r="R250" s="2">
        <v>45560</v>
      </c>
      <c r="S250" s="2">
        <v>45292</v>
      </c>
      <c r="T250" s="2">
        <v>45657</v>
      </c>
      <c r="U250" s="2">
        <v>45541</v>
      </c>
      <c r="V250" t="s">
        <v>129</v>
      </c>
      <c r="W250">
        <f t="shared" si="15"/>
        <v>9</v>
      </c>
      <c r="X250">
        <f t="shared" si="16"/>
        <v>2024</v>
      </c>
      <c r="Y250">
        <f t="shared" si="17"/>
        <v>9</v>
      </c>
      <c r="Z250">
        <f t="shared" si="18"/>
        <v>2024</v>
      </c>
      <c r="AA250" s="111">
        <f t="shared" si="19"/>
        <v>24.005123217597429</v>
      </c>
    </row>
    <row r="251" spans="1:27" hidden="1" x14ac:dyDescent="0.25">
      <c r="A251" s="53" t="s">
        <v>4038</v>
      </c>
      <c r="B251" t="s">
        <v>124</v>
      </c>
      <c r="C251" t="s">
        <v>4039</v>
      </c>
      <c r="D251" t="s">
        <v>148</v>
      </c>
      <c r="E251" t="s">
        <v>129</v>
      </c>
      <c r="F251" t="s">
        <v>129</v>
      </c>
      <c r="G251" t="s">
        <v>139</v>
      </c>
      <c r="H251" t="s">
        <v>128</v>
      </c>
      <c r="I251" t="s">
        <v>129</v>
      </c>
      <c r="J251" s="53" t="s">
        <v>130</v>
      </c>
      <c r="K251" t="s">
        <v>131</v>
      </c>
      <c r="L251" t="s">
        <v>129</v>
      </c>
      <c r="M251" t="s">
        <v>570</v>
      </c>
      <c r="N251" t="s">
        <v>4040</v>
      </c>
      <c r="O251" s="54">
        <v>45541.422767291668</v>
      </c>
      <c r="P251" s="54">
        <v>45544.422145266202</v>
      </c>
      <c r="Q251" s="2">
        <v>45292</v>
      </c>
      <c r="R251" s="2">
        <v>45657</v>
      </c>
      <c r="S251" s="2">
        <v>45292</v>
      </c>
      <c r="T251" s="2">
        <v>45657</v>
      </c>
      <c r="U251" t="s">
        <v>129</v>
      </c>
      <c r="V251" s="2">
        <v>45544</v>
      </c>
      <c r="W251">
        <f t="shared" si="15"/>
        <v>9</v>
      </c>
      <c r="X251">
        <f t="shared" si="16"/>
        <v>2024</v>
      </c>
      <c r="Y251">
        <f t="shared" si="17"/>
        <v>9</v>
      </c>
      <c r="Z251">
        <f t="shared" si="18"/>
        <v>2024</v>
      </c>
      <c r="AA251" s="111">
        <f t="shared" si="19"/>
        <v>2.9993779745345819</v>
      </c>
    </row>
    <row r="252" spans="1:27" hidden="1" x14ac:dyDescent="0.25">
      <c r="A252" s="53" t="s">
        <v>3122</v>
      </c>
      <c r="B252" t="s">
        <v>124</v>
      </c>
      <c r="C252" t="s">
        <v>3123</v>
      </c>
      <c r="D252" t="s">
        <v>148</v>
      </c>
      <c r="E252" t="s">
        <v>129</v>
      </c>
      <c r="F252" t="s">
        <v>129</v>
      </c>
      <c r="G252" t="s">
        <v>139</v>
      </c>
      <c r="H252" t="s">
        <v>128</v>
      </c>
      <c r="I252" t="s">
        <v>129</v>
      </c>
      <c r="J252" s="53" t="s">
        <v>130</v>
      </c>
      <c r="K252" t="s">
        <v>131</v>
      </c>
      <c r="L252" t="s">
        <v>569</v>
      </c>
      <c r="M252" t="s">
        <v>570</v>
      </c>
      <c r="N252" t="s">
        <v>3124</v>
      </c>
      <c r="O252" s="54">
        <v>45540.365460428242</v>
      </c>
      <c r="P252" s="54">
        <v>45545.383146747685</v>
      </c>
      <c r="Q252" s="2">
        <v>45292</v>
      </c>
      <c r="R252" s="2">
        <v>45657</v>
      </c>
      <c r="S252" s="2">
        <v>45292</v>
      </c>
      <c r="T252" s="2">
        <v>45657</v>
      </c>
      <c r="U252" t="s">
        <v>129</v>
      </c>
      <c r="V252" s="2">
        <v>45545</v>
      </c>
      <c r="W252">
        <f t="shared" si="15"/>
        <v>9</v>
      </c>
      <c r="X252">
        <f t="shared" si="16"/>
        <v>2024</v>
      </c>
      <c r="Y252">
        <f t="shared" si="17"/>
        <v>9</v>
      </c>
      <c r="Z252">
        <f t="shared" si="18"/>
        <v>2024</v>
      </c>
      <c r="AA252" s="111">
        <f t="shared" si="19"/>
        <v>5.0176863194428734</v>
      </c>
    </row>
    <row r="253" spans="1:27" hidden="1" x14ac:dyDescent="0.25">
      <c r="A253" s="53" t="s">
        <v>3125</v>
      </c>
      <c r="B253" t="s">
        <v>124</v>
      </c>
      <c r="C253" t="s">
        <v>3126</v>
      </c>
      <c r="D253" t="s">
        <v>148</v>
      </c>
      <c r="E253" t="s">
        <v>129</v>
      </c>
      <c r="F253" t="s">
        <v>129</v>
      </c>
      <c r="G253" t="s">
        <v>139</v>
      </c>
      <c r="H253" t="s">
        <v>128</v>
      </c>
      <c r="I253" t="s">
        <v>129</v>
      </c>
      <c r="J253" s="53" t="s">
        <v>130</v>
      </c>
      <c r="K253" t="s">
        <v>131</v>
      </c>
      <c r="L253" t="s">
        <v>129</v>
      </c>
      <c r="M253" t="s">
        <v>570</v>
      </c>
      <c r="N253" t="s">
        <v>3127</v>
      </c>
      <c r="O253" s="54">
        <v>45539.384697372683</v>
      </c>
      <c r="P253" s="54">
        <v>45541.420339814817</v>
      </c>
      <c r="Q253" s="2">
        <v>45292</v>
      </c>
      <c r="R253" s="2">
        <v>45657</v>
      </c>
      <c r="S253" s="2">
        <v>45292</v>
      </c>
      <c r="T253" s="2">
        <v>45657</v>
      </c>
      <c r="U253" t="s">
        <v>129</v>
      </c>
      <c r="V253" s="2">
        <v>45541</v>
      </c>
      <c r="W253">
        <f t="shared" si="15"/>
        <v>9</v>
      </c>
      <c r="X253">
        <f t="shared" si="16"/>
        <v>2024</v>
      </c>
      <c r="Y253">
        <f t="shared" si="17"/>
        <v>9</v>
      </c>
      <c r="Z253">
        <f t="shared" si="18"/>
        <v>2024</v>
      </c>
      <c r="AA253" s="111">
        <f t="shared" si="19"/>
        <v>2.0356424421333941</v>
      </c>
    </row>
    <row r="254" spans="1:27" hidden="1" x14ac:dyDescent="0.25">
      <c r="A254" s="53" t="s">
        <v>3128</v>
      </c>
      <c r="B254" t="s">
        <v>124</v>
      </c>
      <c r="C254" t="s">
        <v>3129</v>
      </c>
      <c r="D254" t="s">
        <v>148</v>
      </c>
      <c r="E254" t="s">
        <v>129</v>
      </c>
      <c r="F254" t="s">
        <v>129</v>
      </c>
      <c r="G254" t="s">
        <v>139</v>
      </c>
      <c r="H254" t="s">
        <v>128</v>
      </c>
      <c r="I254" t="s">
        <v>129</v>
      </c>
      <c r="J254" s="53" t="s">
        <v>130</v>
      </c>
      <c r="K254" t="s">
        <v>131</v>
      </c>
      <c r="L254" t="s">
        <v>569</v>
      </c>
      <c r="M254" t="s">
        <v>570</v>
      </c>
      <c r="N254" t="s">
        <v>3130</v>
      </c>
      <c r="O254" s="54">
        <v>45539.382004120373</v>
      </c>
      <c r="P254" s="54">
        <v>45539.482500844904</v>
      </c>
      <c r="Q254" s="2">
        <v>45292</v>
      </c>
      <c r="R254" s="2">
        <v>45657</v>
      </c>
      <c r="S254" s="2">
        <v>45292</v>
      </c>
      <c r="T254" s="2">
        <v>45657</v>
      </c>
      <c r="U254" t="s">
        <v>129</v>
      </c>
      <c r="V254" s="2">
        <v>45539</v>
      </c>
      <c r="W254">
        <f t="shared" si="15"/>
        <v>9</v>
      </c>
      <c r="X254">
        <f t="shared" si="16"/>
        <v>2024</v>
      </c>
      <c r="Y254">
        <f t="shared" si="17"/>
        <v>9</v>
      </c>
      <c r="Z254">
        <f t="shared" si="18"/>
        <v>2024</v>
      </c>
      <c r="AA254" s="111">
        <f t="shared" si="19"/>
        <v>0.10049672453169478</v>
      </c>
    </row>
    <row r="255" spans="1:27" hidden="1" x14ac:dyDescent="0.25">
      <c r="A255" s="53" t="s">
        <v>3131</v>
      </c>
      <c r="B255" t="s">
        <v>124</v>
      </c>
      <c r="C255" t="s">
        <v>3132</v>
      </c>
      <c r="D255" t="s">
        <v>148</v>
      </c>
      <c r="E255" t="s">
        <v>129</v>
      </c>
      <c r="F255" t="s">
        <v>129</v>
      </c>
      <c r="G255" t="s">
        <v>139</v>
      </c>
      <c r="H255" t="s">
        <v>128</v>
      </c>
      <c r="I255" t="s">
        <v>129</v>
      </c>
      <c r="J255" s="53" t="s">
        <v>130</v>
      </c>
      <c r="K255" t="s">
        <v>131</v>
      </c>
      <c r="L255" t="s">
        <v>129</v>
      </c>
      <c r="M255" t="s">
        <v>570</v>
      </c>
      <c r="N255" t="s">
        <v>3133</v>
      </c>
      <c r="O255" s="54">
        <v>45539.373949699075</v>
      </c>
      <c r="P255" s="54">
        <v>45541.420190381941</v>
      </c>
      <c r="Q255" s="2">
        <v>45292</v>
      </c>
      <c r="R255" s="2">
        <v>45657</v>
      </c>
      <c r="S255" s="2">
        <v>45292</v>
      </c>
      <c r="T255" s="2">
        <v>45657</v>
      </c>
      <c r="U255" t="s">
        <v>129</v>
      </c>
      <c r="V255" s="2">
        <v>45541</v>
      </c>
      <c r="W255">
        <f t="shared" si="15"/>
        <v>9</v>
      </c>
      <c r="X255">
        <f t="shared" si="16"/>
        <v>2024</v>
      </c>
      <c r="Y255">
        <f t="shared" si="17"/>
        <v>9</v>
      </c>
      <c r="Z255">
        <f t="shared" si="18"/>
        <v>2024</v>
      </c>
      <c r="AA255" s="111">
        <f t="shared" si="19"/>
        <v>2.0462406828664825</v>
      </c>
    </row>
    <row r="256" spans="1:27" x14ac:dyDescent="0.25">
      <c r="A256" s="53" t="s">
        <v>3134</v>
      </c>
      <c r="B256" t="s">
        <v>124</v>
      </c>
      <c r="C256" t="s">
        <v>3135</v>
      </c>
      <c r="D256" t="s">
        <v>148</v>
      </c>
      <c r="E256" t="s">
        <v>129</v>
      </c>
      <c r="F256" t="s">
        <v>129</v>
      </c>
      <c r="G256" t="s">
        <v>129</v>
      </c>
      <c r="H256" t="s">
        <v>128</v>
      </c>
      <c r="I256" t="s">
        <v>129</v>
      </c>
      <c r="J256" s="53" t="s">
        <v>3136</v>
      </c>
      <c r="K256" t="s">
        <v>720</v>
      </c>
      <c r="L256" t="s">
        <v>129</v>
      </c>
      <c r="M256" t="s">
        <v>129</v>
      </c>
      <c r="N256" t="s">
        <v>129</v>
      </c>
      <c r="O256" s="54">
        <v>45538.637683738423</v>
      </c>
      <c r="P256" s="54">
        <v>45547.505028402775</v>
      </c>
      <c r="Q256" s="2">
        <v>45292</v>
      </c>
      <c r="R256" s="2">
        <v>45657</v>
      </c>
      <c r="S256" s="2">
        <v>45292</v>
      </c>
      <c r="T256" s="2">
        <v>45657</v>
      </c>
      <c r="U256" s="2">
        <v>45547</v>
      </c>
      <c r="V256" s="2">
        <v>45547</v>
      </c>
      <c r="W256">
        <f t="shared" si="15"/>
        <v>9</v>
      </c>
      <c r="X256">
        <f t="shared" si="16"/>
        <v>2024</v>
      </c>
      <c r="Y256">
        <f t="shared" si="17"/>
        <v>9</v>
      </c>
      <c r="Z256">
        <f t="shared" si="18"/>
        <v>2024</v>
      </c>
      <c r="AA256" s="111">
        <f t="shared" si="19"/>
        <v>8.867344664351549</v>
      </c>
    </row>
    <row r="257" spans="1:27" hidden="1" x14ac:dyDescent="0.25">
      <c r="A257" s="53" t="s">
        <v>3137</v>
      </c>
      <c r="B257" t="s">
        <v>124</v>
      </c>
      <c r="C257" t="s">
        <v>3138</v>
      </c>
      <c r="D257" t="s">
        <v>148</v>
      </c>
      <c r="E257" t="s">
        <v>129</v>
      </c>
      <c r="F257" t="s">
        <v>129</v>
      </c>
      <c r="G257" t="s">
        <v>139</v>
      </c>
      <c r="H257" t="s">
        <v>128</v>
      </c>
      <c r="I257" t="s">
        <v>129</v>
      </c>
      <c r="J257" s="53" t="s">
        <v>130</v>
      </c>
      <c r="K257" t="s">
        <v>131</v>
      </c>
      <c r="L257" t="s">
        <v>129</v>
      </c>
      <c r="M257" t="s">
        <v>570</v>
      </c>
      <c r="N257" t="s">
        <v>3139</v>
      </c>
      <c r="O257" s="54">
        <v>45538.586394999998</v>
      </c>
      <c r="P257" s="54">
        <v>45541.420042384256</v>
      </c>
      <c r="Q257" s="2">
        <v>45292</v>
      </c>
      <c r="R257" s="2">
        <v>45657</v>
      </c>
      <c r="S257" s="2">
        <v>45292</v>
      </c>
      <c r="T257" s="2">
        <v>45657</v>
      </c>
      <c r="U257" t="s">
        <v>129</v>
      </c>
      <c r="V257" s="2">
        <v>45541</v>
      </c>
      <c r="W257">
        <f t="shared" si="15"/>
        <v>9</v>
      </c>
      <c r="X257">
        <f t="shared" si="16"/>
        <v>2024</v>
      </c>
      <c r="Y257">
        <f t="shared" si="17"/>
        <v>9</v>
      </c>
      <c r="Z257">
        <f t="shared" si="18"/>
        <v>2024</v>
      </c>
      <c r="AA257" s="111">
        <f t="shared" si="19"/>
        <v>2.8336473842573469</v>
      </c>
    </row>
    <row r="258" spans="1:27" hidden="1" x14ac:dyDescent="0.25">
      <c r="A258" s="53" t="s">
        <v>3140</v>
      </c>
      <c r="B258" t="s">
        <v>124</v>
      </c>
      <c r="C258" t="s">
        <v>3141</v>
      </c>
      <c r="D258" t="s">
        <v>148</v>
      </c>
      <c r="E258" t="s">
        <v>129</v>
      </c>
      <c r="F258" t="s">
        <v>129</v>
      </c>
      <c r="G258" t="s">
        <v>139</v>
      </c>
      <c r="H258" t="s">
        <v>128</v>
      </c>
      <c r="I258" t="s">
        <v>129</v>
      </c>
      <c r="J258" s="53" t="s">
        <v>130</v>
      </c>
      <c r="K258" t="s">
        <v>131</v>
      </c>
      <c r="L258" t="s">
        <v>129</v>
      </c>
      <c r="M258" t="s">
        <v>570</v>
      </c>
      <c r="N258" t="s">
        <v>3142</v>
      </c>
      <c r="O258" s="54">
        <v>45538.457920462963</v>
      </c>
      <c r="P258" s="54">
        <v>45541.42052796296</v>
      </c>
      <c r="Q258" s="2">
        <v>45292</v>
      </c>
      <c r="R258" s="2">
        <v>45657</v>
      </c>
      <c r="S258" s="2">
        <v>45292</v>
      </c>
      <c r="T258" s="2">
        <v>45657</v>
      </c>
      <c r="U258" s="2">
        <v>45538</v>
      </c>
      <c r="V258" s="2">
        <v>45541</v>
      </c>
      <c r="W258">
        <f t="shared" si="15"/>
        <v>9</v>
      </c>
      <c r="X258">
        <f t="shared" si="16"/>
        <v>2024</v>
      </c>
      <c r="Y258">
        <f t="shared" si="17"/>
        <v>9</v>
      </c>
      <c r="Z258">
        <f t="shared" si="18"/>
        <v>2024</v>
      </c>
      <c r="AA258" s="111">
        <f t="shared" si="19"/>
        <v>2.96260749999783</v>
      </c>
    </row>
    <row r="259" spans="1:27" hidden="1" x14ac:dyDescent="0.25">
      <c r="A259" s="53" t="s">
        <v>3143</v>
      </c>
      <c r="B259" t="s">
        <v>124</v>
      </c>
      <c r="C259" t="s">
        <v>3144</v>
      </c>
      <c r="D259" t="s">
        <v>148</v>
      </c>
      <c r="E259" t="s">
        <v>129</v>
      </c>
      <c r="F259" t="s">
        <v>129</v>
      </c>
      <c r="G259" t="s">
        <v>139</v>
      </c>
      <c r="H259" t="s">
        <v>128</v>
      </c>
      <c r="I259" t="s">
        <v>129</v>
      </c>
      <c r="J259" s="53" t="s">
        <v>130</v>
      </c>
      <c r="K259" t="s">
        <v>131</v>
      </c>
      <c r="L259" t="s">
        <v>569</v>
      </c>
      <c r="M259" t="s">
        <v>570</v>
      </c>
      <c r="N259" t="s">
        <v>3145</v>
      </c>
      <c r="O259" s="54">
        <v>45537.615771446763</v>
      </c>
      <c r="P259" s="54">
        <v>45544.422315914351</v>
      </c>
      <c r="Q259" s="2">
        <v>45292</v>
      </c>
      <c r="R259" s="2">
        <v>45657</v>
      </c>
      <c r="S259" s="2">
        <v>45292</v>
      </c>
      <c r="T259" s="2">
        <v>45657</v>
      </c>
      <c r="U259" t="s">
        <v>129</v>
      </c>
      <c r="V259" s="2">
        <v>45544</v>
      </c>
      <c r="W259">
        <f t="shared" ref="W259:W322" si="20">MONTH(O259)</f>
        <v>9</v>
      </c>
      <c r="X259">
        <f t="shared" ref="X259:X322" si="21">YEAR(O259)</f>
        <v>2024</v>
      </c>
      <c r="Y259">
        <f t="shared" ref="Y259:Y322" si="22">IFERROR(MONTH(P259),0)</f>
        <v>9</v>
      </c>
      <c r="Z259">
        <f t="shared" ref="Z259:Z322" si="23">IFERROR(YEAR(P259),0)</f>
        <v>2024</v>
      </c>
      <c r="AA259" s="111">
        <f t="shared" ref="AA259:AA322" si="24">IFERROR(P259-O259,0)</f>
        <v>6.8065444675885374</v>
      </c>
    </row>
    <row r="260" spans="1:27" hidden="1" x14ac:dyDescent="0.25">
      <c r="A260" s="53" t="s">
        <v>3146</v>
      </c>
      <c r="B260" t="s">
        <v>124</v>
      </c>
      <c r="C260" t="s">
        <v>3147</v>
      </c>
      <c r="D260" t="s">
        <v>148</v>
      </c>
      <c r="E260" t="s">
        <v>129</v>
      </c>
      <c r="F260" t="s">
        <v>129</v>
      </c>
      <c r="G260" t="s">
        <v>139</v>
      </c>
      <c r="H260" t="s">
        <v>128</v>
      </c>
      <c r="I260" t="s">
        <v>129</v>
      </c>
      <c r="J260" s="53" t="s">
        <v>130</v>
      </c>
      <c r="K260" t="s">
        <v>131</v>
      </c>
      <c r="L260" t="s">
        <v>129</v>
      </c>
      <c r="M260" t="s">
        <v>570</v>
      </c>
      <c r="N260" t="s">
        <v>3148</v>
      </c>
      <c r="O260" s="54">
        <v>45537.59776138889</v>
      </c>
      <c r="P260" s="54">
        <v>45541.419871678241</v>
      </c>
      <c r="Q260" s="2">
        <v>45292</v>
      </c>
      <c r="R260" s="2">
        <v>45657</v>
      </c>
      <c r="S260" s="2">
        <v>45292</v>
      </c>
      <c r="T260" s="2">
        <v>45657</v>
      </c>
      <c r="U260" t="s">
        <v>129</v>
      </c>
      <c r="V260" s="2">
        <v>45541</v>
      </c>
      <c r="W260">
        <f t="shared" si="20"/>
        <v>9</v>
      </c>
      <c r="X260">
        <f t="shared" si="21"/>
        <v>2024</v>
      </c>
      <c r="Y260">
        <f t="shared" si="22"/>
        <v>9</v>
      </c>
      <c r="Z260">
        <f t="shared" si="23"/>
        <v>2024</v>
      </c>
      <c r="AA260" s="111">
        <f t="shared" si="24"/>
        <v>3.822110289351258</v>
      </c>
    </row>
    <row r="261" spans="1:27" hidden="1" x14ac:dyDescent="0.25">
      <c r="A261" s="53" t="s">
        <v>3149</v>
      </c>
      <c r="B261" t="s">
        <v>124</v>
      </c>
      <c r="C261" t="s">
        <v>3150</v>
      </c>
      <c r="D261" t="s">
        <v>148</v>
      </c>
      <c r="E261" t="s">
        <v>129</v>
      </c>
      <c r="F261" t="s">
        <v>129</v>
      </c>
      <c r="G261" t="s">
        <v>139</v>
      </c>
      <c r="H261" t="s">
        <v>128</v>
      </c>
      <c r="I261" t="s">
        <v>129</v>
      </c>
      <c r="J261" s="53" t="s">
        <v>130</v>
      </c>
      <c r="K261" t="s">
        <v>131</v>
      </c>
      <c r="L261" t="s">
        <v>129</v>
      </c>
      <c r="M261" t="s">
        <v>570</v>
      </c>
      <c r="N261" t="s">
        <v>3151</v>
      </c>
      <c r="O261" s="54">
        <v>45537.53598659722</v>
      </c>
      <c r="P261" s="54">
        <v>45541.419709652779</v>
      </c>
      <c r="Q261" s="2">
        <v>45292</v>
      </c>
      <c r="R261" s="2">
        <v>45657</v>
      </c>
      <c r="S261" s="2">
        <v>45292</v>
      </c>
      <c r="T261" s="2">
        <v>45657</v>
      </c>
      <c r="U261" t="s">
        <v>129</v>
      </c>
      <c r="V261" t="s">
        <v>129</v>
      </c>
      <c r="W261">
        <f t="shared" si="20"/>
        <v>9</v>
      </c>
      <c r="X261">
        <f t="shared" si="21"/>
        <v>2024</v>
      </c>
      <c r="Y261">
        <f t="shared" si="22"/>
        <v>9</v>
      </c>
      <c r="Z261">
        <f t="shared" si="23"/>
        <v>2024</v>
      </c>
      <c r="AA261" s="111">
        <f t="shared" si="24"/>
        <v>3.8837230555582209</v>
      </c>
    </row>
    <row r="262" spans="1:27" hidden="1" x14ac:dyDescent="0.25">
      <c r="A262" s="53" t="s">
        <v>3152</v>
      </c>
      <c r="B262" t="s">
        <v>124</v>
      </c>
      <c r="C262" t="s">
        <v>3153</v>
      </c>
      <c r="D262" t="s">
        <v>148</v>
      </c>
      <c r="E262" t="s">
        <v>129</v>
      </c>
      <c r="F262" t="s">
        <v>129</v>
      </c>
      <c r="G262" t="s">
        <v>139</v>
      </c>
      <c r="H262" t="s">
        <v>128</v>
      </c>
      <c r="I262" t="s">
        <v>129</v>
      </c>
      <c r="J262" s="53" t="s">
        <v>130</v>
      </c>
      <c r="K262" t="s">
        <v>131</v>
      </c>
      <c r="L262" t="s">
        <v>569</v>
      </c>
      <c r="M262" t="s">
        <v>129</v>
      </c>
      <c r="N262" t="s">
        <v>3154</v>
      </c>
      <c r="O262" s="54">
        <v>45537.406243773148</v>
      </c>
      <c r="P262" s="54">
        <v>45537.696456597223</v>
      </c>
      <c r="Q262" s="2">
        <v>45292</v>
      </c>
      <c r="R262" s="2">
        <v>45657</v>
      </c>
      <c r="S262" s="2">
        <v>45292</v>
      </c>
      <c r="T262" s="2">
        <v>45657</v>
      </c>
      <c r="U262" t="s">
        <v>129</v>
      </c>
      <c r="V262" s="2">
        <v>45537</v>
      </c>
      <c r="W262">
        <f t="shared" si="20"/>
        <v>9</v>
      </c>
      <c r="X262">
        <f t="shared" si="21"/>
        <v>2024</v>
      </c>
      <c r="Y262">
        <f t="shared" si="22"/>
        <v>9</v>
      </c>
      <c r="Z262">
        <f t="shared" si="23"/>
        <v>2024</v>
      </c>
      <c r="AA262" s="111">
        <f t="shared" si="24"/>
        <v>0.2902128240748425</v>
      </c>
    </row>
    <row r="263" spans="1:27" hidden="1" x14ac:dyDescent="0.25">
      <c r="A263" s="53" t="s">
        <v>3155</v>
      </c>
      <c r="B263" t="s">
        <v>124</v>
      </c>
      <c r="C263" t="s">
        <v>3156</v>
      </c>
      <c r="D263" t="s">
        <v>148</v>
      </c>
      <c r="E263" t="s">
        <v>129</v>
      </c>
      <c r="F263" t="s">
        <v>129</v>
      </c>
      <c r="G263" t="s">
        <v>139</v>
      </c>
      <c r="H263" t="s">
        <v>128</v>
      </c>
      <c r="I263" t="s">
        <v>129</v>
      </c>
      <c r="J263" s="53" t="s">
        <v>130</v>
      </c>
      <c r="K263" t="s">
        <v>131</v>
      </c>
      <c r="L263" t="s">
        <v>129</v>
      </c>
      <c r="M263" t="s">
        <v>570</v>
      </c>
      <c r="N263" t="s">
        <v>3157</v>
      </c>
      <c r="O263" s="54">
        <v>45537.368780879631</v>
      </c>
      <c r="P263" s="54">
        <v>45537.372012569445</v>
      </c>
      <c r="Q263" s="2">
        <v>45292</v>
      </c>
      <c r="R263" s="2">
        <v>45657</v>
      </c>
      <c r="S263" s="2">
        <v>45292</v>
      </c>
      <c r="T263" s="2">
        <v>45657</v>
      </c>
      <c r="U263" t="s">
        <v>129</v>
      </c>
      <c r="V263" s="2">
        <v>45537</v>
      </c>
      <c r="W263">
        <f t="shared" si="20"/>
        <v>9</v>
      </c>
      <c r="X263">
        <f t="shared" si="21"/>
        <v>2024</v>
      </c>
      <c r="Y263">
        <f t="shared" si="22"/>
        <v>9</v>
      </c>
      <c r="Z263">
        <f t="shared" si="23"/>
        <v>2024</v>
      </c>
      <c r="AA263" s="111">
        <f t="shared" si="24"/>
        <v>3.231689814128913E-3</v>
      </c>
    </row>
    <row r="264" spans="1:27" hidden="1" x14ac:dyDescent="0.25">
      <c r="A264" s="53" t="s">
        <v>3158</v>
      </c>
      <c r="B264" t="s">
        <v>124</v>
      </c>
      <c r="C264" t="s">
        <v>3159</v>
      </c>
      <c r="D264" t="s">
        <v>148</v>
      </c>
      <c r="E264" t="s">
        <v>288</v>
      </c>
      <c r="F264" t="s">
        <v>71</v>
      </c>
      <c r="G264" t="s">
        <v>102</v>
      </c>
      <c r="H264" t="s">
        <v>212</v>
      </c>
      <c r="I264" t="s">
        <v>129</v>
      </c>
      <c r="J264" s="53" t="s">
        <v>130</v>
      </c>
      <c r="K264" t="s">
        <v>131</v>
      </c>
      <c r="L264" t="s">
        <v>129</v>
      </c>
      <c r="M264" t="s">
        <v>129</v>
      </c>
      <c r="N264" t="s">
        <v>129</v>
      </c>
      <c r="O264" s="54">
        <v>45534.55228398148</v>
      </c>
      <c r="P264" s="54">
        <v>45547.043246956018</v>
      </c>
      <c r="Q264" s="2">
        <v>45533</v>
      </c>
      <c r="R264" s="2">
        <v>45560</v>
      </c>
      <c r="S264" s="2">
        <v>45292</v>
      </c>
      <c r="T264" s="2">
        <v>45657</v>
      </c>
      <c r="U264" s="2">
        <v>45537</v>
      </c>
      <c r="V264" s="2">
        <v>45546</v>
      </c>
      <c r="W264">
        <f t="shared" si="20"/>
        <v>8</v>
      </c>
      <c r="X264">
        <f t="shared" si="21"/>
        <v>2024</v>
      </c>
      <c r="Y264">
        <f t="shared" si="22"/>
        <v>9</v>
      </c>
      <c r="Z264">
        <f t="shared" si="23"/>
        <v>2024</v>
      </c>
      <c r="AA264" s="111">
        <f t="shared" si="24"/>
        <v>12.490962974537979</v>
      </c>
    </row>
    <row r="265" spans="1:27" hidden="1" x14ac:dyDescent="0.25">
      <c r="A265" s="53" t="s">
        <v>3160</v>
      </c>
      <c r="B265" t="s">
        <v>124</v>
      </c>
      <c r="C265" t="s">
        <v>3161</v>
      </c>
      <c r="D265" t="s">
        <v>148</v>
      </c>
      <c r="E265" t="s">
        <v>129</v>
      </c>
      <c r="F265" t="s">
        <v>129</v>
      </c>
      <c r="G265" t="s">
        <v>139</v>
      </c>
      <c r="H265" t="s">
        <v>128</v>
      </c>
      <c r="I265" t="s">
        <v>129</v>
      </c>
      <c r="J265" s="53" t="s">
        <v>130</v>
      </c>
      <c r="K265" t="s">
        <v>131</v>
      </c>
      <c r="L265" t="s">
        <v>569</v>
      </c>
      <c r="M265" t="s">
        <v>570</v>
      </c>
      <c r="N265" t="s">
        <v>3162</v>
      </c>
      <c r="O265" s="54">
        <v>45534.521516759261</v>
      </c>
      <c r="P265" s="54">
        <v>45539.355256331015</v>
      </c>
      <c r="Q265" s="2">
        <v>45292</v>
      </c>
      <c r="R265" s="2">
        <v>45657</v>
      </c>
      <c r="S265" s="2">
        <v>45292</v>
      </c>
      <c r="T265" s="2">
        <v>45657</v>
      </c>
      <c r="U265" t="s">
        <v>129</v>
      </c>
      <c r="V265" s="2">
        <v>45539</v>
      </c>
      <c r="W265">
        <f t="shared" si="20"/>
        <v>8</v>
      </c>
      <c r="X265">
        <f t="shared" si="21"/>
        <v>2024</v>
      </c>
      <c r="Y265">
        <f t="shared" si="22"/>
        <v>9</v>
      </c>
      <c r="Z265">
        <f t="shared" si="23"/>
        <v>2024</v>
      </c>
      <c r="AA265" s="111">
        <f t="shared" si="24"/>
        <v>4.8337395717535401</v>
      </c>
    </row>
    <row r="266" spans="1:27" hidden="1" x14ac:dyDescent="0.25">
      <c r="A266" s="53" t="s">
        <v>3163</v>
      </c>
      <c r="B266" t="s">
        <v>124</v>
      </c>
      <c r="C266" t="s">
        <v>3164</v>
      </c>
      <c r="D266" t="s">
        <v>148</v>
      </c>
      <c r="E266" t="s">
        <v>129</v>
      </c>
      <c r="F266" t="s">
        <v>129</v>
      </c>
      <c r="G266" t="s">
        <v>139</v>
      </c>
      <c r="H266" t="s">
        <v>128</v>
      </c>
      <c r="I266" t="s">
        <v>129</v>
      </c>
      <c r="J266" s="53" t="s">
        <v>130</v>
      </c>
      <c r="K266" t="s">
        <v>131</v>
      </c>
      <c r="L266" t="s">
        <v>569</v>
      </c>
      <c r="M266" t="s">
        <v>570</v>
      </c>
      <c r="N266" t="s">
        <v>3165</v>
      </c>
      <c r="O266" s="54">
        <v>45534.360696180556</v>
      </c>
      <c r="P266" s="54">
        <v>45537.423545347221</v>
      </c>
      <c r="Q266" s="2">
        <v>45292</v>
      </c>
      <c r="R266" s="2">
        <v>45657</v>
      </c>
      <c r="S266" s="2">
        <v>45292</v>
      </c>
      <c r="T266" s="2">
        <v>45657</v>
      </c>
      <c r="U266" t="s">
        <v>129</v>
      </c>
      <c r="V266" s="2">
        <v>45537</v>
      </c>
      <c r="W266">
        <f t="shared" si="20"/>
        <v>8</v>
      </c>
      <c r="X266">
        <f t="shared" si="21"/>
        <v>2024</v>
      </c>
      <c r="Y266">
        <f t="shared" si="22"/>
        <v>9</v>
      </c>
      <c r="Z266">
        <f t="shared" si="23"/>
        <v>2024</v>
      </c>
      <c r="AA266" s="111">
        <f t="shared" si="24"/>
        <v>3.0628491666648188</v>
      </c>
    </row>
    <row r="267" spans="1:27" x14ac:dyDescent="0.25">
      <c r="A267" s="53" t="s">
        <v>3166</v>
      </c>
      <c r="B267" t="s">
        <v>124</v>
      </c>
      <c r="C267" t="s">
        <v>3167</v>
      </c>
      <c r="D267" t="s">
        <v>148</v>
      </c>
      <c r="E267" t="s">
        <v>416</v>
      </c>
      <c r="F267" t="s">
        <v>3023</v>
      </c>
      <c r="G267" t="s">
        <v>874</v>
      </c>
      <c r="H267" t="s">
        <v>128</v>
      </c>
      <c r="I267" t="s">
        <v>129</v>
      </c>
      <c r="J267" s="53" t="s">
        <v>719</v>
      </c>
      <c r="K267" t="s">
        <v>720</v>
      </c>
      <c r="L267" t="s">
        <v>3401</v>
      </c>
      <c r="M267" t="s">
        <v>129</v>
      </c>
      <c r="N267" t="s">
        <v>129</v>
      </c>
      <c r="O267" s="54">
        <v>45532.389069965277</v>
      </c>
      <c r="P267" s="54">
        <v>45596.385492071757</v>
      </c>
      <c r="Q267" s="2">
        <v>45567</v>
      </c>
      <c r="R267" s="2">
        <v>45580</v>
      </c>
      <c r="S267" s="2">
        <v>45292</v>
      </c>
      <c r="T267" s="2">
        <v>45657</v>
      </c>
      <c r="U267" s="2">
        <v>45568</v>
      </c>
      <c r="V267" s="2">
        <v>45596</v>
      </c>
      <c r="W267">
        <f t="shared" si="20"/>
        <v>8</v>
      </c>
      <c r="X267">
        <f t="shared" si="21"/>
        <v>2024</v>
      </c>
      <c r="Y267">
        <f t="shared" si="22"/>
        <v>10</v>
      </c>
      <c r="Z267">
        <f t="shared" si="23"/>
        <v>2024</v>
      </c>
      <c r="AA267" s="111">
        <f t="shared" si="24"/>
        <v>63.996422106480168</v>
      </c>
    </row>
    <row r="268" spans="1:27" x14ac:dyDescent="0.25">
      <c r="A268" s="53" t="s">
        <v>3168</v>
      </c>
      <c r="B268" t="s">
        <v>124</v>
      </c>
      <c r="C268" t="s">
        <v>3169</v>
      </c>
      <c r="D268" t="s">
        <v>148</v>
      </c>
      <c r="E268" t="s">
        <v>129</v>
      </c>
      <c r="F268" t="s">
        <v>129</v>
      </c>
      <c r="G268" t="s">
        <v>129</v>
      </c>
      <c r="H268" t="s">
        <v>128</v>
      </c>
      <c r="I268" t="s">
        <v>129</v>
      </c>
      <c r="J268" s="53" t="s">
        <v>719</v>
      </c>
      <c r="K268" t="s">
        <v>720</v>
      </c>
      <c r="L268" t="s">
        <v>3170</v>
      </c>
      <c r="M268" t="s">
        <v>129</v>
      </c>
      <c r="N268" t="s">
        <v>129</v>
      </c>
      <c r="O268" s="54">
        <v>45531.58139053241</v>
      </c>
      <c r="P268" s="54">
        <v>45603.553765833334</v>
      </c>
      <c r="Q268" t="s">
        <v>129</v>
      </c>
      <c r="R268" t="s">
        <v>129</v>
      </c>
      <c r="S268" t="s">
        <v>129</v>
      </c>
      <c r="T268" t="s">
        <v>129</v>
      </c>
      <c r="U268" t="s">
        <v>129</v>
      </c>
      <c r="V268" s="2">
        <v>45603</v>
      </c>
      <c r="W268">
        <f t="shared" si="20"/>
        <v>8</v>
      </c>
      <c r="X268">
        <f t="shared" si="21"/>
        <v>2024</v>
      </c>
      <c r="Y268">
        <f t="shared" si="22"/>
        <v>11</v>
      </c>
      <c r="Z268">
        <f t="shared" si="23"/>
        <v>2024</v>
      </c>
      <c r="AA268" s="111">
        <f t="shared" si="24"/>
        <v>71.972375300923886</v>
      </c>
    </row>
    <row r="269" spans="1:27" x14ac:dyDescent="0.25">
      <c r="A269" s="53" t="s">
        <v>3171</v>
      </c>
      <c r="B269" t="s">
        <v>124</v>
      </c>
      <c r="C269" t="s">
        <v>3172</v>
      </c>
      <c r="D269" t="s">
        <v>171</v>
      </c>
      <c r="E269" t="s">
        <v>129</v>
      </c>
      <c r="F269" t="s">
        <v>129</v>
      </c>
      <c r="G269" t="s">
        <v>806</v>
      </c>
      <c r="H269" t="s">
        <v>128</v>
      </c>
      <c r="I269" t="s">
        <v>129</v>
      </c>
      <c r="J269" s="53" t="s">
        <v>719</v>
      </c>
      <c r="K269" t="s">
        <v>720</v>
      </c>
      <c r="L269" t="s">
        <v>129</v>
      </c>
      <c r="M269" t="s">
        <v>129</v>
      </c>
      <c r="N269" t="s">
        <v>129</v>
      </c>
      <c r="O269" s="54">
        <v>45531.533533784721</v>
      </c>
      <c r="P269" s="54">
        <v>45545.487316203704</v>
      </c>
      <c r="Q269" s="2">
        <v>45292</v>
      </c>
      <c r="R269" s="2">
        <v>45657</v>
      </c>
      <c r="S269" s="2">
        <v>45292</v>
      </c>
      <c r="T269" s="2">
        <v>45657</v>
      </c>
      <c r="U269" t="s">
        <v>129</v>
      </c>
      <c r="V269" t="s">
        <v>129</v>
      </c>
      <c r="W269">
        <f t="shared" si="20"/>
        <v>8</v>
      </c>
      <c r="X269">
        <f t="shared" si="21"/>
        <v>2024</v>
      </c>
      <c r="Y269">
        <f t="shared" si="22"/>
        <v>9</v>
      </c>
      <c r="Z269">
        <f t="shared" si="23"/>
        <v>2024</v>
      </c>
      <c r="AA269" s="111">
        <f t="shared" si="24"/>
        <v>13.953782418982883</v>
      </c>
    </row>
    <row r="270" spans="1:27" hidden="1" x14ac:dyDescent="0.25">
      <c r="A270" s="53" t="s">
        <v>3173</v>
      </c>
      <c r="B270" t="s">
        <v>124</v>
      </c>
      <c r="C270" t="s">
        <v>3174</v>
      </c>
      <c r="D270" t="s">
        <v>148</v>
      </c>
      <c r="E270" t="s">
        <v>129</v>
      </c>
      <c r="F270" t="s">
        <v>129</v>
      </c>
      <c r="G270" t="s">
        <v>139</v>
      </c>
      <c r="H270" t="s">
        <v>128</v>
      </c>
      <c r="I270" t="s">
        <v>129</v>
      </c>
      <c r="J270" s="53" t="s">
        <v>130</v>
      </c>
      <c r="K270" t="s">
        <v>131</v>
      </c>
      <c r="L270" t="s">
        <v>129</v>
      </c>
      <c r="M270" t="s">
        <v>129</v>
      </c>
      <c r="N270" t="s">
        <v>129</v>
      </c>
      <c r="O270" s="54">
        <v>45531.484236597222</v>
      </c>
      <c r="P270" s="54">
        <v>45547.043255636578</v>
      </c>
      <c r="Q270" s="2">
        <v>45292</v>
      </c>
      <c r="R270" s="2">
        <v>45657</v>
      </c>
      <c r="S270" s="2">
        <v>45292</v>
      </c>
      <c r="T270" s="2">
        <v>45657</v>
      </c>
      <c r="U270" s="2">
        <v>45531</v>
      </c>
      <c r="V270" s="2">
        <v>45546</v>
      </c>
      <c r="W270">
        <f t="shared" si="20"/>
        <v>8</v>
      </c>
      <c r="X270">
        <f t="shared" si="21"/>
        <v>2024</v>
      </c>
      <c r="Y270">
        <f t="shared" si="22"/>
        <v>9</v>
      </c>
      <c r="Z270">
        <f t="shared" si="23"/>
        <v>2024</v>
      </c>
      <c r="AA270" s="111">
        <f t="shared" si="24"/>
        <v>15.559019039355917</v>
      </c>
    </row>
    <row r="271" spans="1:27" x14ac:dyDescent="0.25">
      <c r="A271" s="53" t="s">
        <v>3175</v>
      </c>
      <c r="B271" t="s">
        <v>124</v>
      </c>
      <c r="C271" t="s">
        <v>3176</v>
      </c>
      <c r="D271" t="s">
        <v>171</v>
      </c>
      <c r="E271" t="s">
        <v>129</v>
      </c>
      <c r="F271" t="s">
        <v>129</v>
      </c>
      <c r="G271" t="s">
        <v>806</v>
      </c>
      <c r="H271" t="s">
        <v>128</v>
      </c>
      <c r="I271" t="s">
        <v>129</v>
      </c>
      <c r="J271" s="53" t="s">
        <v>719</v>
      </c>
      <c r="K271" t="s">
        <v>720</v>
      </c>
      <c r="L271" t="s">
        <v>129</v>
      </c>
      <c r="M271" t="s">
        <v>129</v>
      </c>
      <c r="N271" t="s">
        <v>129</v>
      </c>
      <c r="O271" s="54">
        <v>45531.404119930557</v>
      </c>
      <c r="P271" s="54">
        <v>45545.488599710647</v>
      </c>
      <c r="Q271" s="2">
        <v>45292</v>
      </c>
      <c r="R271" s="2">
        <v>45657</v>
      </c>
      <c r="S271" s="2">
        <v>45292</v>
      </c>
      <c r="T271" s="2">
        <v>45657</v>
      </c>
      <c r="U271" t="s">
        <v>129</v>
      </c>
      <c r="V271" t="s">
        <v>129</v>
      </c>
      <c r="W271">
        <f t="shared" si="20"/>
        <v>8</v>
      </c>
      <c r="X271">
        <f t="shared" si="21"/>
        <v>2024</v>
      </c>
      <c r="Y271">
        <f t="shared" si="22"/>
        <v>9</v>
      </c>
      <c r="Z271">
        <f t="shared" si="23"/>
        <v>2024</v>
      </c>
      <c r="AA271" s="111">
        <f t="shared" si="24"/>
        <v>14.084479780089168</v>
      </c>
    </row>
    <row r="272" spans="1:27" hidden="1" x14ac:dyDescent="0.25">
      <c r="A272" s="53" t="s">
        <v>3177</v>
      </c>
      <c r="B272" t="s">
        <v>124</v>
      </c>
      <c r="C272" t="s">
        <v>3178</v>
      </c>
      <c r="D272" t="s">
        <v>148</v>
      </c>
      <c r="E272" t="s">
        <v>129</v>
      </c>
      <c r="F272" t="s">
        <v>129</v>
      </c>
      <c r="G272" t="s">
        <v>139</v>
      </c>
      <c r="H272" t="s">
        <v>128</v>
      </c>
      <c r="I272" t="s">
        <v>129</v>
      </c>
      <c r="J272" s="53" t="s">
        <v>130</v>
      </c>
      <c r="K272" t="s">
        <v>131</v>
      </c>
      <c r="L272" t="s">
        <v>569</v>
      </c>
      <c r="M272" t="s">
        <v>580</v>
      </c>
      <c r="N272" t="s">
        <v>3179</v>
      </c>
      <c r="O272" s="54">
        <v>45531.398927627313</v>
      </c>
      <c r="P272" s="54">
        <v>45534.424432997686</v>
      </c>
      <c r="Q272" s="2">
        <v>45292</v>
      </c>
      <c r="R272" s="2">
        <v>45657</v>
      </c>
      <c r="S272" s="2">
        <v>45292</v>
      </c>
      <c r="T272" s="2">
        <v>45657</v>
      </c>
      <c r="U272" t="s">
        <v>129</v>
      </c>
      <c r="V272" t="s">
        <v>129</v>
      </c>
      <c r="W272">
        <f t="shared" si="20"/>
        <v>8</v>
      </c>
      <c r="X272">
        <f t="shared" si="21"/>
        <v>2024</v>
      </c>
      <c r="Y272">
        <f t="shared" si="22"/>
        <v>8</v>
      </c>
      <c r="Z272">
        <f t="shared" si="23"/>
        <v>2024</v>
      </c>
      <c r="AA272" s="111">
        <f t="shared" si="24"/>
        <v>3.0255053703731392</v>
      </c>
    </row>
    <row r="273" spans="1:27" x14ac:dyDescent="0.25">
      <c r="A273" s="53" t="s">
        <v>3180</v>
      </c>
      <c r="B273" t="s">
        <v>124</v>
      </c>
      <c r="C273" t="s">
        <v>3181</v>
      </c>
      <c r="D273" t="s">
        <v>171</v>
      </c>
      <c r="E273" t="s">
        <v>129</v>
      </c>
      <c r="F273" t="s">
        <v>129</v>
      </c>
      <c r="G273" t="s">
        <v>806</v>
      </c>
      <c r="H273" t="s">
        <v>128</v>
      </c>
      <c r="I273" t="s">
        <v>129</v>
      </c>
      <c r="J273" s="53" t="s">
        <v>719</v>
      </c>
      <c r="K273" t="s">
        <v>720</v>
      </c>
      <c r="L273" t="s">
        <v>129</v>
      </c>
      <c r="M273" t="s">
        <v>129</v>
      </c>
      <c r="N273" t="s">
        <v>129</v>
      </c>
      <c r="O273" s="54">
        <v>45531.393872766203</v>
      </c>
      <c r="P273" s="54">
        <v>45545.488161643516</v>
      </c>
      <c r="Q273" s="2">
        <v>45292</v>
      </c>
      <c r="R273" s="2">
        <v>45657</v>
      </c>
      <c r="S273" s="2">
        <v>45292</v>
      </c>
      <c r="T273" s="2">
        <v>45657</v>
      </c>
      <c r="U273" t="s">
        <v>129</v>
      </c>
      <c r="V273" t="s">
        <v>129</v>
      </c>
      <c r="W273">
        <f t="shared" si="20"/>
        <v>8</v>
      </c>
      <c r="X273">
        <f t="shared" si="21"/>
        <v>2024</v>
      </c>
      <c r="Y273">
        <f t="shared" si="22"/>
        <v>9</v>
      </c>
      <c r="Z273">
        <f t="shared" si="23"/>
        <v>2024</v>
      </c>
      <c r="AA273" s="111">
        <f t="shared" si="24"/>
        <v>14.094288877313375</v>
      </c>
    </row>
    <row r="274" spans="1:27" x14ac:dyDescent="0.25">
      <c r="A274" s="53" t="s">
        <v>3182</v>
      </c>
      <c r="B274" t="s">
        <v>124</v>
      </c>
      <c r="C274" t="s">
        <v>3183</v>
      </c>
      <c r="D274" t="s">
        <v>148</v>
      </c>
      <c r="E274" t="s">
        <v>416</v>
      </c>
      <c r="F274" t="s">
        <v>3021</v>
      </c>
      <c r="G274" t="s">
        <v>806</v>
      </c>
      <c r="H274" t="s">
        <v>128</v>
      </c>
      <c r="I274" t="s">
        <v>129</v>
      </c>
      <c r="J274" s="53" t="s">
        <v>719</v>
      </c>
      <c r="K274" t="s">
        <v>720</v>
      </c>
      <c r="L274" t="s">
        <v>3291</v>
      </c>
      <c r="M274" t="s">
        <v>129</v>
      </c>
      <c r="N274" t="s">
        <v>129</v>
      </c>
      <c r="O274" s="54">
        <v>45531.392441284719</v>
      </c>
      <c r="P274" s="54">
        <v>45575.737213842593</v>
      </c>
      <c r="Q274" s="2">
        <v>45539</v>
      </c>
      <c r="R274" s="2">
        <v>45552</v>
      </c>
      <c r="S274" s="2">
        <v>45292</v>
      </c>
      <c r="T274" s="2">
        <v>45657</v>
      </c>
      <c r="U274" s="2">
        <v>45541</v>
      </c>
      <c r="V274" s="2">
        <v>45575</v>
      </c>
      <c r="W274">
        <f t="shared" si="20"/>
        <v>8</v>
      </c>
      <c r="X274">
        <f t="shared" si="21"/>
        <v>2024</v>
      </c>
      <c r="Y274">
        <f t="shared" si="22"/>
        <v>10</v>
      </c>
      <c r="Z274">
        <f t="shared" si="23"/>
        <v>2024</v>
      </c>
      <c r="AA274" s="111">
        <f t="shared" si="24"/>
        <v>44.344772557873512</v>
      </c>
    </row>
    <row r="275" spans="1:27" hidden="1" x14ac:dyDescent="0.25">
      <c r="A275" s="53" t="s">
        <v>3184</v>
      </c>
      <c r="B275" t="s">
        <v>124</v>
      </c>
      <c r="C275" t="s">
        <v>3185</v>
      </c>
      <c r="D275" t="s">
        <v>148</v>
      </c>
      <c r="E275" t="s">
        <v>129</v>
      </c>
      <c r="F275" t="s">
        <v>129</v>
      </c>
      <c r="G275" t="s">
        <v>139</v>
      </c>
      <c r="H275" t="s">
        <v>128</v>
      </c>
      <c r="I275" t="s">
        <v>129</v>
      </c>
      <c r="J275" s="53" t="s">
        <v>130</v>
      </c>
      <c r="K275" t="s">
        <v>131</v>
      </c>
      <c r="L275" t="s">
        <v>569</v>
      </c>
      <c r="M275" t="s">
        <v>580</v>
      </c>
      <c r="N275" t="s">
        <v>3186</v>
      </c>
      <c r="O275" s="54">
        <v>45530.389435740741</v>
      </c>
      <c r="P275" s="54">
        <v>45530.439993101849</v>
      </c>
      <c r="Q275" s="2">
        <v>45292</v>
      </c>
      <c r="R275" s="2">
        <v>45657</v>
      </c>
      <c r="S275" s="2">
        <v>45292</v>
      </c>
      <c r="T275" s="2">
        <v>45657</v>
      </c>
      <c r="U275" t="s">
        <v>129</v>
      </c>
      <c r="V275" s="2">
        <v>45530</v>
      </c>
      <c r="W275">
        <f t="shared" si="20"/>
        <v>8</v>
      </c>
      <c r="X275">
        <f t="shared" si="21"/>
        <v>2024</v>
      </c>
      <c r="Y275">
        <f t="shared" si="22"/>
        <v>8</v>
      </c>
      <c r="Z275">
        <f t="shared" si="23"/>
        <v>2024</v>
      </c>
      <c r="AA275" s="111">
        <f t="shared" si="24"/>
        <v>5.0557361108076293E-2</v>
      </c>
    </row>
    <row r="276" spans="1:27" hidden="1" x14ac:dyDescent="0.25">
      <c r="A276" s="53" t="s">
        <v>3187</v>
      </c>
      <c r="B276" t="s">
        <v>124</v>
      </c>
      <c r="C276" t="s">
        <v>3188</v>
      </c>
      <c r="D276" t="s">
        <v>148</v>
      </c>
      <c r="E276" t="s">
        <v>129</v>
      </c>
      <c r="F276" t="s">
        <v>129</v>
      </c>
      <c r="G276" t="s">
        <v>139</v>
      </c>
      <c r="H276" t="s">
        <v>128</v>
      </c>
      <c r="I276" t="s">
        <v>129</v>
      </c>
      <c r="J276" s="53" t="s">
        <v>130</v>
      </c>
      <c r="K276" t="s">
        <v>131</v>
      </c>
      <c r="L276" t="s">
        <v>129</v>
      </c>
      <c r="M276" t="s">
        <v>570</v>
      </c>
      <c r="N276" t="s">
        <v>3189</v>
      </c>
      <c r="O276" s="54">
        <v>45530.373659606485</v>
      </c>
      <c r="P276" s="54">
        <v>45533.439738958332</v>
      </c>
      <c r="Q276" s="2">
        <v>45292</v>
      </c>
      <c r="R276" s="2">
        <v>45657</v>
      </c>
      <c r="S276" s="2">
        <v>45292</v>
      </c>
      <c r="T276" s="2">
        <v>45657</v>
      </c>
      <c r="U276" s="2">
        <v>45530</v>
      </c>
      <c r="V276" s="2">
        <v>45533</v>
      </c>
      <c r="W276">
        <f t="shared" si="20"/>
        <v>8</v>
      </c>
      <c r="X276">
        <f t="shared" si="21"/>
        <v>2024</v>
      </c>
      <c r="Y276">
        <f t="shared" si="22"/>
        <v>8</v>
      </c>
      <c r="Z276">
        <f t="shared" si="23"/>
        <v>2024</v>
      </c>
      <c r="AA276" s="111">
        <f t="shared" si="24"/>
        <v>3.0660793518472929</v>
      </c>
    </row>
    <row r="277" spans="1:27" x14ac:dyDescent="0.25">
      <c r="A277" s="53" t="s">
        <v>3190</v>
      </c>
      <c r="B277" t="s">
        <v>124</v>
      </c>
      <c r="C277" t="s">
        <v>3191</v>
      </c>
      <c r="D277" t="s">
        <v>148</v>
      </c>
      <c r="E277" t="s">
        <v>129</v>
      </c>
      <c r="F277" t="s">
        <v>129</v>
      </c>
      <c r="G277" t="s">
        <v>806</v>
      </c>
      <c r="H277" t="s">
        <v>736</v>
      </c>
      <c r="I277" t="s">
        <v>129</v>
      </c>
      <c r="J277" s="53" t="s">
        <v>719</v>
      </c>
      <c r="K277" t="s">
        <v>720</v>
      </c>
      <c r="L277" t="s">
        <v>3192</v>
      </c>
      <c r="M277" t="s">
        <v>570</v>
      </c>
      <c r="N277" t="s">
        <v>129</v>
      </c>
      <c r="O277" s="54">
        <v>45527.489387187503</v>
      </c>
      <c r="P277" s="54">
        <v>45538.723164849536</v>
      </c>
      <c r="Q277" s="2">
        <v>45292</v>
      </c>
      <c r="R277" s="2">
        <v>45657</v>
      </c>
      <c r="S277" s="2">
        <v>45292</v>
      </c>
      <c r="T277" s="2">
        <v>45657</v>
      </c>
      <c r="U277" t="s">
        <v>129</v>
      </c>
      <c r="V277" s="2">
        <v>45538</v>
      </c>
      <c r="W277">
        <f t="shared" si="20"/>
        <v>8</v>
      </c>
      <c r="X277">
        <f t="shared" si="21"/>
        <v>2024</v>
      </c>
      <c r="Y277">
        <f t="shared" si="22"/>
        <v>9</v>
      </c>
      <c r="Z277">
        <f t="shared" si="23"/>
        <v>2024</v>
      </c>
      <c r="AA277" s="111">
        <f t="shared" si="24"/>
        <v>11.23377766203339</v>
      </c>
    </row>
    <row r="278" spans="1:27" hidden="1" x14ac:dyDescent="0.25">
      <c r="A278" s="53" t="s">
        <v>3193</v>
      </c>
      <c r="B278" t="s">
        <v>124</v>
      </c>
      <c r="C278" t="s">
        <v>3194</v>
      </c>
      <c r="D278" t="s">
        <v>148</v>
      </c>
      <c r="E278" t="s">
        <v>129</v>
      </c>
      <c r="F278" t="s">
        <v>129</v>
      </c>
      <c r="G278" t="s">
        <v>139</v>
      </c>
      <c r="H278" t="s">
        <v>128</v>
      </c>
      <c r="I278" t="s">
        <v>129</v>
      </c>
      <c r="J278" s="53" t="s">
        <v>130</v>
      </c>
      <c r="K278" t="s">
        <v>131</v>
      </c>
      <c r="L278" t="s">
        <v>569</v>
      </c>
      <c r="M278" t="s">
        <v>570</v>
      </c>
      <c r="N278" t="s">
        <v>3195</v>
      </c>
      <c r="O278" s="54">
        <v>45527.459833078705</v>
      </c>
      <c r="P278" s="54">
        <v>45533.440433414355</v>
      </c>
      <c r="Q278" s="2">
        <v>45292</v>
      </c>
      <c r="R278" s="2">
        <v>45657</v>
      </c>
      <c r="S278" s="2">
        <v>45292</v>
      </c>
      <c r="T278" s="2">
        <v>45657</v>
      </c>
      <c r="U278" t="s">
        <v>129</v>
      </c>
      <c r="V278" s="2">
        <v>45533</v>
      </c>
      <c r="W278">
        <f t="shared" si="20"/>
        <v>8</v>
      </c>
      <c r="X278">
        <f t="shared" si="21"/>
        <v>2024</v>
      </c>
      <c r="Y278">
        <f t="shared" si="22"/>
        <v>8</v>
      </c>
      <c r="Z278">
        <f t="shared" si="23"/>
        <v>2024</v>
      </c>
      <c r="AA278" s="111">
        <f t="shared" si="24"/>
        <v>5.9806003356497968</v>
      </c>
    </row>
    <row r="279" spans="1:27" x14ac:dyDescent="0.25">
      <c r="A279" s="53" t="s">
        <v>3196</v>
      </c>
      <c r="B279" t="s">
        <v>124</v>
      </c>
      <c r="C279" t="s">
        <v>3197</v>
      </c>
      <c r="D279" t="s">
        <v>148</v>
      </c>
      <c r="E279" t="s">
        <v>129</v>
      </c>
      <c r="F279" t="s">
        <v>129</v>
      </c>
      <c r="G279" t="s">
        <v>129</v>
      </c>
      <c r="H279" t="s">
        <v>212</v>
      </c>
      <c r="I279" t="s">
        <v>129</v>
      </c>
      <c r="J279" s="53" t="s">
        <v>719</v>
      </c>
      <c r="K279" t="s">
        <v>720</v>
      </c>
      <c r="L279" t="s">
        <v>3198</v>
      </c>
      <c r="M279" t="s">
        <v>570</v>
      </c>
      <c r="N279" t="s">
        <v>129</v>
      </c>
      <c r="O279" s="54">
        <v>45526.592517129633</v>
      </c>
      <c r="P279" s="54">
        <v>45540.688780428238</v>
      </c>
      <c r="Q279" s="2">
        <v>45292</v>
      </c>
      <c r="R279" s="2">
        <v>45657</v>
      </c>
      <c r="S279" s="2">
        <v>45292</v>
      </c>
      <c r="T279" s="2">
        <v>45657</v>
      </c>
      <c r="U279" s="2">
        <v>45539</v>
      </c>
      <c r="V279" s="2">
        <v>45540</v>
      </c>
      <c r="W279">
        <f t="shared" si="20"/>
        <v>8</v>
      </c>
      <c r="X279">
        <f t="shared" si="21"/>
        <v>2024</v>
      </c>
      <c r="Y279">
        <f t="shared" si="22"/>
        <v>9</v>
      </c>
      <c r="Z279">
        <f t="shared" si="23"/>
        <v>2024</v>
      </c>
      <c r="AA279" s="111">
        <f t="shared" si="24"/>
        <v>14.096263298604754</v>
      </c>
    </row>
    <row r="280" spans="1:27" hidden="1" x14ac:dyDescent="0.25">
      <c r="A280" s="53" t="s">
        <v>3199</v>
      </c>
      <c r="B280" t="s">
        <v>124</v>
      </c>
      <c r="C280" t="s">
        <v>3200</v>
      </c>
      <c r="D280" t="s">
        <v>171</v>
      </c>
      <c r="E280" t="s">
        <v>135</v>
      </c>
      <c r="F280" t="s">
        <v>129</v>
      </c>
      <c r="G280" t="s">
        <v>129</v>
      </c>
      <c r="H280" t="s">
        <v>128</v>
      </c>
      <c r="I280" t="s">
        <v>129</v>
      </c>
      <c r="J280" s="53" t="s">
        <v>130</v>
      </c>
      <c r="K280" t="s">
        <v>131</v>
      </c>
      <c r="L280" t="s">
        <v>3536</v>
      </c>
      <c r="M280" t="s">
        <v>570</v>
      </c>
      <c r="N280" t="s">
        <v>129</v>
      </c>
      <c r="O280" s="54">
        <v>45526.532378101852</v>
      </c>
      <c r="P280" s="54">
        <v>45664.66770539352</v>
      </c>
      <c r="Q280" t="s">
        <v>129</v>
      </c>
      <c r="R280" t="s">
        <v>129</v>
      </c>
      <c r="S280" s="2">
        <v>45292</v>
      </c>
      <c r="T280" s="2">
        <v>45657</v>
      </c>
      <c r="U280" t="s">
        <v>129</v>
      </c>
      <c r="V280" t="s">
        <v>129</v>
      </c>
      <c r="W280">
        <f t="shared" si="20"/>
        <v>8</v>
      </c>
      <c r="X280">
        <f t="shared" si="21"/>
        <v>2024</v>
      </c>
      <c r="Y280">
        <f t="shared" si="22"/>
        <v>1</v>
      </c>
      <c r="Z280">
        <f t="shared" si="23"/>
        <v>2025</v>
      </c>
      <c r="AA280" s="111">
        <f t="shared" si="24"/>
        <v>138.13532729166764</v>
      </c>
    </row>
    <row r="281" spans="1:27" hidden="1" x14ac:dyDescent="0.25">
      <c r="A281" s="53" t="s">
        <v>3201</v>
      </c>
      <c r="B281" t="s">
        <v>124</v>
      </c>
      <c r="C281" t="s">
        <v>3202</v>
      </c>
      <c r="D281" t="s">
        <v>148</v>
      </c>
      <c r="E281" t="s">
        <v>416</v>
      </c>
      <c r="F281" t="s">
        <v>71</v>
      </c>
      <c r="G281" t="s">
        <v>102</v>
      </c>
      <c r="H281" t="s">
        <v>128</v>
      </c>
      <c r="I281" t="s">
        <v>129</v>
      </c>
      <c r="J281" s="53" t="s">
        <v>130</v>
      </c>
      <c r="K281" t="s">
        <v>131</v>
      </c>
      <c r="L281" t="s">
        <v>129</v>
      </c>
      <c r="M281" t="s">
        <v>129</v>
      </c>
      <c r="N281" t="s">
        <v>129</v>
      </c>
      <c r="O281" s="54">
        <v>45525.548944340277</v>
      </c>
      <c r="P281" s="54">
        <v>45547.043230127318</v>
      </c>
      <c r="Q281" s="2">
        <v>45532</v>
      </c>
      <c r="R281" s="2">
        <v>45560</v>
      </c>
      <c r="S281" s="2">
        <v>45292</v>
      </c>
      <c r="T281" s="2">
        <v>45657</v>
      </c>
      <c r="U281" s="2">
        <v>45533</v>
      </c>
      <c r="V281" s="2">
        <v>45546</v>
      </c>
      <c r="W281">
        <f t="shared" si="20"/>
        <v>8</v>
      </c>
      <c r="X281">
        <f t="shared" si="21"/>
        <v>2024</v>
      </c>
      <c r="Y281">
        <f t="shared" si="22"/>
        <v>9</v>
      </c>
      <c r="Z281">
        <f t="shared" si="23"/>
        <v>2024</v>
      </c>
      <c r="AA281" s="111">
        <f t="shared" si="24"/>
        <v>21.494285787041008</v>
      </c>
    </row>
    <row r="282" spans="1:27" hidden="1" x14ac:dyDescent="0.25">
      <c r="A282" s="53" t="s">
        <v>3203</v>
      </c>
      <c r="B282" t="s">
        <v>124</v>
      </c>
      <c r="C282" t="s">
        <v>3204</v>
      </c>
      <c r="D282" t="s">
        <v>148</v>
      </c>
      <c r="E282" t="s">
        <v>129</v>
      </c>
      <c r="F282" t="s">
        <v>129</v>
      </c>
      <c r="G282" t="s">
        <v>139</v>
      </c>
      <c r="H282" t="s">
        <v>128</v>
      </c>
      <c r="I282" t="s">
        <v>129</v>
      </c>
      <c r="J282" s="53" t="s">
        <v>130</v>
      </c>
      <c r="K282" t="s">
        <v>131</v>
      </c>
      <c r="L282" t="s">
        <v>3205</v>
      </c>
      <c r="M282" t="s">
        <v>570</v>
      </c>
      <c r="N282" t="s">
        <v>3206</v>
      </c>
      <c r="O282" s="54">
        <v>45525.524435196756</v>
      </c>
      <c r="P282" s="54">
        <v>45526.527295162035</v>
      </c>
      <c r="Q282" s="2">
        <v>45292</v>
      </c>
      <c r="R282" s="2">
        <v>45657</v>
      </c>
      <c r="S282" s="2">
        <v>45292</v>
      </c>
      <c r="T282" s="2">
        <v>45657</v>
      </c>
      <c r="U282" t="s">
        <v>129</v>
      </c>
      <c r="V282" s="2">
        <v>45526</v>
      </c>
      <c r="W282">
        <f t="shared" si="20"/>
        <v>8</v>
      </c>
      <c r="X282">
        <f t="shared" si="21"/>
        <v>2024</v>
      </c>
      <c r="Y282">
        <f t="shared" si="22"/>
        <v>8</v>
      </c>
      <c r="Z282">
        <f t="shared" si="23"/>
        <v>2024</v>
      </c>
      <c r="AA282" s="111">
        <f t="shared" si="24"/>
        <v>1.0028599652796402</v>
      </c>
    </row>
    <row r="283" spans="1:27" hidden="1" x14ac:dyDescent="0.25">
      <c r="A283" s="53" t="s">
        <v>3207</v>
      </c>
      <c r="B283" t="s">
        <v>124</v>
      </c>
      <c r="C283" t="s">
        <v>3208</v>
      </c>
      <c r="D283" t="s">
        <v>148</v>
      </c>
      <c r="E283" t="s">
        <v>129</v>
      </c>
      <c r="F283" t="s">
        <v>129</v>
      </c>
      <c r="G283" t="s">
        <v>139</v>
      </c>
      <c r="H283" t="s">
        <v>128</v>
      </c>
      <c r="I283" t="s">
        <v>129</v>
      </c>
      <c r="J283" s="53" t="s">
        <v>130</v>
      </c>
      <c r="K283" t="s">
        <v>131</v>
      </c>
      <c r="L283" t="s">
        <v>129</v>
      </c>
      <c r="M283" t="s">
        <v>570</v>
      </c>
      <c r="N283" t="s">
        <v>3209</v>
      </c>
      <c r="O283" s="54">
        <v>45524.620643148148</v>
      </c>
      <c r="P283" s="54">
        <v>45526.419285023148</v>
      </c>
      <c r="Q283" s="2">
        <v>45292</v>
      </c>
      <c r="R283" s="2">
        <v>45657</v>
      </c>
      <c r="S283" s="2">
        <v>45292</v>
      </c>
      <c r="T283" s="2">
        <v>45657</v>
      </c>
      <c r="U283" t="s">
        <v>129</v>
      </c>
      <c r="V283" s="2">
        <v>45526</v>
      </c>
      <c r="W283">
        <f t="shared" si="20"/>
        <v>8</v>
      </c>
      <c r="X283">
        <f t="shared" si="21"/>
        <v>2024</v>
      </c>
      <c r="Y283">
        <f t="shared" si="22"/>
        <v>8</v>
      </c>
      <c r="Z283">
        <f t="shared" si="23"/>
        <v>2024</v>
      </c>
      <c r="AA283" s="111">
        <f t="shared" si="24"/>
        <v>1.7986418750006123</v>
      </c>
    </row>
    <row r="284" spans="1:27" hidden="1" x14ac:dyDescent="0.25">
      <c r="A284" s="53" t="s">
        <v>3210</v>
      </c>
      <c r="B284" t="s">
        <v>124</v>
      </c>
      <c r="C284" t="s">
        <v>3211</v>
      </c>
      <c r="D284" t="s">
        <v>148</v>
      </c>
      <c r="E284" t="s">
        <v>129</v>
      </c>
      <c r="F284" t="s">
        <v>129</v>
      </c>
      <c r="G284" t="s">
        <v>139</v>
      </c>
      <c r="H284" t="s">
        <v>128</v>
      </c>
      <c r="I284" t="s">
        <v>129</v>
      </c>
      <c r="J284" s="53" t="s">
        <v>130</v>
      </c>
      <c r="K284" t="s">
        <v>131</v>
      </c>
      <c r="L284" t="s">
        <v>129</v>
      </c>
      <c r="M284" t="s">
        <v>570</v>
      </c>
      <c r="N284" t="s">
        <v>3212</v>
      </c>
      <c r="O284" s="54">
        <v>45524.58730078704</v>
      </c>
      <c r="P284" s="54">
        <v>45533.418941087963</v>
      </c>
      <c r="Q284" s="2">
        <v>45292</v>
      </c>
      <c r="R284" s="2">
        <v>45657</v>
      </c>
      <c r="S284" s="2">
        <v>45292</v>
      </c>
      <c r="T284" s="2">
        <v>45657</v>
      </c>
      <c r="U284" s="2">
        <v>45525</v>
      </c>
      <c r="V284" s="2">
        <v>45533</v>
      </c>
      <c r="W284">
        <f t="shared" si="20"/>
        <v>8</v>
      </c>
      <c r="X284">
        <f t="shared" si="21"/>
        <v>2024</v>
      </c>
      <c r="Y284">
        <f t="shared" si="22"/>
        <v>8</v>
      </c>
      <c r="Z284">
        <f t="shared" si="23"/>
        <v>2024</v>
      </c>
      <c r="AA284" s="111">
        <f t="shared" si="24"/>
        <v>8.8316403009230271</v>
      </c>
    </row>
    <row r="285" spans="1:27" hidden="1" x14ac:dyDescent="0.25">
      <c r="A285" s="53" t="s">
        <v>3213</v>
      </c>
      <c r="B285" t="s">
        <v>124</v>
      </c>
      <c r="C285" t="s">
        <v>3214</v>
      </c>
      <c r="D285" t="s">
        <v>148</v>
      </c>
      <c r="E285" t="s">
        <v>288</v>
      </c>
      <c r="F285" t="s">
        <v>70</v>
      </c>
      <c r="G285" t="s">
        <v>104</v>
      </c>
      <c r="H285" t="s">
        <v>128</v>
      </c>
      <c r="I285" t="s">
        <v>129</v>
      </c>
      <c r="J285" s="53" t="s">
        <v>130</v>
      </c>
      <c r="K285" t="s">
        <v>131</v>
      </c>
      <c r="L285" t="s">
        <v>129</v>
      </c>
      <c r="M285" t="s">
        <v>570</v>
      </c>
      <c r="N285" t="s">
        <v>3215</v>
      </c>
      <c r="O285" s="54">
        <v>45524.502296990744</v>
      </c>
      <c r="P285" s="54">
        <v>45533.601029895835</v>
      </c>
      <c r="Q285" s="2">
        <v>45519</v>
      </c>
      <c r="R285" s="2">
        <v>45531</v>
      </c>
      <c r="S285" s="2">
        <v>45292</v>
      </c>
      <c r="T285" s="2">
        <v>45657</v>
      </c>
      <c r="U285" s="2">
        <v>45524</v>
      </c>
      <c r="V285" s="2">
        <v>45533</v>
      </c>
      <c r="W285">
        <f t="shared" si="20"/>
        <v>8</v>
      </c>
      <c r="X285">
        <f t="shared" si="21"/>
        <v>2024</v>
      </c>
      <c r="Y285">
        <f t="shared" si="22"/>
        <v>8</v>
      </c>
      <c r="Z285">
        <f t="shared" si="23"/>
        <v>2024</v>
      </c>
      <c r="AA285" s="111">
        <f t="shared" si="24"/>
        <v>9.0987329050913104</v>
      </c>
    </row>
    <row r="286" spans="1:27" hidden="1" x14ac:dyDescent="0.25">
      <c r="A286" s="53" t="s">
        <v>3216</v>
      </c>
      <c r="B286" t="s">
        <v>124</v>
      </c>
      <c r="C286" t="s">
        <v>3217</v>
      </c>
      <c r="D286" t="s">
        <v>148</v>
      </c>
      <c r="E286" t="s">
        <v>129</v>
      </c>
      <c r="F286" t="s">
        <v>129</v>
      </c>
      <c r="G286" t="s">
        <v>139</v>
      </c>
      <c r="H286" t="s">
        <v>128</v>
      </c>
      <c r="I286" t="s">
        <v>129</v>
      </c>
      <c r="J286" s="53" t="s">
        <v>130</v>
      </c>
      <c r="K286" t="s">
        <v>131</v>
      </c>
      <c r="L286" t="s">
        <v>569</v>
      </c>
      <c r="M286" t="s">
        <v>570</v>
      </c>
      <c r="N286" t="s">
        <v>3218</v>
      </c>
      <c r="O286" s="54">
        <v>45523.59170621528</v>
      </c>
      <c r="P286" s="54">
        <v>45539.355643078707</v>
      </c>
      <c r="Q286" s="2">
        <v>45292</v>
      </c>
      <c r="R286" s="2">
        <v>45657</v>
      </c>
      <c r="S286" s="2">
        <v>45292</v>
      </c>
      <c r="T286" s="2">
        <v>45657</v>
      </c>
      <c r="U286" t="s">
        <v>129</v>
      </c>
      <c r="V286" s="2">
        <v>45539</v>
      </c>
      <c r="W286">
        <f t="shared" si="20"/>
        <v>8</v>
      </c>
      <c r="X286">
        <f t="shared" si="21"/>
        <v>2024</v>
      </c>
      <c r="Y286">
        <f t="shared" si="22"/>
        <v>9</v>
      </c>
      <c r="Z286">
        <f t="shared" si="23"/>
        <v>2024</v>
      </c>
      <c r="AA286" s="111">
        <f t="shared" si="24"/>
        <v>15.763936863426352</v>
      </c>
    </row>
    <row r="287" spans="1:27" hidden="1" x14ac:dyDescent="0.25">
      <c r="A287" s="53" t="s">
        <v>3219</v>
      </c>
      <c r="B287" t="s">
        <v>124</v>
      </c>
      <c r="C287" t="s">
        <v>3220</v>
      </c>
      <c r="D287" t="s">
        <v>148</v>
      </c>
      <c r="E287" t="s">
        <v>129</v>
      </c>
      <c r="F287" t="s">
        <v>129</v>
      </c>
      <c r="G287" t="s">
        <v>139</v>
      </c>
      <c r="H287" t="s">
        <v>128</v>
      </c>
      <c r="I287" t="s">
        <v>129</v>
      </c>
      <c r="J287" s="53" t="s">
        <v>130</v>
      </c>
      <c r="K287" t="s">
        <v>131</v>
      </c>
      <c r="L287" t="s">
        <v>129</v>
      </c>
      <c r="M287" t="s">
        <v>570</v>
      </c>
      <c r="N287" t="s">
        <v>3221</v>
      </c>
      <c r="O287" s="54">
        <v>45523.358592858793</v>
      </c>
      <c r="P287" s="54">
        <v>45523.590597118055</v>
      </c>
      <c r="Q287" s="2">
        <v>45292</v>
      </c>
      <c r="R287" s="2">
        <v>45657</v>
      </c>
      <c r="S287" s="2">
        <v>45292</v>
      </c>
      <c r="T287" s="2">
        <v>45657</v>
      </c>
      <c r="U287" t="s">
        <v>129</v>
      </c>
      <c r="V287" s="2">
        <v>45523</v>
      </c>
      <c r="W287">
        <f t="shared" si="20"/>
        <v>8</v>
      </c>
      <c r="X287">
        <f t="shared" si="21"/>
        <v>2024</v>
      </c>
      <c r="Y287">
        <f t="shared" si="22"/>
        <v>8</v>
      </c>
      <c r="Z287">
        <f t="shared" si="23"/>
        <v>2024</v>
      </c>
      <c r="AA287" s="111">
        <f t="shared" si="24"/>
        <v>0.23200425926188473</v>
      </c>
    </row>
    <row r="288" spans="1:27" hidden="1" x14ac:dyDescent="0.25">
      <c r="A288" s="53" t="s">
        <v>3222</v>
      </c>
      <c r="B288" t="s">
        <v>124</v>
      </c>
      <c r="C288" t="s">
        <v>3223</v>
      </c>
      <c r="D288" t="s">
        <v>148</v>
      </c>
      <c r="E288" t="s">
        <v>129</v>
      </c>
      <c r="F288" t="s">
        <v>129</v>
      </c>
      <c r="G288" t="s">
        <v>139</v>
      </c>
      <c r="H288" t="s">
        <v>128</v>
      </c>
      <c r="I288" t="s">
        <v>129</v>
      </c>
      <c r="J288" s="53" t="s">
        <v>130</v>
      </c>
      <c r="K288" t="s">
        <v>131</v>
      </c>
      <c r="L288" t="s">
        <v>569</v>
      </c>
      <c r="M288" t="s">
        <v>570</v>
      </c>
      <c r="N288" t="s">
        <v>3224</v>
      </c>
      <c r="O288" s="54">
        <v>45518.459819398151</v>
      </c>
      <c r="P288" s="54">
        <v>45526.563970578703</v>
      </c>
      <c r="Q288" s="2">
        <v>45292</v>
      </c>
      <c r="R288" s="2">
        <v>45657</v>
      </c>
      <c r="S288" s="2">
        <v>45292</v>
      </c>
      <c r="T288" s="2">
        <v>45657</v>
      </c>
      <c r="U288" t="s">
        <v>129</v>
      </c>
      <c r="V288" s="2">
        <v>45526</v>
      </c>
      <c r="W288">
        <f t="shared" si="20"/>
        <v>8</v>
      </c>
      <c r="X288">
        <f t="shared" si="21"/>
        <v>2024</v>
      </c>
      <c r="Y288">
        <f t="shared" si="22"/>
        <v>8</v>
      </c>
      <c r="Z288">
        <f t="shared" si="23"/>
        <v>2024</v>
      </c>
      <c r="AA288" s="111">
        <f t="shared" si="24"/>
        <v>8.1041511805524351</v>
      </c>
    </row>
    <row r="289" spans="1:27" x14ac:dyDescent="0.25">
      <c r="A289" s="53" t="s">
        <v>3225</v>
      </c>
      <c r="B289" t="s">
        <v>124</v>
      </c>
      <c r="C289" t="s">
        <v>3226</v>
      </c>
      <c r="D289" t="s">
        <v>148</v>
      </c>
      <c r="E289" t="s">
        <v>211</v>
      </c>
      <c r="F289" t="s">
        <v>3022</v>
      </c>
      <c r="G289" t="s">
        <v>874</v>
      </c>
      <c r="H289" t="s">
        <v>128</v>
      </c>
      <c r="I289" t="s">
        <v>129</v>
      </c>
      <c r="J289" s="53" t="s">
        <v>719</v>
      </c>
      <c r="K289" t="s">
        <v>720</v>
      </c>
      <c r="L289" t="s">
        <v>3192</v>
      </c>
      <c r="M289" t="s">
        <v>129</v>
      </c>
      <c r="N289" t="s">
        <v>129</v>
      </c>
      <c r="O289" s="54">
        <v>45517.677957604166</v>
      </c>
      <c r="P289" s="54">
        <v>45596.3854912963</v>
      </c>
      <c r="Q289" s="2">
        <v>45553</v>
      </c>
      <c r="R289" s="2">
        <v>45566</v>
      </c>
      <c r="S289" s="2">
        <v>45292</v>
      </c>
      <c r="T289" s="2">
        <v>45657</v>
      </c>
      <c r="U289" s="2">
        <v>45554</v>
      </c>
      <c r="V289" s="2">
        <v>45596</v>
      </c>
      <c r="W289">
        <f t="shared" si="20"/>
        <v>8</v>
      </c>
      <c r="X289">
        <f t="shared" si="21"/>
        <v>2024</v>
      </c>
      <c r="Y289">
        <f t="shared" si="22"/>
        <v>10</v>
      </c>
      <c r="Z289">
        <f t="shared" si="23"/>
        <v>2024</v>
      </c>
      <c r="AA289" s="111">
        <f t="shared" si="24"/>
        <v>78.707533692133438</v>
      </c>
    </row>
    <row r="290" spans="1:27" x14ac:dyDescent="0.25">
      <c r="A290" s="53" t="s">
        <v>3227</v>
      </c>
      <c r="B290" t="s">
        <v>124</v>
      </c>
      <c r="C290" t="s">
        <v>3228</v>
      </c>
      <c r="D290" t="s">
        <v>148</v>
      </c>
      <c r="E290" t="s">
        <v>1608</v>
      </c>
      <c r="F290" t="s">
        <v>3021</v>
      </c>
      <c r="G290" t="s">
        <v>806</v>
      </c>
      <c r="H290" t="s">
        <v>128</v>
      </c>
      <c r="I290" t="s">
        <v>129</v>
      </c>
      <c r="J290" s="53" t="s">
        <v>719</v>
      </c>
      <c r="K290" t="s">
        <v>720</v>
      </c>
      <c r="L290" t="s">
        <v>3198</v>
      </c>
      <c r="M290" t="s">
        <v>570</v>
      </c>
      <c r="N290" t="s">
        <v>129</v>
      </c>
      <c r="O290" s="54">
        <v>45516.74279478009</v>
      </c>
      <c r="P290" s="54">
        <v>45552.386365092592</v>
      </c>
      <c r="Q290" s="2">
        <v>45540</v>
      </c>
      <c r="R290" s="2">
        <v>45552</v>
      </c>
      <c r="S290" s="2">
        <v>45292</v>
      </c>
      <c r="T290" s="2">
        <v>45657</v>
      </c>
      <c r="U290" s="2">
        <v>45545</v>
      </c>
      <c r="V290" s="2">
        <v>45552</v>
      </c>
      <c r="W290">
        <f t="shared" si="20"/>
        <v>8</v>
      </c>
      <c r="X290">
        <f t="shared" si="21"/>
        <v>2024</v>
      </c>
      <c r="Y290">
        <f t="shared" si="22"/>
        <v>9</v>
      </c>
      <c r="Z290">
        <f t="shared" si="23"/>
        <v>2024</v>
      </c>
      <c r="AA290" s="111">
        <f t="shared" si="24"/>
        <v>35.643570312502561</v>
      </c>
    </row>
    <row r="291" spans="1:27" hidden="1" x14ac:dyDescent="0.25">
      <c r="A291" s="53" t="s">
        <v>3229</v>
      </c>
      <c r="B291" t="s">
        <v>124</v>
      </c>
      <c r="C291" t="s">
        <v>3230</v>
      </c>
      <c r="D291" t="s">
        <v>148</v>
      </c>
      <c r="E291" t="s">
        <v>129</v>
      </c>
      <c r="F291" t="s">
        <v>129</v>
      </c>
      <c r="G291" t="s">
        <v>139</v>
      </c>
      <c r="H291" t="s">
        <v>128</v>
      </c>
      <c r="I291" t="s">
        <v>129</v>
      </c>
      <c r="J291" s="53" t="s">
        <v>130</v>
      </c>
      <c r="K291" t="s">
        <v>131</v>
      </c>
      <c r="L291" t="s">
        <v>129</v>
      </c>
      <c r="M291" t="s">
        <v>570</v>
      </c>
      <c r="N291" t="s">
        <v>3231</v>
      </c>
      <c r="O291" s="54">
        <v>45516.366923437497</v>
      </c>
      <c r="P291" s="54">
        <v>45516.599131122683</v>
      </c>
      <c r="Q291" s="2">
        <v>45292</v>
      </c>
      <c r="R291" s="2">
        <v>45657</v>
      </c>
      <c r="S291" s="2">
        <v>45292</v>
      </c>
      <c r="T291" s="2">
        <v>45657</v>
      </c>
      <c r="U291" s="2">
        <v>45516</v>
      </c>
      <c r="V291" s="2">
        <v>45516</v>
      </c>
      <c r="W291">
        <f t="shared" si="20"/>
        <v>8</v>
      </c>
      <c r="X291">
        <f t="shared" si="21"/>
        <v>2024</v>
      </c>
      <c r="Y291">
        <f t="shared" si="22"/>
        <v>8</v>
      </c>
      <c r="Z291">
        <f t="shared" si="23"/>
        <v>2024</v>
      </c>
      <c r="AA291" s="111">
        <f t="shared" si="24"/>
        <v>0.23220768518513069</v>
      </c>
    </row>
    <row r="292" spans="1:27" hidden="1" x14ac:dyDescent="0.25">
      <c r="A292" s="53" t="s">
        <v>3232</v>
      </c>
      <c r="B292" t="s">
        <v>124</v>
      </c>
      <c r="C292" t="s">
        <v>3233</v>
      </c>
      <c r="D292" t="s">
        <v>148</v>
      </c>
      <c r="E292" t="s">
        <v>129</v>
      </c>
      <c r="F292" t="s">
        <v>129</v>
      </c>
      <c r="G292" t="s">
        <v>139</v>
      </c>
      <c r="H292" t="s">
        <v>128</v>
      </c>
      <c r="I292" t="s">
        <v>129</v>
      </c>
      <c r="J292" s="53" t="s">
        <v>130</v>
      </c>
      <c r="K292" t="s">
        <v>131</v>
      </c>
      <c r="L292" t="s">
        <v>129</v>
      </c>
      <c r="M292" t="s">
        <v>570</v>
      </c>
      <c r="N292" t="s">
        <v>3234</v>
      </c>
      <c r="O292" s="54">
        <v>45513.563833993052</v>
      </c>
      <c r="P292" s="54">
        <v>45513.577316377312</v>
      </c>
      <c r="Q292" s="2">
        <v>45292</v>
      </c>
      <c r="R292" s="2">
        <v>45657</v>
      </c>
      <c r="S292" s="2">
        <v>45292</v>
      </c>
      <c r="T292" s="2">
        <v>45657</v>
      </c>
      <c r="U292" t="s">
        <v>129</v>
      </c>
      <c r="V292" s="2">
        <v>45513</v>
      </c>
      <c r="W292">
        <f t="shared" si="20"/>
        <v>8</v>
      </c>
      <c r="X292">
        <f t="shared" si="21"/>
        <v>2024</v>
      </c>
      <c r="Y292">
        <f t="shared" si="22"/>
        <v>8</v>
      </c>
      <c r="Z292">
        <f t="shared" si="23"/>
        <v>2024</v>
      </c>
      <c r="AA292" s="111">
        <f t="shared" si="24"/>
        <v>1.3482384259987157E-2</v>
      </c>
    </row>
    <row r="293" spans="1:27" hidden="1" x14ac:dyDescent="0.25">
      <c r="A293" s="53" t="s">
        <v>3235</v>
      </c>
      <c r="B293" t="s">
        <v>124</v>
      </c>
      <c r="C293" t="s">
        <v>3236</v>
      </c>
      <c r="D293" t="s">
        <v>148</v>
      </c>
      <c r="E293" t="s">
        <v>129</v>
      </c>
      <c r="F293" t="s">
        <v>129</v>
      </c>
      <c r="G293" t="s">
        <v>139</v>
      </c>
      <c r="H293" t="s">
        <v>128</v>
      </c>
      <c r="I293" t="s">
        <v>129</v>
      </c>
      <c r="J293" s="53" t="s">
        <v>130</v>
      </c>
      <c r="K293" t="s">
        <v>131</v>
      </c>
      <c r="L293" t="s">
        <v>569</v>
      </c>
      <c r="M293" t="s">
        <v>580</v>
      </c>
      <c r="N293" t="s">
        <v>3237</v>
      </c>
      <c r="O293" s="54">
        <v>45513.400917974534</v>
      </c>
      <c r="P293" s="54">
        <v>45513.643966041665</v>
      </c>
      <c r="Q293" s="2">
        <v>45292</v>
      </c>
      <c r="R293" s="2">
        <v>45657</v>
      </c>
      <c r="S293" s="2">
        <v>45292</v>
      </c>
      <c r="T293" s="2">
        <v>45657</v>
      </c>
      <c r="U293" t="s">
        <v>129</v>
      </c>
      <c r="V293" s="2">
        <v>45513</v>
      </c>
      <c r="W293">
        <f t="shared" si="20"/>
        <v>8</v>
      </c>
      <c r="X293">
        <f t="shared" si="21"/>
        <v>2024</v>
      </c>
      <c r="Y293">
        <f t="shared" si="22"/>
        <v>8</v>
      </c>
      <c r="Z293">
        <f t="shared" si="23"/>
        <v>2024</v>
      </c>
      <c r="AA293" s="111">
        <f t="shared" si="24"/>
        <v>0.24304806713189464</v>
      </c>
    </row>
    <row r="294" spans="1:27" hidden="1" x14ac:dyDescent="0.25">
      <c r="A294" s="53" t="s">
        <v>3238</v>
      </c>
      <c r="B294" t="s">
        <v>124</v>
      </c>
      <c r="C294" t="s">
        <v>3239</v>
      </c>
      <c r="D294" t="s">
        <v>148</v>
      </c>
      <c r="E294" t="s">
        <v>129</v>
      </c>
      <c r="F294" t="s">
        <v>129</v>
      </c>
      <c r="G294" t="s">
        <v>129</v>
      </c>
      <c r="H294" t="s">
        <v>128</v>
      </c>
      <c r="I294" t="s">
        <v>129</v>
      </c>
      <c r="J294" s="53" t="s">
        <v>130</v>
      </c>
      <c r="K294" t="s">
        <v>131</v>
      </c>
      <c r="L294" t="s">
        <v>569</v>
      </c>
      <c r="M294" t="s">
        <v>570</v>
      </c>
      <c r="N294" t="s">
        <v>3240</v>
      </c>
      <c r="O294" s="54">
        <v>45510.623035983794</v>
      </c>
      <c r="P294" s="54">
        <v>45526.56635760417</v>
      </c>
      <c r="Q294" s="2">
        <v>45292</v>
      </c>
      <c r="R294" s="2">
        <v>45511</v>
      </c>
      <c r="S294" s="2">
        <v>45510</v>
      </c>
      <c r="T294" s="2">
        <v>45511</v>
      </c>
      <c r="U294" t="s">
        <v>129</v>
      </c>
      <c r="V294" s="2">
        <v>45526</v>
      </c>
      <c r="W294">
        <f t="shared" si="20"/>
        <v>8</v>
      </c>
      <c r="X294">
        <f t="shared" si="21"/>
        <v>2024</v>
      </c>
      <c r="Y294">
        <f t="shared" si="22"/>
        <v>8</v>
      </c>
      <c r="Z294">
        <f t="shared" si="23"/>
        <v>2024</v>
      </c>
      <c r="AA294" s="111">
        <f t="shared" si="24"/>
        <v>15.943321620376082</v>
      </c>
    </row>
    <row r="295" spans="1:27" hidden="1" x14ac:dyDescent="0.25">
      <c r="A295" s="53" t="s">
        <v>3241</v>
      </c>
      <c r="B295" t="s">
        <v>124</v>
      </c>
      <c r="C295" t="s">
        <v>3242</v>
      </c>
      <c r="D295" t="s">
        <v>148</v>
      </c>
      <c r="E295" t="s">
        <v>129</v>
      </c>
      <c r="F295" t="s">
        <v>129</v>
      </c>
      <c r="G295" t="s">
        <v>139</v>
      </c>
      <c r="H295" t="s">
        <v>128</v>
      </c>
      <c r="I295" t="s">
        <v>129</v>
      </c>
      <c r="J295" s="53" t="s">
        <v>130</v>
      </c>
      <c r="K295" t="s">
        <v>131</v>
      </c>
      <c r="L295" t="s">
        <v>569</v>
      </c>
      <c r="M295" t="s">
        <v>570</v>
      </c>
      <c r="N295" t="s">
        <v>3243</v>
      </c>
      <c r="O295" s="54">
        <v>45506.554666886572</v>
      </c>
      <c r="P295" s="54">
        <v>45509.456212997684</v>
      </c>
      <c r="Q295" s="2">
        <v>45506</v>
      </c>
      <c r="R295" s="2">
        <v>45509</v>
      </c>
      <c r="S295" s="2">
        <v>45506</v>
      </c>
      <c r="T295" s="2">
        <v>45509</v>
      </c>
      <c r="U295" t="s">
        <v>129</v>
      </c>
      <c r="V295" s="2">
        <v>45509</v>
      </c>
      <c r="W295">
        <f t="shared" si="20"/>
        <v>8</v>
      </c>
      <c r="X295">
        <f t="shared" si="21"/>
        <v>2024</v>
      </c>
      <c r="Y295">
        <f t="shared" si="22"/>
        <v>8</v>
      </c>
      <c r="Z295">
        <f t="shared" si="23"/>
        <v>2024</v>
      </c>
      <c r="AA295" s="111">
        <f t="shared" si="24"/>
        <v>2.9015461111121112</v>
      </c>
    </row>
    <row r="296" spans="1:27" hidden="1" x14ac:dyDescent="0.25">
      <c r="A296" s="53" t="s">
        <v>3244</v>
      </c>
      <c r="B296" t="s">
        <v>124</v>
      </c>
      <c r="C296" t="s">
        <v>3245</v>
      </c>
      <c r="D296" t="s">
        <v>148</v>
      </c>
      <c r="E296" t="s">
        <v>129</v>
      </c>
      <c r="F296" t="s">
        <v>129</v>
      </c>
      <c r="G296" t="s">
        <v>139</v>
      </c>
      <c r="H296" t="s">
        <v>128</v>
      </c>
      <c r="I296" t="s">
        <v>129</v>
      </c>
      <c r="J296" s="53" t="s">
        <v>130</v>
      </c>
      <c r="K296" t="s">
        <v>131</v>
      </c>
      <c r="L296" t="s">
        <v>569</v>
      </c>
      <c r="M296" t="s">
        <v>570</v>
      </c>
      <c r="N296" t="s">
        <v>3246</v>
      </c>
      <c r="O296" s="54">
        <v>45506.491288506943</v>
      </c>
      <c r="P296" s="54">
        <v>45509.446778171296</v>
      </c>
      <c r="Q296" s="2">
        <v>45506</v>
      </c>
      <c r="R296" s="2">
        <v>45509</v>
      </c>
      <c r="S296" s="2">
        <v>45506</v>
      </c>
      <c r="T296" s="2">
        <v>45509</v>
      </c>
      <c r="U296" s="2">
        <v>45509</v>
      </c>
      <c r="V296" s="2">
        <v>45509</v>
      </c>
      <c r="W296">
        <f t="shared" si="20"/>
        <v>8</v>
      </c>
      <c r="X296">
        <f t="shared" si="21"/>
        <v>2024</v>
      </c>
      <c r="Y296">
        <f t="shared" si="22"/>
        <v>8</v>
      </c>
      <c r="Z296">
        <f t="shared" si="23"/>
        <v>2024</v>
      </c>
      <c r="AA296" s="111">
        <f t="shared" si="24"/>
        <v>2.955489664353081</v>
      </c>
    </row>
    <row r="297" spans="1:27" hidden="1" x14ac:dyDescent="0.25">
      <c r="A297" s="53" t="s">
        <v>3247</v>
      </c>
      <c r="B297" t="s">
        <v>124</v>
      </c>
      <c r="C297" t="s">
        <v>3248</v>
      </c>
      <c r="D297" t="s">
        <v>148</v>
      </c>
      <c r="E297" t="s">
        <v>129</v>
      </c>
      <c r="F297" t="s">
        <v>129</v>
      </c>
      <c r="G297" t="s">
        <v>139</v>
      </c>
      <c r="H297" t="s">
        <v>128</v>
      </c>
      <c r="I297" t="s">
        <v>129</v>
      </c>
      <c r="J297" s="53" t="s">
        <v>130</v>
      </c>
      <c r="K297" t="s">
        <v>131</v>
      </c>
      <c r="L297" t="s">
        <v>569</v>
      </c>
      <c r="M297" t="s">
        <v>570</v>
      </c>
      <c r="N297" t="s">
        <v>3249</v>
      </c>
      <c r="O297" s="54">
        <v>45506.454670416664</v>
      </c>
      <c r="P297" s="54">
        <v>45510.635919444445</v>
      </c>
      <c r="Q297" s="2">
        <v>45506</v>
      </c>
      <c r="R297" s="2">
        <v>45509</v>
      </c>
      <c r="S297" s="2">
        <v>45506</v>
      </c>
      <c r="T297" s="2">
        <v>45509</v>
      </c>
      <c r="U297" t="s">
        <v>129</v>
      </c>
      <c r="V297" s="2">
        <v>45510</v>
      </c>
      <c r="W297">
        <f t="shared" si="20"/>
        <v>8</v>
      </c>
      <c r="X297">
        <f t="shared" si="21"/>
        <v>2024</v>
      </c>
      <c r="Y297">
        <f t="shared" si="22"/>
        <v>8</v>
      </c>
      <c r="Z297">
        <f t="shared" si="23"/>
        <v>2024</v>
      </c>
      <c r="AA297" s="111">
        <f t="shared" si="24"/>
        <v>4.1812490277807228</v>
      </c>
    </row>
    <row r="298" spans="1:27" hidden="1" x14ac:dyDescent="0.25">
      <c r="A298" s="53" t="s">
        <v>3250</v>
      </c>
      <c r="B298" t="s">
        <v>124</v>
      </c>
      <c r="C298" t="s">
        <v>3251</v>
      </c>
      <c r="D298" t="s">
        <v>148</v>
      </c>
      <c r="E298" t="s">
        <v>129</v>
      </c>
      <c r="F298" t="s">
        <v>129</v>
      </c>
      <c r="G298" t="s">
        <v>139</v>
      </c>
      <c r="H298" t="s">
        <v>128</v>
      </c>
      <c r="I298" t="s">
        <v>129</v>
      </c>
      <c r="J298" s="53" t="s">
        <v>130</v>
      </c>
      <c r="K298" t="s">
        <v>131</v>
      </c>
      <c r="L298" t="s">
        <v>569</v>
      </c>
      <c r="M298" t="s">
        <v>580</v>
      </c>
      <c r="N298" t="s">
        <v>3252</v>
      </c>
      <c r="O298" s="54">
        <v>45506.362639467596</v>
      </c>
      <c r="P298" s="54">
        <v>45506.392161157404</v>
      </c>
      <c r="Q298" s="2">
        <v>45506</v>
      </c>
      <c r="R298" s="2">
        <v>45509</v>
      </c>
      <c r="S298" s="2">
        <v>45505</v>
      </c>
      <c r="T298" s="2">
        <v>45509</v>
      </c>
      <c r="U298" s="2">
        <v>45506</v>
      </c>
      <c r="V298" s="2">
        <v>45506</v>
      </c>
      <c r="W298">
        <f t="shared" si="20"/>
        <v>8</v>
      </c>
      <c r="X298">
        <f t="shared" si="21"/>
        <v>2024</v>
      </c>
      <c r="Y298">
        <f t="shared" si="22"/>
        <v>8</v>
      </c>
      <c r="Z298">
        <f t="shared" si="23"/>
        <v>2024</v>
      </c>
      <c r="AA298" s="111">
        <f t="shared" si="24"/>
        <v>2.9521689808461815E-2</v>
      </c>
    </row>
    <row r="299" spans="1:27" hidden="1" x14ac:dyDescent="0.25">
      <c r="A299" s="53" t="s">
        <v>3253</v>
      </c>
      <c r="B299" t="s">
        <v>124</v>
      </c>
      <c r="C299" t="s">
        <v>3254</v>
      </c>
      <c r="D299" t="s">
        <v>171</v>
      </c>
      <c r="E299" t="s">
        <v>129</v>
      </c>
      <c r="F299" t="s">
        <v>129</v>
      </c>
      <c r="G299" t="s">
        <v>139</v>
      </c>
      <c r="H299" t="s">
        <v>128</v>
      </c>
      <c r="I299" t="s">
        <v>129</v>
      </c>
      <c r="J299" s="53" t="s">
        <v>130</v>
      </c>
      <c r="K299" t="s">
        <v>131</v>
      </c>
      <c r="L299" t="s">
        <v>569</v>
      </c>
      <c r="M299" t="s">
        <v>570</v>
      </c>
      <c r="N299" t="s">
        <v>3255</v>
      </c>
      <c r="O299" s="54">
        <v>45505.667905636576</v>
      </c>
      <c r="P299" s="54">
        <v>45526.564911956018</v>
      </c>
      <c r="Q299" s="2">
        <v>45505</v>
      </c>
      <c r="R299" s="2">
        <v>45506</v>
      </c>
      <c r="S299" s="2">
        <v>45505</v>
      </c>
      <c r="T299" s="2">
        <v>45506</v>
      </c>
      <c r="U299" t="s">
        <v>129</v>
      </c>
      <c r="V299" t="s">
        <v>129</v>
      </c>
      <c r="W299">
        <f t="shared" si="20"/>
        <v>8</v>
      </c>
      <c r="X299">
        <f t="shared" si="21"/>
        <v>2024</v>
      </c>
      <c r="Y299">
        <f t="shared" si="22"/>
        <v>8</v>
      </c>
      <c r="Z299">
        <f t="shared" si="23"/>
        <v>2024</v>
      </c>
      <c r="AA299" s="111">
        <f t="shared" si="24"/>
        <v>20.89700631944288</v>
      </c>
    </row>
    <row r="300" spans="1:27" hidden="1" x14ac:dyDescent="0.25">
      <c r="A300" s="53" t="s">
        <v>3256</v>
      </c>
      <c r="B300" t="s">
        <v>124</v>
      </c>
      <c r="C300" t="s">
        <v>3257</v>
      </c>
      <c r="D300" t="s">
        <v>148</v>
      </c>
      <c r="E300" t="s">
        <v>129</v>
      </c>
      <c r="F300" t="s">
        <v>129</v>
      </c>
      <c r="G300" t="s">
        <v>139</v>
      </c>
      <c r="H300" t="s">
        <v>128</v>
      </c>
      <c r="I300" t="s">
        <v>129</v>
      </c>
      <c r="J300" s="53" t="s">
        <v>130</v>
      </c>
      <c r="K300" t="s">
        <v>131</v>
      </c>
      <c r="L300" t="s">
        <v>569</v>
      </c>
      <c r="M300" t="s">
        <v>570</v>
      </c>
      <c r="N300" t="s">
        <v>3258</v>
      </c>
      <c r="O300" s="54">
        <v>45505.664603043981</v>
      </c>
      <c r="P300" s="54">
        <v>45509.460989363426</v>
      </c>
      <c r="Q300" s="2">
        <v>45505</v>
      </c>
      <c r="R300" s="2">
        <v>45506</v>
      </c>
      <c r="S300" s="2">
        <v>45505</v>
      </c>
      <c r="T300" s="2">
        <v>45506</v>
      </c>
      <c r="U300" t="s">
        <v>129</v>
      </c>
      <c r="V300" s="2">
        <v>45509</v>
      </c>
      <c r="W300">
        <f t="shared" si="20"/>
        <v>8</v>
      </c>
      <c r="X300">
        <f t="shared" si="21"/>
        <v>2024</v>
      </c>
      <c r="Y300">
        <f t="shared" si="22"/>
        <v>8</v>
      </c>
      <c r="Z300">
        <f t="shared" si="23"/>
        <v>2024</v>
      </c>
      <c r="AA300" s="111">
        <f t="shared" si="24"/>
        <v>3.7963863194454461</v>
      </c>
    </row>
    <row r="301" spans="1:27" hidden="1" x14ac:dyDescent="0.25">
      <c r="A301" s="53" t="s">
        <v>3259</v>
      </c>
      <c r="B301" t="s">
        <v>124</v>
      </c>
      <c r="C301" t="s">
        <v>3260</v>
      </c>
      <c r="D301" t="s">
        <v>148</v>
      </c>
      <c r="E301" t="s">
        <v>129</v>
      </c>
      <c r="F301" t="s">
        <v>129</v>
      </c>
      <c r="G301" t="s">
        <v>139</v>
      </c>
      <c r="H301" t="s">
        <v>128</v>
      </c>
      <c r="I301" t="s">
        <v>129</v>
      </c>
      <c r="J301" s="53" t="s">
        <v>130</v>
      </c>
      <c r="K301" t="s">
        <v>131</v>
      </c>
      <c r="L301" t="s">
        <v>569</v>
      </c>
      <c r="M301" t="s">
        <v>570</v>
      </c>
      <c r="N301" t="s">
        <v>3261</v>
      </c>
      <c r="O301" s="54">
        <v>45505.601268622682</v>
      </c>
      <c r="P301" s="54">
        <v>45509.458659178243</v>
      </c>
      <c r="Q301" s="2">
        <v>45505</v>
      </c>
      <c r="R301" s="2">
        <v>45509</v>
      </c>
      <c r="S301" s="2">
        <v>45505</v>
      </c>
      <c r="T301" s="2">
        <v>45509</v>
      </c>
      <c r="U301" t="s">
        <v>129</v>
      </c>
      <c r="V301" t="s">
        <v>129</v>
      </c>
      <c r="W301">
        <f t="shared" si="20"/>
        <v>8</v>
      </c>
      <c r="X301">
        <f t="shared" si="21"/>
        <v>2024</v>
      </c>
      <c r="Y301">
        <f t="shared" si="22"/>
        <v>8</v>
      </c>
      <c r="Z301">
        <f t="shared" si="23"/>
        <v>2024</v>
      </c>
      <c r="AA301" s="111">
        <f t="shared" si="24"/>
        <v>3.8573905555604142</v>
      </c>
    </row>
    <row r="302" spans="1:27" hidden="1" x14ac:dyDescent="0.25">
      <c r="A302" s="53" t="s">
        <v>3262</v>
      </c>
      <c r="B302" t="s">
        <v>124</v>
      </c>
      <c r="C302" t="s">
        <v>3263</v>
      </c>
      <c r="D302" t="s">
        <v>148</v>
      </c>
      <c r="E302" t="s">
        <v>129</v>
      </c>
      <c r="F302" t="s">
        <v>129</v>
      </c>
      <c r="G302" t="s">
        <v>139</v>
      </c>
      <c r="H302" t="s">
        <v>128</v>
      </c>
      <c r="I302" t="s">
        <v>129</v>
      </c>
      <c r="J302" s="53" t="s">
        <v>130</v>
      </c>
      <c r="K302" t="s">
        <v>131</v>
      </c>
      <c r="L302" t="s">
        <v>569</v>
      </c>
      <c r="M302" t="s">
        <v>570</v>
      </c>
      <c r="N302" t="s">
        <v>3264</v>
      </c>
      <c r="O302" s="54">
        <v>45505.533454884258</v>
      </c>
      <c r="P302" s="54">
        <v>45509.465757754631</v>
      </c>
      <c r="Q302" s="2">
        <v>45505</v>
      </c>
      <c r="R302" s="2">
        <v>45506</v>
      </c>
      <c r="S302" s="2">
        <v>45505</v>
      </c>
      <c r="T302" s="2">
        <v>45506</v>
      </c>
      <c r="U302" t="s">
        <v>129</v>
      </c>
      <c r="V302" s="2">
        <v>45509</v>
      </c>
      <c r="W302">
        <f t="shared" si="20"/>
        <v>8</v>
      </c>
      <c r="X302">
        <f t="shared" si="21"/>
        <v>2024</v>
      </c>
      <c r="Y302">
        <f t="shared" si="22"/>
        <v>8</v>
      </c>
      <c r="Z302">
        <f t="shared" si="23"/>
        <v>2024</v>
      </c>
      <c r="AA302" s="111">
        <f t="shared" si="24"/>
        <v>3.9323028703729506</v>
      </c>
    </row>
    <row r="303" spans="1:27" hidden="1" x14ac:dyDescent="0.25">
      <c r="A303" s="53" t="s">
        <v>3265</v>
      </c>
      <c r="B303" t="s">
        <v>124</v>
      </c>
      <c r="C303" t="s">
        <v>3266</v>
      </c>
      <c r="D303" t="s">
        <v>148</v>
      </c>
      <c r="E303" t="s">
        <v>129</v>
      </c>
      <c r="F303" t="s">
        <v>129</v>
      </c>
      <c r="G303" t="s">
        <v>139</v>
      </c>
      <c r="H303" t="s">
        <v>128</v>
      </c>
      <c r="I303" t="s">
        <v>129</v>
      </c>
      <c r="J303" s="53" t="s">
        <v>130</v>
      </c>
      <c r="K303" t="s">
        <v>131</v>
      </c>
      <c r="L303" t="s">
        <v>569</v>
      </c>
      <c r="M303" t="s">
        <v>570</v>
      </c>
      <c r="N303" t="s">
        <v>3267</v>
      </c>
      <c r="O303" s="54">
        <v>45505.522426701391</v>
      </c>
      <c r="P303" s="54">
        <v>45516.57507677083</v>
      </c>
      <c r="Q303" s="2">
        <v>45505</v>
      </c>
      <c r="R303" s="2">
        <v>45509</v>
      </c>
      <c r="S303" s="2">
        <v>45505</v>
      </c>
      <c r="T303" s="2">
        <v>45509</v>
      </c>
      <c r="U303" s="2">
        <v>45512</v>
      </c>
      <c r="V303" s="2">
        <v>45516</v>
      </c>
      <c r="W303">
        <f t="shared" si="20"/>
        <v>8</v>
      </c>
      <c r="X303">
        <f t="shared" si="21"/>
        <v>2024</v>
      </c>
      <c r="Y303">
        <f t="shared" si="22"/>
        <v>8</v>
      </c>
      <c r="Z303">
        <f t="shared" si="23"/>
        <v>2024</v>
      </c>
      <c r="AA303" s="111">
        <f t="shared" si="24"/>
        <v>11.052650069439551</v>
      </c>
    </row>
    <row r="304" spans="1:27" hidden="1" x14ac:dyDescent="0.25">
      <c r="A304" s="53" t="s">
        <v>3268</v>
      </c>
      <c r="B304" t="s">
        <v>124</v>
      </c>
      <c r="C304" t="s">
        <v>3269</v>
      </c>
      <c r="D304" t="s">
        <v>148</v>
      </c>
      <c r="E304" t="s">
        <v>129</v>
      </c>
      <c r="F304" t="s">
        <v>129</v>
      </c>
      <c r="G304" t="s">
        <v>139</v>
      </c>
      <c r="H304" t="s">
        <v>128</v>
      </c>
      <c r="I304" t="s">
        <v>129</v>
      </c>
      <c r="J304" s="53" t="s">
        <v>130</v>
      </c>
      <c r="K304" t="s">
        <v>131</v>
      </c>
      <c r="L304" t="s">
        <v>569</v>
      </c>
      <c r="M304" t="s">
        <v>570</v>
      </c>
      <c r="N304" t="s">
        <v>3270</v>
      </c>
      <c r="O304" s="54">
        <v>45505.411277453706</v>
      </c>
      <c r="P304" s="54">
        <v>45509.462330960647</v>
      </c>
      <c r="Q304" s="2">
        <v>45504</v>
      </c>
      <c r="R304" s="2">
        <v>45509</v>
      </c>
      <c r="S304" s="2">
        <v>45505</v>
      </c>
      <c r="T304" s="2">
        <v>45509</v>
      </c>
      <c r="U304" t="s">
        <v>129</v>
      </c>
      <c r="V304" s="2">
        <v>45509</v>
      </c>
      <c r="W304">
        <f t="shared" si="20"/>
        <v>8</v>
      </c>
      <c r="X304">
        <f t="shared" si="21"/>
        <v>2024</v>
      </c>
      <c r="Y304">
        <f t="shared" si="22"/>
        <v>8</v>
      </c>
      <c r="Z304">
        <f t="shared" si="23"/>
        <v>2024</v>
      </c>
      <c r="AA304" s="111">
        <f t="shared" si="24"/>
        <v>4.0510535069406615</v>
      </c>
    </row>
    <row r="305" spans="1:27" hidden="1" x14ac:dyDescent="0.25">
      <c r="A305" s="53" t="s">
        <v>3271</v>
      </c>
      <c r="B305" t="s">
        <v>124</v>
      </c>
      <c r="C305" t="s">
        <v>3272</v>
      </c>
      <c r="D305" t="s">
        <v>171</v>
      </c>
      <c r="E305" t="s">
        <v>129</v>
      </c>
      <c r="F305" t="s">
        <v>129</v>
      </c>
      <c r="G305" t="s">
        <v>3283</v>
      </c>
      <c r="H305" t="s">
        <v>212</v>
      </c>
      <c r="I305" s="53" t="s">
        <v>3273</v>
      </c>
      <c r="J305" s="53" t="s">
        <v>932</v>
      </c>
      <c r="K305" t="s">
        <v>3285</v>
      </c>
      <c r="L305" t="s">
        <v>129</v>
      </c>
      <c r="M305" t="s">
        <v>129</v>
      </c>
      <c r="N305" t="s">
        <v>129</v>
      </c>
      <c r="O305" s="54">
        <v>45505.41029803241</v>
      </c>
      <c r="P305" s="54">
        <v>45547.452215486112</v>
      </c>
      <c r="Q305" s="2">
        <v>45292</v>
      </c>
      <c r="R305" s="2">
        <v>45657</v>
      </c>
      <c r="S305" s="2">
        <v>45292</v>
      </c>
      <c r="T305" s="2">
        <v>45657</v>
      </c>
      <c r="U305" t="s">
        <v>129</v>
      </c>
      <c r="V305" t="s">
        <v>129</v>
      </c>
      <c r="W305">
        <f t="shared" si="20"/>
        <v>8</v>
      </c>
      <c r="X305">
        <f t="shared" si="21"/>
        <v>2024</v>
      </c>
      <c r="Y305">
        <f t="shared" si="22"/>
        <v>9</v>
      </c>
      <c r="Z305">
        <f t="shared" si="23"/>
        <v>2024</v>
      </c>
      <c r="AA305" s="111">
        <f t="shared" si="24"/>
        <v>42.041917453701899</v>
      </c>
    </row>
    <row r="306" spans="1:27" hidden="1" x14ac:dyDescent="0.25">
      <c r="A306" s="53" t="s">
        <v>3274</v>
      </c>
      <c r="B306" t="s">
        <v>124</v>
      </c>
      <c r="C306" t="s">
        <v>3275</v>
      </c>
      <c r="D306" t="s">
        <v>171</v>
      </c>
      <c r="E306" t="s">
        <v>129</v>
      </c>
      <c r="F306" t="s">
        <v>129</v>
      </c>
      <c r="G306" t="s">
        <v>129</v>
      </c>
      <c r="H306" t="s">
        <v>128</v>
      </c>
      <c r="I306" t="s">
        <v>129</v>
      </c>
      <c r="J306" s="53" t="s">
        <v>130</v>
      </c>
      <c r="K306" t="s">
        <v>131</v>
      </c>
      <c r="L306" t="s">
        <v>569</v>
      </c>
      <c r="M306" t="s">
        <v>129</v>
      </c>
      <c r="N306" t="s">
        <v>129</v>
      </c>
      <c r="O306" s="54">
        <v>45504.580993449075</v>
      </c>
      <c r="P306" s="54">
        <v>45650.467035393522</v>
      </c>
      <c r="Q306" s="2">
        <v>45292</v>
      </c>
      <c r="R306" s="2">
        <v>45657</v>
      </c>
      <c r="S306" s="2">
        <v>45292</v>
      </c>
      <c r="T306" s="2">
        <v>45657</v>
      </c>
      <c r="U306" t="s">
        <v>129</v>
      </c>
      <c r="V306" t="s">
        <v>129</v>
      </c>
      <c r="W306">
        <f t="shared" si="20"/>
        <v>7</v>
      </c>
      <c r="X306">
        <f t="shared" si="21"/>
        <v>2024</v>
      </c>
      <c r="Y306">
        <f t="shared" si="22"/>
        <v>12</v>
      </c>
      <c r="Z306">
        <f t="shared" si="23"/>
        <v>2024</v>
      </c>
      <c r="AA306" s="111">
        <f t="shared" si="24"/>
        <v>145.88604194444633</v>
      </c>
    </row>
    <row r="307" spans="1:27" hidden="1" x14ac:dyDescent="0.25">
      <c r="A307" s="53" t="s">
        <v>3276</v>
      </c>
      <c r="B307" t="s">
        <v>124</v>
      </c>
      <c r="C307" t="s">
        <v>3277</v>
      </c>
      <c r="D307" t="s">
        <v>148</v>
      </c>
      <c r="E307" t="s">
        <v>129</v>
      </c>
      <c r="F307" t="s">
        <v>129</v>
      </c>
      <c r="G307" t="s">
        <v>139</v>
      </c>
      <c r="H307" t="s">
        <v>128</v>
      </c>
      <c r="I307" t="s">
        <v>129</v>
      </c>
      <c r="J307" s="53" t="s">
        <v>130</v>
      </c>
      <c r="K307" t="s">
        <v>131</v>
      </c>
      <c r="L307" t="s">
        <v>569</v>
      </c>
      <c r="M307" t="s">
        <v>570</v>
      </c>
      <c r="N307" t="s">
        <v>3278</v>
      </c>
      <c r="O307" s="54">
        <v>45504.575662650466</v>
      </c>
      <c r="P307" s="54">
        <v>45516.433475115744</v>
      </c>
      <c r="Q307" s="2">
        <v>45292</v>
      </c>
      <c r="R307" s="2">
        <v>45657</v>
      </c>
      <c r="S307" s="2">
        <v>45292</v>
      </c>
      <c r="T307" s="2">
        <v>45657</v>
      </c>
      <c r="U307" t="s">
        <v>129</v>
      </c>
      <c r="V307" s="2">
        <v>45516</v>
      </c>
      <c r="W307">
        <f t="shared" si="20"/>
        <v>7</v>
      </c>
      <c r="X307">
        <f t="shared" si="21"/>
        <v>2024</v>
      </c>
      <c r="Y307">
        <f t="shared" si="22"/>
        <v>8</v>
      </c>
      <c r="Z307">
        <f t="shared" si="23"/>
        <v>2024</v>
      </c>
      <c r="AA307" s="111">
        <f t="shared" si="24"/>
        <v>11.857812465277675</v>
      </c>
    </row>
    <row r="308" spans="1:27" x14ac:dyDescent="0.25">
      <c r="A308" s="53" t="s">
        <v>3279</v>
      </c>
      <c r="B308" t="s">
        <v>124</v>
      </c>
      <c r="C308" t="s">
        <v>3280</v>
      </c>
      <c r="D308" t="s">
        <v>148</v>
      </c>
      <c r="E308" t="s">
        <v>1608</v>
      </c>
      <c r="F308" t="s">
        <v>3023</v>
      </c>
      <c r="G308" t="s">
        <v>806</v>
      </c>
      <c r="H308" t="s">
        <v>128</v>
      </c>
      <c r="I308" t="s">
        <v>129</v>
      </c>
      <c r="J308" s="53" t="s">
        <v>719</v>
      </c>
      <c r="K308" t="s">
        <v>720</v>
      </c>
      <c r="L308" t="s">
        <v>3198</v>
      </c>
      <c r="M308" t="s">
        <v>129</v>
      </c>
      <c r="N308" t="s">
        <v>129</v>
      </c>
      <c r="O308" s="54">
        <v>45504.552628969905</v>
      </c>
      <c r="P308" s="54">
        <v>45569.462048240741</v>
      </c>
      <c r="Q308" s="2">
        <v>45567</v>
      </c>
      <c r="R308" s="2">
        <v>45580</v>
      </c>
      <c r="S308" s="2">
        <v>45292</v>
      </c>
      <c r="T308" s="2">
        <v>45657</v>
      </c>
      <c r="U308" s="2">
        <v>45569</v>
      </c>
      <c r="V308" s="2">
        <v>45569</v>
      </c>
      <c r="W308">
        <f t="shared" si="20"/>
        <v>7</v>
      </c>
      <c r="X308">
        <f t="shared" si="21"/>
        <v>2024</v>
      </c>
      <c r="Y308">
        <f t="shared" si="22"/>
        <v>10</v>
      </c>
      <c r="Z308">
        <f t="shared" si="23"/>
        <v>2024</v>
      </c>
      <c r="AA308" s="111">
        <f t="shared" si="24"/>
        <v>64.909419270836224</v>
      </c>
    </row>
    <row r="309" spans="1:27" hidden="1" x14ac:dyDescent="0.25">
      <c r="A309" s="53" t="s">
        <v>3281</v>
      </c>
      <c r="B309" t="s">
        <v>124</v>
      </c>
      <c r="C309" t="s">
        <v>3282</v>
      </c>
      <c r="D309" t="s">
        <v>148</v>
      </c>
      <c r="E309" t="s">
        <v>129</v>
      </c>
      <c r="F309" t="s">
        <v>129</v>
      </c>
      <c r="G309" t="s">
        <v>3283</v>
      </c>
      <c r="H309" t="s">
        <v>128</v>
      </c>
      <c r="I309" s="53" t="s">
        <v>3284</v>
      </c>
      <c r="J309" s="53" t="s">
        <v>932</v>
      </c>
      <c r="K309" t="s">
        <v>3285</v>
      </c>
      <c r="L309" t="s">
        <v>129</v>
      </c>
      <c r="M309" t="s">
        <v>129</v>
      </c>
      <c r="N309" t="s">
        <v>129</v>
      </c>
      <c r="O309" s="54">
        <v>45503.401682442127</v>
      </c>
      <c r="P309" s="54">
        <v>45504.390199861111</v>
      </c>
      <c r="Q309" s="2">
        <v>45292</v>
      </c>
      <c r="R309" s="2">
        <v>45657</v>
      </c>
      <c r="S309" s="2">
        <v>45292</v>
      </c>
      <c r="T309" s="2">
        <v>45657</v>
      </c>
      <c r="U309" s="2">
        <v>45503</v>
      </c>
      <c r="V309" s="2">
        <v>45504</v>
      </c>
      <c r="W309">
        <f t="shared" si="20"/>
        <v>7</v>
      </c>
      <c r="X309">
        <f t="shared" si="21"/>
        <v>2024</v>
      </c>
      <c r="Y309">
        <f t="shared" si="22"/>
        <v>7</v>
      </c>
      <c r="Z309">
        <f t="shared" si="23"/>
        <v>2024</v>
      </c>
      <c r="AA309" s="111">
        <f t="shared" si="24"/>
        <v>0.98851741898397449</v>
      </c>
    </row>
    <row r="310" spans="1:27" hidden="1" x14ac:dyDescent="0.25">
      <c r="A310" s="53" t="s">
        <v>3286</v>
      </c>
      <c r="B310" t="s">
        <v>124</v>
      </c>
      <c r="C310" t="s">
        <v>3287</v>
      </c>
      <c r="D310" t="s">
        <v>148</v>
      </c>
      <c r="E310" t="s">
        <v>129</v>
      </c>
      <c r="F310" t="s">
        <v>129</v>
      </c>
      <c r="G310" t="s">
        <v>139</v>
      </c>
      <c r="H310" t="s">
        <v>128</v>
      </c>
      <c r="I310" t="s">
        <v>129</v>
      </c>
      <c r="J310" s="53" t="s">
        <v>130</v>
      </c>
      <c r="K310" t="s">
        <v>131</v>
      </c>
      <c r="L310" t="s">
        <v>569</v>
      </c>
      <c r="M310" t="s">
        <v>570</v>
      </c>
      <c r="N310" t="s">
        <v>3288</v>
      </c>
      <c r="O310" s="54">
        <v>45503.346726203701</v>
      </c>
      <c r="P310" s="54">
        <v>45503.363572881943</v>
      </c>
      <c r="Q310" s="2">
        <v>45292</v>
      </c>
      <c r="R310" s="2">
        <v>45657</v>
      </c>
      <c r="S310" s="2">
        <v>45292</v>
      </c>
      <c r="T310" s="2">
        <v>45657</v>
      </c>
      <c r="U310" t="s">
        <v>129</v>
      </c>
      <c r="V310" s="2">
        <v>45503</v>
      </c>
      <c r="W310">
        <f t="shared" si="20"/>
        <v>7</v>
      </c>
      <c r="X310">
        <f t="shared" si="21"/>
        <v>2024</v>
      </c>
      <c r="Y310">
        <f t="shared" si="22"/>
        <v>7</v>
      </c>
      <c r="Z310">
        <f t="shared" si="23"/>
        <v>2024</v>
      </c>
      <c r="AA310" s="111">
        <f t="shared" si="24"/>
        <v>1.6846678241563495E-2</v>
      </c>
    </row>
    <row r="311" spans="1:27" x14ac:dyDescent="0.25">
      <c r="A311" s="53" t="s">
        <v>3289</v>
      </c>
      <c r="B311" t="s">
        <v>124</v>
      </c>
      <c r="C311" t="s">
        <v>3290</v>
      </c>
      <c r="D311" t="s">
        <v>148</v>
      </c>
      <c r="E311" t="s">
        <v>129</v>
      </c>
      <c r="F311" t="s">
        <v>129</v>
      </c>
      <c r="G311" t="s">
        <v>806</v>
      </c>
      <c r="H311" t="s">
        <v>212</v>
      </c>
      <c r="I311" t="s">
        <v>129</v>
      </c>
      <c r="J311" s="53" t="s">
        <v>719</v>
      </c>
      <c r="K311" t="s">
        <v>720</v>
      </c>
      <c r="L311" t="s">
        <v>3291</v>
      </c>
      <c r="M311" t="s">
        <v>570</v>
      </c>
      <c r="N311" t="s">
        <v>129</v>
      </c>
      <c r="O311" s="54">
        <v>45502.466471145832</v>
      </c>
      <c r="P311" s="54">
        <v>45582.649429120371</v>
      </c>
      <c r="Q311" t="s">
        <v>129</v>
      </c>
      <c r="R311" t="s">
        <v>129</v>
      </c>
      <c r="S311" t="s">
        <v>129</v>
      </c>
      <c r="T311" t="s">
        <v>129</v>
      </c>
      <c r="U311" s="2">
        <v>45525</v>
      </c>
      <c r="V311" s="2">
        <v>45582</v>
      </c>
      <c r="W311">
        <f t="shared" si="20"/>
        <v>7</v>
      </c>
      <c r="X311">
        <f t="shared" si="21"/>
        <v>2024</v>
      </c>
      <c r="Y311">
        <f t="shared" si="22"/>
        <v>10</v>
      </c>
      <c r="Z311">
        <f t="shared" si="23"/>
        <v>2024</v>
      </c>
      <c r="AA311" s="111">
        <f t="shared" si="24"/>
        <v>80.182957974539022</v>
      </c>
    </row>
    <row r="312" spans="1:27" hidden="1" x14ac:dyDescent="0.25">
      <c r="A312" s="53" t="s">
        <v>3292</v>
      </c>
      <c r="B312" t="s">
        <v>124</v>
      </c>
      <c r="C312" t="s">
        <v>3293</v>
      </c>
      <c r="D312" t="s">
        <v>148</v>
      </c>
      <c r="E312" t="s">
        <v>416</v>
      </c>
      <c r="F312" t="s">
        <v>68</v>
      </c>
      <c r="G312" t="s">
        <v>104</v>
      </c>
      <c r="H312" t="s">
        <v>128</v>
      </c>
      <c r="I312" t="s">
        <v>129</v>
      </c>
      <c r="J312" s="53" t="s">
        <v>130</v>
      </c>
      <c r="K312" t="s">
        <v>131</v>
      </c>
      <c r="L312" t="s">
        <v>3536</v>
      </c>
      <c r="M312" t="s">
        <v>570</v>
      </c>
      <c r="N312" t="s">
        <v>3294</v>
      </c>
      <c r="O312" s="54">
        <v>45502.404725925924</v>
      </c>
      <c r="P312" s="54">
        <v>45533.377030405092</v>
      </c>
      <c r="Q312" s="2">
        <v>45505</v>
      </c>
      <c r="R312" s="2">
        <v>45517</v>
      </c>
      <c r="S312" s="2">
        <v>45292</v>
      </c>
      <c r="T312" s="2">
        <v>45657</v>
      </c>
      <c r="U312" s="2">
        <v>45505</v>
      </c>
      <c r="V312" s="2">
        <v>45533</v>
      </c>
      <c r="W312">
        <f t="shared" si="20"/>
        <v>7</v>
      </c>
      <c r="X312">
        <f t="shared" si="21"/>
        <v>2024</v>
      </c>
      <c r="Y312">
        <f t="shared" si="22"/>
        <v>8</v>
      </c>
      <c r="Z312">
        <f t="shared" si="23"/>
        <v>2024</v>
      </c>
      <c r="AA312" s="111">
        <f t="shared" si="24"/>
        <v>30.972304479168088</v>
      </c>
    </row>
    <row r="313" spans="1:27" hidden="1" x14ac:dyDescent="0.25">
      <c r="A313" s="53" t="s">
        <v>3295</v>
      </c>
      <c r="B313" t="s">
        <v>124</v>
      </c>
      <c r="C313" t="s">
        <v>3296</v>
      </c>
      <c r="D313" t="s">
        <v>148</v>
      </c>
      <c r="E313" t="s">
        <v>129</v>
      </c>
      <c r="F313" t="s">
        <v>129</v>
      </c>
      <c r="G313" t="s">
        <v>139</v>
      </c>
      <c r="H313" t="s">
        <v>128</v>
      </c>
      <c r="I313" t="s">
        <v>129</v>
      </c>
      <c r="J313" s="53" t="s">
        <v>130</v>
      </c>
      <c r="K313" t="s">
        <v>131</v>
      </c>
      <c r="L313" t="s">
        <v>569</v>
      </c>
      <c r="M313" t="s">
        <v>570</v>
      </c>
      <c r="N313" t="s">
        <v>3297</v>
      </c>
      <c r="O313" s="54">
        <v>45499.531427349539</v>
      </c>
      <c r="P313" s="54">
        <v>45516.425237465279</v>
      </c>
      <c r="Q313" s="2">
        <v>45292</v>
      </c>
      <c r="R313" s="2">
        <v>45657</v>
      </c>
      <c r="S313" s="2">
        <v>45292</v>
      </c>
      <c r="T313" s="2">
        <v>45657</v>
      </c>
      <c r="U313" t="s">
        <v>129</v>
      </c>
      <c r="V313" s="2">
        <v>45516</v>
      </c>
      <c r="W313">
        <f t="shared" si="20"/>
        <v>7</v>
      </c>
      <c r="X313">
        <f t="shared" si="21"/>
        <v>2024</v>
      </c>
      <c r="Y313">
        <f t="shared" si="22"/>
        <v>8</v>
      </c>
      <c r="Z313">
        <f t="shared" si="23"/>
        <v>2024</v>
      </c>
      <c r="AA313" s="111">
        <f t="shared" si="24"/>
        <v>16.893810115740052</v>
      </c>
    </row>
    <row r="314" spans="1:27" hidden="1" x14ac:dyDescent="0.25">
      <c r="A314" s="53" t="s">
        <v>3298</v>
      </c>
      <c r="B314" t="s">
        <v>124</v>
      </c>
      <c r="C314" t="s">
        <v>3299</v>
      </c>
      <c r="D314" t="s">
        <v>148</v>
      </c>
      <c r="E314" t="s">
        <v>129</v>
      </c>
      <c r="F314" t="s">
        <v>129</v>
      </c>
      <c r="G314" t="s">
        <v>139</v>
      </c>
      <c r="H314" t="s">
        <v>128</v>
      </c>
      <c r="I314" t="s">
        <v>129</v>
      </c>
      <c r="J314" s="53" t="s">
        <v>130</v>
      </c>
      <c r="K314" t="s">
        <v>131</v>
      </c>
      <c r="L314" t="s">
        <v>129</v>
      </c>
      <c r="M314" t="s">
        <v>570</v>
      </c>
      <c r="N314" t="s">
        <v>3300</v>
      </c>
      <c r="O314" s="54">
        <v>45499.409203402778</v>
      </c>
      <c r="P314" s="54">
        <v>45499.588545555554</v>
      </c>
      <c r="Q314" s="2">
        <v>45292</v>
      </c>
      <c r="R314" s="2">
        <v>45657</v>
      </c>
      <c r="S314" s="2">
        <v>45292</v>
      </c>
      <c r="T314" s="2">
        <v>45657</v>
      </c>
      <c r="U314" t="s">
        <v>129</v>
      </c>
      <c r="V314" s="2">
        <v>45499</v>
      </c>
      <c r="W314">
        <f t="shared" si="20"/>
        <v>7</v>
      </c>
      <c r="X314">
        <f t="shared" si="21"/>
        <v>2024</v>
      </c>
      <c r="Y314">
        <f t="shared" si="22"/>
        <v>7</v>
      </c>
      <c r="Z314">
        <f t="shared" si="23"/>
        <v>2024</v>
      </c>
      <c r="AA314" s="111">
        <f t="shared" si="24"/>
        <v>0.17934215277637122</v>
      </c>
    </row>
    <row r="315" spans="1:27" x14ac:dyDescent="0.25">
      <c r="A315" s="53" t="s">
        <v>3301</v>
      </c>
      <c r="B315" t="s">
        <v>124</v>
      </c>
      <c r="C315" t="s">
        <v>3302</v>
      </c>
      <c r="D315" t="s">
        <v>171</v>
      </c>
      <c r="E315" t="s">
        <v>129</v>
      </c>
      <c r="F315" t="s">
        <v>129</v>
      </c>
      <c r="G315" t="s">
        <v>129</v>
      </c>
      <c r="H315" t="s">
        <v>128</v>
      </c>
      <c r="I315" t="s">
        <v>129</v>
      </c>
      <c r="J315" s="53" t="s">
        <v>719</v>
      </c>
      <c r="K315" t="s">
        <v>720</v>
      </c>
      <c r="L315" t="s">
        <v>129</v>
      </c>
      <c r="M315" t="s">
        <v>129</v>
      </c>
      <c r="N315" t="s">
        <v>129</v>
      </c>
      <c r="O315" s="54">
        <v>45496.645170289354</v>
      </c>
      <c r="P315" s="54">
        <v>45505.489454965274</v>
      </c>
      <c r="Q315" s="2">
        <v>45292</v>
      </c>
      <c r="R315" s="2">
        <v>45657</v>
      </c>
      <c r="S315" s="2">
        <v>45292</v>
      </c>
      <c r="T315" s="2">
        <v>45657</v>
      </c>
      <c r="U315" t="s">
        <v>129</v>
      </c>
      <c r="V315" t="s">
        <v>129</v>
      </c>
      <c r="W315">
        <f t="shared" si="20"/>
        <v>7</v>
      </c>
      <c r="X315">
        <f t="shared" si="21"/>
        <v>2024</v>
      </c>
      <c r="Y315">
        <f t="shared" si="22"/>
        <v>8</v>
      </c>
      <c r="Z315">
        <f t="shared" si="23"/>
        <v>2024</v>
      </c>
      <c r="AA315" s="111">
        <f t="shared" si="24"/>
        <v>8.8442846759207896</v>
      </c>
    </row>
    <row r="316" spans="1:27" x14ac:dyDescent="0.25">
      <c r="A316" s="53" t="s">
        <v>3303</v>
      </c>
      <c r="B316" t="s">
        <v>124</v>
      </c>
      <c r="C316" t="s">
        <v>3304</v>
      </c>
      <c r="D316" t="s">
        <v>171</v>
      </c>
      <c r="E316" t="s">
        <v>129</v>
      </c>
      <c r="F316" t="s">
        <v>129</v>
      </c>
      <c r="G316" t="s">
        <v>129</v>
      </c>
      <c r="H316" t="s">
        <v>128</v>
      </c>
      <c r="I316" t="s">
        <v>129</v>
      </c>
      <c r="J316" s="53" t="s">
        <v>719</v>
      </c>
      <c r="K316" t="s">
        <v>720</v>
      </c>
      <c r="L316" t="s">
        <v>129</v>
      </c>
      <c r="M316" t="s">
        <v>129</v>
      </c>
      <c r="N316" t="s">
        <v>129</v>
      </c>
      <c r="O316" s="54">
        <v>45496.644074305557</v>
      </c>
      <c r="P316" s="54">
        <v>45505.489229791667</v>
      </c>
      <c r="Q316" s="2">
        <v>45292</v>
      </c>
      <c r="R316" s="2">
        <v>45657</v>
      </c>
      <c r="S316" s="2">
        <v>45292</v>
      </c>
      <c r="T316" s="2">
        <v>45657</v>
      </c>
      <c r="U316" t="s">
        <v>129</v>
      </c>
      <c r="V316" t="s">
        <v>129</v>
      </c>
      <c r="W316">
        <f t="shared" si="20"/>
        <v>7</v>
      </c>
      <c r="X316">
        <f t="shared" si="21"/>
        <v>2024</v>
      </c>
      <c r="Y316">
        <f t="shared" si="22"/>
        <v>8</v>
      </c>
      <c r="Z316">
        <f t="shared" si="23"/>
        <v>2024</v>
      </c>
      <c r="AA316" s="111">
        <f t="shared" si="24"/>
        <v>8.8451554861094337</v>
      </c>
    </row>
    <row r="317" spans="1:27" x14ac:dyDescent="0.25">
      <c r="A317" s="53" t="s">
        <v>3305</v>
      </c>
      <c r="B317" t="s">
        <v>124</v>
      </c>
      <c r="C317" t="s">
        <v>3306</v>
      </c>
      <c r="D317" t="s">
        <v>148</v>
      </c>
      <c r="E317" t="s">
        <v>129</v>
      </c>
      <c r="F317" t="s">
        <v>129</v>
      </c>
      <c r="G317" t="s">
        <v>129</v>
      </c>
      <c r="H317" t="s">
        <v>128</v>
      </c>
      <c r="I317" t="s">
        <v>129</v>
      </c>
      <c r="J317" s="53" t="s">
        <v>719</v>
      </c>
      <c r="K317" t="s">
        <v>720</v>
      </c>
      <c r="L317" t="s">
        <v>129</v>
      </c>
      <c r="M317" t="s">
        <v>129</v>
      </c>
      <c r="N317" t="s">
        <v>129</v>
      </c>
      <c r="O317" s="54">
        <v>45496.643488923612</v>
      </c>
      <c r="P317" s="54">
        <v>45516.593067060188</v>
      </c>
      <c r="Q317" s="2">
        <v>45292</v>
      </c>
      <c r="R317" s="2">
        <v>45657</v>
      </c>
      <c r="S317" s="2">
        <v>45292</v>
      </c>
      <c r="T317" s="2">
        <v>45657</v>
      </c>
      <c r="U317" t="s">
        <v>129</v>
      </c>
      <c r="V317" s="2">
        <v>45516</v>
      </c>
      <c r="W317">
        <f t="shared" si="20"/>
        <v>7</v>
      </c>
      <c r="X317">
        <f t="shared" si="21"/>
        <v>2024</v>
      </c>
      <c r="Y317">
        <f t="shared" si="22"/>
        <v>8</v>
      </c>
      <c r="Z317">
        <f t="shared" si="23"/>
        <v>2024</v>
      </c>
      <c r="AA317" s="111">
        <f t="shared" si="24"/>
        <v>19.949578136576747</v>
      </c>
    </row>
    <row r="318" spans="1:27" x14ac:dyDescent="0.25">
      <c r="A318" s="53" t="s">
        <v>3307</v>
      </c>
      <c r="B318" t="s">
        <v>124</v>
      </c>
      <c r="C318" t="s">
        <v>3308</v>
      </c>
      <c r="D318" t="s">
        <v>171</v>
      </c>
      <c r="E318" t="s">
        <v>129</v>
      </c>
      <c r="F318" t="s">
        <v>129</v>
      </c>
      <c r="G318" t="s">
        <v>129</v>
      </c>
      <c r="H318" t="s">
        <v>128</v>
      </c>
      <c r="I318" t="s">
        <v>129</v>
      </c>
      <c r="J318" s="53" t="s">
        <v>719</v>
      </c>
      <c r="K318" t="s">
        <v>720</v>
      </c>
      <c r="L318" t="s">
        <v>129</v>
      </c>
      <c r="M318" t="s">
        <v>129</v>
      </c>
      <c r="N318" t="s">
        <v>129</v>
      </c>
      <c r="O318" s="54">
        <v>45496.642463368058</v>
      </c>
      <c r="P318" s="54">
        <v>45505.489055706021</v>
      </c>
      <c r="Q318" s="2">
        <v>45292</v>
      </c>
      <c r="R318" s="2">
        <v>45657</v>
      </c>
      <c r="S318" s="2">
        <v>45292</v>
      </c>
      <c r="T318" s="2">
        <v>45657</v>
      </c>
      <c r="U318" t="s">
        <v>129</v>
      </c>
      <c r="V318" t="s">
        <v>129</v>
      </c>
      <c r="W318">
        <f t="shared" si="20"/>
        <v>7</v>
      </c>
      <c r="X318">
        <f t="shared" si="21"/>
        <v>2024</v>
      </c>
      <c r="Y318">
        <f t="shared" si="22"/>
        <v>8</v>
      </c>
      <c r="Z318">
        <f t="shared" si="23"/>
        <v>2024</v>
      </c>
      <c r="AA318" s="111">
        <f t="shared" si="24"/>
        <v>8.8465923379626474</v>
      </c>
    </row>
    <row r="319" spans="1:27" x14ac:dyDescent="0.25">
      <c r="A319" s="53" t="s">
        <v>3309</v>
      </c>
      <c r="B319" t="s">
        <v>124</v>
      </c>
      <c r="C319" t="s">
        <v>3310</v>
      </c>
      <c r="D319" t="s">
        <v>171</v>
      </c>
      <c r="E319" t="s">
        <v>129</v>
      </c>
      <c r="F319" t="s">
        <v>129</v>
      </c>
      <c r="G319" t="s">
        <v>129</v>
      </c>
      <c r="H319" t="s">
        <v>128</v>
      </c>
      <c r="I319" t="s">
        <v>129</v>
      </c>
      <c r="J319" s="53" t="s">
        <v>719</v>
      </c>
      <c r="K319" t="s">
        <v>720</v>
      </c>
      <c r="L319" t="s">
        <v>129</v>
      </c>
      <c r="M319" t="s">
        <v>129</v>
      </c>
      <c r="N319" t="s">
        <v>129</v>
      </c>
      <c r="O319" s="54">
        <v>45496.64222050926</v>
      </c>
      <c r="P319" s="54">
        <v>45505.488887604166</v>
      </c>
      <c r="Q319" s="2">
        <v>45292</v>
      </c>
      <c r="R319" s="2">
        <v>45657</v>
      </c>
      <c r="S319" s="2">
        <v>45292</v>
      </c>
      <c r="T319" s="2">
        <v>45657</v>
      </c>
      <c r="U319" t="s">
        <v>129</v>
      </c>
      <c r="V319" t="s">
        <v>129</v>
      </c>
      <c r="W319">
        <f t="shared" si="20"/>
        <v>7</v>
      </c>
      <c r="X319">
        <f t="shared" si="21"/>
        <v>2024</v>
      </c>
      <c r="Y319">
        <f t="shared" si="22"/>
        <v>8</v>
      </c>
      <c r="Z319">
        <f t="shared" si="23"/>
        <v>2024</v>
      </c>
      <c r="AA319" s="111">
        <f t="shared" si="24"/>
        <v>8.8466670949055697</v>
      </c>
    </row>
    <row r="320" spans="1:27" x14ac:dyDescent="0.25">
      <c r="A320" s="53" t="s">
        <v>3311</v>
      </c>
      <c r="B320" t="s">
        <v>124</v>
      </c>
      <c r="C320" t="s">
        <v>3312</v>
      </c>
      <c r="D320" t="s">
        <v>148</v>
      </c>
      <c r="E320" t="s">
        <v>288</v>
      </c>
      <c r="F320" t="s">
        <v>129</v>
      </c>
      <c r="G320" t="s">
        <v>806</v>
      </c>
      <c r="H320" t="s">
        <v>128</v>
      </c>
      <c r="I320" t="s">
        <v>129</v>
      </c>
      <c r="J320" s="53" t="s">
        <v>719</v>
      </c>
      <c r="K320" t="s">
        <v>720</v>
      </c>
      <c r="L320" t="s">
        <v>129</v>
      </c>
      <c r="M320" t="s">
        <v>129</v>
      </c>
      <c r="N320" t="s">
        <v>129</v>
      </c>
      <c r="O320" s="54">
        <v>45496.641766076391</v>
      </c>
      <c r="P320" s="54">
        <v>45530.591245972224</v>
      </c>
      <c r="Q320" t="s">
        <v>129</v>
      </c>
      <c r="R320" t="s">
        <v>129</v>
      </c>
      <c r="S320" s="2">
        <v>45292</v>
      </c>
      <c r="T320" s="2">
        <v>45657</v>
      </c>
      <c r="U320" s="2">
        <v>45524</v>
      </c>
      <c r="V320" s="2">
        <v>45530</v>
      </c>
      <c r="W320">
        <f t="shared" si="20"/>
        <v>7</v>
      </c>
      <c r="X320">
        <f t="shared" si="21"/>
        <v>2024</v>
      </c>
      <c r="Y320">
        <f t="shared" si="22"/>
        <v>8</v>
      </c>
      <c r="Z320">
        <f t="shared" si="23"/>
        <v>2024</v>
      </c>
      <c r="AA320" s="111">
        <f t="shared" si="24"/>
        <v>33.949479895833065</v>
      </c>
    </row>
    <row r="321" spans="1:27" x14ac:dyDescent="0.25">
      <c r="A321" s="53" t="s">
        <v>3313</v>
      </c>
      <c r="B321" t="s">
        <v>124</v>
      </c>
      <c r="C321" t="s">
        <v>3314</v>
      </c>
      <c r="D321" t="s">
        <v>148</v>
      </c>
      <c r="E321" t="s">
        <v>129</v>
      </c>
      <c r="F321" t="s">
        <v>129</v>
      </c>
      <c r="G321" t="s">
        <v>129</v>
      </c>
      <c r="H321" t="s">
        <v>128</v>
      </c>
      <c r="I321" t="s">
        <v>129</v>
      </c>
      <c r="J321" s="53" t="s">
        <v>719</v>
      </c>
      <c r="K321" t="s">
        <v>720</v>
      </c>
      <c r="L321" t="s">
        <v>129</v>
      </c>
      <c r="M321" t="s">
        <v>129</v>
      </c>
      <c r="N321" t="s">
        <v>129</v>
      </c>
      <c r="O321" s="54">
        <v>45496.539982256945</v>
      </c>
      <c r="P321" s="54">
        <v>45516.592980486108</v>
      </c>
      <c r="Q321" s="2">
        <v>45292</v>
      </c>
      <c r="R321" s="2">
        <v>45657</v>
      </c>
      <c r="S321" s="2">
        <v>45292</v>
      </c>
      <c r="T321" s="2">
        <v>45657</v>
      </c>
      <c r="U321" t="s">
        <v>129</v>
      </c>
      <c r="V321" s="2">
        <v>45516</v>
      </c>
      <c r="W321">
        <f t="shared" si="20"/>
        <v>7</v>
      </c>
      <c r="X321">
        <f t="shared" si="21"/>
        <v>2024</v>
      </c>
      <c r="Y321">
        <f t="shared" si="22"/>
        <v>8</v>
      </c>
      <c r="Z321">
        <f t="shared" si="23"/>
        <v>2024</v>
      </c>
      <c r="AA321" s="111">
        <f t="shared" si="24"/>
        <v>20.052998229162768</v>
      </c>
    </row>
    <row r="322" spans="1:27" x14ac:dyDescent="0.25">
      <c r="A322" s="53" t="s">
        <v>3315</v>
      </c>
      <c r="B322" t="s">
        <v>124</v>
      </c>
      <c r="C322" t="s">
        <v>3316</v>
      </c>
      <c r="D322" t="s">
        <v>171</v>
      </c>
      <c r="E322" t="s">
        <v>129</v>
      </c>
      <c r="F322" t="s">
        <v>129</v>
      </c>
      <c r="G322" t="s">
        <v>129</v>
      </c>
      <c r="H322" t="s">
        <v>128</v>
      </c>
      <c r="I322" t="s">
        <v>129</v>
      </c>
      <c r="J322" s="53" t="s">
        <v>719</v>
      </c>
      <c r="K322" t="s">
        <v>720</v>
      </c>
      <c r="L322" t="s">
        <v>129</v>
      </c>
      <c r="M322" t="s">
        <v>129</v>
      </c>
      <c r="N322" t="s">
        <v>129</v>
      </c>
      <c r="O322" s="54">
        <v>45496.534454039349</v>
      </c>
      <c r="P322" s="54">
        <v>45505.488724803239</v>
      </c>
      <c r="Q322" s="2">
        <v>45292</v>
      </c>
      <c r="R322" s="2">
        <v>45657</v>
      </c>
      <c r="S322" s="2">
        <v>45292</v>
      </c>
      <c r="T322" s="2">
        <v>45657</v>
      </c>
      <c r="U322" t="s">
        <v>129</v>
      </c>
      <c r="V322" t="s">
        <v>129</v>
      </c>
      <c r="W322">
        <f t="shared" si="20"/>
        <v>7</v>
      </c>
      <c r="X322">
        <f t="shared" si="21"/>
        <v>2024</v>
      </c>
      <c r="Y322">
        <f t="shared" si="22"/>
        <v>8</v>
      </c>
      <c r="Z322">
        <f t="shared" si="23"/>
        <v>2024</v>
      </c>
      <c r="AA322" s="111">
        <f t="shared" si="24"/>
        <v>8.9542707638902357</v>
      </c>
    </row>
    <row r="323" spans="1:27" x14ac:dyDescent="0.25">
      <c r="A323" s="53" t="s">
        <v>3317</v>
      </c>
      <c r="B323" t="s">
        <v>124</v>
      </c>
      <c r="C323" t="s">
        <v>3318</v>
      </c>
      <c r="D323" t="s">
        <v>171</v>
      </c>
      <c r="E323" t="s">
        <v>129</v>
      </c>
      <c r="F323" t="s">
        <v>129</v>
      </c>
      <c r="G323" t="s">
        <v>129</v>
      </c>
      <c r="H323" t="s">
        <v>128</v>
      </c>
      <c r="I323" t="s">
        <v>129</v>
      </c>
      <c r="J323" s="53" t="s">
        <v>719</v>
      </c>
      <c r="K323" t="s">
        <v>720</v>
      </c>
      <c r="L323" t="s">
        <v>129</v>
      </c>
      <c r="M323" t="s">
        <v>129</v>
      </c>
      <c r="N323" t="s">
        <v>129</v>
      </c>
      <c r="O323" s="54">
        <v>45496.527603009257</v>
      </c>
      <c r="P323" s="54">
        <v>45505.488623194447</v>
      </c>
      <c r="Q323" s="2">
        <v>45292</v>
      </c>
      <c r="R323" s="2">
        <v>45657</v>
      </c>
      <c r="S323" s="2">
        <v>45292</v>
      </c>
      <c r="T323" s="2">
        <v>45657</v>
      </c>
      <c r="U323" t="s">
        <v>129</v>
      </c>
      <c r="V323" t="s">
        <v>129</v>
      </c>
      <c r="W323">
        <f t="shared" ref="W323:W386" si="25">MONTH(O323)</f>
        <v>7</v>
      </c>
      <c r="X323">
        <f t="shared" ref="X323:X386" si="26">YEAR(O323)</f>
        <v>2024</v>
      </c>
      <c r="Y323">
        <f t="shared" ref="Y323:Y386" si="27">IFERROR(MONTH(P323),0)</f>
        <v>8</v>
      </c>
      <c r="Z323">
        <f t="shared" ref="Z323:Z386" si="28">IFERROR(YEAR(P323),0)</f>
        <v>2024</v>
      </c>
      <c r="AA323" s="111">
        <f t="shared" ref="AA323:AA386" si="29">IFERROR(P323-O323,0)</f>
        <v>8.9610201851901365</v>
      </c>
    </row>
    <row r="324" spans="1:27" x14ac:dyDescent="0.25">
      <c r="A324" s="53" t="s">
        <v>3319</v>
      </c>
      <c r="B324" t="s">
        <v>124</v>
      </c>
      <c r="C324" t="s">
        <v>3320</v>
      </c>
      <c r="D324" t="s">
        <v>148</v>
      </c>
      <c r="E324" t="s">
        <v>288</v>
      </c>
      <c r="F324" t="s">
        <v>3019</v>
      </c>
      <c r="G324" t="s">
        <v>806</v>
      </c>
      <c r="H324" t="s">
        <v>128</v>
      </c>
      <c r="I324" t="s">
        <v>129</v>
      </c>
      <c r="J324" s="53" t="s">
        <v>719</v>
      </c>
      <c r="K324" t="s">
        <v>720</v>
      </c>
      <c r="L324" t="s">
        <v>129</v>
      </c>
      <c r="M324" t="s">
        <v>129</v>
      </c>
      <c r="N324" t="s">
        <v>129</v>
      </c>
      <c r="O324" s="54">
        <v>45496.520266157408</v>
      </c>
      <c r="P324" s="54">
        <v>45530.343260949077</v>
      </c>
      <c r="Q324" s="2">
        <v>45512</v>
      </c>
      <c r="R324" s="2">
        <v>45524</v>
      </c>
      <c r="S324" s="2">
        <v>45292</v>
      </c>
      <c r="T324" s="2">
        <v>45657</v>
      </c>
      <c r="U324" s="2">
        <v>45524</v>
      </c>
      <c r="V324" s="2">
        <v>45530</v>
      </c>
      <c r="W324">
        <f t="shared" si="25"/>
        <v>7</v>
      </c>
      <c r="X324">
        <f t="shared" si="26"/>
        <v>2024</v>
      </c>
      <c r="Y324">
        <f t="shared" si="27"/>
        <v>8</v>
      </c>
      <c r="Z324">
        <f t="shared" si="28"/>
        <v>2024</v>
      </c>
      <c r="AA324" s="111">
        <f t="shared" si="29"/>
        <v>33.822994791669771</v>
      </c>
    </row>
    <row r="325" spans="1:27" hidden="1" x14ac:dyDescent="0.25">
      <c r="A325" s="53" t="s">
        <v>3321</v>
      </c>
      <c r="B325" t="s">
        <v>124</v>
      </c>
      <c r="C325" t="s">
        <v>3322</v>
      </c>
      <c r="D325" t="s">
        <v>148</v>
      </c>
      <c r="E325" t="s">
        <v>288</v>
      </c>
      <c r="F325" t="s">
        <v>68</v>
      </c>
      <c r="G325" t="s">
        <v>102</v>
      </c>
      <c r="H325" t="s">
        <v>128</v>
      </c>
      <c r="I325" t="s">
        <v>129</v>
      </c>
      <c r="J325" s="53" t="s">
        <v>130</v>
      </c>
      <c r="K325" t="s">
        <v>131</v>
      </c>
      <c r="L325" t="s">
        <v>3744</v>
      </c>
      <c r="M325" t="s">
        <v>129</v>
      </c>
      <c r="N325" t="s">
        <v>129</v>
      </c>
      <c r="O325" s="54">
        <v>45496.472825520832</v>
      </c>
      <c r="P325" s="54">
        <v>45533.377030671298</v>
      </c>
      <c r="Q325" s="2">
        <v>45505</v>
      </c>
      <c r="R325" s="2">
        <v>45532</v>
      </c>
      <c r="S325" s="2">
        <v>45292</v>
      </c>
      <c r="T325" s="2">
        <v>45657</v>
      </c>
      <c r="U325" s="2">
        <v>45510</v>
      </c>
      <c r="V325" s="2">
        <v>45533</v>
      </c>
      <c r="W325">
        <f t="shared" si="25"/>
        <v>7</v>
      </c>
      <c r="X325">
        <f t="shared" si="26"/>
        <v>2024</v>
      </c>
      <c r="Y325">
        <f t="shared" si="27"/>
        <v>8</v>
      </c>
      <c r="Z325">
        <f t="shared" si="28"/>
        <v>2024</v>
      </c>
      <c r="AA325" s="111">
        <f t="shared" si="29"/>
        <v>36.904205150465714</v>
      </c>
    </row>
    <row r="326" spans="1:27" x14ac:dyDescent="0.25">
      <c r="A326" s="53" t="s">
        <v>3323</v>
      </c>
      <c r="B326" t="s">
        <v>124</v>
      </c>
      <c r="C326" t="s">
        <v>3324</v>
      </c>
      <c r="D326" t="s">
        <v>148</v>
      </c>
      <c r="E326" t="s">
        <v>129</v>
      </c>
      <c r="F326" t="s">
        <v>129</v>
      </c>
      <c r="G326" t="s">
        <v>129</v>
      </c>
      <c r="H326" t="s">
        <v>128</v>
      </c>
      <c r="I326" t="s">
        <v>129</v>
      </c>
      <c r="J326" s="53" t="s">
        <v>719</v>
      </c>
      <c r="K326" t="s">
        <v>720</v>
      </c>
      <c r="L326" t="s">
        <v>129</v>
      </c>
      <c r="M326" t="s">
        <v>570</v>
      </c>
      <c r="N326" t="s">
        <v>129</v>
      </c>
      <c r="O326" s="54">
        <v>45496.459237951392</v>
      </c>
      <c r="P326" s="54">
        <v>45541.574248240744</v>
      </c>
      <c r="Q326" s="2">
        <v>45292</v>
      </c>
      <c r="R326" s="2">
        <v>45657</v>
      </c>
      <c r="S326" s="2">
        <v>45292</v>
      </c>
      <c r="T326" s="2">
        <v>45657</v>
      </c>
      <c r="U326" t="s">
        <v>129</v>
      </c>
      <c r="V326" s="2">
        <v>45541</v>
      </c>
      <c r="W326">
        <f t="shared" si="25"/>
        <v>7</v>
      </c>
      <c r="X326">
        <f t="shared" si="26"/>
        <v>2024</v>
      </c>
      <c r="Y326">
        <f t="shared" si="27"/>
        <v>9</v>
      </c>
      <c r="Z326">
        <f t="shared" si="28"/>
        <v>2024</v>
      </c>
      <c r="AA326" s="111">
        <f t="shared" si="29"/>
        <v>45.11501028935163</v>
      </c>
    </row>
    <row r="327" spans="1:27" hidden="1" x14ac:dyDescent="0.25">
      <c r="A327" s="53" t="s">
        <v>3325</v>
      </c>
      <c r="B327" t="s">
        <v>124</v>
      </c>
      <c r="C327" t="s">
        <v>3326</v>
      </c>
      <c r="D327" t="s">
        <v>148</v>
      </c>
      <c r="E327" t="s">
        <v>129</v>
      </c>
      <c r="F327" t="s">
        <v>129</v>
      </c>
      <c r="G327" t="s">
        <v>139</v>
      </c>
      <c r="H327" t="s">
        <v>128</v>
      </c>
      <c r="I327" t="s">
        <v>129</v>
      </c>
      <c r="J327" s="53" t="s">
        <v>130</v>
      </c>
      <c r="K327" t="s">
        <v>131</v>
      </c>
      <c r="L327" t="s">
        <v>129</v>
      </c>
      <c r="M327" t="s">
        <v>570</v>
      </c>
      <c r="N327" t="s">
        <v>3327</v>
      </c>
      <c r="O327" s="54">
        <v>45496.428566215276</v>
      </c>
      <c r="P327" s="54">
        <v>45496.484259942132</v>
      </c>
      <c r="Q327" s="2">
        <v>45292</v>
      </c>
      <c r="R327" s="2">
        <v>45657</v>
      </c>
      <c r="S327" s="2">
        <v>45292</v>
      </c>
      <c r="T327" s="2">
        <v>45657</v>
      </c>
      <c r="U327" t="s">
        <v>129</v>
      </c>
      <c r="V327" s="2">
        <v>45496</v>
      </c>
      <c r="W327">
        <f t="shared" si="25"/>
        <v>7</v>
      </c>
      <c r="X327">
        <f t="shared" si="26"/>
        <v>2024</v>
      </c>
      <c r="Y327">
        <f t="shared" si="27"/>
        <v>7</v>
      </c>
      <c r="Z327">
        <f t="shared" si="28"/>
        <v>2024</v>
      </c>
      <c r="AA327" s="111">
        <f t="shared" si="29"/>
        <v>5.5693726855679415E-2</v>
      </c>
    </row>
    <row r="328" spans="1:27" hidden="1" x14ac:dyDescent="0.25">
      <c r="A328" s="53" t="s">
        <v>3328</v>
      </c>
      <c r="B328" t="s">
        <v>124</v>
      </c>
      <c r="C328" t="s">
        <v>3329</v>
      </c>
      <c r="D328" t="s">
        <v>148</v>
      </c>
      <c r="E328" t="s">
        <v>416</v>
      </c>
      <c r="F328" t="s">
        <v>70</v>
      </c>
      <c r="G328" t="s">
        <v>104</v>
      </c>
      <c r="H328" t="s">
        <v>128</v>
      </c>
      <c r="I328" t="s">
        <v>129</v>
      </c>
      <c r="J328" s="53" t="s">
        <v>130</v>
      </c>
      <c r="K328" t="s">
        <v>131</v>
      </c>
      <c r="L328" t="s">
        <v>129</v>
      </c>
      <c r="M328" t="s">
        <v>570</v>
      </c>
      <c r="N328" t="s">
        <v>129</v>
      </c>
      <c r="O328" s="54">
        <v>45496.404728043985</v>
      </c>
      <c r="P328" s="54">
        <v>45547.043233553239</v>
      </c>
      <c r="Q328" s="2">
        <v>45519</v>
      </c>
      <c r="R328" s="2">
        <v>45546</v>
      </c>
      <c r="S328" s="2">
        <v>45292</v>
      </c>
      <c r="T328" s="2">
        <v>45657</v>
      </c>
      <c r="U328" s="2">
        <v>45523</v>
      </c>
      <c r="V328" s="2">
        <v>45546</v>
      </c>
      <c r="W328">
        <f t="shared" si="25"/>
        <v>7</v>
      </c>
      <c r="X328">
        <f t="shared" si="26"/>
        <v>2024</v>
      </c>
      <c r="Y328">
        <f t="shared" si="27"/>
        <v>9</v>
      </c>
      <c r="Z328">
        <f t="shared" si="28"/>
        <v>2024</v>
      </c>
      <c r="AA328" s="111">
        <f t="shared" si="29"/>
        <v>50.638505509254173</v>
      </c>
    </row>
    <row r="329" spans="1:27" hidden="1" x14ac:dyDescent="0.25">
      <c r="A329" s="53" t="s">
        <v>3330</v>
      </c>
      <c r="B329" t="s">
        <v>124</v>
      </c>
      <c r="C329" t="s">
        <v>3331</v>
      </c>
      <c r="D329" t="s">
        <v>148</v>
      </c>
      <c r="E329" t="s">
        <v>288</v>
      </c>
      <c r="F329" t="s">
        <v>3332</v>
      </c>
      <c r="G329" t="s">
        <v>104</v>
      </c>
      <c r="H329" t="s">
        <v>128</v>
      </c>
      <c r="I329" t="s">
        <v>129</v>
      </c>
      <c r="J329" s="53" t="s">
        <v>130</v>
      </c>
      <c r="K329" t="s">
        <v>131</v>
      </c>
      <c r="L329" t="s">
        <v>3536</v>
      </c>
      <c r="M329" t="s">
        <v>570</v>
      </c>
      <c r="N329" t="s">
        <v>129</v>
      </c>
      <c r="O329" s="54">
        <v>45496.360620370368</v>
      </c>
      <c r="P329" s="54">
        <v>45533.377035879632</v>
      </c>
      <c r="Q329" s="2">
        <v>45491</v>
      </c>
      <c r="R329" s="2">
        <v>45517</v>
      </c>
      <c r="S329" s="2">
        <v>45292</v>
      </c>
      <c r="T329" s="2">
        <v>45657</v>
      </c>
      <c r="U329" s="2">
        <v>45502</v>
      </c>
      <c r="V329" s="2">
        <v>45533</v>
      </c>
      <c r="W329">
        <f t="shared" si="25"/>
        <v>7</v>
      </c>
      <c r="X329">
        <f t="shared" si="26"/>
        <v>2024</v>
      </c>
      <c r="Y329">
        <f t="shared" si="27"/>
        <v>8</v>
      </c>
      <c r="Z329">
        <f t="shared" si="28"/>
        <v>2024</v>
      </c>
      <c r="AA329" s="111">
        <f t="shared" si="29"/>
        <v>37.016415509264334</v>
      </c>
    </row>
    <row r="330" spans="1:27" x14ac:dyDescent="0.25">
      <c r="A330" s="53" t="s">
        <v>3333</v>
      </c>
      <c r="B330" t="s">
        <v>124</v>
      </c>
      <c r="C330" t="s">
        <v>3334</v>
      </c>
      <c r="D330" t="s">
        <v>171</v>
      </c>
      <c r="E330" t="s">
        <v>129</v>
      </c>
      <c r="F330" t="s">
        <v>129</v>
      </c>
      <c r="G330" t="s">
        <v>129</v>
      </c>
      <c r="H330" t="s">
        <v>128</v>
      </c>
      <c r="I330" t="s">
        <v>129</v>
      </c>
      <c r="J330" s="53" t="s">
        <v>719</v>
      </c>
      <c r="K330" t="s">
        <v>720</v>
      </c>
      <c r="L330" t="s">
        <v>129</v>
      </c>
      <c r="M330" t="s">
        <v>129</v>
      </c>
      <c r="N330" t="s">
        <v>129</v>
      </c>
      <c r="O330" s="54">
        <v>45495.661976481482</v>
      </c>
      <c r="P330" s="54">
        <v>45505.488471319448</v>
      </c>
      <c r="Q330" s="2">
        <v>45292</v>
      </c>
      <c r="R330" s="2">
        <v>45657</v>
      </c>
      <c r="S330" s="2">
        <v>45292</v>
      </c>
      <c r="T330" s="2">
        <v>45657</v>
      </c>
      <c r="U330" t="s">
        <v>129</v>
      </c>
      <c r="V330" t="s">
        <v>129</v>
      </c>
      <c r="W330">
        <f t="shared" si="25"/>
        <v>7</v>
      </c>
      <c r="X330">
        <f t="shared" si="26"/>
        <v>2024</v>
      </c>
      <c r="Y330">
        <f t="shared" si="27"/>
        <v>8</v>
      </c>
      <c r="Z330">
        <f t="shared" si="28"/>
        <v>2024</v>
      </c>
      <c r="AA330" s="111">
        <f t="shared" si="29"/>
        <v>9.8264948379655834</v>
      </c>
    </row>
    <row r="331" spans="1:27" x14ac:dyDescent="0.25">
      <c r="A331" s="53" t="s">
        <v>3335</v>
      </c>
      <c r="B331" t="s">
        <v>124</v>
      </c>
      <c r="C331" t="s">
        <v>3336</v>
      </c>
      <c r="D331" t="s">
        <v>148</v>
      </c>
      <c r="E331" t="s">
        <v>129</v>
      </c>
      <c r="F331" t="s">
        <v>129</v>
      </c>
      <c r="G331" t="s">
        <v>129</v>
      </c>
      <c r="H331" t="s">
        <v>128</v>
      </c>
      <c r="I331" t="s">
        <v>129</v>
      </c>
      <c r="J331" s="53" t="s">
        <v>719</v>
      </c>
      <c r="K331" t="s">
        <v>720</v>
      </c>
      <c r="L331" t="s">
        <v>129</v>
      </c>
      <c r="M331" t="s">
        <v>570</v>
      </c>
      <c r="N331" t="s">
        <v>129</v>
      </c>
      <c r="O331" s="54">
        <v>45495.567534351852</v>
      </c>
      <c r="P331" s="54">
        <v>45541.574064259257</v>
      </c>
      <c r="Q331" s="2">
        <v>45292</v>
      </c>
      <c r="R331" s="2">
        <v>45657</v>
      </c>
      <c r="S331" s="2">
        <v>45292</v>
      </c>
      <c r="T331" s="2">
        <v>45657</v>
      </c>
      <c r="U331" t="s">
        <v>129</v>
      </c>
      <c r="V331" s="2">
        <v>45541</v>
      </c>
      <c r="W331">
        <f t="shared" si="25"/>
        <v>7</v>
      </c>
      <c r="X331">
        <f t="shared" si="26"/>
        <v>2024</v>
      </c>
      <c r="Y331">
        <f t="shared" si="27"/>
        <v>9</v>
      </c>
      <c r="Z331">
        <f t="shared" si="28"/>
        <v>2024</v>
      </c>
      <c r="AA331" s="111">
        <f t="shared" si="29"/>
        <v>46.006529907404911</v>
      </c>
    </row>
    <row r="332" spans="1:27" hidden="1" x14ac:dyDescent="0.25">
      <c r="A332" s="53" t="s">
        <v>3337</v>
      </c>
      <c r="B332" t="s">
        <v>124</v>
      </c>
      <c r="C332" t="s">
        <v>3338</v>
      </c>
      <c r="D332" t="s">
        <v>148</v>
      </c>
      <c r="E332" t="s">
        <v>129</v>
      </c>
      <c r="F332" t="s">
        <v>129</v>
      </c>
      <c r="G332" t="s">
        <v>139</v>
      </c>
      <c r="H332" t="s">
        <v>128</v>
      </c>
      <c r="I332" t="s">
        <v>129</v>
      </c>
      <c r="J332" s="53" t="s">
        <v>130</v>
      </c>
      <c r="K332" t="s">
        <v>131</v>
      </c>
      <c r="L332" t="s">
        <v>569</v>
      </c>
      <c r="M332" t="s">
        <v>570</v>
      </c>
      <c r="N332" t="s">
        <v>3339</v>
      </c>
      <c r="O332" s="54">
        <v>45495.518070243059</v>
      </c>
      <c r="P332" s="54">
        <v>45503.356305972222</v>
      </c>
      <c r="Q332" s="2">
        <v>45292</v>
      </c>
      <c r="R332" s="2">
        <v>45657</v>
      </c>
      <c r="S332" s="2">
        <v>45292</v>
      </c>
      <c r="T332" s="2">
        <v>45657</v>
      </c>
      <c r="U332" t="s">
        <v>129</v>
      </c>
      <c r="V332" s="2">
        <v>45503</v>
      </c>
      <c r="W332">
        <f t="shared" si="25"/>
        <v>7</v>
      </c>
      <c r="X332">
        <f t="shared" si="26"/>
        <v>2024</v>
      </c>
      <c r="Y332">
        <f t="shared" si="27"/>
        <v>7</v>
      </c>
      <c r="Z332">
        <f t="shared" si="28"/>
        <v>2024</v>
      </c>
      <c r="AA332" s="111">
        <f t="shared" si="29"/>
        <v>7.8382357291629887</v>
      </c>
    </row>
    <row r="333" spans="1:27" hidden="1" x14ac:dyDescent="0.25">
      <c r="A333" s="53" t="s">
        <v>3340</v>
      </c>
      <c r="B333" t="s">
        <v>124</v>
      </c>
      <c r="C333" t="s">
        <v>3341</v>
      </c>
      <c r="D333" t="s">
        <v>148</v>
      </c>
      <c r="E333" t="s">
        <v>129</v>
      </c>
      <c r="F333" t="s">
        <v>129</v>
      </c>
      <c r="G333" t="s">
        <v>139</v>
      </c>
      <c r="H333" t="s">
        <v>128</v>
      </c>
      <c r="I333" t="s">
        <v>129</v>
      </c>
      <c r="J333" s="53" t="s">
        <v>130</v>
      </c>
      <c r="K333" t="s">
        <v>131</v>
      </c>
      <c r="L333" t="s">
        <v>569</v>
      </c>
      <c r="M333" t="s">
        <v>570</v>
      </c>
      <c r="N333" t="s">
        <v>3342</v>
      </c>
      <c r="O333" s="54">
        <v>45495.506898495369</v>
      </c>
      <c r="P333" s="54">
        <v>45499.407557939812</v>
      </c>
      <c r="Q333" s="2">
        <v>45292</v>
      </c>
      <c r="R333" s="2">
        <v>45657</v>
      </c>
      <c r="S333" s="2">
        <v>45292</v>
      </c>
      <c r="T333" s="2">
        <v>45657</v>
      </c>
      <c r="U333" t="s">
        <v>129</v>
      </c>
      <c r="V333" s="2">
        <v>45499</v>
      </c>
      <c r="W333">
        <f t="shared" si="25"/>
        <v>7</v>
      </c>
      <c r="X333">
        <f t="shared" si="26"/>
        <v>2024</v>
      </c>
      <c r="Y333">
        <f t="shared" si="27"/>
        <v>7</v>
      </c>
      <c r="Z333">
        <f t="shared" si="28"/>
        <v>2024</v>
      </c>
      <c r="AA333" s="111">
        <f t="shared" si="29"/>
        <v>3.9006594444435905</v>
      </c>
    </row>
    <row r="334" spans="1:27" hidden="1" x14ac:dyDescent="0.25">
      <c r="A334" s="53" t="s">
        <v>3343</v>
      </c>
      <c r="B334" t="s">
        <v>124</v>
      </c>
      <c r="C334" t="s">
        <v>3344</v>
      </c>
      <c r="D334" t="s">
        <v>148</v>
      </c>
      <c r="E334" t="s">
        <v>129</v>
      </c>
      <c r="F334" t="s">
        <v>129</v>
      </c>
      <c r="G334" t="s">
        <v>139</v>
      </c>
      <c r="H334" t="s">
        <v>128</v>
      </c>
      <c r="I334" t="s">
        <v>129</v>
      </c>
      <c r="J334" s="53" t="s">
        <v>130</v>
      </c>
      <c r="K334" t="s">
        <v>131</v>
      </c>
      <c r="L334" t="s">
        <v>569</v>
      </c>
      <c r="M334" t="s">
        <v>570</v>
      </c>
      <c r="N334" t="s">
        <v>3345</v>
      </c>
      <c r="O334" s="54">
        <v>45495.454535324076</v>
      </c>
      <c r="P334" s="54">
        <v>45499.407250983793</v>
      </c>
      <c r="Q334" s="2">
        <v>45292</v>
      </c>
      <c r="R334" s="2">
        <v>45657</v>
      </c>
      <c r="S334" s="2">
        <v>45292</v>
      </c>
      <c r="T334" s="2">
        <v>45657</v>
      </c>
      <c r="U334" t="s">
        <v>129</v>
      </c>
      <c r="V334" s="2">
        <v>45499</v>
      </c>
      <c r="W334">
        <f t="shared" si="25"/>
        <v>7</v>
      </c>
      <c r="X334">
        <f t="shared" si="26"/>
        <v>2024</v>
      </c>
      <c r="Y334">
        <f t="shared" si="27"/>
        <v>7</v>
      </c>
      <c r="Z334">
        <f t="shared" si="28"/>
        <v>2024</v>
      </c>
      <c r="AA334" s="111">
        <f t="shared" si="29"/>
        <v>3.9527156597177964</v>
      </c>
    </row>
    <row r="335" spans="1:27" hidden="1" x14ac:dyDescent="0.25">
      <c r="A335" s="53" t="s">
        <v>3346</v>
      </c>
      <c r="B335" t="s">
        <v>124</v>
      </c>
      <c r="C335" t="s">
        <v>3347</v>
      </c>
      <c r="D335" t="s">
        <v>148</v>
      </c>
      <c r="E335" t="s">
        <v>129</v>
      </c>
      <c r="F335" t="s">
        <v>129</v>
      </c>
      <c r="G335" t="s">
        <v>139</v>
      </c>
      <c r="H335" t="s">
        <v>128</v>
      </c>
      <c r="I335" t="s">
        <v>129</v>
      </c>
      <c r="J335" s="53" t="s">
        <v>130</v>
      </c>
      <c r="K335" t="s">
        <v>131</v>
      </c>
      <c r="L335" t="s">
        <v>129</v>
      </c>
      <c r="M335" t="s">
        <v>570</v>
      </c>
      <c r="N335" t="s">
        <v>3348</v>
      </c>
      <c r="O335" s="54">
        <v>45495.429922604169</v>
      </c>
      <c r="P335" s="54">
        <v>45495.555994259259</v>
      </c>
      <c r="Q335" s="2">
        <v>45292</v>
      </c>
      <c r="R335" s="2">
        <v>45657</v>
      </c>
      <c r="S335" s="2">
        <v>45292</v>
      </c>
      <c r="T335" s="2">
        <v>45657</v>
      </c>
      <c r="U335" t="s">
        <v>129</v>
      </c>
      <c r="V335" s="2">
        <v>45495</v>
      </c>
      <c r="W335">
        <f t="shared" si="25"/>
        <v>7</v>
      </c>
      <c r="X335">
        <f t="shared" si="26"/>
        <v>2024</v>
      </c>
      <c r="Y335">
        <f t="shared" si="27"/>
        <v>7</v>
      </c>
      <c r="Z335">
        <f t="shared" si="28"/>
        <v>2024</v>
      </c>
      <c r="AA335" s="111">
        <f t="shared" si="29"/>
        <v>0.12607165508961771</v>
      </c>
    </row>
    <row r="336" spans="1:27" hidden="1" x14ac:dyDescent="0.25">
      <c r="A336" s="53" t="s">
        <v>3349</v>
      </c>
      <c r="B336" t="s">
        <v>124</v>
      </c>
      <c r="C336" t="s">
        <v>3350</v>
      </c>
      <c r="D336" t="s">
        <v>171</v>
      </c>
      <c r="E336" t="s">
        <v>129</v>
      </c>
      <c r="F336" t="s">
        <v>129</v>
      </c>
      <c r="G336" t="s">
        <v>139</v>
      </c>
      <c r="H336" t="s">
        <v>128</v>
      </c>
      <c r="I336" t="s">
        <v>129</v>
      </c>
      <c r="J336" s="53" t="s">
        <v>130</v>
      </c>
      <c r="K336" t="s">
        <v>131</v>
      </c>
      <c r="L336" t="s">
        <v>129</v>
      </c>
      <c r="M336" t="s">
        <v>570</v>
      </c>
      <c r="N336" t="s">
        <v>129</v>
      </c>
      <c r="O336" s="54">
        <v>45492.60039472222</v>
      </c>
      <c r="P336" s="54">
        <v>45502.514549375002</v>
      </c>
      <c r="Q336" s="2">
        <v>45292</v>
      </c>
      <c r="R336" s="2">
        <v>45657</v>
      </c>
      <c r="S336" s="2">
        <v>45292</v>
      </c>
      <c r="T336" s="2">
        <v>45657</v>
      </c>
      <c r="U336" t="s">
        <v>129</v>
      </c>
      <c r="V336" t="s">
        <v>129</v>
      </c>
      <c r="W336">
        <f t="shared" si="25"/>
        <v>7</v>
      </c>
      <c r="X336">
        <f t="shared" si="26"/>
        <v>2024</v>
      </c>
      <c r="Y336">
        <f t="shared" si="27"/>
        <v>7</v>
      </c>
      <c r="Z336">
        <f t="shared" si="28"/>
        <v>2024</v>
      </c>
      <c r="AA336" s="111">
        <f t="shared" si="29"/>
        <v>9.9141546527825994</v>
      </c>
    </row>
    <row r="337" spans="1:27" hidden="1" x14ac:dyDescent="0.25">
      <c r="A337" s="53" t="s">
        <v>3351</v>
      </c>
      <c r="B337" t="s">
        <v>124</v>
      </c>
      <c r="C337" t="s">
        <v>3352</v>
      </c>
      <c r="D337" t="s">
        <v>148</v>
      </c>
      <c r="E337" t="s">
        <v>129</v>
      </c>
      <c r="F337" t="s">
        <v>129</v>
      </c>
      <c r="G337" t="s">
        <v>139</v>
      </c>
      <c r="H337" t="s">
        <v>128</v>
      </c>
      <c r="I337" t="s">
        <v>129</v>
      </c>
      <c r="J337" s="53" t="s">
        <v>130</v>
      </c>
      <c r="K337" t="s">
        <v>131</v>
      </c>
      <c r="L337" t="s">
        <v>569</v>
      </c>
      <c r="M337" t="s">
        <v>570</v>
      </c>
      <c r="N337" t="s">
        <v>3353</v>
      </c>
      <c r="O337" s="54">
        <v>45491.379556979169</v>
      </c>
      <c r="P337" s="54">
        <v>45503.35588314815</v>
      </c>
      <c r="Q337" s="2">
        <v>45292</v>
      </c>
      <c r="R337" s="2">
        <v>45657</v>
      </c>
      <c r="S337" s="2">
        <v>45292</v>
      </c>
      <c r="T337" s="2">
        <v>45657</v>
      </c>
      <c r="U337" t="s">
        <v>129</v>
      </c>
      <c r="V337" s="2">
        <v>45503</v>
      </c>
      <c r="W337">
        <f t="shared" si="25"/>
        <v>7</v>
      </c>
      <c r="X337">
        <f t="shared" si="26"/>
        <v>2024</v>
      </c>
      <c r="Y337">
        <f t="shared" si="27"/>
        <v>7</v>
      </c>
      <c r="Z337">
        <f t="shared" si="28"/>
        <v>2024</v>
      </c>
      <c r="AA337" s="111">
        <f t="shared" si="29"/>
        <v>11.976326168980449</v>
      </c>
    </row>
    <row r="338" spans="1:27" hidden="1" x14ac:dyDescent="0.25">
      <c r="A338" s="53" t="s">
        <v>3354</v>
      </c>
      <c r="B338" t="s">
        <v>124</v>
      </c>
      <c r="C338" t="s">
        <v>3355</v>
      </c>
      <c r="D338" t="s">
        <v>148</v>
      </c>
      <c r="E338" t="s">
        <v>288</v>
      </c>
      <c r="F338" t="s">
        <v>3356</v>
      </c>
      <c r="G338" t="s">
        <v>104</v>
      </c>
      <c r="H338" t="s">
        <v>128</v>
      </c>
      <c r="I338" t="s">
        <v>129</v>
      </c>
      <c r="J338" s="53" t="s">
        <v>130</v>
      </c>
      <c r="K338" t="s">
        <v>131</v>
      </c>
      <c r="L338" t="s">
        <v>129</v>
      </c>
      <c r="M338" t="s">
        <v>129</v>
      </c>
      <c r="N338" t="s">
        <v>129</v>
      </c>
      <c r="O338" s="54">
        <v>45490.586194525466</v>
      </c>
      <c r="P338" s="54">
        <v>45547.043235092591</v>
      </c>
      <c r="Q338" s="2">
        <v>45505</v>
      </c>
      <c r="R338" s="2">
        <v>45531</v>
      </c>
      <c r="S338" s="2">
        <v>45292</v>
      </c>
      <c r="T338" s="2">
        <v>45657</v>
      </c>
      <c r="U338" s="2">
        <v>45512</v>
      </c>
      <c r="V338" s="2">
        <v>45546</v>
      </c>
      <c r="W338">
        <f t="shared" si="25"/>
        <v>7</v>
      </c>
      <c r="X338">
        <f t="shared" si="26"/>
        <v>2024</v>
      </c>
      <c r="Y338">
        <f t="shared" si="27"/>
        <v>9</v>
      </c>
      <c r="Z338">
        <f t="shared" si="28"/>
        <v>2024</v>
      </c>
      <c r="AA338" s="111">
        <f t="shared" si="29"/>
        <v>56.457040567125659</v>
      </c>
    </row>
    <row r="339" spans="1:27" x14ac:dyDescent="0.25">
      <c r="A339" s="53" t="s">
        <v>3357</v>
      </c>
      <c r="B339" t="s">
        <v>124</v>
      </c>
      <c r="C339" t="s">
        <v>3358</v>
      </c>
      <c r="D339" t="s">
        <v>148</v>
      </c>
      <c r="E339" t="s">
        <v>135</v>
      </c>
      <c r="F339" t="s">
        <v>3018</v>
      </c>
      <c r="G339" t="s">
        <v>874</v>
      </c>
      <c r="H339" t="s">
        <v>128</v>
      </c>
      <c r="I339" t="s">
        <v>129</v>
      </c>
      <c r="J339" s="53" t="s">
        <v>719</v>
      </c>
      <c r="K339" t="s">
        <v>720</v>
      </c>
      <c r="L339" t="s">
        <v>129</v>
      </c>
      <c r="M339" t="s">
        <v>570</v>
      </c>
      <c r="N339" t="s">
        <v>129</v>
      </c>
      <c r="O339" s="54">
        <v>45489.652550995372</v>
      </c>
      <c r="P339" s="54">
        <v>45533.390642384256</v>
      </c>
      <c r="Q339" s="2">
        <v>45497</v>
      </c>
      <c r="R339" s="2">
        <v>45510</v>
      </c>
      <c r="S339" s="2">
        <v>45292</v>
      </c>
      <c r="T339" s="2">
        <v>45657</v>
      </c>
      <c r="U339" s="2">
        <v>45498</v>
      </c>
      <c r="V339" s="2">
        <v>45533</v>
      </c>
      <c r="W339">
        <f t="shared" si="25"/>
        <v>7</v>
      </c>
      <c r="X339">
        <f t="shared" si="26"/>
        <v>2024</v>
      </c>
      <c r="Y339">
        <f t="shared" si="27"/>
        <v>8</v>
      </c>
      <c r="Z339">
        <f t="shared" si="28"/>
        <v>2024</v>
      </c>
      <c r="AA339" s="111">
        <f t="shared" si="29"/>
        <v>43.738091388884641</v>
      </c>
    </row>
    <row r="340" spans="1:27" hidden="1" x14ac:dyDescent="0.25">
      <c r="A340" s="53" t="s">
        <v>3359</v>
      </c>
      <c r="B340" t="s">
        <v>124</v>
      </c>
      <c r="C340" t="s">
        <v>3360</v>
      </c>
      <c r="D340" t="s">
        <v>148</v>
      </c>
      <c r="E340" t="s">
        <v>129</v>
      </c>
      <c r="F340" t="s">
        <v>129</v>
      </c>
      <c r="G340" t="s">
        <v>139</v>
      </c>
      <c r="H340" t="s">
        <v>128</v>
      </c>
      <c r="I340" t="s">
        <v>129</v>
      </c>
      <c r="J340" s="53" t="s">
        <v>130</v>
      </c>
      <c r="K340" t="s">
        <v>131</v>
      </c>
      <c r="L340" t="s">
        <v>129</v>
      </c>
      <c r="M340" t="s">
        <v>570</v>
      </c>
      <c r="N340" t="s">
        <v>3361</v>
      </c>
      <c r="O340" s="54">
        <v>45489.394847152776</v>
      </c>
      <c r="P340" s="54">
        <v>45496.484073263891</v>
      </c>
      <c r="Q340" s="2">
        <v>45292</v>
      </c>
      <c r="R340" s="2">
        <v>45657</v>
      </c>
      <c r="S340" s="2">
        <v>45292</v>
      </c>
      <c r="T340" s="2">
        <v>45657</v>
      </c>
      <c r="U340" t="s">
        <v>129</v>
      </c>
      <c r="V340" s="2">
        <v>45496</v>
      </c>
      <c r="W340">
        <f t="shared" si="25"/>
        <v>7</v>
      </c>
      <c r="X340">
        <f t="shared" si="26"/>
        <v>2024</v>
      </c>
      <c r="Y340">
        <f t="shared" si="27"/>
        <v>7</v>
      </c>
      <c r="Z340">
        <f t="shared" si="28"/>
        <v>2024</v>
      </c>
      <c r="AA340" s="111">
        <f t="shared" si="29"/>
        <v>7.08922611111484</v>
      </c>
    </row>
    <row r="341" spans="1:27" hidden="1" x14ac:dyDescent="0.25">
      <c r="A341" s="53" t="s">
        <v>3362</v>
      </c>
      <c r="B341" t="s">
        <v>124</v>
      </c>
      <c r="C341" t="s">
        <v>3363</v>
      </c>
      <c r="D341" t="s">
        <v>148</v>
      </c>
      <c r="E341" t="s">
        <v>129</v>
      </c>
      <c r="F341" t="s">
        <v>129</v>
      </c>
      <c r="G341" t="s">
        <v>139</v>
      </c>
      <c r="H341" t="s">
        <v>128</v>
      </c>
      <c r="I341" t="s">
        <v>129</v>
      </c>
      <c r="J341" s="53" t="s">
        <v>130</v>
      </c>
      <c r="K341" t="s">
        <v>131</v>
      </c>
      <c r="L341" t="s">
        <v>129</v>
      </c>
      <c r="M341" t="s">
        <v>570</v>
      </c>
      <c r="N341" t="s">
        <v>3364</v>
      </c>
      <c r="O341" s="54">
        <v>45488.453688136571</v>
      </c>
      <c r="P341" s="54">
        <v>45489.356903599539</v>
      </c>
      <c r="Q341" s="2">
        <v>45292</v>
      </c>
      <c r="R341" s="2">
        <v>45657</v>
      </c>
      <c r="S341" s="2">
        <v>45292</v>
      </c>
      <c r="T341" s="2">
        <v>45657</v>
      </c>
      <c r="U341" t="s">
        <v>129</v>
      </c>
      <c r="V341" s="2">
        <v>45489</v>
      </c>
      <c r="W341">
        <f t="shared" si="25"/>
        <v>7</v>
      </c>
      <c r="X341">
        <f t="shared" si="26"/>
        <v>2024</v>
      </c>
      <c r="Y341">
        <f t="shared" si="27"/>
        <v>7</v>
      </c>
      <c r="Z341">
        <f t="shared" si="28"/>
        <v>2024</v>
      </c>
      <c r="AA341" s="111">
        <f t="shared" si="29"/>
        <v>0.903215462967637</v>
      </c>
    </row>
    <row r="342" spans="1:27" hidden="1" x14ac:dyDescent="0.25">
      <c r="A342" s="53" t="s">
        <v>3365</v>
      </c>
      <c r="B342" t="s">
        <v>124</v>
      </c>
      <c r="C342" t="s">
        <v>3366</v>
      </c>
      <c r="D342" t="s">
        <v>148</v>
      </c>
      <c r="E342" t="s">
        <v>129</v>
      </c>
      <c r="F342" t="s">
        <v>129</v>
      </c>
      <c r="G342" t="s">
        <v>139</v>
      </c>
      <c r="H342" t="s">
        <v>128</v>
      </c>
      <c r="I342" t="s">
        <v>129</v>
      </c>
      <c r="J342" s="53" t="s">
        <v>130</v>
      </c>
      <c r="K342" t="s">
        <v>131</v>
      </c>
      <c r="L342" t="s">
        <v>129</v>
      </c>
      <c r="M342" t="s">
        <v>570</v>
      </c>
      <c r="N342" t="s">
        <v>3367</v>
      </c>
      <c r="O342" s="54">
        <v>45488.406314189815</v>
      </c>
      <c r="P342" s="54">
        <v>45496.361604826387</v>
      </c>
      <c r="Q342" s="2">
        <v>45292</v>
      </c>
      <c r="R342" s="2">
        <v>45657</v>
      </c>
      <c r="S342" s="2">
        <v>45292</v>
      </c>
      <c r="T342" s="2">
        <v>45657</v>
      </c>
      <c r="U342" t="s">
        <v>129</v>
      </c>
      <c r="V342" s="2">
        <v>45496</v>
      </c>
      <c r="W342">
        <f t="shared" si="25"/>
        <v>7</v>
      </c>
      <c r="X342">
        <f t="shared" si="26"/>
        <v>2024</v>
      </c>
      <c r="Y342">
        <f t="shared" si="27"/>
        <v>7</v>
      </c>
      <c r="Z342">
        <f t="shared" si="28"/>
        <v>2024</v>
      </c>
      <c r="AA342" s="111">
        <f t="shared" si="29"/>
        <v>7.9552906365715899</v>
      </c>
    </row>
    <row r="343" spans="1:27" hidden="1" x14ac:dyDescent="0.25">
      <c r="A343" s="53" t="s">
        <v>3368</v>
      </c>
      <c r="B343" t="s">
        <v>124</v>
      </c>
      <c r="C343" t="s">
        <v>3369</v>
      </c>
      <c r="D343" t="s">
        <v>148</v>
      </c>
      <c r="E343" t="s">
        <v>135</v>
      </c>
      <c r="F343" t="s">
        <v>67</v>
      </c>
      <c r="G343" t="s">
        <v>104</v>
      </c>
      <c r="H343" t="s">
        <v>128</v>
      </c>
      <c r="I343" t="s">
        <v>129</v>
      </c>
      <c r="J343" s="53" t="s">
        <v>130</v>
      </c>
      <c r="K343" t="s">
        <v>131</v>
      </c>
      <c r="L343" t="s">
        <v>3536</v>
      </c>
      <c r="M343" t="s">
        <v>570</v>
      </c>
      <c r="N343" t="s">
        <v>3370</v>
      </c>
      <c r="O343" s="54">
        <v>45488.353997025464</v>
      </c>
      <c r="P343" s="54">
        <v>45523.604876481484</v>
      </c>
      <c r="Q343" s="2">
        <v>45491</v>
      </c>
      <c r="R343" s="2">
        <v>45503</v>
      </c>
      <c r="S343" s="2">
        <v>45292</v>
      </c>
      <c r="T343" s="2">
        <v>45657</v>
      </c>
      <c r="U343" s="2">
        <v>45499</v>
      </c>
      <c r="V343" s="2">
        <v>45523</v>
      </c>
      <c r="W343">
        <f t="shared" si="25"/>
        <v>7</v>
      </c>
      <c r="X343">
        <f t="shared" si="26"/>
        <v>2024</v>
      </c>
      <c r="Y343">
        <f t="shared" si="27"/>
        <v>8</v>
      </c>
      <c r="Z343">
        <f t="shared" si="28"/>
        <v>2024</v>
      </c>
      <c r="AA343" s="111">
        <f t="shared" si="29"/>
        <v>35.250879456019902</v>
      </c>
    </row>
    <row r="344" spans="1:27" x14ac:dyDescent="0.25">
      <c r="A344" s="53" t="s">
        <v>3371</v>
      </c>
      <c r="B344" t="s">
        <v>124</v>
      </c>
      <c r="C344" t="s">
        <v>3372</v>
      </c>
      <c r="D344" t="s">
        <v>148</v>
      </c>
      <c r="E344" t="s">
        <v>129</v>
      </c>
      <c r="F344" t="s">
        <v>129</v>
      </c>
      <c r="G344" t="s">
        <v>806</v>
      </c>
      <c r="H344" t="s">
        <v>128</v>
      </c>
      <c r="I344" t="s">
        <v>129</v>
      </c>
      <c r="J344" s="53" t="s">
        <v>719</v>
      </c>
      <c r="K344" t="s">
        <v>720</v>
      </c>
      <c r="L344" t="s">
        <v>129</v>
      </c>
      <c r="M344" t="s">
        <v>570</v>
      </c>
      <c r="N344" t="s">
        <v>129</v>
      </c>
      <c r="O344" s="54">
        <v>45488.343320972221</v>
      </c>
      <c r="P344" s="54">
        <v>45541.574528564815</v>
      </c>
      <c r="Q344" s="2">
        <v>45292</v>
      </c>
      <c r="R344" t="s">
        <v>129</v>
      </c>
      <c r="S344" s="2">
        <v>45292</v>
      </c>
      <c r="T344" s="2">
        <v>45657</v>
      </c>
      <c r="U344" t="s">
        <v>129</v>
      </c>
      <c r="V344" s="2">
        <v>45541</v>
      </c>
      <c r="W344">
        <f t="shared" si="25"/>
        <v>7</v>
      </c>
      <c r="X344">
        <f t="shared" si="26"/>
        <v>2024</v>
      </c>
      <c r="Y344">
        <f t="shared" si="27"/>
        <v>9</v>
      </c>
      <c r="Z344">
        <f t="shared" si="28"/>
        <v>2024</v>
      </c>
      <c r="AA344" s="111">
        <f t="shared" si="29"/>
        <v>53.231207592594728</v>
      </c>
    </row>
    <row r="345" spans="1:27" hidden="1" x14ac:dyDescent="0.25">
      <c r="A345" s="53" t="s">
        <v>3373</v>
      </c>
      <c r="B345" t="s">
        <v>124</v>
      </c>
      <c r="C345" t="s">
        <v>3374</v>
      </c>
      <c r="D345" t="s">
        <v>148</v>
      </c>
      <c r="E345" t="s">
        <v>129</v>
      </c>
      <c r="F345" t="s">
        <v>129</v>
      </c>
      <c r="G345" t="s">
        <v>517</v>
      </c>
      <c r="H345" t="s">
        <v>128</v>
      </c>
      <c r="I345" t="s">
        <v>129</v>
      </c>
      <c r="J345" s="53" t="s">
        <v>130</v>
      </c>
      <c r="K345" t="s">
        <v>131</v>
      </c>
      <c r="L345" t="s">
        <v>569</v>
      </c>
      <c r="M345" t="s">
        <v>570</v>
      </c>
      <c r="N345" t="s">
        <v>3375</v>
      </c>
      <c r="O345" s="54">
        <v>45485.554395243053</v>
      </c>
      <c r="P345" s="54">
        <v>45488.403838530096</v>
      </c>
      <c r="Q345" s="2">
        <v>45292</v>
      </c>
      <c r="R345" s="2">
        <v>45657</v>
      </c>
      <c r="S345" s="2">
        <v>45292</v>
      </c>
      <c r="T345" s="2">
        <v>45657</v>
      </c>
      <c r="U345" t="s">
        <v>129</v>
      </c>
      <c r="V345" s="2">
        <v>45488</v>
      </c>
      <c r="W345">
        <f t="shared" si="25"/>
        <v>7</v>
      </c>
      <c r="X345">
        <f t="shared" si="26"/>
        <v>2024</v>
      </c>
      <c r="Y345">
        <f t="shared" si="27"/>
        <v>7</v>
      </c>
      <c r="Z345">
        <f t="shared" si="28"/>
        <v>2024</v>
      </c>
      <c r="AA345" s="111">
        <f t="shared" si="29"/>
        <v>2.8494432870429591</v>
      </c>
    </row>
    <row r="346" spans="1:27" x14ac:dyDescent="0.25">
      <c r="A346" s="53" t="s">
        <v>3376</v>
      </c>
      <c r="B346" t="s">
        <v>124</v>
      </c>
      <c r="C346" t="s">
        <v>3377</v>
      </c>
      <c r="D346" t="s">
        <v>148</v>
      </c>
      <c r="E346" t="s">
        <v>129</v>
      </c>
      <c r="F346" t="s">
        <v>129</v>
      </c>
      <c r="G346" t="s">
        <v>129</v>
      </c>
      <c r="H346" t="s">
        <v>128</v>
      </c>
      <c r="I346" t="s">
        <v>129</v>
      </c>
      <c r="J346" s="53" t="s">
        <v>719</v>
      </c>
      <c r="K346" t="s">
        <v>720</v>
      </c>
      <c r="L346" t="s">
        <v>129</v>
      </c>
      <c r="M346" t="s">
        <v>129</v>
      </c>
      <c r="N346" t="s">
        <v>3378</v>
      </c>
      <c r="O346" s="54">
        <v>45485.445456724534</v>
      </c>
      <c r="P346" s="54">
        <v>45485.490098657407</v>
      </c>
      <c r="Q346" s="2">
        <v>45292</v>
      </c>
      <c r="R346" t="s">
        <v>129</v>
      </c>
      <c r="S346" s="2">
        <v>45292</v>
      </c>
      <c r="T346" s="2">
        <v>45657</v>
      </c>
      <c r="U346" t="s">
        <v>129</v>
      </c>
      <c r="V346" s="2">
        <v>45485</v>
      </c>
      <c r="W346">
        <f t="shared" si="25"/>
        <v>7</v>
      </c>
      <c r="X346">
        <f t="shared" si="26"/>
        <v>2024</v>
      </c>
      <c r="Y346">
        <f t="shared" si="27"/>
        <v>7</v>
      </c>
      <c r="Z346">
        <f t="shared" si="28"/>
        <v>2024</v>
      </c>
      <c r="AA346" s="111">
        <f t="shared" si="29"/>
        <v>4.4641932872764301E-2</v>
      </c>
    </row>
    <row r="347" spans="1:27" hidden="1" x14ac:dyDescent="0.25">
      <c r="A347" s="53" t="s">
        <v>3379</v>
      </c>
      <c r="B347" t="s">
        <v>124</v>
      </c>
      <c r="C347" t="s">
        <v>3380</v>
      </c>
      <c r="D347" t="s">
        <v>148</v>
      </c>
      <c r="E347" t="s">
        <v>129</v>
      </c>
      <c r="F347" t="s">
        <v>129</v>
      </c>
      <c r="G347" t="s">
        <v>517</v>
      </c>
      <c r="H347" t="s">
        <v>128</v>
      </c>
      <c r="I347" t="s">
        <v>129</v>
      </c>
      <c r="J347" s="53" t="s">
        <v>130</v>
      </c>
      <c r="K347" t="s">
        <v>131</v>
      </c>
      <c r="L347" t="s">
        <v>569</v>
      </c>
      <c r="M347" t="s">
        <v>570</v>
      </c>
      <c r="N347" t="s">
        <v>3381</v>
      </c>
      <c r="O347" s="54">
        <v>45484.566878217593</v>
      </c>
      <c r="P347" s="54">
        <v>45488.404121273146</v>
      </c>
      <c r="Q347" s="2">
        <v>45292</v>
      </c>
      <c r="R347" s="2">
        <v>45657</v>
      </c>
      <c r="S347" s="2">
        <v>45292</v>
      </c>
      <c r="T347" s="2">
        <v>45657</v>
      </c>
      <c r="U347" t="s">
        <v>129</v>
      </c>
      <c r="V347" s="2">
        <v>45488</v>
      </c>
      <c r="W347">
        <f t="shared" si="25"/>
        <v>7</v>
      </c>
      <c r="X347">
        <f t="shared" si="26"/>
        <v>2024</v>
      </c>
      <c r="Y347">
        <f t="shared" si="27"/>
        <v>7</v>
      </c>
      <c r="Z347">
        <f t="shared" si="28"/>
        <v>2024</v>
      </c>
      <c r="AA347" s="111">
        <f t="shared" si="29"/>
        <v>3.8372430555536994</v>
      </c>
    </row>
    <row r="348" spans="1:27" hidden="1" x14ac:dyDescent="0.25">
      <c r="A348" s="53" t="s">
        <v>3382</v>
      </c>
      <c r="B348" t="s">
        <v>124</v>
      </c>
      <c r="C348" t="s">
        <v>3383</v>
      </c>
      <c r="D348" t="s">
        <v>148</v>
      </c>
      <c r="E348" t="s">
        <v>129</v>
      </c>
      <c r="F348" t="s">
        <v>129</v>
      </c>
      <c r="G348" t="s">
        <v>139</v>
      </c>
      <c r="H348" t="s">
        <v>128</v>
      </c>
      <c r="I348" t="s">
        <v>129</v>
      </c>
      <c r="J348" s="53" t="s">
        <v>130</v>
      </c>
      <c r="K348" t="s">
        <v>131</v>
      </c>
      <c r="L348" t="s">
        <v>569</v>
      </c>
      <c r="M348" t="s">
        <v>570</v>
      </c>
      <c r="N348" t="s">
        <v>3384</v>
      </c>
      <c r="O348" s="54">
        <v>45484.471908425927</v>
      </c>
      <c r="P348" s="54">
        <v>45485.391648865741</v>
      </c>
      <c r="Q348" s="2">
        <v>45292</v>
      </c>
      <c r="R348" s="2">
        <v>45657</v>
      </c>
      <c r="S348" s="2">
        <v>45292</v>
      </c>
      <c r="T348" s="2">
        <v>45657</v>
      </c>
      <c r="U348" t="s">
        <v>129</v>
      </c>
      <c r="V348" s="2">
        <v>45485</v>
      </c>
      <c r="W348">
        <f t="shared" si="25"/>
        <v>7</v>
      </c>
      <c r="X348">
        <f t="shared" si="26"/>
        <v>2024</v>
      </c>
      <c r="Y348">
        <f t="shared" si="27"/>
        <v>7</v>
      </c>
      <c r="Z348">
        <f t="shared" si="28"/>
        <v>2024</v>
      </c>
      <c r="AA348" s="111">
        <f t="shared" si="29"/>
        <v>0.91974043981463183</v>
      </c>
    </row>
    <row r="349" spans="1:27" hidden="1" x14ac:dyDescent="0.25">
      <c r="A349" s="53" t="s">
        <v>3385</v>
      </c>
      <c r="B349" t="s">
        <v>124</v>
      </c>
      <c r="C349" t="s">
        <v>3386</v>
      </c>
      <c r="D349" t="s">
        <v>148</v>
      </c>
      <c r="E349" t="s">
        <v>129</v>
      </c>
      <c r="F349" t="s">
        <v>129</v>
      </c>
      <c r="G349" t="s">
        <v>517</v>
      </c>
      <c r="H349" t="s">
        <v>128</v>
      </c>
      <c r="I349" t="s">
        <v>129</v>
      </c>
      <c r="J349" s="53" t="s">
        <v>130</v>
      </c>
      <c r="K349" t="s">
        <v>131</v>
      </c>
      <c r="L349" t="s">
        <v>569</v>
      </c>
      <c r="M349" t="s">
        <v>570</v>
      </c>
      <c r="N349" t="s">
        <v>3387</v>
      </c>
      <c r="O349" s="54">
        <v>45484.42897912037</v>
      </c>
      <c r="P349" s="54">
        <v>45485.42579710648</v>
      </c>
      <c r="Q349" s="2">
        <v>45292</v>
      </c>
      <c r="R349" s="2">
        <v>45657</v>
      </c>
      <c r="S349" s="2">
        <v>45292</v>
      </c>
      <c r="T349" s="2">
        <v>45657</v>
      </c>
      <c r="U349" t="s">
        <v>129</v>
      </c>
      <c r="V349" s="2">
        <v>45485</v>
      </c>
      <c r="W349">
        <f t="shared" si="25"/>
        <v>7</v>
      </c>
      <c r="X349">
        <f t="shared" si="26"/>
        <v>2024</v>
      </c>
      <c r="Y349">
        <f t="shared" si="27"/>
        <v>7</v>
      </c>
      <c r="Z349">
        <f t="shared" si="28"/>
        <v>2024</v>
      </c>
      <c r="AA349" s="111">
        <f t="shared" si="29"/>
        <v>0.99681798610981787</v>
      </c>
    </row>
    <row r="350" spans="1:27" x14ac:dyDescent="0.25">
      <c r="A350" s="53" t="s">
        <v>3388</v>
      </c>
      <c r="B350" t="s">
        <v>124</v>
      </c>
      <c r="C350" t="s">
        <v>3389</v>
      </c>
      <c r="D350" t="s">
        <v>148</v>
      </c>
      <c r="E350" t="s">
        <v>135</v>
      </c>
      <c r="F350" t="s">
        <v>3020</v>
      </c>
      <c r="G350" t="s">
        <v>806</v>
      </c>
      <c r="H350" t="s">
        <v>128</v>
      </c>
      <c r="I350" t="s">
        <v>129</v>
      </c>
      <c r="J350" s="53" t="s">
        <v>719</v>
      </c>
      <c r="K350" t="s">
        <v>720</v>
      </c>
      <c r="L350" t="s">
        <v>3170</v>
      </c>
      <c r="M350" t="s">
        <v>129</v>
      </c>
      <c r="N350" t="s">
        <v>129</v>
      </c>
      <c r="O350" s="54">
        <v>45482.419929016207</v>
      </c>
      <c r="P350" s="54">
        <v>45552.386367534724</v>
      </c>
      <c r="Q350" s="2">
        <v>45525</v>
      </c>
      <c r="R350" s="2">
        <v>45538</v>
      </c>
      <c r="S350" s="2">
        <v>45292</v>
      </c>
      <c r="T350" s="2">
        <v>45657</v>
      </c>
      <c r="U350" s="2">
        <v>45532</v>
      </c>
      <c r="V350" s="2">
        <v>45552</v>
      </c>
      <c r="W350">
        <f t="shared" si="25"/>
        <v>7</v>
      </c>
      <c r="X350">
        <f t="shared" si="26"/>
        <v>2024</v>
      </c>
      <c r="Y350">
        <f t="shared" si="27"/>
        <v>9</v>
      </c>
      <c r="Z350">
        <f t="shared" si="28"/>
        <v>2024</v>
      </c>
      <c r="AA350" s="111">
        <f t="shared" si="29"/>
        <v>69.966438518516952</v>
      </c>
    </row>
    <row r="351" spans="1:27" hidden="1" x14ac:dyDescent="0.25">
      <c r="A351" s="53" t="s">
        <v>3390</v>
      </c>
      <c r="B351" t="s">
        <v>124</v>
      </c>
      <c r="C351" t="s">
        <v>3391</v>
      </c>
      <c r="D351" t="s">
        <v>148</v>
      </c>
      <c r="E351" t="s">
        <v>129</v>
      </c>
      <c r="F351" t="s">
        <v>129</v>
      </c>
      <c r="G351" t="s">
        <v>517</v>
      </c>
      <c r="H351" t="s">
        <v>128</v>
      </c>
      <c r="I351" t="s">
        <v>129</v>
      </c>
      <c r="J351" s="53" t="s">
        <v>130</v>
      </c>
      <c r="K351" t="s">
        <v>131</v>
      </c>
      <c r="L351" t="s">
        <v>569</v>
      </c>
      <c r="M351" t="s">
        <v>570</v>
      </c>
      <c r="N351" t="s">
        <v>3392</v>
      </c>
      <c r="O351" s="54">
        <v>45482.407894143522</v>
      </c>
      <c r="P351" s="54">
        <v>45485.426073182869</v>
      </c>
      <c r="Q351" s="2">
        <v>45292</v>
      </c>
      <c r="R351" s="2">
        <v>45657</v>
      </c>
      <c r="S351" s="2">
        <v>45292</v>
      </c>
      <c r="T351" s="2">
        <v>45657</v>
      </c>
      <c r="U351" t="s">
        <v>129</v>
      </c>
      <c r="V351" s="2">
        <v>45485</v>
      </c>
      <c r="W351">
        <f t="shared" si="25"/>
        <v>7</v>
      </c>
      <c r="X351">
        <f t="shared" si="26"/>
        <v>2024</v>
      </c>
      <c r="Y351">
        <f t="shared" si="27"/>
        <v>7</v>
      </c>
      <c r="Z351">
        <f t="shared" si="28"/>
        <v>2024</v>
      </c>
      <c r="AA351" s="111">
        <f t="shared" si="29"/>
        <v>3.0181790393471601</v>
      </c>
    </row>
    <row r="352" spans="1:27" hidden="1" x14ac:dyDescent="0.25">
      <c r="A352" s="53" t="s">
        <v>3393</v>
      </c>
      <c r="B352" t="s">
        <v>124</v>
      </c>
      <c r="C352" t="s">
        <v>3394</v>
      </c>
      <c r="D352" t="s">
        <v>148</v>
      </c>
      <c r="E352" t="s">
        <v>129</v>
      </c>
      <c r="F352" t="s">
        <v>129</v>
      </c>
      <c r="G352" t="s">
        <v>139</v>
      </c>
      <c r="H352" t="s">
        <v>128</v>
      </c>
      <c r="I352" t="s">
        <v>129</v>
      </c>
      <c r="J352" s="53" t="s">
        <v>130</v>
      </c>
      <c r="K352" t="s">
        <v>131</v>
      </c>
      <c r="L352" t="s">
        <v>129</v>
      </c>
      <c r="M352" t="s">
        <v>129</v>
      </c>
      <c r="N352" t="s">
        <v>129</v>
      </c>
      <c r="O352" s="54">
        <v>45481.641957881948</v>
      </c>
      <c r="P352" s="54">
        <v>45533.426815497682</v>
      </c>
      <c r="Q352" s="2">
        <v>45292</v>
      </c>
      <c r="R352" s="2">
        <v>45657</v>
      </c>
      <c r="S352" s="2">
        <v>45292</v>
      </c>
      <c r="T352" s="2">
        <v>45657</v>
      </c>
      <c r="U352" s="2">
        <v>45482</v>
      </c>
      <c r="V352" s="2">
        <v>45533</v>
      </c>
      <c r="W352">
        <f t="shared" si="25"/>
        <v>7</v>
      </c>
      <c r="X352">
        <f t="shared" si="26"/>
        <v>2024</v>
      </c>
      <c r="Y352">
        <f t="shared" si="27"/>
        <v>8</v>
      </c>
      <c r="Z352">
        <f t="shared" si="28"/>
        <v>2024</v>
      </c>
      <c r="AA352" s="111">
        <f t="shared" si="29"/>
        <v>51.784857615733927</v>
      </c>
    </row>
    <row r="353" spans="1:27" x14ac:dyDescent="0.25">
      <c r="A353" s="53" t="s">
        <v>3395</v>
      </c>
      <c r="B353" t="s">
        <v>124</v>
      </c>
      <c r="C353" t="s">
        <v>3396</v>
      </c>
      <c r="D353" t="s">
        <v>171</v>
      </c>
      <c r="E353" t="s">
        <v>135</v>
      </c>
      <c r="F353" t="s">
        <v>129</v>
      </c>
      <c r="G353" t="s">
        <v>874</v>
      </c>
      <c r="H353" t="s">
        <v>128</v>
      </c>
      <c r="I353" t="s">
        <v>129</v>
      </c>
      <c r="J353" s="53" t="s">
        <v>719</v>
      </c>
      <c r="K353" t="s">
        <v>720</v>
      </c>
      <c r="L353" t="s">
        <v>129</v>
      </c>
      <c r="M353" t="s">
        <v>570</v>
      </c>
      <c r="N353" t="s">
        <v>129</v>
      </c>
      <c r="O353" s="54">
        <v>45478.505543287036</v>
      </c>
      <c r="P353" s="54">
        <v>45504.399120601855</v>
      </c>
      <c r="Q353" t="s">
        <v>129</v>
      </c>
      <c r="R353" t="s">
        <v>129</v>
      </c>
      <c r="S353" s="2">
        <v>45292</v>
      </c>
      <c r="T353" s="2">
        <v>45657</v>
      </c>
      <c r="U353" t="s">
        <v>129</v>
      </c>
      <c r="V353" t="s">
        <v>129</v>
      </c>
      <c r="W353">
        <f t="shared" si="25"/>
        <v>7</v>
      </c>
      <c r="X353">
        <f t="shared" si="26"/>
        <v>2024</v>
      </c>
      <c r="Y353">
        <f t="shared" si="27"/>
        <v>7</v>
      </c>
      <c r="Z353">
        <f t="shared" si="28"/>
        <v>2024</v>
      </c>
      <c r="AA353" s="111">
        <f t="shared" si="29"/>
        <v>25.893577314818685</v>
      </c>
    </row>
    <row r="354" spans="1:27" x14ac:dyDescent="0.25">
      <c r="A354" s="53" t="s">
        <v>3397</v>
      </c>
      <c r="B354" t="s">
        <v>124</v>
      </c>
      <c r="C354" t="s">
        <v>3398</v>
      </c>
      <c r="D354" t="s">
        <v>148</v>
      </c>
      <c r="E354" t="s">
        <v>135</v>
      </c>
      <c r="F354" t="s">
        <v>3018</v>
      </c>
      <c r="G354" t="s">
        <v>874</v>
      </c>
      <c r="H354" t="s">
        <v>128</v>
      </c>
      <c r="I354" t="s">
        <v>129</v>
      </c>
      <c r="J354" s="53" t="s">
        <v>719</v>
      </c>
      <c r="K354" t="s">
        <v>720</v>
      </c>
      <c r="L354" t="s">
        <v>3291</v>
      </c>
      <c r="M354" t="s">
        <v>570</v>
      </c>
      <c r="N354" t="s">
        <v>129</v>
      </c>
      <c r="O354" s="54">
        <v>45478.493074259262</v>
      </c>
      <c r="P354" s="54">
        <v>45533.390638530094</v>
      </c>
      <c r="Q354" s="2">
        <v>45497</v>
      </c>
      <c r="R354" s="2">
        <v>45510</v>
      </c>
      <c r="S354" s="2">
        <v>45292</v>
      </c>
      <c r="T354" s="2">
        <v>45657</v>
      </c>
      <c r="U354" s="2">
        <v>45498</v>
      </c>
      <c r="V354" s="2">
        <v>45533</v>
      </c>
      <c r="W354">
        <f t="shared" si="25"/>
        <v>7</v>
      </c>
      <c r="X354">
        <f t="shared" si="26"/>
        <v>2024</v>
      </c>
      <c r="Y354">
        <f t="shared" si="27"/>
        <v>8</v>
      </c>
      <c r="Z354">
        <f t="shared" si="28"/>
        <v>2024</v>
      </c>
      <c r="AA354" s="111">
        <f t="shared" si="29"/>
        <v>54.897564270831936</v>
      </c>
    </row>
    <row r="355" spans="1:27" x14ac:dyDescent="0.25">
      <c r="A355" s="53" t="s">
        <v>3399</v>
      </c>
      <c r="B355" t="s">
        <v>124</v>
      </c>
      <c r="C355" t="s">
        <v>3400</v>
      </c>
      <c r="D355" t="s">
        <v>148</v>
      </c>
      <c r="E355" t="s">
        <v>127</v>
      </c>
      <c r="F355" t="s">
        <v>3020</v>
      </c>
      <c r="G355" t="s">
        <v>874</v>
      </c>
      <c r="H355" t="s">
        <v>128</v>
      </c>
      <c r="I355" t="s">
        <v>129</v>
      </c>
      <c r="J355" s="53" t="s">
        <v>719</v>
      </c>
      <c r="K355" t="s">
        <v>720</v>
      </c>
      <c r="L355" t="s">
        <v>3401</v>
      </c>
      <c r="M355" t="s">
        <v>570</v>
      </c>
      <c r="N355" t="s">
        <v>129</v>
      </c>
      <c r="O355" s="54">
        <v>45478.475076388888</v>
      </c>
      <c r="P355" s="54">
        <v>45552.386361053243</v>
      </c>
      <c r="Q355" s="2">
        <v>45525</v>
      </c>
      <c r="R355" s="2">
        <v>45538</v>
      </c>
      <c r="S355" s="2">
        <v>45292</v>
      </c>
      <c r="T355" s="2">
        <v>45657</v>
      </c>
      <c r="U355" s="2">
        <v>45527</v>
      </c>
      <c r="V355" s="2">
        <v>45552</v>
      </c>
      <c r="W355">
        <f t="shared" si="25"/>
        <v>7</v>
      </c>
      <c r="X355">
        <f t="shared" si="26"/>
        <v>2024</v>
      </c>
      <c r="Y355">
        <f t="shared" si="27"/>
        <v>9</v>
      </c>
      <c r="Z355">
        <f t="shared" si="28"/>
        <v>2024</v>
      </c>
      <c r="AA355" s="111">
        <f t="shared" si="29"/>
        <v>73.911284664354753</v>
      </c>
    </row>
    <row r="356" spans="1:27" x14ac:dyDescent="0.25">
      <c r="A356" s="53" t="s">
        <v>3402</v>
      </c>
      <c r="B356" t="s">
        <v>124</v>
      </c>
      <c r="C356" t="s">
        <v>3403</v>
      </c>
      <c r="D356" t="s">
        <v>171</v>
      </c>
      <c r="E356" t="s">
        <v>416</v>
      </c>
      <c r="F356" t="s">
        <v>129</v>
      </c>
      <c r="G356" t="s">
        <v>806</v>
      </c>
      <c r="H356" t="s">
        <v>128</v>
      </c>
      <c r="I356" t="s">
        <v>129</v>
      </c>
      <c r="J356" s="53" t="s">
        <v>719</v>
      </c>
      <c r="K356" t="s">
        <v>720</v>
      </c>
      <c r="L356" t="s">
        <v>129</v>
      </c>
      <c r="M356" t="s">
        <v>570</v>
      </c>
      <c r="N356" t="s">
        <v>129</v>
      </c>
      <c r="O356" s="54">
        <v>45477.652032256941</v>
      </c>
      <c r="P356" s="54">
        <v>45502.501281909725</v>
      </c>
      <c r="Q356" s="2">
        <v>45292</v>
      </c>
      <c r="R356" t="s">
        <v>129</v>
      </c>
      <c r="S356" s="2">
        <v>45292</v>
      </c>
      <c r="T356" s="2">
        <v>45657</v>
      </c>
      <c r="U356" t="s">
        <v>129</v>
      </c>
      <c r="V356" t="s">
        <v>129</v>
      </c>
      <c r="W356">
        <f t="shared" si="25"/>
        <v>7</v>
      </c>
      <c r="X356">
        <f t="shared" si="26"/>
        <v>2024</v>
      </c>
      <c r="Y356">
        <f t="shared" si="27"/>
        <v>7</v>
      </c>
      <c r="Z356">
        <f t="shared" si="28"/>
        <v>2024</v>
      </c>
      <c r="AA356" s="111">
        <f t="shared" si="29"/>
        <v>24.849249652783328</v>
      </c>
    </row>
    <row r="357" spans="1:27" hidden="1" x14ac:dyDescent="0.25">
      <c r="A357" s="53" t="s">
        <v>3404</v>
      </c>
      <c r="B357" t="s">
        <v>124</v>
      </c>
      <c r="C357" t="s">
        <v>3360</v>
      </c>
      <c r="D357" t="s">
        <v>148</v>
      </c>
      <c r="E357" t="s">
        <v>129</v>
      </c>
      <c r="F357" t="s">
        <v>129</v>
      </c>
      <c r="G357" t="s">
        <v>139</v>
      </c>
      <c r="H357" t="s">
        <v>128</v>
      </c>
      <c r="I357" t="s">
        <v>129</v>
      </c>
      <c r="J357" s="53" t="s">
        <v>130</v>
      </c>
      <c r="K357" t="s">
        <v>131</v>
      </c>
      <c r="L357" t="s">
        <v>569</v>
      </c>
      <c r="M357" t="s">
        <v>570</v>
      </c>
      <c r="N357" t="s">
        <v>3405</v>
      </c>
      <c r="O357" s="54">
        <v>45476.501214895834</v>
      </c>
      <c r="P357" s="54">
        <v>45477.428816585649</v>
      </c>
      <c r="Q357" s="2">
        <v>45292</v>
      </c>
      <c r="R357" s="2">
        <v>45657</v>
      </c>
      <c r="S357" s="2">
        <v>45292</v>
      </c>
      <c r="T357" s="2">
        <v>45657</v>
      </c>
      <c r="U357" t="s">
        <v>129</v>
      </c>
      <c r="V357" s="2">
        <v>45477</v>
      </c>
      <c r="W357">
        <f t="shared" si="25"/>
        <v>7</v>
      </c>
      <c r="X357">
        <f t="shared" si="26"/>
        <v>2024</v>
      </c>
      <c r="Y357">
        <f t="shared" si="27"/>
        <v>7</v>
      </c>
      <c r="Z357">
        <f t="shared" si="28"/>
        <v>2024</v>
      </c>
      <c r="AA357" s="111">
        <f t="shared" si="29"/>
        <v>0.92760168981476454</v>
      </c>
    </row>
    <row r="358" spans="1:27" hidden="1" x14ac:dyDescent="0.25">
      <c r="A358" s="53" t="s">
        <v>3406</v>
      </c>
      <c r="B358" t="s">
        <v>124</v>
      </c>
      <c r="C358" t="s">
        <v>3407</v>
      </c>
      <c r="D358" t="s">
        <v>148</v>
      </c>
      <c r="E358" t="s">
        <v>127</v>
      </c>
      <c r="F358" t="s">
        <v>129</v>
      </c>
      <c r="G358" t="s">
        <v>3283</v>
      </c>
      <c r="H358" t="s">
        <v>128</v>
      </c>
      <c r="I358" s="53" t="s">
        <v>3408</v>
      </c>
      <c r="J358" s="53" t="s">
        <v>932</v>
      </c>
      <c r="K358" t="s">
        <v>3285</v>
      </c>
      <c r="L358" t="s">
        <v>129</v>
      </c>
      <c r="M358" t="s">
        <v>129</v>
      </c>
      <c r="N358" t="s">
        <v>129</v>
      </c>
      <c r="O358" s="54">
        <v>45476.443658229167</v>
      </c>
      <c r="P358" s="54">
        <v>45488.619974155095</v>
      </c>
      <c r="Q358" s="2">
        <v>45292</v>
      </c>
      <c r="R358" s="2">
        <v>45657</v>
      </c>
      <c r="S358" s="2">
        <v>45292</v>
      </c>
      <c r="T358" s="2">
        <v>45657</v>
      </c>
      <c r="U358" s="2">
        <v>45476</v>
      </c>
      <c r="V358" s="2">
        <v>45488</v>
      </c>
      <c r="W358">
        <f t="shared" si="25"/>
        <v>7</v>
      </c>
      <c r="X358">
        <f t="shared" si="26"/>
        <v>2024</v>
      </c>
      <c r="Y358">
        <f t="shared" si="27"/>
        <v>7</v>
      </c>
      <c r="Z358">
        <f t="shared" si="28"/>
        <v>2024</v>
      </c>
      <c r="AA358" s="111">
        <f t="shared" si="29"/>
        <v>12.176315925928066</v>
      </c>
    </row>
    <row r="359" spans="1:27" hidden="1" x14ac:dyDescent="0.25">
      <c r="A359" s="53" t="s">
        <v>3409</v>
      </c>
      <c r="B359" t="s">
        <v>124</v>
      </c>
      <c r="C359" t="s">
        <v>3410</v>
      </c>
      <c r="D359" t="s">
        <v>148</v>
      </c>
      <c r="E359" t="s">
        <v>129</v>
      </c>
      <c r="F359" t="s">
        <v>129</v>
      </c>
      <c r="G359" t="s">
        <v>139</v>
      </c>
      <c r="H359" t="s">
        <v>128</v>
      </c>
      <c r="I359" t="s">
        <v>129</v>
      </c>
      <c r="J359" s="53" t="s">
        <v>130</v>
      </c>
      <c r="K359" t="s">
        <v>131</v>
      </c>
      <c r="L359" t="s">
        <v>569</v>
      </c>
      <c r="M359" t="s">
        <v>570</v>
      </c>
      <c r="N359" t="s">
        <v>3411</v>
      </c>
      <c r="O359" s="54">
        <v>45476.396670138885</v>
      </c>
      <c r="P359" s="54">
        <v>45483.414638958333</v>
      </c>
      <c r="Q359" s="2">
        <v>45292</v>
      </c>
      <c r="R359" s="2">
        <v>45657</v>
      </c>
      <c r="S359" s="2">
        <v>45292</v>
      </c>
      <c r="T359" s="2">
        <v>45657</v>
      </c>
      <c r="U359" t="s">
        <v>129</v>
      </c>
      <c r="V359" s="2">
        <v>45483</v>
      </c>
      <c r="W359">
        <f t="shared" si="25"/>
        <v>7</v>
      </c>
      <c r="X359">
        <f t="shared" si="26"/>
        <v>2024</v>
      </c>
      <c r="Y359">
        <f t="shared" si="27"/>
        <v>7</v>
      </c>
      <c r="Z359">
        <f t="shared" si="28"/>
        <v>2024</v>
      </c>
      <c r="AA359" s="111">
        <f t="shared" si="29"/>
        <v>7.0179688194475602</v>
      </c>
    </row>
    <row r="360" spans="1:27" hidden="1" x14ac:dyDescent="0.25">
      <c r="A360" s="53" t="s">
        <v>3412</v>
      </c>
      <c r="B360" t="s">
        <v>124</v>
      </c>
      <c r="C360" t="s">
        <v>3413</v>
      </c>
      <c r="D360" t="s">
        <v>148</v>
      </c>
      <c r="E360" t="s">
        <v>129</v>
      </c>
      <c r="F360" t="s">
        <v>129</v>
      </c>
      <c r="G360" t="s">
        <v>139</v>
      </c>
      <c r="H360" t="s">
        <v>128</v>
      </c>
      <c r="I360" t="s">
        <v>129</v>
      </c>
      <c r="J360" s="53" t="s">
        <v>130</v>
      </c>
      <c r="K360" t="s">
        <v>131</v>
      </c>
      <c r="L360" t="s">
        <v>569</v>
      </c>
      <c r="M360" t="s">
        <v>570</v>
      </c>
      <c r="N360" t="s">
        <v>3414</v>
      </c>
      <c r="O360" s="54">
        <v>45475.550916782406</v>
      </c>
      <c r="P360" s="54">
        <v>45476.487410092595</v>
      </c>
      <c r="Q360" s="2">
        <v>45292</v>
      </c>
      <c r="R360" s="2">
        <v>45657</v>
      </c>
      <c r="S360" s="2">
        <v>45292</v>
      </c>
      <c r="T360" s="2">
        <v>45657</v>
      </c>
      <c r="U360" t="s">
        <v>129</v>
      </c>
      <c r="V360" s="2">
        <v>45476</v>
      </c>
      <c r="W360">
        <f t="shared" si="25"/>
        <v>7</v>
      </c>
      <c r="X360">
        <f t="shared" si="26"/>
        <v>2024</v>
      </c>
      <c r="Y360">
        <f t="shared" si="27"/>
        <v>7</v>
      </c>
      <c r="Z360">
        <f t="shared" si="28"/>
        <v>2024</v>
      </c>
      <c r="AA360" s="111">
        <f t="shared" si="29"/>
        <v>0.93649331018968951</v>
      </c>
    </row>
    <row r="361" spans="1:27" hidden="1" x14ac:dyDescent="0.25">
      <c r="A361" s="53" t="s">
        <v>3415</v>
      </c>
      <c r="B361" t="s">
        <v>124</v>
      </c>
      <c r="C361" t="s">
        <v>3416</v>
      </c>
      <c r="D361" t="s">
        <v>148</v>
      </c>
      <c r="E361" t="s">
        <v>129</v>
      </c>
      <c r="F361" t="s">
        <v>129</v>
      </c>
      <c r="G361" t="s">
        <v>139</v>
      </c>
      <c r="H361" t="s">
        <v>128</v>
      </c>
      <c r="I361" t="s">
        <v>129</v>
      </c>
      <c r="J361" s="53" t="s">
        <v>130</v>
      </c>
      <c r="K361" t="s">
        <v>131</v>
      </c>
      <c r="L361" t="s">
        <v>569</v>
      </c>
      <c r="M361" t="s">
        <v>129</v>
      </c>
      <c r="N361" t="s">
        <v>3417</v>
      </c>
      <c r="O361" s="54">
        <v>45475.488252048614</v>
      </c>
      <c r="P361" s="54">
        <v>45475.495662881942</v>
      </c>
      <c r="Q361" s="2">
        <v>45292</v>
      </c>
      <c r="R361" s="2">
        <v>45657</v>
      </c>
      <c r="S361" s="2">
        <v>45292</v>
      </c>
      <c r="T361" s="2">
        <v>45657</v>
      </c>
      <c r="U361" t="s">
        <v>129</v>
      </c>
      <c r="V361" s="2">
        <v>45475</v>
      </c>
      <c r="W361">
        <f t="shared" si="25"/>
        <v>7</v>
      </c>
      <c r="X361">
        <f t="shared" si="26"/>
        <v>2024</v>
      </c>
      <c r="Y361">
        <f t="shared" si="27"/>
        <v>7</v>
      </c>
      <c r="Z361">
        <f t="shared" si="28"/>
        <v>2024</v>
      </c>
      <c r="AA361" s="111">
        <f t="shared" si="29"/>
        <v>7.4108333283220418E-3</v>
      </c>
    </row>
    <row r="362" spans="1:27" x14ac:dyDescent="0.25">
      <c r="A362" s="53" t="s">
        <v>3418</v>
      </c>
      <c r="B362" t="s">
        <v>124</v>
      </c>
      <c r="C362" t="s">
        <v>3419</v>
      </c>
      <c r="D362" t="s">
        <v>148</v>
      </c>
      <c r="E362" t="s">
        <v>416</v>
      </c>
      <c r="F362" t="s">
        <v>3019</v>
      </c>
      <c r="G362" t="s">
        <v>806</v>
      </c>
      <c r="H362" t="s">
        <v>128</v>
      </c>
      <c r="I362" t="s">
        <v>129</v>
      </c>
      <c r="J362" s="53" t="s">
        <v>719</v>
      </c>
      <c r="K362" t="s">
        <v>720</v>
      </c>
      <c r="L362" t="s">
        <v>3401</v>
      </c>
      <c r="M362" t="s">
        <v>129</v>
      </c>
      <c r="N362" t="s">
        <v>129</v>
      </c>
      <c r="O362" s="54">
        <v>45475.450822418985</v>
      </c>
      <c r="P362" s="54">
        <v>45534.347736111115</v>
      </c>
      <c r="Q362" s="2">
        <v>45511</v>
      </c>
      <c r="R362" s="2">
        <v>45524</v>
      </c>
      <c r="S362" s="2">
        <v>45292</v>
      </c>
      <c r="T362" s="2">
        <v>45657</v>
      </c>
      <c r="U362" s="2">
        <v>45517</v>
      </c>
      <c r="V362" s="2">
        <v>45534</v>
      </c>
      <c r="W362">
        <f t="shared" si="25"/>
        <v>7</v>
      </c>
      <c r="X362">
        <f t="shared" si="26"/>
        <v>2024</v>
      </c>
      <c r="Y362">
        <f t="shared" si="27"/>
        <v>8</v>
      </c>
      <c r="Z362">
        <f t="shared" si="28"/>
        <v>2024</v>
      </c>
      <c r="AA362" s="111">
        <f t="shared" si="29"/>
        <v>58.896913692129601</v>
      </c>
    </row>
    <row r="363" spans="1:27" hidden="1" x14ac:dyDescent="0.25">
      <c r="A363" s="53" t="s">
        <v>3420</v>
      </c>
      <c r="B363" t="s">
        <v>124</v>
      </c>
      <c r="C363" t="s">
        <v>3421</v>
      </c>
      <c r="D363" t="s">
        <v>148</v>
      </c>
      <c r="E363" t="s">
        <v>129</v>
      </c>
      <c r="F363" t="s">
        <v>129</v>
      </c>
      <c r="G363" t="s">
        <v>139</v>
      </c>
      <c r="H363" t="s">
        <v>128</v>
      </c>
      <c r="I363" t="s">
        <v>129</v>
      </c>
      <c r="J363" s="53" t="s">
        <v>130</v>
      </c>
      <c r="K363" t="s">
        <v>131</v>
      </c>
      <c r="L363" t="s">
        <v>569</v>
      </c>
      <c r="M363" t="s">
        <v>570</v>
      </c>
      <c r="N363" t="s">
        <v>3422</v>
      </c>
      <c r="O363" s="54">
        <v>45475.370574884262</v>
      </c>
      <c r="P363" s="54">
        <v>45481.498779884256</v>
      </c>
      <c r="Q363" s="2">
        <v>45292</v>
      </c>
      <c r="R363" s="2">
        <v>45657</v>
      </c>
      <c r="S363" s="2">
        <v>45292</v>
      </c>
      <c r="T363" s="2">
        <v>45657</v>
      </c>
      <c r="U363" t="s">
        <v>129</v>
      </c>
      <c r="V363" s="2">
        <v>45481</v>
      </c>
      <c r="W363">
        <f t="shared" si="25"/>
        <v>7</v>
      </c>
      <c r="X363">
        <f t="shared" si="26"/>
        <v>2024</v>
      </c>
      <c r="Y363">
        <f t="shared" si="27"/>
        <v>7</v>
      </c>
      <c r="Z363">
        <f t="shared" si="28"/>
        <v>2024</v>
      </c>
      <c r="AA363" s="111">
        <f t="shared" si="29"/>
        <v>6.1282049999936135</v>
      </c>
    </row>
    <row r="364" spans="1:27" hidden="1" x14ac:dyDescent="0.25">
      <c r="A364" s="53" t="s">
        <v>3423</v>
      </c>
      <c r="B364" t="s">
        <v>124</v>
      </c>
      <c r="C364" t="s">
        <v>3424</v>
      </c>
      <c r="D364" t="s">
        <v>148</v>
      </c>
      <c r="E364" t="s">
        <v>129</v>
      </c>
      <c r="F364" t="s">
        <v>129</v>
      </c>
      <c r="G364" t="s">
        <v>139</v>
      </c>
      <c r="H364" t="s">
        <v>128</v>
      </c>
      <c r="I364" t="s">
        <v>129</v>
      </c>
      <c r="J364" s="53" t="s">
        <v>130</v>
      </c>
      <c r="K364" t="s">
        <v>131</v>
      </c>
      <c r="L364" t="s">
        <v>569</v>
      </c>
      <c r="M364" t="s">
        <v>570</v>
      </c>
      <c r="N364" t="s">
        <v>3425</v>
      </c>
      <c r="O364" s="54">
        <v>45471.622545196762</v>
      </c>
      <c r="P364" s="54">
        <v>45476.409414259258</v>
      </c>
      <c r="Q364" s="2">
        <v>45292</v>
      </c>
      <c r="R364" s="2">
        <v>45657</v>
      </c>
      <c r="S364" s="2">
        <v>45292</v>
      </c>
      <c r="T364" s="2">
        <v>45657</v>
      </c>
      <c r="U364" t="s">
        <v>129</v>
      </c>
      <c r="V364" s="2">
        <v>45476</v>
      </c>
      <c r="W364">
        <f t="shared" si="25"/>
        <v>6</v>
      </c>
      <c r="X364">
        <f t="shared" si="26"/>
        <v>2024</v>
      </c>
      <c r="Y364">
        <f t="shared" si="27"/>
        <v>7</v>
      </c>
      <c r="Z364">
        <f t="shared" si="28"/>
        <v>2024</v>
      </c>
      <c r="AA364" s="111">
        <f t="shared" si="29"/>
        <v>4.7868690624964074</v>
      </c>
    </row>
    <row r="365" spans="1:27" hidden="1" x14ac:dyDescent="0.25">
      <c r="A365" s="53" t="s">
        <v>3426</v>
      </c>
      <c r="B365" t="s">
        <v>124</v>
      </c>
      <c r="C365" t="s">
        <v>3427</v>
      </c>
      <c r="D365" t="s">
        <v>148</v>
      </c>
      <c r="E365" t="s">
        <v>129</v>
      </c>
      <c r="F365" t="s">
        <v>129</v>
      </c>
      <c r="G365" t="s">
        <v>139</v>
      </c>
      <c r="H365" t="s">
        <v>128</v>
      </c>
      <c r="I365" t="s">
        <v>129</v>
      </c>
      <c r="J365" s="53" t="s">
        <v>130</v>
      </c>
      <c r="K365" t="s">
        <v>131</v>
      </c>
      <c r="L365" t="s">
        <v>569</v>
      </c>
      <c r="M365" t="s">
        <v>570</v>
      </c>
      <c r="N365" t="s">
        <v>3428</v>
      </c>
      <c r="O365" s="54">
        <v>45470.700033715279</v>
      </c>
      <c r="P365" s="54">
        <v>45475.551829374999</v>
      </c>
      <c r="Q365" s="2">
        <v>45292</v>
      </c>
      <c r="R365" s="2">
        <v>45657</v>
      </c>
      <c r="S365" s="2">
        <v>45292</v>
      </c>
      <c r="T365" s="2">
        <v>45657</v>
      </c>
      <c r="U365" t="s">
        <v>129</v>
      </c>
      <c r="V365" s="2">
        <v>45475</v>
      </c>
      <c r="W365">
        <f t="shared" si="25"/>
        <v>6</v>
      </c>
      <c r="X365">
        <f t="shared" si="26"/>
        <v>2024</v>
      </c>
      <c r="Y365">
        <f t="shared" si="27"/>
        <v>7</v>
      </c>
      <c r="Z365">
        <f t="shared" si="28"/>
        <v>2024</v>
      </c>
      <c r="AA365" s="111">
        <f t="shared" si="29"/>
        <v>4.8517956597206648</v>
      </c>
    </row>
    <row r="366" spans="1:27" hidden="1" x14ac:dyDescent="0.25">
      <c r="A366" s="53" t="s">
        <v>3429</v>
      </c>
      <c r="B366" t="s">
        <v>124</v>
      </c>
      <c r="C366" t="s">
        <v>3430</v>
      </c>
      <c r="D366" t="s">
        <v>148</v>
      </c>
      <c r="E366" t="s">
        <v>129</v>
      </c>
      <c r="F366" t="s">
        <v>129</v>
      </c>
      <c r="G366" t="s">
        <v>139</v>
      </c>
      <c r="H366" t="s">
        <v>128</v>
      </c>
      <c r="I366" t="s">
        <v>129</v>
      </c>
      <c r="J366" s="53" t="s">
        <v>130</v>
      </c>
      <c r="K366" t="s">
        <v>131</v>
      </c>
      <c r="L366" t="s">
        <v>569</v>
      </c>
      <c r="M366" t="s">
        <v>570</v>
      </c>
      <c r="N366" t="s">
        <v>3431</v>
      </c>
      <c r="O366" s="54">
        <v>45470.639996192127</v>
      </c>
      <c r="P366" s="54">
        <v>45470.668635196758</v>
      </c>
      <c r="Q366" s="2">
        <v>45292</v>
      </c>
      <c r="R366" s="2">
        <v>45657</v>
      </c>
      <c r="S366" s="2">
        <v>45292</v>
      </c>
      <c r="T366" s="2">
        <v>45657</v>
      </c>
      <c r="U366" t="s">
        <v>129</v>
      </c>
      <c r="V366" s="2">
        <v>45470</v>
      </c>
      <c r="W366">
        <f t="shared" si="25"/>
        <v>6</v>
      </c>
      <c r="X366">
        <f t="shared" si="26"/>
        <v>2024</v>
      </c>
      <c r="Y366">
        <f t="shared" si="27"/>
        <v>6</v>
      </c>
      <c r="Z366">
        <f t="shared" si="28"/>
        <v>2024</v>
      </c>
      <c r="AA366" s="111">
        <f t="shared" si="29"/>
        <v>2.8639004631259013E-2</v>
      </c>
    </row>
    <row r="367" spans="1:27" hidden="1" x14ac:dyDescent="0.25">
      <c r="A367" s="53" t="s">
        <v>3432</v>
      </c>
      <c r="B367" t="s">
        <v>124</v>
      </c>
      <c r="C367" t="s">
        <v>3433</v>
      </c>
      <c r="D367" t="s">
        <v>148</v>
      </c>
      <c r="E367" t="s">
        <v>129</v>
      </c>
      <c r="F367" t="s">
        <v>129</v>
      </c>
      <c r="G367" t="s">
        <v>139</v>
      </c>
      <c r="H367" t="s">
        <v>128</v>
      </c>
      <c r="I367" t="s">
        <v>129</v>
      </c>
      <c r="J367" s="53" t="s">
        <v>130</v>
      </c>
      <c r="K367" t="s">
        <v>131</v>
      </c>
      <c r="L367" t="s">
        <v>569</v>
      </c>
      <c r="M367" t="s">
        <v>570</v>
      </c>
      <c r="N367" t="s">
        <v>3434</v>
      </c>
      <c r="O367" s="54">
        <v>45470.405517256942</v>
      </c>
      <c r="P367" s="54">
        <v>45470.465957488428</v>
      </c>
      <c r="Q367" s="2">
        <v>45292</v>
      </c>
      <c r="R367" s="2">
        <v>45657</v>
      </c>
      <c r="S367" s="2">
        <v>45292</v>
      </c>
      <c r="T367" s="2">
        <v>45657</v>
      </c>
      <c r="U367" t="s">
        <v>129</v>
      </c>
      <c r="V367" s="2">
        <v>45470</v>
      </c>
      <c r="W367">
        <f t="shared" si="25"/>
        <v>6</v>
      </c>
      <c r="X367">
        <f t="shared" si="26"/>
        <v>2024</v>
      </c>
      <c r="Y367">
        <f t="shared" si="27"/>
        <v>6</v>
      </c>
      <c r="Z367">
        <f t="shared" si="28"/>
        <v>2024</v>
      </c>
      <c r="AA367" s="111">
        <f t="shared" si="29"/>
        <v>6.0440231485699769E-2</v>
      </c>
    </row>
    <row r="368" spans="1:27" hidden="1" x14ac:dyDescent="0.25">
      <c r="A368" s="53" t="s">
        <v>3435</v>
      </c>
      <c r="B368" t="s">
        <v>124</v>
      </c>
      <c r="C368" t="s">
        <v>3436</v>
      </c>
      <c r="D368" t="s">
        <v>148</v>
      </c>
      <c r="E368" t="s">
        <v>129</v>
      </c>
      <c r="F368" t="s">
        <v>129</v>
      </c>
      <c r="G368" t="s">
        <v>139</v>
      </c>
      <c r="H368" t="s">
        <v>128</v>
      </c>
      <c r="I368" t="s">
        <v>129</v>
      </c>
      <c r="J368" s="53" t="s">
        <v>130</v>
      </c>
      <c r="K368" t="s">
        <v>131</v>
      </c>
      <c r="L368" t="s">
        <v>569</v>
      </c>
      <c r="M368" t="s">
        <v>570</v>
      </c>
      <c r="N368" t="s">
        <v>3437</v>
      </c>
      <c r="O368" s="54">
        <v>45469.73280957176</v>
      </c>
      <c r="P368" s="54">
        <v>45470.560489490737</v>
      </c>
      <c r="Q368" s="2">
        <v>45292</v>
      </c>
      <c r="R368" s="2">
        <v>45657</v>
      </c>
      <c r="S368" s="2">
        <v>45292</v>
      </c>
      <c r="T368" s="2">
        <v>45657</v>
      </c>
      <c r="U368" t="s">
        <v>129</v>
      </c>
      <c r="V368" s="2">
        <v>45470</v>
      </c>
      <c r="W368">
        <f t="shared" si="25"/>
        <v>6</v>
      </c>
      <c r="X368">
        <f t="shared" si="26"/>
        <v>2024</v>
      </c>
      <c r="Y368">
        <f t="shared" si="27"/>
        <v>6</v>
      </c>
      <c r="Z368">
        <f t="shared" si="28"/>
        <v>2024</v>
      </c>
      <c r="AA368" s="111">
        <f t="shared" si="29"/>
        <v>0.82767991897708271</v>
      </c>
    </row>
    <row r="369" spans="1:27" x14ac:dyDescent="0.25">
      <c r="A369" s="53" t="s">
        <v>3438</v>
      </c>
      <c r="B369" t="s">
        <v>124</v>
      </c>
      <c r="C369" t="s">
        <v>3439</v>
      </c>
      <c r="D369" t="s">
        <v>148</v>
      </c>
      <c r="E369" t="s">
        <v>129</v>
      </c>
      <c r="F369" t="s">
        <v>129</v>
      </c>
      <c r="G369" t="s">
        <v>806</v>
      </c>
      <c r="H369" t="s">
        <v>128</v>
      </c>
      <c r="I369" t="s">
        <v>129</v>
      </c>
      <c r="J369" s="53" t="s">
        <v>719</v>
      </c>
      <c r="K369" t="s">
        <v>720</v>
      </c>
      <c r="L369" t="s">
        <v>3291</v>
      </c>
      <c r="M369" t="s">
        <v>129</v>
      </c>
      <c r="N369" t="s">
        <v>129</v>
      </c>
      <c r="O369" s="54">
        <v>45469.673109687501</v>
      </c>
      <c r="P369" s="54">
        <v>45492.497137881946</v>
      </c>
      <c r="Q369" t="s">
        <v>129</v>
      </c>
      <c r="R369" t="s">
        <v>129</v>
      </c>
      <c r="S369" s="2">
        <v>45292</v>
      </c>
      <c r="T369" s="2">
        <v>45657</v>
      </c>
      <c r="U369" t="s">
        <v>129</v>
      </c>
      <c r="V369" s="2">
        <v>45492</v>
      </c>
      <c r="W369">
        <f t="shared" si="25"/>
        <v>6</v>
      </c>
      <c r="X369">
        <f t="shared" si="26"/>
        <v>2024</v>
      </c>
      <c r="Y369">
        <f t="shared" si="27"/>
        <v>7</v>
      </c>
      <c r="Z369">
        <f t="shared" si="28"/>
        <v>2024</v>
      </c>
      <c r="AA369" s="111">
        <f t="shared" si="29"/>
        <v>22.824028194445418</v>
      </c>
    </row>
    <row r="370" spans="1:27" x14ac:dyDescent="0.25">
      <c r="A370" s="53" t="s">
        <v>3440</v>
      </c>
      <c r="B370" t="s">
        <v>124</v>
      </c>
      <c r="C370" t="s">
        <v>3441</v>
      </c>
      <c r="D370" t="s">
        <v>148</v>
      </c>
      <c r="E370" t="s">
        <v>129</v>
      </c>
      <c r="F370" t="s">
        <v>129</v>
      </c>
      <c r="G370" t="s">
        <v>129</v>
      </c>
      <c r="H370" t="s">
        <v>736</v>
      </c>
      <c r="I370" t="s">
        <v>129</v>
      </c>
      <c r="J370" s="53" t="s">
        <v>719</v>
      </c>
      <c r="K370" t="s">
        <v>720</v>
      </c>
      <c r="L370" t="s">
        <v>129</v>
      </c>
      <c r="M370" t="s">
        <v>570</v>
      </c>
      <c r="N370" t="s">
        <v>129</v>
      </c>
      <c r="O370" s="54">
        <v>45469.646821956019</v>
      </c>
      <c r="P370" s="54">
        <v>45527.433989351855</v>
      </c>
      <c r="Q370" s="2">
        <v>45292</v>
      </c>
      <c r="R370" t="s">
        <v>129</v>
      </c>
      <c r="S370" s="2">
        <v>45292</v>
      </c>
      <c r="T370" s="2">
        <v>45657</v>
      </c>
      <c r="U370" t="s">
        <v>129</v>
      </c>
      <c r="V370" s="2">
        <v>45527</v>
      </c>
      <c r="W370">
        <f t="shared" si="25"/>
        <v>6</v>
      </c>
      <c r="X370">
        <f t="shared" si="26"/>
        <v>2024</v>
      </c>
      <c r="Y370">
        <f t="shared" si="27"/>
        <v>8</v>
      </c>
      <c r="Z370">
        <f t="shared" si="28"/>
        <v>2024</v>
      </c>
      <c r="AA370" s="111">
        <f t="shared" si="29"/>
        <v>57.78716739583615</v>
      </c>
    </row>
    <row r="371" spans="1:27" x14ac:dyDescent="0.25">
      <c r="A371" s="53" t="s">
        <v>3442</v>
      </c>
      <c r="B371" t="s">
        <v>124</v>
      </c>
      <c r="C371" t="s">
        <v>3443</v>
      </c>
      <c r="D371" t="s">
        <v>148</v>
      </c>
      <c r="E371" t="s">
        <v>129</v>
      </c>
      <c r="F371" t="s">
        <v>129</v>
      </c>
      <c r="G371" t="s">
        <v>129</v>
      </c>
      <c r="H371" t="s">
        <v>212</v>
      </c>
      <c r="I371" t="s">
        <v>129</v>
      </c>
      <c r="J371" s="53" t="s">
        <v>719</v>
      </c>
      <c r="K371" t="s">
        <v>720</v>
      </c>
      <c r="L371" t="s">
        <v>129</v>
      </c>
      <c r="M371" t="s">
        <v>570</v>
      </c>
      <c r="N371" t="s">
        <v>129</v>
      </c>
      <c r="O371" s="54">
        <v>45469.599310578706</v>
      </c>
      <c r="P371" s="54">
        <v>45476.595236550929</v>
      </c>
      <c r="Q371" s="2">
        <v>45292</v>
      </c>
      <c r="R371" t="s">
        <v>129</v>
      </c>
      <c r="S371" s="2">
        <v>45292</v>
      </c>
      <c r="T371" s="2">
        <v>45657</v>
      </c>
      <c r="U371" s="2">
        <v>45475</v>
      </c>
      <c r="V371" s="2">
        <v>45476</v>
      </c>
      <c r="W371">
        <f t="shared" si="25"/>
        <v>6</v>
      </c>
      <c r="X371">
        <f t="shared" si="26"/>
        <v>2024</v>
      </c>
      <c r="Y371">
        <f t="shared" si="27"/>
        <v>7</v>
      </c>
      <c r="Z371">
        <f t="shared" si="28"/>
        <v>2024</v>
      </c>
      <c r="AA371" s="111">
        <f t="shared" si="29"/>
        <v>6.9959259722236311</v>
      </c>
    </row>
    <row r="372" spans="1:27" x14ac:dyDescent="0.25">
      <c r="A372" s="53" t="s">
        <v>3444</v>
      </c>
      <c r="B372" t="s">
        <v>124</v>
      </c>
      <c r="C372" t="s">
        <v>3445</v>
      </c>
      <c r="D372" t="s">
        <v>171</v>
      </c>
      <c r="E372" t="s">
        <v>129</v>
      </c>
      <c r="F372" t="s">
        <v>129</v>
      </c>
      <c r="G372" t="s">
        <v>806</v>
      </c>
      <c r="H372" t="s">
        <v>128</v>
      </c>
      <c r="I372" t="s">
        <v>129</v>
      </c>
      <c r="J372" s="53" t="s">
        <v>719</v>
      </c>
      <c r="K372" t="s">
        <v>720</v>
      </c>
      <c r="L372" t="s">
        <v>129</v>
      </c>
      <c r="M372" t="s">
        <v>570</v>
      </c>
      <c r="N372" t="s">
        <v>129</v>
      </c>
      <c r="O372" s="54">
        <v>45469.531636192129</v>
      </c>
      <c r="P372" s="54">
        <v>45492.495021550923</v>
      </c>
      <c r="Q372" t="s">
        <v>129</v>
      </c>
      <c r="R372" t="s">
        <v>129</v>
      </c>
      <c r="S372" s="2">
        <v>45292</v>
      </c>
      <c r="T372" s="2">
        <v>45657</v>
      </c>
      <c r="U372" t="s">
        <v>129</v>
      </c>
      <c r="V372" t="s">
        <v>129</v>
      </c>
      <c r="W372">
        <f t="shared" si="25"/>
        <v>6</v>
      </c>
      <c r="X372">
        <f t="shared" si="26"/>
        <v>2024</v>
      </c>
      <c r="Y372">
        <f t="shared" si="27"/>
        <v>7</v>
      </c>
      <c r="Z372">
        <f t="shared" si="28"/>
        <v>2024</v>
      </c>
      <c r="AA372" s="111">
        <f t="shared" si="29"/>
        <v>22.963385358794767</v>
      </c>
    </row>
    <row r="373" spans="1:27" x14ac:dyDescent="0.25">
      <c r="A373" s="53" t="s">
        <v>3446</v>
      </c>
      <c r="B373" t="s">
        <v>124</v>
      </c>
      <c r="C373" t="s">
        <v>3447</v>
      </c>
      <c r="D373" t="s">
        <v>148</v>
      </c>
      <c r="E373" t="s">
        <v>127</v>
      </c>
      <c r="F373" t="s">
        <v>3018</v>
      </c>
      <c r="G373" t="s">
        <v>806</v>
      </c>
      <c r="H373" t="s">
        <v>128</v>
      </c>
      <c r="I373" t="s">
        <v>129</v>
      </c>
      <c r="J373" s="53" t="s">
        <v>719</v>
      </c>
      <c r="K373" t="s">
        <v>720</v>
      </c>
      <c r="L373" t="s">
        <v>3291</v>
      </c>
      <c r="M373" t="s">
        <v>570</v>
      </c>
      <c r="N373" t="s">
        <v>129</v>
      </c>
      <c r="O373" s="54">
        <v>45469.514047222219</v>
      </c>
      <c r="P373" s="54">
        <v>45533.390642048609</v>
      </c>
      <c r="Q373" s="2">
        <v>45497</v>
      </c>
      <c r="R373" s="2">
        <v>45510</v>
      </c>
      <c r="S373" s="2">
        <v>45292</v>
      </c>
      <c r="T373" s="2">
        <v>45657</v>
      </c>
      <c r="U373" s="2">
        <v>45498</v>
      </c>
      <c r="V373" s="2">
        <v>45533</v>
      </c>
      <c r="W373">
        <f t="shared" si="25"/>
        <v>6</v>
      </c>
      <c r="X373">
        <f t="shared" si="26"/>
        <v>2024</v>
      </c>
      <c r="Y373">
        <f t="shared" si="27"/>
        <v>8</v>
      </c>
      <c r="Z373">
        <f t="shared" si="28"/>
        <v>2024</v>
      </c>
      <c r="AA373" s="111">
        <f t="shared" si="29"/>
        <v>63.876594826389919</v>
      </c>
    </row>
    <row r="374" spans="1:27" hidden="1" x14ac:dyDescent="0.25">
      <c r="A374" s="53" t="s">
        <v>3448</v>
      </c>
      <c r="B374" t="s">
        <v>124</v>
      </c>
      <c r="C374" t="s">
        <v>3449</v>
      </c>
      <c r="D374" t="s">
        <v>148</v>
      </c>
      <c r="E374" t="s">
        <v>129</v>
      </c>
      <c r="F374" t="s">
        <v>129</v>
      </c>
      <c r="G374" t="s">
        <v>139</v>
      </c>
      <c r="H374" t="s">
        <v>128</v>
      </c>
      <c r="I374" t="s">
        <v>129</v>
      </c>
      <c r="J374" s="53" t="s">
        <v>130</v>
      </c>
      <c r="K374" t="s">
        <v>131</v>
      </c>
      <c r="L374" t="s">
        <v>569</v>
      </c>
      <c r="M374" t="s">
        <v>570</v>
      </c>
      <c r="N374" t="s">
        <v>3450</v>
      </c>
      <c r="O374" s="54">
        <v>45469.502602939814</v>
      </c>
      <c r="P374" s="54">
        <v>45503.355426747687</v>
      </c>
      <c r="Q374" s="2">
        <v>45292</v>
      </c>
      <c r="R374" s="2">
        <v>45657</v>
      </c>
      <c r="S374" s="2">
        <v>45292</v>
      </c>
      <c r="T374" s="2">
        <v>45657</v>
      </c>
      <c r="U374" t="s">
        <v>129</v>
      </c>
      <c r="V374" s="2">
        <v>45503</v>
      </c>
      <c r="W374">
        <f t="shared" si="25"/>
        <v>6</v>
      </c>
      <c r="X374">
        <f t="shared" si="26"/>
        <v>2024</v>
      </c>
      <c r="Y374">
        <f t="shared" si="27"/>
        <v>7</v>
      </c>
      <c r="Z374">
        <f t="shared" si="28"/>
        <v>2024</v>
      </c>
      <c r="AA374" s="111">
        <f t="shared" si="29"/>
        <v>33.852823807872483</v>
      </c>
    </row>
    <row r="375" spans="1:27" x14ac:dyDescent="0.25">
      <c r="A375" s="53" t="s">
        <v>3451</v>
      </c>
      <c r="B375" t="s">
        <v>124</v>
      </c>
      <c r="C375" t="s">
        <v>3452</v>
      </c>
      <c r="D375" t="s">
        <v>148</v>
      </c>
      <c r="E375" t="s">
        <v>135</v>
      </c>
      <c r="F375" t="s">
        <v>1684</v>
      </c>
      <c r="G375" t="s">
        <v>874</v>
      </c>
      <c r="H375" t="s">
        <v>128</v>
      </c>
      <c r="I375" t="s">
        <v>129</v>
      </c>
      <c r="J375" s="53" t="s">
        <v>719</v>
      </c>
      <c r="K375" t="s">
        <v>720</v>
      </c>
      <c r="L375" t="s">
        <v>3291</v>
      </c>
      <c r="M375" t="s">
        <v>129</v>
      </c>
      <c r="N375" t="s">
        <v>129</v>
      </c>
      <c r="O375" s="54">
        <v>45469.372235821756</v>
      </c>
      <c r="P375" s="54">
        <v>45531.396502372685</v>
      </c>
      <c r="Q375" s="2">
        <v>45483</v>
      </c>
      <c r="R375" s="2">
        <v>45496</v>
      </c>
      <c r="S375" s="2">
        <v>45292</v>
      </c>
      <c r="T375" s="2">
        <v>45657</v>
      </c>
      <c r="U375" s="2">
        <v>45488</v>
      </c>
      <c r="V375" s="2">
        <v>45531</v>
      </c>
      <c r="W375">
        <f t="shared" si="25"/>
        <v>6</v>
      </c>
      <c r="X375">
        <f t="shared" si="26"/>
        <v>2024</v>
      </c>
      <c r="Y375">
        <f t="shared" si="27"/>
        <v>8</v>
      </c>
      <c r="Z375">
        <f t="shared" si="28"/>
        <v>2024</v>
      </c>
      <c r="AA375" s="111">
        <f t="shared" si="29"/>
        <v>62.024266550928587</v>
      </c>
    </row>
    <row r="376" spans="1:27" hidden="1" x14ac:dyDescent="0.25">
      <c r="A376" s="53" t="s">
        <v>3453</v>
      </c>
      <c r="B376" t="s">
        <v>124</v>
      </c>
      <c r="C376" t="s">
        <v>3454</v>
      </c>
      <c r="D376" t="s">
        <v>148</v>
      </c>
      <c r="E376" t="s">
        <v>129</v>
      </c>
      <c r="F376" t="s">
        <v>129</v>
      </c>
      <c r="G376" t="s">
        <v>139</v>
      </c>
      <c r="H376" t="s">
        <v>128</v>
      </c>
      <c r="I376" t="s">
        <v>129</v>
      </c>
      <c r="J376" s="53" t="s">
        <v>130</v>
      </c>
      <c r="K376" t="s">
        <v>131</v>
      </c>
      <c r="L376" t="s">
        <v>569</v>
      </c>
      <c r="M376" t="s">
        <v>570</v>
      </c>
      <c r="N376" t="s">
        <v>3455</v>
      </c>
      <c r="O376" s="54">
        <v>45468.72537028935</v>
      </c>
      <c r="P376" s="54">
        <v>45474.470800451389</v>
      </c>
      <c r="Q376" s="2">
        <v>45292</v>
      </c>
      <c r="R376" s="2">
        <v>45657</v>
      </c>
      <c r="S376" s="2">
        <v>45292</v>
      </c>
      <c r="T376" s="2">
        <v>45657</v>
      </c>
      <c r="U376" t="s">
        <v>129</v>
      </c>
      <c r="V376" s="2">
        <v>45474</v>
      </c>
      <c r="W376">
        <f t="shared" si="25"/>
        <v>6</v>
      </c>
      <c r="X376">
        <f t="shared" si="26"/>
        <v>2024</v>
      </c>
      <c r="Y376">
        <f t="shared" si="27"/>
        <v>7</v>
      </c>
      <c r="Z376">
        <f t="shared" si="28"/>
        <v>2024</v>
      </c>
      <c r="AA376" s="111">
        <f t="shared" si="29"/>
        <v>5.7454301620382466</v>
      </c>
    </row>
    <row r="377" spans="1:27" hidden="1" x14ac:dyDescent="0.25">
      <c r="A377" s="53" t="s">
        <v>3456</v>
      </c>
      <c r="B377" t="s">
        <v>124</v>
      </c>
      <c r="C377" t="s">
        <v>3457</v>
      </c>
      <c r="D377" t="s">
        <v>148</v>
      </c>
      <c r="E377" t="s">
        <v>129</v>
      </c>
      <c r="F377" t="s">
        <v>129</v>
      </c>
      <c r="G377" t="s">
        <v>139</v>
      </c>
      <c r="H377" t="s">
        <v>128</v>
      </c>
      <c r="I377" t="s">
        <v>129</v>
      </c>
      <c r="J377" s="53" t="s">
        <v>130</v>
      </c>
      <c r="K377" t="s">
        <v>131</v>
      </c>
      <c r="L377" t="s">
        <v>569</v>
      </c>
      <c r="M377" t="s">
        <v>580</v>
      </c>
      <c r="N377" t="s">
        <v>3458</v>
      </c>
      <c r="O377" s="54">
        <v>45468.668848738424</v>
      </c>
      <c r="P377" s="54">
        <v>45468.721846574073</v>
      </c>
      <c r="Q377" s="2">
        <v>45292</v>
      </c>
      <c r="R377" s="2">
        <v>45657</v>
      </c>
      <c r="S377" s="2">
        <v>45292</v>
      </c>
      <c r="T377" s="2">
        <v>45657</v>
      </c>
      <c r="U377" t="s">
        <v>129</v>
      </c>
      <c r="V377" s="2">
        <v>45468</v>
      </c>
      <c r="W377">
        <f t="shared" si="25"/>
        <v>6</v>
      </c>
      <c r="X377">
        <f t="shared" si="26"/>
        <v>2024</v>
      </c>
      <c r="Y377">
        <f t="shared" si="27"/>
        <v>6</v>
      </c>
      <c r="Z377">
        <f t="shared" si="28"/>
        <v>2024</v>
      </c>
      <c r="AA377" s="111">
        <f t="shared" si="29"/>
        <v>5.2997835649875924E-2</v>
      </c>
    </row>
    <row r="378" spans="1:27" hidden="1" x14ac:dyDescent="0.25">
      <c r="A378" s="53" t="s">
        <v>3459</v>
      </c>
      <c r="B378" t="s">
        <v>124</v>
      </c>
      <c r="C378" t="s">
        <v>3460</v>
      </c>
      <c r="D378" t="s">
        <v>148</v>
      </c>
      <c r="E378" t="s">
        <v>129</v>
      </c>
      <c r="F378" t="s">
        <v>129</v>
      </c>
      <c r="G378" t="s">
        <v>139</v>
      </c>
      <c r="H378" t="s">
        <v>128</v>
      </c>
      <c r="I378" t="s">
        <v>129</v>
      </c>
      <c r="J378" s="53" t="s">
        <v>130</v>
      </c>
      <c r="K378" t="s">
        <v>131</v>
      </c>
      <c r="L378" t="s">
        <v>569</v>
      </c>
      <c r="M378" t="s">
        <v>570</v>
      </c>
      <c r="N378" t="s">
        <v>3461</v>
      </c>
      <c r="O378" s="54">
        <v>45468.663272141202</v>
      </c>
      <c r="P378" s="54">
        <v>45476.408807569445</v>
      </c>
      <c r="Q378" s="2">
        <v>45292</v>
      </c>
      <c r="R378" s="2">
        <v>45657</v>
      </c>
      <c r="S378" s="2">
        <v>45292</v>
      </c>
      <c r="T378" s="2">
        <v>45657</v>
      </c>
      <c r="U378" t="s">
        <v>129</v>
      </c>
      <c r="V378" s="2">
        <v>45476</v>
      </c>
      <c r="W378">
        <f t="shared" si="25"/>
        <v>6</v>
      </c>
      <c r="X378">
        <f t="shared" si="26"/>
        <v>2024</v>
      </c>
      <c r="Y378">
        <f t="shared" si="27"/>
        <v>7</v>
      </c>
      <c r="Z378">
        <f t="shared" si="28"/>
        <v>2024</v>
      </c>
      <c r="AA378" s="111">
        <f t="shared" si="29"/>
        <v>7.7455354282428743</v>
      </c>
    </row>
    <row r="379" spans="1:27" hidden="1" x14ac:dyDescent="0.25">
      <c r="A379" s="53" t="s">
        <v>3462</v>
      </c>
      <c r="B379" t="s">
        <v>124</v>
      </c>
      <c r="C379" t="s">
        <v>3463</v>
      </c>
      <c r="D379" t="s">
        <v>148</v>
      </c>
      <c r="E379" t="s">
        <v>129</v>
      </c>
      <c r="F379" t="s">
        <v>129</v>
      </c>
      <c r="G379" t="s">
        <v>129</v>
      </c>
      <c r="H379" t="s">
        <v>128</v>
      </c>
      <c r="I379" t="s">
        <v>129</v>
      </c>
      <c r="J379" s="53" t="s">
        <v>130</v>
      </c>
      <c r="K379" t="s">
        <v>131</v>
      </c>
      <c r="L379" t="s">
        <v>129</v>
      </c>
      <c r="M379" t="s">
        <v>570</v>
      </c>
      <c r="N379" t="s">
        <v>129</v>
      </c>
      <c r="O379" s="54">
        <v>45468.567851851854</v>
      </c>
      <c r="P379" s="54">
        <v>45482.482470740739</v>
      </c>
      <c r="Q379" s="2">
        <v>45292</v>
      </c>
      <c r="R379" s="2">
        <v>45657</v>
      </c>
      <c r="S379" s="2">
        <v>45292</v>
      </c>
      <c r="T379" s="2">
        <v>45657</v>
      </c>
      <c r="U379" s="2">
        <v>45468</v>
      </c>
      <c r="V379" s="2">
        <v>45482</v>
      </c>
      <c r="W379">
        <f t="shared" si="25"/>
        <v>6</v>
      </c>
      <c r="X379">
        <f t="shared" si="26"/>
        <v>2024</v>
      </c>
      <c r="Y379">
        <f t="shared" si="27"/>
        <v>7</v>
      </c>
      <c r="Z379">
        <f t="shared" si="28"/>
        <v>2024</v>
      </c>
      <c r="AA379" s="111">
        <f t="shared" si="29"/>
        <v>13.914618888884434</v>
      </c>
    </row>
    <row r="380" spans="1:27" x14ac:dyDescent="0.25">
      <c r="A380" s="53" t="s">
        <v>3464</v>
      </c>
      <c r="B380" t="s">
        <v>124</v>
      </c>
      <c r="C380" t="s">
        <v>3465</v>
      </c>
      <c r="D380" t="s">
        <v>148</v>
      </c>
      <c r="E380" t="s">
        <v>135</v>
      </c>
      <c r="F380" t="s">
        <v>129</v>
      </c>
      <c r="G380" t="s">
        <v>129</v>
      </c>
      <c r="H380" t="s">
        <v>128</v>
      </c>
      <c r="I380" t="s">
        <v>129</v>
      </c>
      <c r="J380" s="53" t="s">
        <v>719</v>
      </c>
      <c r="K380" t="s">
        <v>720</v>
      </c>
      <c r="L380" t="s">
        <v>129</v>
      </c>
      <c r="M380" t="s">
        <v>129</v>
      </c>
      <c r="N380" t="s">
        <v>129</v>
      </c>
      <c r="O380" s="54">
        <v>45467.498048414353</v>
      </c>
      <c r="P380" s="54">
        <v>45476.593712905094</v>
      </c>
      <c r="Q380" s="2">
        <v>45292</v>
      </c>
      <c r="R380" t="s">
        <v>129</v>
      </c>
      <c r="S380" s="2">
        <v>45292</v>
      </c>
      <c r="T380" s="2">
        <v>45657</v>
      </c>
      <c r="U380" s="2">
        <v>45476</v>
      </c>
      <c r="V380" s="2">
        <v>45476</v>
      </c>
      <c r="W380">
        <f t="shared" si="25"/>
        <v>6</v>
      </c>
      <c r="X380">
        <f t="shared" si="26"/>
        <v>2024</v>
      </c>
      <c r="Y380">
        <f t="shared" si="27"/>
        <v>7</v>
      </c>
      <c r="Z380">
        <f t="shared" si="28"/>
        <v>2024</v>
      </c>
      <c r="AA380" s="111">
        <f t="shared" si="29"/>
        <v>9.0956644907419104</v>
      </c>
    </row>
    <row r="381" spans="1:27" hidden="1" x14ac:dyDescent="0.25">
      <c r="A381" s="53" t="s">
        <v>3466</v>
      </c>
      <c r="B381" t="s">
        <v>124</v>
      </c>
      <c r="C381" t="s">
        <v>3467</v>
      </c>
      <c r="D381" t="s">
        <v>148</v>
      </c>
      <c r="E381" t="s">
        <v>129</v>
      </c>
      <c r="F381" t="s">
        <v>129</v>
      </c>
      <c r="G381" t="s">
        <v>139</v>
      </c>
      <c r="H381" t="s">
        <v>128</v>
      </c>
      <c r="I381" t="s">
        <v>129</v>
      </c>
      <c r="J381" s="53" t="s">
        <v>130</v>
      </c>
      <c r="K381" t="s">
        <v>131</v>
      </c>
      <c r="L381" t="s">
        <v>569</v>
      </c>
      <c r="M381" t="s">
        <v>580</v>
      </c>
      <c r="N381" t="s">
        <v>3468</v>
      </c>
      <c r="O381" s="54">
        <v>45467.426572951386</v>
      </c>
      <c r="P381" s="54">
        <v>45496.363723090275</v>
      </c>
      <c r="Q381" s="2">
        <v>45292</v>
      </c>
      <c r="R381" s="2">
        <v>45657</v>
      </c>
      <c r="S381" s="2">
        <v>45292</v>
      </c>
      <c r="T381" s="2">
        <v>45657</v>
      </c>
      <c r="U381" t="s">
        <v>129</v>
      </c>
      <c r="V381" s="2">
        <v>45496</v>
      </c>
      <c r="W381">
        <f t="shared" si="25"/>
        <v>6</v>
      </c>
      <c r="X381">
        <f t="shared" si="26"/>
        <v>2024</v>
      </c>
      <c r="Y381">
        <f t="shared" si="27"/>
        <v>7</v>
      </c>
      <c r="Z381">
        <f t="shared" si="28"/>
        <v>2024</v>
      </c>
      <c r="AA381" s="111">
        <f t="shared" si="29"/>
        <v>28.937150138888683</v>
      </c>
    </row>
    <row r="382" spans="1:27" hidden="1" x14ac:dyDescent="0.25">
      <c r="A382" s="53" t="s">
        <v>3469</v>
      </c>
      <c r="B382" t="s">
        <v>124</v>
      </c>
      <c r="C382" t="s">
        <v>3470</v>
      </c>
      <c r="D382" t="s">
        <v>148</v>
      </c>
      <c r="E382" t="s">
        <v>129</v>
      </c>
      <c r="F382" t="s">
        <v>129</v>
      </c>
      <c r="G382" t="s">
        <v>139</v>
      </c>
      <c r="H382" t="s">
        <v>128</v>
      </c>
      <c r="I382" t="s">
        <v>129</v>
      </c>
      <c r="J382" s="53" t="s">
        <v>130</v>
      </c>
      <c r="K382" t="s">
        <v>131</v>
      </c>
      <c r="L382" t="s">
        <v>569</v>
      </c>
      <c r="M382" t="s">
        <v>570</v>
      </c>
      <c r="N382" t="s">
        <v>3471</v>
      </c>
      <c r="O382" s="54">
        <v>45467.415867013886</v>
      </c>
      <c r="P382" s="54">
        <v>45471.421203796293</v>
      </c>
      <c r="Q382" s="2">
        <v>45292</v>
      </c>
      <c r="R382" s="2">
        <v>45657</v>
      </c>
      <c r="S382" s="2">
        <v>45292</v>
      </c>
      <c r="T382" s="2">
        <v>45657</v>
      </c>
      <c r="U382" t="s">
        <v>129</v>
      </c>
      <c r="V382" s="2">
        <v>45471</v>
      </c>
      <c r="W382">
        <f t="shared" si="25"/>
        <v>6</v>
      </c>
      <c r="X382">
        <f t="shared" si="26"/>
        <v>2024</v>
      </c>
      <c r="Y382">
        <f t="shared" si="27"/>
        <v>6</v>
      </c>
      <c r="Z382">
        <f t="shared" si="28"/>
        <v>2024</v>
      </c>
      <c r="AA382" s="111">
        <f t="shared" si="29"/>
        <v>4.0053367824075394</v>
      </c>
    </row>
    <row r="383" spans="1:27" hidden="1" x14ac:dyDescent="0.25">
      <c r="A383" s="53" t="s">
        <v>3472</v>
      </c>
      <c r="B383" t="s">
        <v>124</v>
      </c>
      <c r="C383" t="s">
        <v>3473</v>
      </c>
      <c r="D383" t="s">
        <v>148</v>
      </c>
      <c r="E383" t="s">
        <v>129</v>
      </c>
      <c r="F383" t="s">
        <v>129</v>
      </c>
      <c r="G383" t="s">
        <v>139</v>
      </c>
      <c r="H383" t="s">
        <v>128</v>
      </c>
      <c r="I383" t="s">
        <v>129</v>
      </c>
      <c r="J383" s="53" t="s">
        <v>130</v>
      </c>
      <c r="K383" t="s">
        <v>131</v>
      </c>
      <c r="L383" t="s">
        <v>129</v>
      </c>
      <c r="M383" t="s">
        <v>129</v>
      </c>
      <c r="N383" t="s">
        <v>129</v>
      </c>
      <c r="O383" s="54">
        <v>45464.52228715278</v>
      </c>
      <c r="P383" s="54">
        <v>45484.480432962962</v>
      </c>
      <c r="Q383" s="2">
        <v>45292</v>
      </c>
      <c r="R383" s="2">
        <v>45657</v>
      </c>
      <c r="S383" s="2">
        <v>45292</v>
      </c>
      <c r="T383" s="2">
        <v>45657</v>
      </c>
      <c r="U383" s="2">
        <v>45464</v>
      </c>
      <c r="V383" s="2">
        <v>45484</v>
      </c>
      <c r="W383">
        <f t="shared" si="25"/>
        <v>6</v>
      </c>
      <c r="X383">
        <f t="shared" si="26"/>
        <v>2024</v>
      </c>
      <c r="Y383">
        <f t="shared" si="27"/>
        <v>7</v>
      </c>
      <c r="Z383">
        <f t="shared" si="28"/>
        <v>2024</v>
      </c>
      <c r="AA383" s="111">
        <f t="shared" si="29"/>
        <v>19.958145810182032</v>
      </c>
    </row>
    <row r="384" spans="1:27" hidden="1" x14ac:dyDescent="0.25">
      <c r="A384" s="53" t="s">
        <v>3474</v>
      </c>
      <c r="B384" t="s">
        <v>124</v>
      </c>
      <c r="C384" t="s">
        <v>3475</v>
      </c>
      <c r="D384" t="s">
        <v>148</v>
      </c>
      <c r="E384" t="s">
        <v>129</v>
      </c>
      <c r="F384" t="s">
        <v>129</v>
      </c>
      <c r="G384" t="s">
        <v>139</v>
      </c>
      <c r="H384" t="s">
        <v>128</v>
      </c>
      <c r="I384" t="s">
        <v>129</v>
      </c>
      <c r="J384" s="53" t="s">
        <v>130</v>
      </c>
      <c r="K384" t="s">
        <v>131</v>
      </c>
      <c r="L384" t="s">
        <v>569</v>
      </c>
      <c r="M384" t="s">
        <v>570</v>
      </c>
      <c r="N384" t="s">
        <v>3476</v>
      </c>
      <c r="O384" s="54">
        <v>45464.491674039353</v>
      </c>
      <c r="P384" s="54">
        <v>45464.563251921296</v>
      </c>
      <c r="Q384" s="2">
        <v>45292</v>
      </c>
      <c r="R384" s="2">
        <v>45657</v>
      </c>
      <c r="S384" s="2">
        <v>45292</v>
      </c>
      <c r="T384" s="2">
        <v>45657</v>
      </c>
      <c r="U384" t="s">
        <v>129</v>
      </c>
      <c r="V384" s="2">
        <v>45464</v>
      </c>
      <c r="W384">
        <f t="shared" si="25"/>
        <v>6</v>
      </c>
      <c r="X384">
        <f t="shared" si="26"/>
        <v>2024</v>
      </c>
      <c r="Y384">
        <f t="shared" si="27"/>
        <v>6</v>
      </c>
      <c r="Z384">
        <f t="shared" si="28"/>
        <v>2024</v>
      </c>
      <c r="AA384" s="111">
        <f t="shared" si="29"/>
        <v>7.1577881943085231E-2</v>
      </c>
    </row>
    <row r="385" spans="1:27" x14ac:dyDescent="0.25">
      <c r="A385" s="53" t="s">
        <v>3477</v>
      </c>
      <c r="B385" t="s">
        <v>124</v>
      </c>
      <c r="C385" t="s">
        <v>3478</v>
      </c>
      <c r="D385" t="s">
        <v>171</v>
      </c>
      <c r="E385" t="s">
        <v>129</v>
      </c>
      <c r="F385" t="s">
        <v>129</v>
      </c>
      <c r="G385" t="s">
        <v>129</v>
      </c>
      <c r="H385" t="s">
        <v>128</v>
      </c>
      <c r="I385" s="53" t="s">
        <v>1673</v>
      </c>
      <c r="J385" s="53" t="s">
        <v>3479</v>
      </c>
      <c r="K385" t="s">
        <v>720</v>
      </c>
      <c r="L385" t="s">
        <v>129</v>
      </c>
      <c r="M385" t="s">
        <v>129</v>
      </c>
      <c r="N385" t="s">
        <v>129</v>
      </c>
      <c r="O385" s="54">
        <v>45462.727731006948</v>
      </c>
      <c r="P385" s="54">
        <v>45476.460867627313</v>
      </c>
      <c r="Q385" s="2">
        <v>45292</v>
      </c>
      <c r="R385" s="2">
        <v>45473</v>
      </c>
      <c r="S385" s="2">
        <v>45292</v>
      </c>
      <c r="T385" s="2">
        <v>45473</v>
      </c>
      <c r="U385" t="s">
        <v>129</v>
      </c>
      <c r="V385" s="2">
        <v>45476</v>
      </c>
      <c r="W385">
        <f t="shared" si="25"/>
        <v>6</v>
      </c>
      <c r="X385">
        <f t="shared" si="26"/>
        <v>2024</v>
      </c>
      <c r="Y385">
        <f t="shared" si="27"/>
        <v>7</v>
      </c>
      <c r="Z385">
        <f t="shared" si="28"/>
        <v>2024</v>
      </c>
      <c r="AA385" s="111">
        <f t="shared" si="29"/>
        <v>13.733136620365258</v>
      </c>
    </row>
    <row r="386" spans="1:27" hidden="1" x14ac:dyDescent="0.25">
      <c r="A386" s="53" t="s">
        <v>3480</v>
      </c>
      <c r="B386" t="s">
        <v>124</v>
      </c>
      <c r="C386" t="s">
        <v>3481</v>
      </c>
      <c r="D386" t="s">
        <v>148</v>
      </c>
      <c r="E386" t="s">
        <v>129</v>
      </c>
      <c r="F386" t="s">
        <v>129</v>
      </c>
      <c r="G386" t="s">
        <v>139</v>
      </c>
      <c r="H386" t="s">
        <v>128</v>
      </c>
      <c r="I386" t="s">
        <v>129</v>
      </c>
      <c r="J386" s="53" t="s">
        <v>130</v>
      </c>
      <c r="K386" t="s">
        <v>131</v>
      </c>
      <c r="L386" t="s">
        <v>569</v>
      </c>
      <c r="M386" t="s">
        <v>570</v>
      </c>
      <c r="N386" t="s">
        <v>3482</v>
      </c>
      <c r="O386" s="54">
        <v>45462.362262141207</v>
      </c>
      <c r="P386" s="54">
        <v>45464.595110405091</v>
      </c>
      <c r="Q386" s="2">
        <v>45292</v>
      </c>
      <c r="R386" s="2">
        <v>45657</v>
      </c>
      <c r="S386" s="2">
        <v>45292</v>
      </c>
      <c r="T386" s="2">
        <v>45657</v>
      </c>
      <c r="U386" t="s">
        <v>129</v>
      </c>
      <c r="V386" s="2">
        <v>45464</v>
      </c>
      <c r="W386">
        <f t="shared" si="25"/>
        <v>6</v>
      </c>
      <c r="X386">
        <f t="shared" si="26"/>
        <v>2024</v>
      </c>
      <c r="Y386">
        <f t="shared" si="27"/>
        <v>6</v>
      </c>
      <c r="Z386">
        <f t="shared" si="28"/>
        <v>2024</v>
      </c>
      <c r="AA386" s="111">
        <f t="shared" si="29"/>
        <v>2.2328482638840796</v>
      </c>
    </row>
    <row r="387" spans="1:27" hidden="1" x14ac:dyDescent="0.25">
      <c r="A387" s="53" t="s">
        <v>3483</v>
      </c>
      <c r="B387" t="s">
        <v>124</v>
      </c>
      <c r="C387" t="s">
        <v>3484</v>
      </c>
      <c r="D387" t="s">
        <v>148</v>
      </c>
      <c r="E387" t="s">
        <v>129</v>
      </c>
      <c r="F387" t="s">
        <v>129</v>
      </c>
      <c r="G387" t="s">
        <v>139</v>
      </c>
      <c r="H387" t="s">
        <v>128</v>
      </c>
      <c r="I387" t="s">
        <v>129</v>
      </c>
      <c r="J387" s="53" t="s">
        <v>130</v>
      </c>
      <c r="K387" t="s">
        <v>131</v>
      </c>
      <c r="L387" t="s">
        <v>569</v>
      </c>
      <c r="M387" t="s">
        <v>129</v>
      </c>
      <c r="N387" t="s">
        <v>3485</v>
      </c>
      <c r="O387" s="54">
        <v>45461.464570312499</v>
      </c>
      <c r="P387" s="54">
        <v>45462.540900763888</v>
      </c>
      <c r="Q387" s="2">
        <v>45292</v>
      </c>
      <c r="R387" s="2">
        <v>45657</v>
      </c>
      <c r="S387" s="2">
        <v>45292</v>
      </c>
      <c r="T387" s="2">
        <v>45657</v>
      </c>
      <c r="U387" t="s">
        <v>129</v>
      </c>
      <c r="V387" s="2">
        <v>45462</v>
      </c>
      <c r="W387">
        <f t="shared" ref="W387:W417" si="30">MONTH(O387)</f>
        <v>6</v>
      </c>
      <c r="X387">
        <f t="shared" ref="X387:X417" si="31">YEAR(O387)</f>
        <v>2024</v>
      </c>
      <c r="Y387">
        <f t="shared" ref="Y387:Y417" si="32">IFERROR(MONTH(P387),0)</f>
        <v>6</v>
      </c>
      <c r="Z387">
        <f t="shared" ref="Z387:Z417" si="33">IFERROR(YEAR(P387),0)</f>
        <v>2024</v>
      </c>
      <c r="AA387" s="111">
        <f t="shared" ref="AA387:AA450" si="34">IFERROR(P387-O387,0)</f>
        <v>1.0763304513893672</v>
      </c>
    </row>
    <row r="388" spans="1:27" hidden="1" x14ac:dyDescent="0.25">
      <c r="A388" s="53" t="s">
        <v>1339</v>
      </c>
      <c r="B388" t="s">
        <v>124</v>
      </c>
      <c r="C388" t="s">
        <v>1340</v>
      </c>
      <c r="D388" t="s">
        <v>148</v>
      </c>
      <c r="E388" t="s">
        <v>129</v>
      </c>
      <c r="F388" t="s">
        <v>129</v>
      </c>
      <c r="G388" t="s">
        <v>139</v>
      </c>
      <c r="H388" t="s">
        <v>128</v>
      </c>
      <c r="I388" t="s">
        <v>129</v>
      </c>
      <c r="J388" s="53" t="s">
        <v>130</v>
      </c>
      <c r="K388" t="s">
        <v>131</v>
      </c>
      <c r="L388" t="s">
        <v>569</v>
      </c>
      <c r="M388" t="s">
        <v>570</v>
      </c>
      <c r="N388" t="s">
        <v>1341</v>
      </c>
      <c r="O388" s="54">
        <v>45460.558500636573</v>
      </c>
      <c r="P388" s="54">
        <v>45462.365800219908</v>
      </c>
      <c r="Q388" s="2">
        <v>45292</v>
      </c>
      <c r="R388" s="2">
        <v>45657</v>
      </c>
      <c r="S388" s="2">
        <v>45292</v>
      </c>
      <c r="T388" s="2">
        <v>45657</v>
      </c>
      <c r="U388" t="s">
        <v>129</v>
      </c>
      <c r="V388" s="2">
        <v>45462</v>
      </c>
      <c r="W388">
        <f t="shared" si="30"/>
        <v>6</v>
      </c>
      <c r="X388">
        <f t="shared" si="31"/>
        <v>2024</v>
      </c>
      <c r="Y388">
        <f t="shared" si="32"/>
        <v>6</v>
      </c>
      <c r="Z388">
        <f t="shared" si="33"/>
        <v>2024</v>
      </c>
      <c r="AA388" s="111">
        <f t="shared" si="34"/>
        <v>1.8072995833354071</v>
      </c>
    </row>
    <row r="389" spans="1:27" hidden="1" x14ac:dyDescent="0.25">
      <c r="A389" s="53" t="s">
        <v>1342</v>
      </c>
      <c r="B389" t="s">
        <v>124</v>
      </c>
      <c r="C389" t="s">
        <v>1343</v>
      </c>
      <c r="D389" t="s">
        <v>148</v>
      </c>
      <c r="E389" t="s">
        <v>135</v>
      </c>
      <c r="F389" t="s">
        <v>129</v>
      </c>
      <c r="G389" t="s">
        <v>139</v>
      </c>
      <c r="H389" t="s">
        <v>128</v>
      </c>
      <c r="I389" t="s">
        <v>129</v>
      </c>
      <c r="J389" s="53" t="s">
        <v>130</v>
      </c>
      <c r="K389" t="s">
        <v>131</v>
      </c>
      <c r="L389" t="s">
        <v>129</v>
      </c>
      <c r="M389" t="s">
        <v>129</v>
      </c>
      <c r="N389" t="s">
        <v>129</v>
      </c>
      <c r="O389" s="54">
        <v>45460.428963391205</v>
      </c>
      <c r="P389" s="54">
        <v>45467.612048495372</v>
      </c>
      <c r="Q389" s="2">
        <v>45292</v>
      </c>
      <c r="R389" s="2">
        <v>45657</v>
      </c>
      <c r="S389" s="2">
        <v>45292</v>
      </c>
      <c r="T389" s="2">
        <v>45657</v>
      </c>
      <c r="U389" s="2">
        <v>45460</v>
      </c>
      <c r="V389" s="2">
        <v>45467</v>
      </c>
      <c r="W389">
        <f t="shared" si="30"/>
        <v>6</v>
      </c>
      <c r="X389">
        <f t="shared" si="31"/>
        <v>2024</v>
      </c>
      <c r="Y389">
        <f t="shared" si="32"/>
        <v>6</v>
      </c>
      <c r="Z389">
        <f t="shared" si="33"/>
        <v>2024</v>
      </c>
      <c r="AA389" s="111">
        <f t="shared" si="34"/>
        <v>7.1830851041668211</v>
      </c>
    </row>
    <row r="390" spans="1:27" x14ac:dyDescent="0.25">
      <c r="A390" s="53" t="s">
        <v>1333</v>
      </c>
      <c r="B390" t="s">
        <v>124</v>
      </c>
      <c r="C390" t="s">
        <v>1334</v>
      </c>
      <c r="D390" t="s">
        <v>148</v>
      </c>
      <c r="E390" t="s">
        <v>135</v>
      </c>
      <c r="F390" t="s">
        <v>1364</v>
      </c>
      <c r="G390" t="s">
        <v>806</v>
      </c>
      <c r="H390" t="s">
        <v>128</v>
      </c>
      <c r="I390" t="s">
        <v>129</v>
      </c>
      <c r="J390" s="53" t="s">
        <v>719</v>
      </c>
      <c r="K390" t="s">
        <v>720</v>
      </c>
      <c r="L390" t="s">
        <v>129</v>
      </c>
      <c r="M390" t="s">
        <v>570</v>
      </c>
      <c r="N390" t="s">
        <v>129</v>
      </c>
      <c r="O390" s="54">
        <v>45456.699053865741</v>
      </c>
      <c r="P390" s="54">
        <v>45503.387567800928</v>
      </c>
      <c r="Q390" s="2">
        <v>45469</v>
      </c>
      <c r="R390" s="2">
        <v>45482</v>
      </c>
      <c r="S390" s="2">
        <v>45292</v>
      </c>
      <c r="T390" s="2">
        <v>45657</v>
      </c>
      <c r="U390" s="2">
        <v>45475</v>
      </c>
      <c r="V390" s="2">
        <v>45503</v>
      </c>
      <c r="W390">
        <f t="shared" si="30"/>
        <v>6</v>
      </c>
      <c r="X390">
        <f t="shared" si="31"/>
        <v>2024</v>
      </c>
      <c r="Y390">
        <f t="shared" si="32"/>
        <v>7</v>
      </c>
      <c r="Z390">
        <f t="shared" si="33"/>
        <v>2024</v>
      </c>
      <c r="AA390" s="111">
        <f t="shared" si="34"/>
        <v>46.688513935187075</v>
      </c>
    </row>
    <row r="391" spans="1:27" x14ac:dyDescent="0.25">
      <c r="A391" s="53" t="s">
        <v>1336</v>
      </c>
      <c r="B391" t="s">
        <v>124</v>
      </c>
      <c r="C391" t="s">
        <v>1335</v>
      </c>
      <c r="D391" t="s">
        <v>148</v>
      </c>
      <c r="E391" t="s">
        <v>135</v>
      </c>
      <c r="F391" t="s">
        <v>1364</v>
      </c>
      <c r="G391" t="s">
        <v>806</v>
      </c>
      <c r="H391" t="s">
        <v>128</v>
      </c>
      <c r="I391" t="s">
        <v>129</v>
      </c>
      <c r="J391" s="53" t="s">
        <v>719</v>
      </c>
      <c r="K391" t="s">
        <v>720</v>
      </c>
      <c r="L391" t="s">
        <v>129</v>
      </c>
      <c r="M391" t="s">
        <v>129</v>
      </c>
      <c r="N391" t="s">
        <v>129</v>
      </c>
      <c r="O391" s="54">
        <v>45456.552468796297</v>
      </c>
      <c r="P391" s="54">
        <v>45503.387572164349</v>
      </c>
      <c r="Q391" s="2">
        <v>45469</v>
      </c>
      <c r="R391" s="2">
        <v>45482</v>
      </c>
      <c r="S391" s="2">
        <v>45292</v>
      </c>
      <c r="T391" s="2">
        <v>45657</v>
      </c>
      <c r="U391" s="2">
        <v>45474</v>
      </c>
      <c r="V391" s="2">
        <v>45503</v>
      </c>
      <c r="W391">
        <f t="shared" si="30"/>
        <v>6</v>
      </c>
      <c r="X391">
        <f t="shared" si="31"/>
        <v>2024</v>
      </c>
      <c r="Y391">
        <f t="shared" si="32"/>
        <v>7</v>
      </c>
      <c r="Z391">
        <f t="shared" si="33"/>
        <v>2024</v>
      </c>
      <c r="AA391" s="111">
        <f t="shared" si="34"/>
        <v>46.835103368051932</v>
      </c>
    </row>
    <row r="392" spans="1:27" x14ac:dyDescent="0.25">
      <c r="A392" s="53" t="s">
        <v>717</v>
      </c>
      <c r="B392" t="s">
        <v>124</v>
      </c>
      <c r="C392" t="s">
        <v>718</v>
      </c>
      <c r="D392" t="s">
        <v>148</v>
      </c>
      <c r="E392" t="s">
        <v>135</v>
      </c>
      <c r="F392" t="s">
        <v>1364</v>
      </c>
      <c r="G392" t="s">
        <v>806</v>
      </c>
      <c r="H392" t="s">
        <v>128</v>
      </c>
      <c r="I392" t="s">
        <v>129</v>
      </c>
      <c r="J392" s="53" t="s">
        <v>719</v>
      </c>
      <c r="K392" t="s">
        <v>720</v>
      </c>
      <c r="L392" t="s">
        <v>129</v>
      </c>
      <c r="M392" t="s">
        <v>129</v>
      </c>
      <c r="N392" t="s">
        <v>129</v>
      </c>
      <c r="O392" s="54">
        <v>45455.528040150464</v>
      </c>
      <c r="P392" s="54">
        <v>45503.387568333332</v>
      </c>
      <c r="Q392" s="2">
        <v>45469</v>
      </c>
      <c r="R392" s="2">
        <v>45482</v>
      </c>
      <c r="S392" s="2">
        <v>45292</v>
      </c>
      <c r="T392" s="2">
        <v>45657</v>
      </c>
      <c r="U392" s="2">
        <v>45471</v>
      </c>
      <c r="V392" s="2">
        <v>45503</v>
      </c>
      <c r="W392">
        <f t="shared" si="30"/>
        <v>6</v>
      </c>
      <c r="X392">
        <f t="shared" si="31"/>
        <v>2024</v>
      </c>
      <c r="Y392">
        <f t="shared" si="32"/>
        <v>7</v>
      </c>
      <c r="Z392">
        <f t="shared" si="33"/>
        <v>2024</v>
      </c>
      <c r="AA392" s="111">
        <f t="shared" si="34"/>
        <v>47.859528182867507</v>
      </c>
    </row>
    <row r="393" spans="1:27" hidden="1" x14ac:dyDescent="0.25">
      <c r="A393" s="53" t="s">
        <v>721</v>
      </c>
      <c r="B393" t="s">
        <v>124</v>
      </c>
      <c r="C393" t="s">
        <v>722</v>
      </c>
      <c r="D393" t="s">
        <v>148</v>
      </c>
      <c r="E393" t="s">
        <v>129</v>
      </c>
      <c r="F393" t="s">
        <v>129</v>
      </c>
      <c r="G393" t="s">
        <v>139</v>
      </c>
      <c r="H393" t="s">
        <v>128</v>
      </c>
      <c r="I393" t="s">
        <v>129</v>
      </c>
      <c r="J393" s="53" t="s">
        <v>130</v>
      </c>
      <c r="K393" t="s">
        <v>131</v>
      </c>
      <c r="L393" t="s">
        <v>569</v>
      </c>
      <c r="M393" t="s">
        <v>580</v>
      </c>
      <c r="N393" t="s">
        <v>723</v>
      </c>
      <c r="O393" s="54">
        <v>45454.410691412035</v>
      </c>
      <c r="P393" s="54">
        <v>45454.679709155091</v>
      </c>
      <c r="Q393" s="2">
        <v>45292</v>
      </c>
      <c r="R393" s="2">
        <v>45657</v>
      </c>
      <c r="S393" s="2">
        <v>45292</v>
      </c>
      <c r="T393" s="2">
        <v>45657</v>
      </c>
      <c r="U393" t="s">
        <v>129</v>
      </c>
      <c r="V393" s="2">
        <v>45454</v>
      </c>
      <c r="W393">
        <f t="shared" si="30"/>
        <v>6</v>
      </c>
      <c r="X393">
        <f t="shared" si="31"/>
        <v>2024</v>
      </c>
      <c r="Y393">
        <f t="shared" si="32"/>
        <v>6</v>
      </c>
      <c r="Z393">
        <f t="shared" si="33"/>
        <v>2024</v>
      </c>
      <c r="AA393" s="111">
        <f t="shared" si="34"/>
        <v>0.26901774305588333</v>
      </c>
    </row>
    <row r="394" spans="1:27" x14ac:dyDescent="0.25">
      <c r="A394" s="53" t="s">
        <v>724</v>
      </c>
      <c r="B394" t="s">
        <v>124</v>
      </c>
      <c r="C394" t="s">
        <v>725</v>
      </c>
      <c r="D394" t="s">
        <v>148</v>
      </c>
      <c r="E394" t="s">
        <v>288</v>
      </c>
      <c r="F394" t="s">
        <v>1364</v>
      </c>
      <c r="G394" t="s">
        <v>806</v>
      </c>
      <c r="H394" t="s">
        <v>128</v>
      </c>
      <c r="I394" t="s">
        <v>129</v>
      </c>
      <c r="J394" s="53" t="s">
        <v>719</v>
      </c>
      <c r="K394" t="s">
        <v>720</v>
      </c>
      <c r="L394" t="s">
        <v>129</v>
      </c>
      <c r="M394" t="s">
        <v>129</v>
      </c>
      <c r="N394" t="s">
        <v>129</v>
      </c>
      <c r="O394" s="54">
        <v>45453.726218090276</v>
      </c>
      <c r="P394" s="54">
        <v>45503.387572997686</v>
      </c>
      <c r="Q394" s="2">
        <v>45469</v>
      </c>
      <c r="R394" s="2">
        <v>45482</v>
      </c>
      <c r="S394" s="2">
        <v>45292</v>
      </c>
      <c r="T394" s="2">
        <v>45657</v>
      </c>
      <c r="U394" s="2">
        <v>45474</v>
      </c>
      <c r="V394" s="2">
        <v>45503</v>
      </c>
      <c r="W394">
        <f t="shared" si="30"/>
        <v>6</v>
      </c>
      <c r="X394">
        <f t="shared" si="31"/>
        <v>2024</v>
      </c>
      <c r="Y394">
        <f t="shared" si="32"/>
        <v>7</v>
      </c>
      <c r="Z394">
        <f t="shared" si="33"/>
        <v>2024</v>
      </c>
      <c r="AA394" s="111">
        <f t="shared" si="34"/>
        <v>49.661354907409986</v>
      </c>
    </row>
    <row r="395" spans="1:27" x14ac:dyDescent="0.25">
      <c r="A395" s="53" t="s">
        <v>727</v>
      </c>
      <c r="B395" t="s">
        <v>124</v>
      </c>
      <c r="C395" t="s">
        <v>728</v>
      </c>
      <c r="D395" t="s">
        <v>148</v>
      </c>
      <c r="E395" t="s">
        <v>129</v>
      </c>
      <c r="F395" t="s">
        <v>129</v>
      </c>
      <c r="G395" t="s">
        <v>129</v>
      </c>
      <c r="H395" t="s">
        <v>128</v>
      </c>
      <c r="I395" t="s">
        <v>129</v>
      </c>
      <c r="J395" s="53" t="s">
        <v>719</v>
      </c>
      <c r="K395" t="s">
        <v>720</v>
      </c>
      <c r="L395" t="s">
        <v>129</v>
      </c>
      <c r="M395" t="s">
        <v>129</v>
      </c>
      <c r="N395" t="s">
        <v>729</v>
      </c>
      <c r="O395" s="54">
        <v>45450.606428425926</v>
      </c>
      <c r="P395" s="54">
        <v>45460.421363171299</v>
      </c>
      <c r="Q395" s="2">
        <v>45292</v>
      </c>
      <c r="R395" t="s">
        <v>129</v>
      </c>
      <c r="S395" s="2">
        <v>45292</v>
      </c>
      <c r="T395" s="2">
        <v>45657</v>
      </c>
      <c r="U395" s="2">
        <v>45450</v>
      </c>
      <c r="V395" s="2">
        <v>45460</v>
      </c>
      <c r="W395">
        <f t="shared" si="30"/>
        <v>6</v>
      </c>
      <c r="X395">
        <f t="shared" si="31"/>
        <v>2024</v>
      </c>
      <c r="Y395">
        <f t="shared" si="32"/>
        <v>6</v>
      </c>
      <c r="Z395">
        <f t="shared" si="33"/>
        <v>2024</v>
      </c>
      <c r="AA395" s="111">
        <f t="shared" si="34"/>
        <v>9.8149347453727387</v>
      </c>
    </row>
    <row r="396" spans="1:27" hidden="1" x14ac:dyDescent="0.25">
      <c r="A396" s="53" t="s">
        <v>730</v>
      </c>
      <c r="B396" t="s">
        <v>124</v>
      </c>
      <c r="C396" t="s">
        <v>731</v>
      </c>
      <c r="D396" t="s">
        <v>148</v>
      </c>
      <c r="E396" t="s">
        <v>129</v>
      </c>
      <c r="F396" t="s">
        <v>129</v>
      </c>
      <c r="G396" t="s">
        <v>139</v>
      </c>
      <c r="H396" t="s">
        <v>128</v>
      </c>
      <c r="I396" t="s">
        <v>129</v>
      </c>
      <c r="J396" s="53" t="s">
        <v>130</v>
      </c>
      <c r="K396" t="s">
        <v>131</v>
      </c>
      <c r="L396" t="s">
        <v>569</v>
      </c>
      <c r="M396" t="s">
        <v>580</v>
      </c>
      <c r="N396" t="s">
        <v>732</v>
      </c>
      <c r="O396" s="54">
        <v>45450.539323275465</v>
      </c>
      <c r="P396" s="54">
        <v>45454.580866574077</v>
      </c>
      <c r="Q396" s="2">
        <v>45292</v>
      </c>
      <c r="R396" s="2">
        <v>45657</v>
      </c>
      <c r="S396" s="2">
        <v>45292</v>
      </c>
      <c r="T396" s="2">
        <v>45657</v>
      </c>
      <c r="U396" t="s">
        <v>129</v>
      </c>
      <c r="V396" s="2">
        <v>45454</v>
      </c>
      <c r="W396">
        <f t="shared" si="30"/>
        <v>6</v>
      </c>
      <c r="X396">
        <f t="shared" si="31"/>
        <v>2024</v>
      </c>
      <c r="Y396">
        <f t="shared" si="32"/>
        <v>6</v>
      </c>
      <c r="Z396">
        <f t="shared" si="33"/>
        <v>2024</v>
      </c>
      <c r="AA396" s="111">
        <f t="shared" si="34"/>
        <v>4.0415432986119413</v>
      </c>
    </row>
    <row r="397" spans="1:27" x14ac:dyDescent="0.25">
      <c r="A397" s="53" t="s">
        <v>733</v>
      </c>
      <c r="B397" t="s">
        <v>124</v>
      </c>
      <c r="C397" t="s">
        <v>1344</v>
      </c>
      <c r="D397" t="s">
        <v>148</v>
      </c>
      <c r="E397" t="s">
        <v>129</v>
      </c>
      <c r="F397" t="s">
        <v>129</v>
      </c>
      <c r="G397" t="s">
        <v>129</v>
      </c>
      <c r="H397" t="s">
        <v>128</v>
      </c>
      <c r="I397" t="s">
        <v>129</v>
      </c>
      <c r="J397" s="53" t="s">
        <v>719</v>
      </c>
      <c r="K397" t="s">
        <v>720</v>
      </c>
      <c r="L397" t="s">
        <v>129</v>
      </c>
      <c r="M397" t="s">
        <v>570</v>
      </c>
      <c r="N397" t="s">
        <v>129</v>
      </c>
      <c r="O397" s="54">
        <v>45450.505669444443</v>
      </c>
      <c r="P397" s="54">
        <v>45461.397465775466</v>
      </c>
      <c r="Q397" s="2">
        <v>45292</v>
      </c>
      <c r="R397" t="s">
        <v>129</v>
      </c>
      <c r="S397" s="2">
        <v>45292</v>
      </c>
      <c r="T397" s="2">
        <v>45657</v>
      </c>
      <c r="U397" t="s">
        <v>129</v>
      </c>
      <c r="V397" s="2">
        <v>45461</v>
      </c>
      <c r="W397">
        <f t="shared" si="30"/>
        <v>6</v>
      </c>
      <c r="X397">
        <f t="shared" si="31"/>
        <v>2024</v>
      </c>
      <c r="Y397">
        <f t="shared" si="32"/>
        <v>6</v>
      </c>
      <c r="Z397">
        <f t="shared" si="33"/>
        <v>2024</v>
      </c>
      <c r="AA397" s="111">
        <f t="shared" si="34"/>
        <v>10.891796331023215</v>
      </c>
    </row>
    <row r="398" spans="1:27" x14ac:dyDescent="0.25">
      <c r="A398" s="53" t="s">
        <v>734</v>
      </c>
      <c r="B398" t="s">
        <v>124</v>
      </c>
      <c r="C398" t="s">
        <v>735</v>
      </c>
      <c r="D398" t="s">
        <v>148</v>
      </c>
      <c r="E398" t="s">
        <v>129</v>
      </c>
      <c r="F398" t="s">
        <v>129</v>
      </c>
      <c r="G398" t="s">
        <v>129</v>
      </c>
      <c r="H398" t="s">
        <v>736</v>
      </c>
      <c r="I398" t="s">
        <v>129</v>
      </c>
      <c r="J398" s="53" t="s">
        <v>719</v>
      </c>
      <c r="K398" t="s">
        <v>720</v>
      </c>
      <c r="L398" t="s">
        <v>129</v>
      </c>
      <c r="M398" t="s">
        <v>570</v>
      </c>
      <c r="N398" t="s">
        <v>129</v>
      </c>
      <c r="O398" s="54">
        <v>45449.598338414355</v>
      </c>
      <c r="P398" s="54">
        <v>45455.472427881941</v>
      </c>
      <c r="Q398" s="2">
        <v>45292</v>
      </c>
      <c r="R398" t="s">
        <v>129</v>
      </c>
      <c r="S398" s="2">
        <v>45292</v>
      </c>
      <c r="T398" s="2">
        <v>45657</v>
      </c>
      <c r="U398" t="s">
        <v>129</v>
      </c>
      <c r="V398" s="2">
        <v>45455</v>
      </c>
      <c r="W398">
        <f t="shared" si="30"/>
        <v>6</v>
      </c>
      <c r="X398">
        <f t="shared" si="31"/>
        <v>2024</v>
      </c>
      <c r="Y398">
        <f t="shared" si="32"/>
        <v>6</v>
      </c>
      <c r="Z398">
        <f t="shared" si="33"/>
        <v>2024</v>
      </c>
      <c r="AA398" s="111">
        <f t="shared" si="34"/>
        <v>5.8740894675866002</v>
      </c>
    </row>
    <row r="399" spans="1:27" hidden="1" x14ac:dyDescent="0.25">
      <c r="A399" s="53" t="s">
        <v>737</v>
      </c>
      <c r="B399" t="s">
        <v>124</v>
      </c>
      <c r="C399" t="s">
        <v>738</v>
      </c>
      <c r="D399" t="s">
        <v>148</v>
      </c>
      <c r="E399" t="s">
        <v>129</v>
      </c>
      <c r="F399" t="s">
        <v>129</v>
      </c>
      <c r="G399" t="s">
        <v>139</v>
      </c>
      <c r="H399" t="s">
        <v>128</v>
      </c>
      <c r="I399" t="s">
        <v>129</v>
      </c>
      <c r="J399" s="53" t="s">
        <v>130</v>
      </c>
      <c r="K399" t="s">
        <v>131</v>
      </c>
      <c r="L399" t="s">
        <v>569</v>
      </c>
      <c r="M399" t="s">
        <v>570</v>
      </c>
      <c r="N399" t="s">
        <v>739</v>
      </c>
      <c r="O399" s="54">
        <v>45449.590658032408</v>
      </c>
      <c r="P399" s="54">
        <v>45450.49415791667</v>
      </c>
      <c r="Q399" s="2">
        <v>45292</v>
      </c>
      <c r="R399" s="2">
        <v>45657</v>
      </c>
      <c r="S399" s="2">
        <v>45292</v>
      </c>
      <c r="T399" s="2">
        <v>45657</v>
      </c>
      <c r="U399" t="s">
        <v>129</v>
      </c>
      <c r="V399" s="2">
        <v>45450</v>
      </c>
      <c r="W399">
        <f t="shared" si="30"/>
        <v>6</v>
      </c>
      <c r="X399">
        <f t="shared" si="31"/>
        <v>2024</v>
      </c>
      <c r="Y399">
        <f t="shared" si="32"/>
        <v>6</v>
      </c>
      <c r="Z399">
        <f t="shared" si="33"/>
        <v>2024</v>
      </c>
      <c r="AA399" s="111">
        <f t="shared" si="34"/>
        <v>0.90349988426169148</v>
      </c>
    </row>
    <row r="400" spans="1:27" hidden="1" x14ac:dyDescent="0.25">
      <c r="A400" s="53" t="s">
        <v>740</v>
      </c>
      <c r="B400" t="s">
        <v>124</v>
      </c>
      <c r="C400" t="s">
        <v>741</v>
      </c>
      <c r="D400" t="s">
        <v>148</v>
      </c>
      <c r="E400" t="s">
        <v>129</v>
      </c>
      <c r="F400" t="s">
        <v>129</v>
      </c>
      <c r="G400" t="s">
        <v>139</v>
      </c>
      <c r="H400" t="s">
        <v>128</v>
      </c>
      <c r="I400" t="s">
        <v>129</v>
      </c>
      <c r="J400" s="53" t="s">
        <v>130</v>
      </c>
      <c r="K400" t="s">
        <v>131</v>
      </c>
      <c r="L400" t="s">
        <v>569</v>
      </c>
      <c r="M400" t="s">
        <v>570</v>
      </c>
      <c r="N400" t="s">
        <v>742</v>
      </c>
      <c r="O400" s="54">
        <v>45449.584953622689</v>
      </c>
      <c r="P400" s="54">
        <v>45462.365367650462</v>
      </c>
      <c r="Q400" s="2">
        <v>45292</v>
      </c>
      <c r="R400" s="2">
        <v>45657</v>
      </c>
      <c r="S400" s="2">
        <v>45292</v>
      </c>
      <c r="T400" s="2">
        <v>45657</v>
      </c>
      <c r="U400" t="s">
        <v>129</v>
      </c>
      <c r="V400" s="2">
        <v>45462</v>
      </c>
      <c r="W400">
        <f t="shared" si="30"/>
        <v>6</v>
      </c>
      <c r="X400">
        <f t="shared" si="31"/>
        <v>2024</v>
      </c>
      <c r="Y400">
        <f t="shared" si="32"/>
        <v>6</v>
      </c>
      <c r="Z400">
        <f t="shared" si="33"/>
        <v>2024</v>
      </c>
      <c r="AA400" s="111">
        <f t="shared" si="34"/>
        <v>12.780414027773077</v>
      </c>
    </row>
    <row r="401" spans="1:27" hidden="1" x14ac:dyDescent="0.25">
      <c r="A401" s="53" t="s">
        <v>743</v>
      </c>
      <c r="B401" t="s">
        <v>124</v>
      </c>
      <c r="C401" t="s">
        <v>744</v>
      </c>
      <c r="D401" t="s">
        <v>148</v>
      </c>
      <c r="E401" t="s">
        <v>129</v>
      </c>
      <c r="F401" t="s">
        <v>129</v>
      </c>
      <c r="G401" t="s">
        <v>139</v>
      </c>
      <c r="H401" t="s">
        <v>128</v>
      </c>
      <c r="I401" t="s">
        <v>129</v>
      </c>
      <c r="J401" s="53" t="s">
        <v>130</v>
      </c>
      <c r="K401" t="s">
        <v>131</v>
      </c>
      <c r="L401" t="s">
        <v>569</v>
      </c>
      <c r="M401" t="s">
        <v>570</v>
      </c>
      <c r="N401" t="s">
        <v>745</v>
      </c>
      <c r="O401" s="54">
        <v>45449.436934421297</v>
      </c>
      <c r="P401" s="54">
        <v>45453.419665347225</v>
      </c>
      <c r="Q401" s="2">
        <v>45292</v>
      </c>
      <c r="R401" s="2">
        <v>45657</v>
      </c>
      <c r="S401" s="2">
        <v>45292</v>
      </c>
      <c r="T401" s="2">
        <v>45657</v>
      </c>
      <c r="U401" t="s">
        <v>129</v>
      </c>
      <c r="V401" s="2">
        <v>45453</v>
      </c>
      <c r="W401">
        <f t="shared" si="30"/>
        <v>6</v>
      </c>
      <c r="X401">
        <f t="shared" si="31"/>
        <v>2024</v>
      </c>
      <c r="Y401">
        <f t="shared" si="32"/>
        <v>6</v>
      </c>
      <c r="Z401">
        <f t="shared" si="33"/>
        <v>2024</v>
      </c>
      <c r="AA401" s="111">
        <f t="shared" si="34"/>
        <v>3.9827309259271715</v>
      </c>
    </row>
    <row r="402" spans="1:27" hidden="1" x14ac:dyDescent="0.25">
      <c r="A402" s="53" t="s">
        <v>746</v>
      </c>
      <c r="B402" t="s">
        <v>124</v>
      </c>
      <c r="C402" t="s">
        <v>747</v>
      </c>
      <c r="D402" t="s">
        <v>148</v>
      </c>
      <c r="E402" t="s">
        <v>129</v>
      </c>
      <c r="F402" t="s">
        <v>129</v>
      </c>
      <c r="G402" t="s">
        <v>139</v>
      </c>
      <c r="H402" t="s">
        <v>128</v>
      </c>
      <c r="I402" t="s">
        <v>129</v>
      </c>
      <c r="J402" s="53" t="s">
        <v>3486</v>
      </c>
      <c r="K402" t="s">
        <v>131</v>
      </c>
      <c r="L402" t="s">
        <v>569</v>
      </c>
      <c r="M402" t="s">
        <v>570</v>
      </c>
      <c r="N402" t="s">
        <v>748</v>
      </c>
      <c r="O402" s="54">
        <v>45449.389962199071</v>
      </c>
      <c r="P402" s="54">
        <v>45455.412313819441</v>
      </c>
      <c r="Q402" s="2">
        <v>45292</v>
      </c>
      <c r="R402" s="2">
        <v>45657</v>
      </c>
      <c r="S402" s="2">
        <v>45292</v>
      </c>
      <c r="T402" s="2">
        <v>45657</v>
      </c>
      <c r="U402" t="s">
        <v>129</v>
      </c>
      <c r="V402" s="2">
        <v>45455</v>
      </c>
      <c r="W402">
        <f t="shared" si="30"/>
        <v>6</v>
      </c>
      <c r="X402">
        <f t="shared" si="31"/>
        <v>2024</v>
      </c>
      <c r="Y402">
        <f t="shared" si="32"/>
        <v>6</v>
      </c>
      <c r="Z402">
        <f t="shared" si="33"/>
        <v>2024</v>
      </c>
      <c r="AA402" s="111">
        <f t="shared" si="34"/>
        <v>6.0223516203695908</v>
      </c>
    </row>
    <row r="403" spans="1:27" hidden="1" x14ac:dyDescent="0.25">
      <c r="A403" s="53" t="s">
        <v>749</v>
      </c>
      <c r="B403" t="s">
        <v>124</v>
      </c>
      <c r="C403" t="s">
        <v>750</v>
      </c>
      <c r="D403" t="s">
        <v>148</v>
      </c>
      <c r="E403" t="s">
        <v>288</v>
      </c>
      <c r="F403" t="s">
        <v>3487</v>
      </c>
      <c r="G403" t="s">
        <v>104</v>
      </c>
      <c r="H403" t="s">
        <v>128</v>
      </c>
      <c r="I403" t="s">
        <v>129</v>
      </c>
      <c r="J403" s="53" t="s">
        <v>130</v>
      </c>
      <c r="K403" t="s">
        <v>131</v>
      </c>
      <c r="L403" t="s">
        <v>3536</v>
      </c>
      <c r="M403" t="s">
        <v>129</v>
      </c>
      <c r="N403" t="s">
        <v>129</v>
      </c>
      <c r="O403" s="54">
        <v>45449.054679050925</v>
      </c>
      <c r="P403" s="54">
        <v>45505.050679965279</v>
      </c>
      <c r="Q403" s="2">
        <v>45449</v>
      </c>
      <c r="R403" s="2">
        <v>45475</v>
      </c>
      <c r="S403" s="2">
        <v>45292</v>
      </c>
      <c r="T403" s="2">
        <v>45657</v>
      </c>
      <c r="U403" t="s">
        <v>129</v>
      </c>
      <c r="V403" s="2">
        <v>45504</v>
      </c>
      <c r="W403">
        <f t="shared" si="30"/>
        <v>6</v>
      </c>
      <c r="X403">
        <f t="shared" si="31"/>
        <v>2024</v>
      </c>
      <c r="Y403">
        <f t="shared" si="32"/>
        <v>8</v>
      </c>
      <c r="Z403">
        <f t="shared" si="33"/>
        <v>2024</v>
      </c>
      <c r="AA403" s="111">
        <f t="shared" si="34"/>
        <v>55.996000914354227</v>
      </c>
    </row>
    <row r="404" spans="1:27" hidden="1" x14ac:dyDescent="0.25">
      <c r="A404" s="53" t="s">
        <v>751</v>
      </c>
      <c r="B404" t="s">
        <v>124</v>
      </c>
      <c r="C404" t="s">
        <v>752</v>
      </c>
      <c r="D404" t="s">
        <v>148</v>
      </c>
      <c r="E404" t="s">
        <v>129</v>
      </c>
      <c r="F404" t="s">
        <v>129</v>
      </c>
      <c r="G404" t="s">
        <v>139</v>
      </c>
      <c r="H404" t="s">
        <v>128</v>
      </c>
      <c r="I404" t="s">
        <v>129</v>
      </c>
      <c r="J404" s="53" t="s">
        <v>130</v>
      </c>
      <c r="K404" t="s">
        <v>131</v>
      </c>
      <c r="L404" t="s">
        <v>569</v>
      </c>
      <c r="M404" t="s">
        <v>570</v>
      </c>
      <c r="N404" t="s">
        <v>753</v>
      </c>
      <c r="O404" s="54">
        <v>45448.514768553243</v>
      </c>
      <c r="P404" s="54">
        <v>45454.393987384261</v>
      </c>
      <c r="Q404" s="2">
        <v>45292</v>
      </c>
      <c r="R404" s="2">
        <v>45657</v>
      </c>
      <c r="S404" s="2">
        <v>45292</v>
      </c>
      <c r="T404" s="2">
        <v>45657</v>
      </c>
      <c r="U404" t="s">
        <v>129</v>
      </c>
      <c r="V404" s="2">
        <v>45454</v>
      </c>
      <c r="W404">
        <f t="shared" si="30"/>
        <v>6</v>
      </c>
      <c r="X404">
        <f t="shared" si="31"/>
        <v>2024</v>
      </c>
      <c r="Y404">
        <f t="shared" si="32"/>
        <v>6</v>
      </c>
      <c r="Z404">
        <f t="shared" si="33"/>
        <v>2024</v>
      </c>
      <c r="AA404" s="111">
        <f t="shared" si="34"/>
        <v>5.8792188310180791</v>
      </c>
    </row>
    <row r="405" spans="1:27" x14ac:dyDescent="0.25">
      <c r="A405" s="53" t="s">
        <v>754</v>
      </c>
      <c r="B405" t="s">
        <v>124</v>
      </c>
      <c r="C405" t="s">
        <v>755</v>
      </c>
      <c r="D405" t="s">
        <v>148</v>
      </c>
      <c r="E405" t="s">
        <v>129</v>
      </c>
      <c r="F405" t="s">
        <v>129</v>
      </c>
      <c r="G405" t="s">
        <v>129</v>
      </c>
      <c r="H405" t="s">
        <v>128</v>
      </c>
      <c r="I405" t="s">
        <v>129</v>
      </c>
      <c r="J405" s="53" t="s">
        <v>719</v>
      </c>
      <c r="K405" t="s">
        <v>720</v>
      </c>
      <c r="L405" t="s">
        <v>129</v>
      </c>
      <c r="M405" t="s">
        <v>129</v>
      </c>
      <c r="N405" t="s">
        <v>129</v>
      </c>
      <c r="O405" s="54">
        <v>45447.740318807868</v>
      </c>
      <c r="P405" s="54">
        <v>45464.475752060185</v>
      </c>
      <c r="Q405" s="2">
        <v>45292</v>
      </c>
      <c r="R405" t="s">
        <v>129</v>
      </c>
      <c r="S405" s="2">
        <v>45292</v>
      </c>
      <c r="T405" s="2">
        <v>45657</v>
      </c>
      <c r="U405" s="2">
        <v>45447</v>
      </c>
      <c r="V405" s="2">
        <v>45464</v>
      </c>
      <c r="W405">
        <f t="shared" si="30"/>
        <v>6</v>
      </c>
      <c r="X405">
        <f t="shared" si="31"/>
        <v>2024</v>
      </c>
      <c r="Y405">
        <f t="shared" si="32"/>
        <v>6</v>
      </c>
      <c r="Z405">
        <f t="shared" si="33"/>
        <v>2024</v>
      </c>
      <c r="AA405" s="111">
        <f t="shared" si="34"/>
        <v>16.735433252317307</v>
      </c>
    </row>
    <row r="406" spans="1:27" hidden="1" x14ac:dyDescent="0.25">
      <c r="A406" s="53" t="s">
        <v>756</v>
      </c>
      <c r="B406" t="s">
        <v>124</v>
      </c>
      <c r="C406" t="s">
        <v>757</v>
      </c>
      <c r="D406" t="s">
        <v>148</v>
      </c>
      <c r="E406" t="s">
        <v>129</v>
      </c>
      <c r="F406" t="s">
        <v>129</v>
      </c>
      <c r="G406" t="s">
        <v>139</v>
      </c>
      <c r="H406" t="s">
        <v>128</v>
      </c>
      <c r="I406" t="s">
        <v>129</v>
      </c>
      <c r="J406" s="53" t="s">
        <v>130</v>
      </c>
      <c r="K406" t="s">
        <v>131</v>
      </c>
      <c r="L406" t="s">
        <v>569</v>
      </c>
      <c r="M406" t="s">
        <v>570</v>
      </c>
      <c r="N406" t="s">
        <v>758</v>
      </c>
      <c r="O406" s="54">
        <v>45447.689125543984</v>
      </c>
      <c r="P406" s="54">
        <v>45447.708783668983</v>
      </c>
      <c r="Q406" s="2">
        <v>45292</v>
      </c>
      <c r="R406" s="2">
        <v>45657</v>
      </c>
      <c r="S406" s="2">
        <v>45292</v>
      </c>
      <c r="T406" s="2">
        <v>45657</v>
      </c>
      <c r="U406" t="s">
        <v>129</v>
      </c>
      <c r="V406" s="2">
        <v>45447</v>
      </c>
      <c r="W406">
        <f t="shared" si="30"/>
        <v>6</v>
      </c>
      <c r="X406">
        <f t="shared" si="31"/>
        <v>2024</v>
      </c>
      <c r="Y406">
        <f t="shared" si="32"/>
        <v>6</v>
      </c>
      <c r="Z406">
        <f t="shared" si="33"/>
        <v>2024</v>
      </c>
      <c r="AA406" s="111">
        <f t="shared" si="34"/>
        <v>1.9658124998386484E-2</v>
      </c>
    </row>
    <row r="407" spans="1:27" hidden="1" x14ac:dyDescent="0.25">
      <c r="A407" s="53" t="s">
        <v>759</v>
      </c>
      <c r="B407" t="s">
        <v>124</v>
      </c>
      <c r="C407" t="s">
        <v>760</v>
      </c>
      <c r="D407" t="s">
        <v>148</v>
      </c>
      <c r="E407" t="s">
        <v>129</v>
      </c>
      <c r="F407" t="s">
        <v>129</v>
      </c>
      <c r="G407" t="s">
        <v>139</v>
      </c>
      <c r="H407" t="s">
        <v>128</v>
      </c>
      <c r="I407" t="s">
        <v>129</v>
      </c>
      <c r="J407" s="53" t="s">
        <v>130</v>
      </c>
      <c r="K407" t="s">
        <v>131</v>
      </c>
      <c r="L407" t="s">
        <v>569</v>
      </c>
      <c r="M407" t="s">
        <v>129</v>
      </c>
      <c r="N407" t="s">
        <v>761</v>
      </c>
      <c r="O407" s="54">
        <v>45446.753407835648</v>
      </c>
      <c r="P407" s="54">
        <v>45446.767848159725</v>
      </c>
      <c r="Q407" s="2">
        <v>45292</v>
      </c>
      <c r="R407" s="2">
        <v>45657</v>
      </c>
      <c r="S407" s="2">
        <v>45292</v>
      </c>
      <c r="T407" s="2">
        <v>45657</v>
      </c>
      <c r="U407" t="s">
        <v>129</v>
      </c>
      <c r="V407" s="2">
        <v>45446</v>
      </c>
      <c r="W407">
        <f t="shared" si="30"/>
        <v>6</v>
      </c>
      <c r="X407">
        <f t="shared" si="31"/>
        <v>2024</v>
      </c>
      <c r="Y407">
        <f t="shared" si="32"/>
        <v>6</v>
      </c>
      <c r="Z407">
        <f t="shared" si="33"/>
        <v>2024</v>
      </c>
      <c r="AA407" s="111">
        <f t="shared" si="34"/>
        <v>1.4440324077440891E-2</v>
      </c>
    </row>
    <row r="408" spans="1:27" hidden="1" x14ac:dyDescent="0.25">
      <c r="A408" s="53" t="s">
        <v>762</v>
      </c>
      <c r="B408" t="s">
        <v>124</v>
      </c>
      <c r="C408" t="s">
        <v>763</v>
      </c>
      <c r="D408" t="s">
        <v>148</v>
      </c>
      <c r="E408" t="s">
        <v>129</v>
      </c>
      <c r="F408" t="s">
        <v>129</v>
      </c>
      <c r="G408" t="s">
        <v>139</v>
      </c>
      <c r="H408" t="s">
        <v>128</v>
      </c>
      <c r="I408" t="s">
        <v>129</v>
      </c>
      <c r="J408" s="53" t="s">
        <v>130</v>
      </c>
      <c r="K408" t="s">
        <v>131</v>
      </c>
      <c r="L408" t="s">
        <v>569</v>
      </c>
      <c r="M408" t="s">
        <v>570</v>
      </c>
      <c r="N408" t="s">
        <v>764</v>
      </c>
      <c r="O408" s="54">
        <v>45446.732930578706</v>
      </c>
      <c r="P408" s="54">
        <v>45454.39360826389</v>
      </c>
      <c r="Q408" s="2">
        <v>45292</v>
      </c>
      <c r="R408" s="2">
        <v>45657</v>
      </c>
      <c r="S408" s="2">
        <v>45292</v>
      </c>
      <c r="T408" s="2">
        <v>45657</v>
      </c>
      <c r="U408" t="s">
        <v>129</v>
      </c>
      <c r="V408" s="2">
        <v>45454</v>
      </c>
      <c r="W408">
        <f t="shared" si="30"/>
        <v>6</v>
      </c>
      <c r="X408">
        <f t="shared" si="31"/>
        <v>2024</v>
      </c>
      <c r="Y408">
        <f t="shared" si="32"/>
        <v>6</v>
      </c>
      <c r="Z408">
        <f t="shared" si="33"/>
        <v>2024</v>
      </c>
      <c r="AA408" s="111">
        <f t="shared" si="34"/>
        <v>7.660677685184055</v>
      </c>
    </row>
    <row r="409" spans="1:27" x14ac:dyDescent="0.25">
      <c r="A409" s="53" t="s">
        <v>765</v>
      </c>
      <c r="B409" t="s">
        <v>124</v>
      </c>
      <c r="C409" t="s">
        <v>766</v>
      </c>
      <c r="D409" t="s">
        <v>148</v>
      </c>
      <c r="E409" t="s">
        <v>129</v>
      </c>
      <c r="F409" t="s">
        <v>129</v>
      </c>
      <c r="G409" t="s">
        <v>129</v>
      </c>
      <c r="H409" t="s">
        <v>736</v>
      </c>
      <c r="I409" t="s">
        <v>129</v>
      </c>
      <c r="J409" s="53" t="s">
        <v>719</v>
      </c>
      <c r="K409" t="s">
        <v>720</v>
      </c>
      <c r="L409" t="s">
        <v>129</v>
      </c>
      <c r="M409" t="s">
        <v>129</v>
      </c>
      <c r="N409" t="s">
        <v>767</v>
      </c>
      <c r="O409" s="54">
        <v>45443.45936739583</v>
      </c>
      <c r="P409" s="54">
        <v>45450.581045914354</v>
      </c>
      <c r="Q409" s="2">
        <v>45292</v>
      </c>
      <c r="R409" t="s">
        <v>129</v>
      </c>
      <c r="S409" s="2">
        <v>45292</v>
      </c>
      <c r="T409" s="2">
        <v>45657</v>
      </c>
      <c r="U409" t="s">
        <v>129</v>
      </c>
      <c r="V409" s="2">
        <v>45450</v>
      </c>
      <c r="W409">
        <f t="shared" si="30"/>
        <v>5</v>
      </c>
      <c r="X409">
        <f t="shared" si="31"/>
        <v>2024</v>
      </c>
      <c r="Y409">
        <f t="shared" si="32"/>
        <v>6</v>
      </c>
      <c r="Z409">
        <f t="shared" si="33"/>
        <v>2024</v>
      </c>
      <c r="AA409" s="111">
        <f t="shared" si="34"/>
        <v>7.121678518524277</v>
      </c>
    </row>
    <row r="410" spans="1:27" hidden="1" x14ac:dyDescent="0.25">
      <c r="A410" s="53" t="s">
        <v>768</v>
      </c>
      <c r="B410" t="s">
        <v>124</v>
      </c>
      <c r="C410" t="s">
        <v>769</v>
      </c>
      <c r="D410" t="s">
        <v>148</v>
      </c>
      <c r="E410" t="s">
        <v>129</v>
      </c>
      <c r="F410" t="s">
        <v>129</v>
      </c>
      <c r="G410" t="s">
        <v>139</v>
      </c>
      <c r="H410" t="s">
        <v>128</v>
      </c>
      <c r="I410" t="s">
        <v>129</v>
      </c>
      <c r="J410" s="53" t="s">
        <v>130</v>
      </c>
      <c r="K410" t="s">
        <v>131</v>
      </c>
      <c r="L410" t="s">
        <v>569</v>
      </c>
      <c r="M410" t="s">
        <v>580</v>
      </c>
      <c r="N410" t="s">
        <v>770</v>
      </c>
      <c r="O410" s="54">
        <v>45443.372953391205</v>
      </c>
      <c r="P410" s="54">
        <v>45446.708248506948</v>
      </c>
      <c r="Q410" s="2">
        <v>45292</v>
      </c>
      <c r="R410" s="2">
        <v>45657</v>
      </c>
      <c r="S410" s="2">
        <v>45292</v>
      </c>
      <c r="T410" s="2">
        <v>45657</v>
      </c>
      <c r="U410" t="s">
        <v>129</v>
      </c>
      <c r="V410" s="2">
        <v>45446</v>
      </c>
      <c r="W410">
        <f t="shared" si="30"/>
        <v>5</v>
      </c>
      <c r="X410">
        <f t="shared" si="31"/>
        <v>2024</v>
      </c>
      <c r="Y410">
        <f t="shared" si="32"/>
        <v>6</v>
      </c>
      <c r="Z410">
        <f t="shared" si="33"/>
        <v>2024</v>
      </c>
      <c r="AA410" s="111">
        <f t="shared" si="34"/>
        <v>3.3352951157430653</v>
      </c>
    </row>
    <row r="411" spans="1:27" hidden="1" x14ac:dyDescent="0.25">
      <c r="A411" s="53" t="s">
        <v>771</v>
      </c>
      <c r="B411" t="s">
        <v>124</v>
      </c>
      <c r="C411" t="s">
        <v>772</v>
      </c>
      <c r="D411" t="s">
        <v>148</v>
      </c>
      <c r="E411" t="s">
        <v>129</v>
      </c>
      <c r="F411" t="s">
        <v>129</v>
      </c>
      <c r="G411" t="s">
        <v>139</v>
      </c>
      <c r="H411" t="s">
        <v>128</v>
      </c>
      <c r="I411" t="s">
        <v>129</v>
      </c>
      <c r="J411" s="53" t="s">
        <v>130</v>
      </c>
      <c r="K411" t="s">
        <v>131</v>
      </c>
      <c r="L411" t="s">
        <v>569</v>
      </c>
      <c r="M411" t="s">
        <v>570</v>
      </c>
      <c r="N411" t="s">
        <v>773</v>
      </c>
      <c r="O411" s="54">
        <v>45442.701818553243</v>
      </c>
      <c r="P411" s="54">
        <v>45448.410539490738</v>
      </c>
      <c r="Q411" s="2">
        <v>45292</v>
      </c>
      <c r="R411" s="2">
        <v>45657</v>
      </c>
      <c r="S411" s="2">
        <v>45292</v>
      </c>
      <c r="T411" s="2">
        <v>45657</v>
      </c>
      <c r="U411" t="s">
        <v>129</v>
      </c>
      <c r="V411" s="2">
        <v>45448</v>
      </c>
      <c r="W411">
        <f t="shared" si="30"/>
        <v>5</v>
      </c>
      <c r="X411">
        <f t="shared" si="31"/>
        <v>2024</v>
      </c>
      <c r="Y411">
        <f t="shared" si="32"/>
        <v>6</v>
      </c>
      <c r="Z411">
        <f t="shared" si="33"/>
        <v>2024</v>
      </c>
      <c r="AA411" s="111">
        <f t="shared" si="34"/>
        <v>5.7087209374949452</v>
      </c>
    </row>
    <row r="412" spans="1:27" hidden="1" x14ac:dyDescent="0.25">
      <c r="A412" s="53" t="s">
        <v>774</v>
      </c>
      <c r="B412" t="s">
        <v>124</v>
      </c>
      <c r="C412" t="s">
        <v>775</v>
      </c>
      <c r="D412" t="s">
        <v>148</v>
      </c>
      <c r="E412" t="s">
        <v>129</v>
      </c>
      <c r="F412" t="s">
        <v>129</v>
      </c>
      <c r="G412" t="s">
        <v>139</v>
      </c>
      <c r="H412" t="s">
        <v>128</v>
      </c>
      <c r="I412" t="s">
        <v>129</v>
      </c>
      <c r="J412" s="53" t="s">
        <v>130</v>
      </c>
      <c r="K412" t="s">
        <v>131</v>
      </c>
      <c r="L412" t="s">
        <v>569</v>
      </c>
      <c r="M412" t="s">
        <v>580</v>
      </c>
      <c r="N412" t="s">
        <v>776</v>
      </c>
      <c r="O412" s="54">
        <v>45442.415931689815</v>
      </c>
      <c r="P412" s="54">
        <v>45442.73109173611</v>
      </c>
      <c r="Q412" s="2">
        <v>45292</v>
      </c>
      <c r="R412" s="2">
        <v>45657</v>
      </c>
      <c r="S412" s="2">
        <v>45292</v>
      </c>
      <c r="T412" s="2">
        <v>45657</v>
      </c>
      <c r="U412" t="s">
        <v>129</v>
      </c>
      <c r="V412" s="2">
        <v>45442</v>
      </c>
      <c r="W412">
        <f t="shared" si="30"/>
        <v>5</v>
      </c>
      <c r="X412">
        <f t="shared" si="31"/>
        <v>2024</v>
      </c>
      <c r="Y412">
        <f t="shared" si="32"/>
        <v>5</v>
      </c>
      <c r="Z412">
        <f t="shared" si="33"/>
        <v>2024</v>
      </c>
      <c r="AA412" s="111">
        <f t="shared" si="34"/>
        <v>0.31516004629520467</v>
      </c>
    </row>
    <row r="413" spans="1:27" hidden="1" x14ac:dyDescent="0.25">
      <c r="A413" s="53" t="s">
        <v>777</v>
      </c>
      <c r="B413" t="s">
        <v>124</v>
      </c>
      <c r="C413" t="s">
        <v>778</v>
      </c>
      <c r="D413" t="s">
        <v>148</v>
      </c>
      <c r="E413" t="s">
        <v>129</v>
      </c>
      <c r="F413" t="s">
        <v>129</v>
      </c>
      <c r="G413" t="s">
        <v>139</v>
      </c>
      <c r="H413" t="s">
        <v>128</v>
      </c>
      <c r="I413" t="s">
        <v>129</v>
      </c>
      <c r="J413" s="53" t="s">
        <v>130</v>
      </c>
      <c r="K413" t="s">
        <v>131</v>
      </c>
      <c r="L413" t="s">
        <v>569</v>
      </c>
      <c r="M413" t="s">
        <v>570</v>
      </c>
      <c r="N413" t="s">
        <v>779</v>
      </c>
      <c r="O413" s="54">
        <v>45441.610441631943</v>
      </c>
      <c r="P413" s="54">
        <v>45442.410769629627</v>
      </c>
      <c r="Q413" s="2">
        <v>45292</v>
      </c>
      <c r="R413" s="2">
        <v>45657</v>
      </c>
      <c r="S413" s="2">
        <v>45292</v>
      </c>
      <c r="T413" s="2">
        <v>45657</v>
      </c>
      <c r="U413" t="s">
        <v>129</v>
      </c>
      <c r="V413" s="2">
        <v>45442</v>
      </c>
      <c r="W413">
        <f t="shared" si="30"/>
        <v>5</v>
      </c>
      <c r="X413">
        <f t="shared" si="31"/>
        <v>2024</v>
      </c>
      <c r="Y413">
        <f t="shared" si="32"/>
        <v>5</v>
      </c>
      <c r="Z413">
        <f t="shared" si="33"/>
        <v>2024</v>
      </c>
      <c r="AA413" s="111">
        <f t="shared" si="34"/>
        <v>0.80032799768378027</v>
      </c>
    </row>
    <row r="414" spans="1:27" hidden="1" x14ac:dyDescent="0.25">
      <c r="A414" s="53" t="s">
        <v>780</v>
      </c>
      <c r="B414" t="s">
        <v>124</v>
      </c>
      <c r="C414" t="s">
        <v>781</v>
      </c>
      <c r="D414" t="s">
        <v>148</v>
      </c>
      <c r="E414" t="s">
        <v>135</v>
      </c>
      <c r="F414" t="s">
        <v>64</v>
      </c>
      <c r="G414" t="s">
        <v>102</v>
      </c>
      <c r="H414" t="s">
        <v>128</v>
      </c>
      <c r="I414" t="s">
        <v>129</v>
      </c>
      <c r="J414" s="53" t="s">
        <v>130</v>
      </c>
      <c r="K414" t="s">
        <v>131</v>
      </c>
      <c r="L414" t="s">
        <v>3744</v>
      </c>
      <c r="M414" t="s">
        <v>129</v>
      </c>
      <c r="N414" t="s">
        <v>129</v>
      </c>
      <c r="O414" s="54">
        <v>45440.788754120367</v>
      </c>
      <c r="P414" s="54">
        <v>45491.50802645833</v>
      </c>
      <c r="Q414" s="2">
        <v>45462</v>
      </c>
      <c r="R414" s="2">
        <v>45490</v>
      </c>
      <c r="S414" s="2">
        <v>45292</v>
      </c>
      <c r="T414" s="2">
        <v>45657</v>
      </c>
      <c r="U414" s="2">
        <v>45474</v>
      </c>
      <c r="V414" s="2">
        <v>45491</v>
      </c>
      <c r="W414">
        <f t="shared" si="30"/>
        <v>5</v>
      </c>
      <c r="X414">
        <f t="shared" si="31"/>
        <v>2024</v>
      </c>
      <c r="Y414">
        <f t="shared" si="32"/>
        <v>7</v>
      </c>
      <c r="Z414">
        <f t="shared" si="33"/>
        <v>2024</v>
      </c>
      <c r="AA414" s="111">
        <f t="shared" si="34"/>
        <v>50.719272337963048</v>
      </c>
    </row>
    <row r="415" spans="1:27" hidden="1" x14ac:dyDescent="0.25">
      <c r="A415" s="53" t="s">
        <v>783</v>
      </c>
      <c r="B415" t="s">
        <v>124</v>
      </c>
      <c r="C415" t="s">
        <v>784</v>
      </c>
      <c r="D415" t="s">
        <v>148</v>
      </c>
      <c r="E415" t="s">
        <v>129</v>
      </c>
      <c r="F415" t="s">
        <v>129</v>
      </c>
      <c r="G415" t="s">
        <v>139</v>
      </c>
      <c r="H415" t="s">
        <v>128</v>
      </c>
      <c r="I415" t="s">
        <v>129</v>
      </c>
      <c r="J415" s="53" t="s">
        <v>130</v>
      </c>
      <c r="K415" t="s">
        <v>131</v>
      </c>
      <c r="L415" t="s">
        <v>569</v>
      </c>
      <c r="M415" t="s">
        <v>570</v>
      </c>
      <c r="N415" t="s">
        <v>785</v>
      </c>
      <c r="O415" s="54">
        <v>45440.711544201389</v>
      </c>
      <c r="P415" s="54">
        <v>45441.437288240741</v>
      </c>
      <c r="Q415" s="2">
        <v>45292</v>
      </c>
      <c r="R415" s="2">
        <v>45657</v>
      </c>
      <c r="S415" s="2">
        <v>45292</v>
      </c>
      <c r="T415" s="2">
        <v>45657</v>
      </c>
      <c r="U415" t="s">
        <v>129</v>
      </c>
      <c r="V415" s="2">
        <v>45441</v>
      </c>
      <c r="W415">
        <f t="shared" si="30"/>
        <v>5</v>
      </c>
      <c r="X415">
        <f t="shared" si="31"/>
        <v>2024</v>
      </c>
      <c r="Y415">
        <f t="shared" si="32"/>
        <v>5</v>
      </c>
      <c r="Z415">
        <f t="shared" si="33"/>
        <v>2024</v>
      </c>
      <c r="AA415" s="111">
        <f t="shared" si="34"/>
        <v>0.72574403935141163</v>
      </c>
    </row>
    <row r="416" spans="1:27" hidden="1" x14ac:dyDescent="0.25">
      <c r="A416" s="53" t="s">
        <v>786</v>
      </c>
      <c r="B416" t="s">
        <v>124</v>
      </c>
      <c r="C416" t="s">
        <v>787</v>
      </c>
      <c r="D416" t="s">
        <v>148</v>
      </c>
      <c r="E416" t="s">
        <v>129</v>
      </c>
      <c r="F416" t="s">
        <v>129</v>
      </c>
      <c r="G416" t="s">
        <v>129</v>
      </c>
      <c r="H416" t="s">
        <v>128</v>
      </c>
      <c r="I416" t="s">
        <v>129</v>
      </c>
      <c r="J416" s="53" t="s">
        <v>130</v>
      </c>
      <c r="K416" t="s">
        <v>131</v>
      </c>
      <c r="L416" t="s">
        <v>3536</v>
      </c>
      <c r="M416" t="s">
        <v>788</v>
      </c>
      <c r="N416" t="s">
        <v>129</v>
      </c>
      <c r="O416" s="54">
        <v>45440.43638684028</v>
      </c>
      <c r="P416" s="54">
        <v>45674.450750000004</v>
      </c>
      <c r="Q416" s="2">
        <v>45292</v>
      </c>
      <c r="R416" s="2">
        <v>45657</v>
      </c>
      <c r="S416" s="2">
        <v>45292</v>
      </c>
      <c r="T416" s="2">
        <v>45657</v>
      </c>
      <c r="U416" s="2">
        <v>45441</v>
      </c>
      <c r="V416" s="2">
        <v>45674</v>
      </c>
      <c r="W416">
        <f t="shared" si="30"/>
        <v>5</v>
      </c>
      <c r="X416">
        <f t="shared" si="31"/>
        <v>2024</v>
      </c>
      <c r="Y416">
        <f t="shared" si="32"/>
        <v>1</v>
      </c>
      <c r="Z416">
        <f t="shared" si="33"/>
        <v>2025</v>
      </c>
      <c r="AA416" s="111">
        <f t="shared" si="34"/>
        <v>234.01436315972387</v>
      </c>
    </row>
    <row r="417" spans="1:27" hidden="1" x14ac:dyDescent="0.25">
      <c r="A417" s="53" t="s">
        <v>789</v>
      </c>
      <c r="B417" t="s">
        <v>124</v>
      </c>
      <c r="C417" t="s">
        <v>790</v>
      </c>
      <c r="D417" t="s">
        <v>148</v>
      </c>
      <c r="E417" t="s">
        <v>129</v>
      </c>
      <c r="F417" t="s">
        <v>129</v>
      </c>
      <c r="G417" t="s">
        <v>139</v>
      </c>
      <c r="H417" t="s">
        <v>128</v>
      </c>
      <c r="I417" t="s">
        <v>129</v>
      </c>
      <c r="J417" s="53" t="s">
        <v>130</v>
      </c>
      <c r="K417" t="s">
        <v>131</v>
      </c>
      <c r="L417" t="s">
        <v>569</v>
      </c>
      <c r="M417" t="s">
        <v>570</v>
      </c>
      <c r="N417" t="s">
        <v>791</v>
      </c>
      <c r="O417" s="54">
        <v>45439.729537638887</v>
      </c>
      <c r="P417" s="54">
        <v>45442.693226643518</v>
      </c>
      <c r="Q417" s="2">
        <v>45292</v>
      </c>
      <c r="R417" s="2">
        <v>45657</v>
      </c>
      <c r="S417" s="2">
        <v>45292</v>
      </c>
      <c r="T417" s="2">
        <v>45657</v>
      </c>
      <c r="U417" t="s">
        <v>129</v>
      </c>
      <c r="V417" s="2">
        <v>45442</v>
      </c>
      <c r="W417">
        <f t="shared" si="30"/>
        <v>5</v>
      </c>
      <c r="X417">
        <f t="shared" si="31"/>
        <v>2024</v>
      </c>
      <c r="Y417">
        <f t="shared" si="32"/>
        <v>5</v>
      </c>
      <c r="Z417">
        <f t="shared" si="33"/>
        <v>2024</v>
      </c>
      <c r="AA417" s="111">
        <f t="shared" si="34"/>
        <v>2.9636890046313056</v>
      </c>
    </row>
    <row r="418" spans="1:27" hidden="1" x14ac:dyDescent="0.25">
      <c r="A418" s="53" t="s">
        <v>792</v>
      </c>
      <c r="B418" t="s">
        <v>124</v>
      </c>
      <c r="C418" t="s">
        <v>793</v>
      </c>
      <c r="D418" t="s">
        <v>148</v>
      </c>
      <c r="E418" t="s">
        <v>129</v>
      </c>
      <c r="F418" t="s">
        <v>129</v>
      </c>
      <c r="G418" t="s">
        <v>129</v>
      </c>
      <c r="H418" t="s">
        <v>128</v>
      </c>
      <c r="I418" t="s">
        <v>129</v>
      </c>
      <c r="J418" s="53" t="s">
        <v>130</v>
      </c>
      <c r="K418" t="s">
        <v>131</v>
      </c>
      <c r="L418" t="s">
        <v>569</v>
      </c>
      <c r="M418" t="s">
        <v>570</v>
      </c>
      <c r="N418" t="s">
        <v>794</v>
      </c>
      <c r="O418" s="54">
        <v>45439.518469317132</v>
      </c>
      <c r="P418" s="54">
        <v>45439.545024884261</v>
      </c>
      <c r="Q418" s="2">
        <v>45292</v>
      </c>
      <c r="R418" s="2">
        <v>45657</v>
      </c>
      <c r="S418" s="2">
        <v>45292</v>
      </c>
      <c r="T418" s="2">
        <v>45657</v>
      </c>
      <c r="U418" t="s">
        <v>129</v>
      </c>
      <c r="V418" s="2">
        <v>45439</v>
      </c>
      <c r="W418">
        <f t="shared" ref="W418:W481" si="35">MONTH(O418)</f>
        <v>5</v>
      </c>
      <c r="X418">
        <f t="shared" ref="X418:X481" si="36">YEAR(O418)</f>
        <v>2024</v>
      </c>
      <c r="Y418">
        <f t="shared" ref="Y418:Y481" si="37">IFERROR(MONTH(P418),0)</f>
        <v>5</v>
      </c>
      <c r="Z418">
        <f t="shared" ref="Z418:Z481" si="38">IFERROR(YEAR(P418),0)</f>
        <v>2024</v>
      </c>
      <c r="AA418" s="111">
        <f t="shared" si="34"/>
        <v>2.6555567128525581E-2</v>
      </c>
    </row>
    <row r="419" spans="1:27" x14ac:dyDescent="0.25">
      <c r="A419" s="53" t="s">
        <v>795</v>
      </c>
      <c r="B419" t="s">
        <v>124</v>
      </c>
      <c r="C419" t="s">
        <v>796</v>
      </c>
      <c r="D419" t="s">
        <v>148</v>
      </c>
      <c r="E419" t="s">
        <v>129</v>
      </c>
      <c r="F419" t="s">
        <v>129</v>
      </c>
      <c r="G419" t="s">
        <v>129</v>
      </c>
      <c r="H419" t="s">
        <v>212</v>
      </c>
      <c r="I419" t="s">
        <v>129</v>
      </c>
      <c r="J419" s="53" t="s">
        <v>719</v>
      </c>
      <c r="K419" t="s">
        <v>720</v>
      </c>
      <c r="L419" t="s">
        <v>129</v>
      </c>
      <c r="M419" t="s">
        <v>129</v>
      </c>
      <c r="N419" t="s">
        <v>797</v>
      </c>
      <c r="O419" s="54">
        <v>45439.509353125002</v>
      </c>
      <c r="P419" s="54">
        <v>45446.707528078703</v>
      </c>
      <c r="Q419" s="2">
        <v>45292</v>
      </c>
      <c r="R419" t="s">
        <v>129</v>
      </c>
      <c r="S419" s="2">
        <v>45292</v>
      </c>
      <c r="T419" s="2">
        <v>45657</v>
      </c>
      <c r="U419" s="2">
        <v>45440</v>
      </c>
      <c r="V419" s="2">
        <v>45446</v>
      </c>
      <c r="W419">
        <f t="shared" si="35"/>
        <v>5</v>
      </c>
      <c r="X419">
        <f t="shared" si="36"/>
        <v>2024</v>
      </c>
      <c r="Y419">
        <f t="shared" si="37"/>
        <v>6</v>
      </c>
      <c r="Z419">
        <f t="shared" si="38"/>
        <v>2024</v>
      </c>
      <c r="AA419" s="111">
        <f t="shared" si="34"/>
        <v>7.1981749537008</v>
      </c>
    </row>
    <row r="420" spans="1:27" x14ac:dyDescent="0.25">
      <c r="A420" s="53" t="s">
        <v>798</v>
      </c>
      <c r="B420" t="s">
        <v>124</v>
      </c>
      <c r="C420" t="s">
        <v>799</v>
      </c>
      <c r="D420" t="s">
        <v>171</v>
      </c>
      <c r="E420" t="s">
        <v>129</v>
      </c>
      <c r="F420" t="s">
        <v>129</v>
      </c>
      <c r="G420" t="s">
        <v>129</v>
      </c>
      <c r="H420" t="s">
        <v>128</v>
      </c>
      <c r="I420" t="s">
        <v>129</v>
      </c>
      <c r="J420" s="53" t="s">
        <v>719</v>
      </c>
      <c r="K420" t="s">
        <v>720</v>
      </c>
      <c r="L420" t="s">
        <v>129</v>
      </c>
      <c r="M420" t="s">
        <v>570</v>
      </c>
      <c r="N420" t="s">
        <v>129</v>
      </c>
      <c r="O420" s="54">
        <v>45436.372091122685</v>
      </c>
      <c r="P420" s="54">
        <v>45460.414548842593</v>
      </c>
      <c r="Q420" s="2">
        <v>45292</v>
      </c>
      <c r="R420" t="s">
        <v>129</v>
      </c>
      <c r="S420" s="2">
        <v>45292</v>
      </c>
      <c r="T420" s="2">
        <v>45657</v>
      </c>
      <c r="U420" t="s">
        <v>129</v>
      </c>
      <c r="V420" t="s">
        <v>129</v>
      </c>
      <c r="W420">
        <f t="shared" si="35"/>
        <v>5</v>
      </c>
      <c r="X420">
        <f t="shared" si="36"/>
        <v>2024</v>
      </c>
      <c r="Y420">
        <f t="shared" si="37"/>
        <v>6</v>
      </c>
      <c r="Z420">
        <f t="shared" si="38"/>
        <v>2024</v>
      </c>
      <c r="AA420" s="111">
        <f t="shared" si="34"/>
        <v>24.042457719908271</v>
      </c>
    </row>
    <row r="421" spans="1:27" x14ac:dyDescent="0.25">
      <c r="A421" s="53" t="s">
        <v>800</v>
      </c>
      <c r="B421" t="s">
        <v>124</v>
      </c>
      <c r="C421" t="s">
        <v>801</v>
      </c>
      <c r="D421" t="s">
        <v>148</v>
      </c>
      <c r="E421" t="s">
        <v>135</v>
      </c>
      <c r="F421" t="s">
        <v>805</v>
      </c>
      <c r="G421" t="s">
        <v>806</v>
      </c>
      <c r="H421" t="s">
        <v>128</v>
      </c>
      <c r="I421" t="s">
        <v>129</v>
      </c>
      <c r="J421" s="53" t="s">
        <v>719</v>
      </c>
      <c r="K421" t="s">
        <v>720</v>
      </c>
      <c r="L421" t="s">
        <v>129</v>
      </c>
      <c r="M421" t="s">
        <v>570</v>
      </c>
      <c r="N421" t="s">
        <v>129</v>
      </c>
      <c r="O421" s="54">
        <v>45436.352913449075</v>
      </c>
      <c r="P421" s="54">
        <v>45484.478719872684</v>
      </c>
      <c r="Q421" s="2">
        <v>45455</v>
      </c>
      <c r="R421" s="2">
        <v>45468</v>
      </c>
      <c r="S421" s="2">
        <v>45292</v>
      </c>
      <c r="T421" s="2">
        <v>45657</v>
      </c>
      <c r="U421" s="2">
        <v>45456</v>
      </c>
      <c r="V421" s="2">
        <v>45484</v>
      </c>
      <c r="W421">
        <f t="shared" si="35"/>
        <v>5</v>
      </c>
      <c r="X421">
        <f t="shared" si="36"/>
        <v>2024</v>
      </c>
      <c r="Y421">
        <f t="shared" si="37"/>
        <v>7</v>
      </c>
      <c r="Z421">
        <f t="shared" si="38"/>
        <v>2024</v>
      </c>
      <c r="AA421" s="111">
        <f t="shared" si="34"/>
        <v>48.125806423609902</v>
      </c>
    </row>
    <row r="422" spans="1:27" x14ac:dyDescent="0.25">
      <c r="A422" s="53" t="s">
        <v>802</v>
      </c>
      <c r="B422" t="s">
        <v>124</v>
      </c>
      <c r="C422" t="s">
        <v>803</v>
      </c>
      <c r="D422" t="s">
        <v>148</v>
      </c>
      <c r="E422" t="s">
        <v>135</v>
      </c>
      <c r="F422" t="s">
        <v>805</v>
      </c>
      <c r="G422" t="s">
        <v>806</v>
      </c>
      <c r="H422" t="s">
        <v>128</v>
      </c>
      <c r="I422" t="s">
        <v>129</v>
      </c>
      <c r="J422" s="53" t="s">
        <v>719</v>
      </c>
      <c r="K422" t="s">
        <v>720</v>
      </c>
      <c r="L422" t="s">
        <v>129</v>
      </c>
      <c r="M422" t="s">
        <v>570</v>
      </c>
      <c r="N422" t="s">
        <v>129</v>
      </c>
      <c r="O422" s="54">
        <v>45435.742071018518</v>
      </c>
      <c r="P422" s="54">
        <v>45484.478713622688</v>
      </c>
      <c r="Q422" s="2">
        <v>45455</v>
      </c>
      <c r="R422" s="2">
        <v>45468</v>
      </c>
      <c r="S422" s="2">
        <v>45292</v>
      </c>
      <c r="T422" s="2">
        <v>45657</v>
      </c>
      <c r="U422" s="2">
        <v>45456</v>
      </c>
      <c r="V422" s="2">
        <v>45484</v>
      </c>
      <c r="W422">
        <f t="shared" si="35"/>
        <v>5</v>
      </c>
      <c r="X422">
        <f t="shared" si="36"/>
        <v>2024</v>
      </c>
      <c r="Y422">
        <f t="shared" si="37"/>
        <v>7</v>
      </c>
      <c r="Z422">
        <f t="shared" si="38"/>
        <v>2024</v>
      </c>
      <c r="AA422" s="111">
        <f t="shared" si="34"/>
        <v>48.736642604169901</v>
      </c>
    </row>
    <row r="423" spans="1:27" hidden="1" x14ac:dyDescent="0.25">
      <c r="A423" s="53" t="s">
        <v>807</v>
      </c>
      <c r="B423" t="s">
        <v>124</v>
      </c>
      <c r="C423" t="s">
        <v>808</v>
      </c>
      <c r="D423" t="s">
        <v>148</v>
      </c>
      <c r="E423" t="s">
        <v>288</v>
      </c>
      <c r="F423" t="s">
        <v>62</v>
      </c>
      <c r="G423" t="s">
        <v>104</v>
      </c>
      <c r="H423" t="s">
        <v>128</v>
      </c>
      <c r="I423" t="s">
        <v>129</v>
      </c>
      <c r="J423" s="53" t="s">
        <v>130</v>
      </c>
      <c r="K423" t="s">
        <v>131</v>
      </c>
      <c r="L423" t="s">
        <v>129</v>
      </c>
      <c r="M423" t="s">
        <v>129</v>
      </c>
      <c r="N423" t="s">
        <v>129</v>
      </c>
      <c r="O423" s="54">
        <v>45435.734982164351</v>
      </c>
      <c r="P423" s="54">
        <v>45467.612051875003</v>
      </c>
      <c r="Q423" s="2">
        <v>45435</v>
      </c>
      <c r="R423" s="2">
        <v>45462</v>
      </c>
      <c r="S423" s="2">
        <v>45292</v>
      </c>
      <c r="T423" s="2">
        <v>45657</v>
      </c>
      <c r="U423" s="2">
        <v>45446</v>
      </c>
      <c r="V423" s="2">
        <v>45467</v>
      </c>
      <c r="W423">
        <f t="shared" si="35"/>
        <v>5</v>
      </c>
      <c r="X423">
        <f t="shared" si="36"/>
        <v>2024</v>
      </c>
      <c r="Y423">
        <f t="shared" si="37"/>
        <v>6</v>
      </c>
      <c r="Z423">
        <f t="shared" si="38"/>
        <v>2024</v>
      </c>
      <c r="AA423" s="111">
        <f t="shared" si="34"/>
        <v>31.877069710651995</v>
      </c>
    </row>
    <row r="424" spans="1:27" hidden="1" x14ac:dyDescent="0.25">
      <c r="A424" s="53" t="s">
        <v>809</v>
      </c>
      <c r="B424" t="s">
        <v>124</v>
      </c>
      <c r="C424" t="s">
        <v>810</v>
      </c>
      <c r="D424" t="s">
        <v>148</v>
      </c>
      <c r="E424" t="s">
        <v>129</v>
      </c>
      <c r="F424" t="s">
        <v>129</v>
      </c>
      <c r="G424" t="s">
        <v>139</v>
      </c>
      <c r="H424" t="s">
        <v>128</v>
      </c>
      <c r="I424" t="s">
        <v>129</v>
      </c>
      <c r="J424" s="53" t="s">
        <v>130</v>
      </c>
      <c r="K424" t="s">
        <v>131</v>
      </c>
      <c r="L424" t="s">
        <v>569</v>
      </c>
      <c r="M424" t="s">
        <v>570</v>
      </c>
      <c r="N424" t="s">
        <v>811</v>
      </c>
      <c r="O424" s="54">
        <v>45435.731503599534</v>
      </c>
      <c r="P424" s="54">
        <v>45442.692474085648</v>
      </c>
      <c r="Q424" s="2">
        <v>45292</v>
      </c>
      <c r="R424" s="2">
        <v>45657</v>
      </c>
      <c r="S424" s="2">
        <v>45292</v>
      </c>
      <c r="T424" s="2">
        <v>45657</v>
      </c>
      <c r="U424" t="s">
        <v>129</v>
      </c>
      <c r="V424" s="2">
        <v>45442</v>
      </c>
      <c r="W424">
        <f t="shared" si="35"/>
        <v>5</v>
      </c>
      <c r="X424">
        <f t="shared" si="36"/>
        <v>2024</v>
      </c>
      <c r="Y424">
        <f t="shared" si="37"/>
        <v>5</v>
      </c>
      <c r="Z424">
        <f t="shared" si="38"/>
        <v>2024</v>
      </c>
      <c r="AA424" s="111">
        <f t="shared" si="34"/>
        <v>6.9609704861140926</v>
      </c>
    </row>
    <row r="425" spans="1:27" hidden="1" x14ac:dyDescent="0.25">
      <c r="A425" s="53" t="s">
        <v>812</v>
      </c>
      <c r="B425" t="s">
        <v>124</v>
      </c>
      <c r="C425" t="s">
        <v>813</v>
      </c>
      <c r="D425" t="s">
        <v>148</v>
      </c>
      <c r="E425" t="s">
        <v>129</v>
      </c>
      <c r="F425" t="s">
        <v>129</v>
      </c>
      <c r="G425" t="s">
        <v>139</v>
      </c>
      <c r="H425" t="s">
        <v>128</v>
      </c>
      <c r="I425" t="s">
        <v>129</v>
      </c>
      <c r="J425" s="53" t="s">
        <v>130</v>
      </c>
      <c r="K425" t="s">
        <v>131</v>
      </c>
      <c r="L425" t="s">
        <v>569</v>
      </c>
      <c r="M425" t="s">
        <v>129</v>
      </c>
      <c r="N425" t="s">
        <v>814</v>
      </c>
      <c r="O425" s="54">
        <v>45435.627294999998</v>
      </c>
      <c r="P425" s="54">
        <v>45443.423361828703</v>
      </c>
      <c r="Q425" s="2">
        <v>45292</v>
      </c>
      <c r="R425" s="2">
        <v>45657</v>
      </c>
      <c r="S425" s="2">
        <v>45292</v>
      </c>
      <c r="T425" s="2">
        <v>45657</v>
      </c>
      <c r="U425" t="s">
        <v>129</v>
      </c>
      <c r="V425" s="2">
        <v>45443</v>
      </c>
      <c r="W425">
        <f t="shared" si="35"/>
        <v>5</v>
      </c>
      <c r="X425">
        <f t="shared" si="36"/>
        <v>2024</v>
      </c>
      <c r="Y425">
        <f t="shared" si="37"/>
        <v>5</v>
      </c>
      <c r="Z425">
        <f t="shared" si="38"/>
        <v>2024</v>
      </c>
      <c r="AA425" s="111">
        <f t="shared" si="34"/>
        <v>7.7960668287050794</v>
      </c>
    </row>
    <row r="426" spans="1:27" hidden="1" x14ac:dyDescent="0.25">
      <c r="A426" s="53" t="s">
        <v>815</v>
      </c>
      <c r="B426" t="s">
        <v>124</v>
      </c>
      <c r="C426" t="s">
        <v>816</v>
      </c>
      <c r="D426" t="s">
        <v>148</v>
      </c>
      <c r="E426" t="s">
        <v>129</v>
      </c>
      <c r="F426" t="s">
        <v>129</v>
      </c>
      <c r="G426" t="s">
        <v>139</v>
      </c>
      <c r="H426" t="s">
        <v>128</v>
      </c>
      <c r="I426" t="s">
        <v>129</v>
      </c>
      <c r="J426" s="53" t="s">
        <v>130</v>
      </c>
      <c r="K426" t="s">
        <v>131</v>
      </c>
      <c r="L426" t="s">
        <v>569</v>
      </c>
      <c r="M426" t="s">
        <v>580</v>
      </c>
      <c r="N426" t="s">
        <v>817</v>
      </c>
      <c r="O426" s="54">
        <v>45435.469591157409</v>
      </c>
      <c r="P426" s="54">
        <v>45435.596829305556</v>
      </c>
      <c r="Q426" s="2">
        <v>45292</v>
      </c>
      <c r="R426" s="2">
        <v>45657</v>
      </c>
      <c r="S426" s="2">
        <v>45292</v>
      </c>
      <c r="T426" s="2">
        <v>45657</v>
      </c>
      <c r="U426" t="s">
        <v>129</v>
      </c>
      <c r="V426" s="2">
        <v>45435</v>
      </c>
      <c r="W426">
        <f t="shared" si="35"/>
        <v>5</v>
      </c>
      <c r="X426">
        <f t="shared" si="36"/>
        <v>2024</v>
      </c>
      <c r="Y426">
        <f t="shared" si="37"/>
        <v>5</v>
      </c>
      <c r="Z426">
        <f t="shared" si="38"/>
        <v>2024</v>
      </c>
      <c r="AA426" s="111">
        <f t="shared" si="34"/>
        <v>0.12723814814671641</v>
      </c>
    </row>
    <row r="427" spans="1:27" x14ac:dyDescent="0.25">
      <c r="A427" s="53" t="s">
        <v>818</v>
      </c>
      <c r="B427" t="s">
        <v>124</v>
      </c>
      <c r="C427" t="s">
        <v>819</v>
      </c>
      <c r="D427" t="s">
        <v>148</v>
      </c>
      <c r="E427" t="s">
        <v>129</v>
      </c>
      <c r="F427" t="s">
        <v>129</v>
      </c>
      <c r="G427" t="s">
        <v>129</v>
      </c>
      <c r="H427" t="s">
        <v>736</v>
      </c>
      <c r="I427" t="s">
        <v>129</v>
      </c>
      <c r="J427" s="53" t="s">
        <v>719</v>
      </c>
      <c r="K427" t="s">
        <v>720</v>
      </c>
      <c r="L427" t="s">
        <v>129</v>
      </c>
      <c r="M427" t="s">
        <v>570</v>
      </c>
      <c r="N427" t="s">
        <v>129</v>
      </c>
      <c r="O427" s="54">
        <v>45435.448119814813</v>
      </c>
      <c r="P427" s="54">
        <v>45446.633822546297</v>
      </c>
      <c r="Q427" s="2">
        <v>45292</v>
      </c>
      <c r="R427" t="s">
        <v>129</v>
      </c>
      <c r="S427" s="2">
        <v>45292</v>
      </c>
      <c r="T427" s="2">
        <v>45657</v>
      </c>
      <c r="U427" t="s">
        <v>129</v>
      </c>
      <c r="V427" s="2">
        <v>45446</v>
      </c>
      <c r="W427">
        <f t="shared" si="35"/>
        <v>5</v>
      </c>
      <c r="X427">
        <f t="shared" si="36"/>
        <v>2024</v>
      </c>
      <c r="Y427">
        <f t="shared" si="37"/>
        <v>6</v>
      </c>
      <c r="Z427">
        <f t="shared" si="38"/>
        <v>2024</v>
      </c>
      <c r="AA427" s="111">
        <f t="shared" si="34"/>
        <v>11.185702731483616</v>
      </c>
    </row>
    <row r="428" spans="1:27" hidden="1" x14ac:dyDescent="0.25">
      <c r="A428" s="53" t="s">
        <v>820</v>
      </c>
      <c r="B428" t="s">
        <v>124</v>
      </c>
      <c r="C428" t="s">
        <v>821</v>
      </c>
      <c r="D428" t="s">
        <v>148</v>
      </c>
      <c r="E428" t="s">
        <v>129</v>
      </c>
      <c r="F428" t="s">
        <v>129</v>
      </c>
      <c r="G428" t="s">
        <v>139</v>
      </c>
      <c r="H428" t="s">
        <v>128</v>
      </c>
      <c r="I428" t="s">
        <v>129</v>
      </c>
      <c r="J428" s="53" t="s">
        <v>130</v>
      </c>
      <c r="K428" t="s">
        <v>131</v>
      </c>
      <c r="L428" t="s">
        <v>129</v>
      </c>
      <c r="M428" t="s">
        <v>129</v>
      </c>
      <c r="N428" t="s">
        <v>129</v>
      </c>
      <c r="O428" s="54">
        <v>45435.026811875003</v>
      </c>
      <c r="P428" s="54">
        <v>45464.598556689816</v>
      </c>
      <c r="Q428" s="2">
        <v>45292</v>
      </c>
      <c r="R428" s="2">
        <v>45657</v>
      </c>
      <c r="S428" s="2">
        <v>45292</v>
      </c>
      <c r="T428" s="2">
        <v>45657</v>
      </c>
      <c r="U428" t="s">
        <v>129</v>
      </c>
      <c r="V428" s="2">
        <v>45464</v>
      </c>
      <c r="W428">
        <f t="shared" si="35"/>
        <v>5</v>
      </c>
      <c r="X428">
        <f t="shared" si="36"/>
        <v>2024</v>
      </c>
      <c r="Y428">
        <f t="shared" si="37"/>
        <v>6</v>
      </c>
      <c r="Z428">
        <f t="shared" si="38"/>
        <v>2024</v>
      </c>
      <c r="AA428" s="111">
        <f t="shared" si="34"/>
        <v>29.571744814813428</v>
      </c>
    </row>
    <row r="429" spans="1:27" hidden="1" x14ac:dyDescent="0.25">
      <c r="A429" s="53" t="s">
        <v>822</v>
      </c>
      <c r="B429" t="s">
        <v>124</v>
      </c>
      <c r="C429" t="s">
        <v>823</v>
      </c>
      <c r="D429" t="s">
        <v>148</v>
      </c>
      <c r="E429" t="s">
        <v>135</v>
      </c>
      <c r="F429" t="s">
        <v>62</v>
      </c>
      <c r="G429" t="s">
        <v>104</v>
      </c>
      <c r="H429" t="s">
        <v>128</v>
      </c>
      <c r="I429" t="s">
        <v>129</v>
      </c>
      <c r="J429" s="53" t="s">
        <v>130</v>
      </c>
      <c r="K429" t="s">
        <v>131</v>
      </c>
      <c r="L429" t="s">
        <v>129</v>
      </c>
      <c r="M429" t="s">
        <v>129</v>
      </c>
      <c r="N429" t="s">
        <v>129</v>
      </c>
      <c r="O429" s="54">
        <v>45434.989611944446</v>
      </c>
      <c r="P429" s="54">
        <v>45467.612089363429</v>
      </c>
      <c r="Q429" s="2">
        <v>45434</v>
      </c>
      <c r="R429" s="2">
        <v>45447</v>
      </c>
      <c r="S429" s="2">
        <v>45292</v>
      </c>
      <c r="T429" s="2">
        <v>45657</v>
      </c>
      <c r="U429" s="2">
        <v>45435</v>
      </c>
      <c r="V429" s="2">
        <v>45467</v>
      </c>
      <c r="W429">
        <f t="shared" si="35"/>
        <v>5</v>
      </c>
      <c r="X429">
        <f t="shared" si="36"/>
        <v>2024</v>
      </c>
      <c r="Y429">
        <f t="shared" si="37"/>
        <v>6</v>
      </c>
      <c r="Z429">
        <f t="shared" si="38"/>
        <v>2024</v>
      </c>
      <c r="AA429" s="111">
        <f t="shared" si="34"/>
        <v>32.622477418983181</v>
      </c>
    </row>
    <row r="430" spans="1:27" hidden="1" x14ac:dyDescent="0.25">
      <c r="A430" s="53" t="s">
        <v>824</v>
      </c>
      <c r="B430" t="s">
        <v>124</v>
      </c>
      <c r="C430" t="s">
        <v>825</v>
      </c>
      <c r="D430" t="s">
        <v>148</v>
      </c>
      <c r="E430" t="s">
        <v>135</v>
      </c>
      <c r="F430" t="s">
        <v>62</v>
      </c>
      <c r="G430" t="s">
        <v>103</v>
      </c>
      <c r="H430" t="s">
        <v>128</v>
      </c>
      <c r="I430" t="s">
        <v>129</v>
      </c>
      <c r="J430" s="53" t="s">
        <v>130</v>
      </c>
      <c r="K430" t="s">
        <v>131</v>
      </c>
      <c r="L430" t="s">
        <v>129</v>
      </c>
      <c r="M430" t="s">
        <v>129</v>
      </c>
      <c r="N430" t="s">
        <v>129</v>
      </c>
      <c r="O430" s="54">
        <v>45434.987278518522</v>
      </c>
      <c r="P430" s="54">
        <v>45467.612057569444</v>
      </c>
      <c r="Q430" s="2">
        <v>45435</v>
      </c>
      <c r="R430" s="2">
        <v>45462</v>
      </c>
      <c r="S430" s="2">
        <v>45292</v>
      </c>
      <c r="T430" s="2">
        <v>45657</v>
      </c>
      <c r="U430" s="2">
        <v>45435</v>
      </c>
      <c r="V430" s="2">
        <v>45467</v>
      </c>
      <c r="W430">
        <f t="shared" si="35"/>
        <v>5</v>
      </c>
      <c r="X430">
        <f t="shared" si="36"/>
        <v>2024</v>
      </c>
      <c r="Y430">
        <f t="shared" si="37"/>
        <v>6</v>
      </c>
      <c r="Z430">
        <f t="shared" si="38"/>
        <v>2024</v>
      </c>
      <c r="AA430" s="111">
        <f t="shared" si="34"/>
        <v>32.624779050922371</v>
      </c>
    </row>
    <row r="431" spans="1:27" hidden="1" x14ac:dyDescent="0.25">
      <c r="A431" s="53" t="s">
        <v>826</v>
      </c>
      <c r="B431" t="s">
        <v>124</v>
      </c>
      <c r="C431" t="s">
        <v>827</v>
      </c>
      <c r="D431" t="s">
        <v>148</v>
      </c>
      <c r="E431" t="s">
        <v>129</v>
      </c>
      <c r="F431" t="s">
        <v>129</v>
      </c>
      <c r="G431" t="s">
        <v>139</v>
      </c>
      <c r="H431" t="s">
        <v>128</v>
      </c>
      <c r="I431" t="s">
        <v>129</v>
      </c>
      <c r="J431" s="53" t="s">
        <v>130</v>
      </c>
      <c r="K431" t="s">
        <v>131</v>
      </c>
      <c r="L431" t="s">
        <v>569</v>
      </c>
      <c r="M431" t="s">
        <v>129</v>
      </c>
      <c r="N431" t="s">
        <v>828</v>
      </c>
      <c r="O431" s="54">
        <v>45434.754385509259</v>
      </c>
      <c r="P431" s="54">
        <v>45436.624244803243</v>
      </c>
      <c r="Q431" s="2">
        <v>45292</v>
      </c>
      <c r="R431" s="2">
        <v>45657</v>
      </c>
      <c r="S431" s="2">
        <v>45292</v>
      </c>
      <c r="T431" s="2">
        <v>45657</v>
      </c>
      <c r="U431" t="s">
        <v>129</v>
      </c>
      <c r="V431" s="2">
        <v>45436</v>
      </c>
      <c r="W431">
        <f t="shared" si="35"/>
        <v>5</v>
      </c>
      <c r="X431">
        <f t="shared" si="36"/>
        <v>2024</v>
      </c>
      <c r="Y431">
        <f t="shared" si="37"/>
        <v>5</v>
      </c>
      <c r="Z431">
        <f t="shared" si="38"/>
        <v>2024</v>
      </c>
      <c r="AA431" s="111">
        <f t="shared" si="34"/>
        <v>1.8698592939836089</v>
      </c>
    </row>
    <row r="432" spans="1:27" hidden="1" x14ac:dyDescent="0.25">
      <c r="A432" s="53" t="s">
        <v>829</v>
      </c>
      <c r="B432" t="s">
        <v>124</v>
      </c>
      <c r="C432" t="s">
        <v>830</v>
      </c>
      <c r="D432" t="s">
        <v>148</v>
      </c>
      <c r="E432" t="s">
        <v>129</v>
      </c>
      <c r="F432" t="s">
        <v>129</v>
      </c>
      <c r="G432" t="s">
        <v>139</v>
      </c>
      <c r="H432" t="s">
        <v>128</v>
      </c>
      <c r="I432" t="s">
        <v>129</v>
      </c>
      <c r="J432" s="53" t="s">
        <v>130</v>
      </c>
      <c r="K432" t="s">
        <v>131</v>
      </c>
      <c r="L432" t="s">
        <v>569</v>
      </c>
      <c r="M432" t="s">
        <v>570</v>
      </c>
      <c r="N432" t="s">
        <v>831</v>
      </c>
      <c r="O432" s="54">
        <v>45434.538520439812</v>
      </c>
      <c r="P432" s="54">
        <v>45435.734317233793</v>
      </c>
      <c r="Q432" s="2">
        <v>45292</v>
      </c>
      <c r="R432" s="2">
        <v>45657</v>
      </c>
      <c r="S432" s="2">
        <v>45292</v>
      </c>
      <c r="T432" s="2">
        <v>45657</v>
      </c>
      <c r="U432" t="s">
        <v>129</v>
      </c>
      <c r="V432" s="2">
        <v>45435</v>
      </c>
      <c r="W432">
        <f t="shared" si="35"/>
        <v>5</v>
      </c>
      <c r="X432">
        <f t="shared" si="36"/>
        <v>2024</v>
      </c>
      <c r="Y432">
        <f t="shared" si="37"/>
        <v>5</v>
      </c>
      <c r="Z432">
        <f t="shared" si="38"/>
        <v>2024</v>
      </c>
      <c r="AA432" s="111">
        <f t="shared" si="34"/>
        <v>1.1957967939815717</v>
      </c>
    </row>
    <row r="433" spans="1:27" hidden="1" x14ac:dyDescent="0.25">
      <c r="A433" s="53" t="s">
        <v>832</v>
      </c>
      <c r="B433" t="s">
        <v>124</v>
      </c>
      <c r="C433" t="s">
        <v>833</v>
      </c>
      <c r="D433" t="s">
        <v>148</v>
      </c>
      <c r="E433" t="s">
        <v>129</v>
      </c>
      <c r="F433" t="s">
        <v>129</v>
      </c>
      <c r="G433" t="s">
        <v>139</v>
      </c>
      <c r="H433" t="s">
        <v>128</v>
      </c>
      <c r="I433" t="s">
        <v>129</v>
      </c>
      <c r="J433" s="53" t="s">
        <v>130</v>
      </c>
      <c r="K433" t="s">
        <v>131</v>
      </c>
      <c r="L433" t="s">
        <v>569</v>
      </c>
      <c r="M433" t="s">
        <v>570</v>
      </c>
      <c r="N433" t="s">
        <v>834</v>
      </c>
      <c r="O433" s="54">
        <v>45434.460802800924</v>
      </c>
      <c r="P433" s="54">
        <v>45436.623501875001</v>
      </c>
      <c r="Q433" s="2">
        <v>45292</v>
      </c>
      <c r="R433" s="2">
        <v>45657</v>
      </c>
      <c r="S433" s="2">
        <v>45292</v>
      </c>
      <c r="T433" s="2">
        <v>45657</v>
      </c>
      <c r="U433" t="s">
        <v>129</v>
      </c>
      <c r="V433" s="2">
        <v>45436</v>
      </c>
      <c r="W433">
        <f t="shared" si="35"/>
        <v>5</v>
      </c>
      <c r="X433">
        <f t="shared" si="36"/>
        <v>2024</v>
      </c>
      <c r="Y433">
        <f t="shared" si="37"/>
        <v>5</v>
      </c>
      <c r="Z433">
        <f t="shared" si="38"/>
        <v>2024</v>
      </c>
      <c r="AA433" s="111">
        <f t="shared" si="34"/>
        <v>2.1626990740769543</v>
      </c>
    </row>
    <row r="434" spans="1:27" hidden="1" x14ac:dyDescent="0.25">
      <c r="A434" s="53" t="s">
        <v>835</v>
      </c>
      <c r="B434" t="s">
        <v>124</v>
      </c>
      <c r="C434" t="s">
        <v>836</v>
      </c>
      <c r="D434" t="s">
        <v>148</v>
      </c>
      <c r="E434" t="s">
        <v>129</v>
      </c>
      <c r="F434" t="s">
        <v>129</v>
      </c>
      <c r="G434" t="s">
        <v>139</v>
      </c>
      <c r="H434" t="s">
        <v>128</v>
      </c>
      <c r="I434" t="s">
        <v>129</v>
      </c>
      <c r="J434" s="53" t="s">
        <v>130</v>
      </c>
      <c r="K434" t="s">
        <v>131</v>
      </c>
      <c r="L434" t="s">
        <v>569</v>
      </c>
      <c r="M434" t="s">
        <v>570</v>
      </c>
      <c r="N434" t="s">
        <v>837</v>
      </c>
      <c r="O434" s="54">
        <v>45433.568763599535</v>
      </c>
      <c r="P434" s="54">
        <v>45433.713085254632</v>
      </c>
      <c r="Q434" s="2">
        <v>45292</v>
      </c>
      <c r="R434" s="2">
        <v>45657</v>
      </c>
      <c r="S434" s="2">
        <v>45292</v>
      </c>
      <c r="T434" s="2">
        <v>45657</v>
      </c>
      <c r="U434" t="s">
        <v>129</v>
      </c>
      <c r="V434" s="2">
        <v>45433</v>
      </c>
      <c r="W434">
        <f t="shared" si="35"/>
        <v>5</v>
      </c>
      <c r="X434">
        <f t="shared" si="36"/>
        <v>2024</v>
      </c>
      <c r="Y434">
        <f t="shared" si="37"/>
        <v>5</v>
      </c>
      <c r="Z434">
        <f t="shared" si="38"/>
        <v>2024</v>
      </c>
      <c r="AA434" s="111">
        <f t="shared" si="34"/>
        <v>0.14432165509788319</v>
      </c>
    </row>
    <row r="435" spans="1:27" hidden="1" x14ac:dyDescent="0.25">
      <c r="A435" s="53" t="s">
        <v>838</v>
      </c>
      <c r="B435" t="s">
        <v>124</v>
      </c>
      <c r="C435" t="s">
        <v>839</v>
      </c>
      <c r="D435" t="s">
        <v>148</v>
      </c>
      <c r="E435" t="s">
        <v>129</v>
      </c>
      <c r="F435" t="s">
        <v>129</v>
      </c>
      <c r="G435" t="s">
        <v>139</v>
      </c>
      <c r="H435" t="s">
        <v>128</v>
      </c>
      <c r="I435" t="s">
        <v>129</v>
      </c>
      <c r="J435" s="53" t="s">
        <v>130</v>
      </c>
      <c r="K435" t="s">
        <v>131</v>
      </c>
      <c r="L435" t="s">
        <v>569</v>
      </c>
      <c r="M435" t="s">
        <v>570</v>
      </c>
      <c r="N435" t="s">
        <v>840</v>
      </c>
      <c r="O435" s="54">
        <v>45433.385548148151</v>
      </c>
      <c r="P435" s="54">
        <v>45434.442224293984</v>
      </c>
      <c r="Q435" s="2">
        <v>45292</v>
      </c>
      <c r="R435" s="2">
        <v>45657</v>
      </c>
      <c r="S435" s="2">
        <v>45292</v>
      </c>
      <c r="T435" s="2">
        <v>45657</v>
      </c>
      <c r="U435" t="s">
        <v>129</v>
      </c>
      <c r="V435" s="2">
        <v>45434</v>
      </c>
      <c r="W435">
        <f t="shared" si="35"/>
        <v>5</v>
      </c>
      <c r="X435">
        <f t="shared" si="36"/>
        <v>2024</v>
      </c>
      <c r="Y435">
        <f t="shared" si="37"/>
        <v>5</v>
      </c>
      <c r="Z435">
        <f t="shared" si="38"/>
        <v>2024</v>
      </c>
      <c r="AA435" s="111">
        <f t="shared" si="34"/>
        <v>1.0566761458321707</v>
      </c>
    </row>
    <row r="436" spans="1:27" hidden="1" x14ac:dyDescent="0.25">
      <c r="A436" s="53" t="s">
        <v>841</v>
      </c>
      <c r="B436" t="s">
        <v>124</v>
      </c>
      <c r="C436" t="s">
        <v>842</v>
      </c>
      <c r="D436" t="s">
        <v>171</v>
      </c>
      <c r="E436" t="s">
        <v>129</v>
      </c>
      <c r="F436" t="s">
        <v>129</v>
      </c>
      <c r="G436" t="s">
        <v>139</v>
      </c>
      <c r="H436" t="s">
        <v>128</v>
      </c>
      <c r="I436" t="s">
        <v>129</v>
      </c>
      <c r="J436" s="53" t="s">
        <v>130</v>
      </c>
      <c r="K436" t="s">
        <v>131</v>
      </c>
      <c r="L436" t="s">
        <v>569</v>
      </c>
      <c r="M436" t="s">
        <v>570</v>
      </c>
      <c r="N436" t="s">
        <v>843</v>
      </c>
      <c r="O436" s="54">
        <v>45432.70161034722</v>
      </c>
      <c r="P436" s="54">
        <v>45439.546386261572</v>
      </c>
      <c r="Q436" s="2">
        <v>45292</v>
      </c>
      <c r="R436" s="2">
        <v>45657</v>
      </c>
      <c r="S436" s="2">
        <v>45292</v>
      </c>
      <c r="T436" s="2">
        <v>45657</v>
      </c>
      <c r="U436" t="s">
        <v>129</v>
      </c>
      <c r="V436" t="s">
        <v>129</v>
      </c>
      <c r="W436">
        <f t="shared" si="35"/>
        <v>5</v>
      </c>
      <c r="X436">
        <f t="shared" si="36"/>
        <v>2024</v>
      </c>
      <c r="Y436">
        <f t="shared" si="37"/>
        <v>5</v>
      </c>
      <c r="Z436">
        <f t="shared" si="38"/>
        <v>2024</v>
      </c>
      <c r="AA436" s="111">
        <f t="shared" si="34"/>
        <v>6.8447759143527946</v>
      </c>
    </row>
    <row r="437" spans="1:27" hidden="1" x14ac:dyDescent="0.25">
      <c r="A437" s="53" t="s">
        <v>844</v>
      </c>
      <c r="B437" t="s">
        <v>124</v>
      </c>
      <c r="C437" t="s">
        <v>845</v>
      </c>
      <c r="D437" t="s">
        <v>148</v>
      </c>
      <c r="E437" t="s">
        <v>129</v>
      </c>
      <c r="F437" t="s">
        <v>129</v>
      </c>
      <c r="G437" t="s">
        <v>139</v>
      </c>
      <c r="H437" t="s">
        <v>128</v>
      </c>
      <c r="I437" t="s">
        <v>129</v>
      </c>
      <c r="J437" s="53" t="s">
        <v>130</v>
      </c>
      <c r="K437" t="s">
        <v>131</v>
      </c>
      <c r="L437" t="s">
        <v>569</v>
      </c>
      <c r="M437" t="s">
        <v>570</v>
      </c>
      <c r="N437" t="s">
        <v>846</v>
      </c>
      <c r="O437" s="54">
        <v>45432.592812210649</v>
      </c>
      <c r="P437" s="54">
        <v>45434.444043078707</v>
      </c>
      <c r="Q437" s="2">
        <v>45292</v>
      </c>
      <c r="R437" s="2">
        <v>45657</v>
      </c>
      <c r="S437" s="2">
        <v>45292</v>
      </c>
      <c r="T437" s="2">
        <v>45657</v>
      </c>
      <c r="U437" t="s">
        <v>129</v>
      </c>
      <c r="V437" s="2">
        <v>45434</v>
      </c>
      <c r="W437">
        <f t="shared" si="35"/>
        <v>5</v>
      </c>
      <c r="X437">
        <f t="shared" si="36"/>
        <v>2024</v>
      </c>
      <c r="Y437">
        <f t="shared" si="37"/>
        <v>5</v>
      </c>
      <c r="Z437">
        <f t="shared" si="38"/>
        <v>2024</v>
      </c>
      <c r="AA437" s="111">
        <f t="shared" si="34"/>
        <v>1.8512308680583374</v>
      </c>
    </row>
    <row r="438" spans="1:27" hidden="1" x14ac:dyDescent="0.25">
      <c r="A438" s="53" t="s">
        <v>847</v>
      </c>
      <c r="B438" t="s">
        <v>124</v>
      </c>
      <c r="C438" t="s">
        <v>848</v>
      </c>
      <c r="D438" t="s">
        <v>148</v>
      </c>
      <c r="E438" t="s">
        <v>129</v>
      </c>
      <c r="F438" t="s">
        <v>129</v>
      </c>
      <c r="G438" t="s">
        <v>139</v>
      </c>
      <c r="H438" t="s">
        <v>128</v>
      </c>
      <c r="I438" t="s">
        <v>129</v>
      </c>
      <c r="J438" s="53" t="s">
        <v>130</v>
      </c>
      <c r="K438" t="s">
        <v>131</v>
      </c>
      <c r="L438" t="s">
        <v>569</v>
      </c>
      <c r="M438" t="s">
        <v>570</v>
      </c>
      <c r="N438" t="s">
        <v>849</v>
      </c>
      <c r="O438" s="54">
        <v>45432.570069791669</v>
      </c>
      <c r="P438" s="54">
        <v>45433.51598502315</v>
      </c>
      <c r="Q438" s="2">
        <v>45292</v>
      </c>
      <c r="R438" s="2">
        <v>45657</v>
      </c>
      <c r="S438" s="2">
        <v>45292</v>
      </c>
      <c r="T438" s="2">
        <v>45657</v>
      </c>
      <c r="U438" t="s">
        <v>129</v>
      </c>
      <c r="V438" s="2">
        <v>45433</v>
      </c>
      <c r="W438">
        <f t="shared" si="35"/>
        <v>5</v>
      </c>
      <c r="X438">
        <f t="shared" si="36"/>
        <v>2024</v>
      </c>
      <c r="Y438">
        <f t="shared" si="37"/>
        <v>5</v>
      </c>
      <c r="Z438">
        <f t="shared" si="38"/>
        <v>2024</v>
      </c>
      <c r="AA438" s="111">
        <f t="shared" si="34"/>
        <v>0.9459152314811945</v>
      </c>
    </row>
    <row r="439" spans="1:27" hidden="1" x14ac:dyDescent="0.25">
      <c r="A439" s="53" t="s">
        <v>850</v>
      </c>
      <c r="B439" t="s">
        <v>124</v>
      </c>
      <c r="C439" t="s">
        <v>851</v>
      </c>
      <c r="D439" t="s">
        <v>148</v>
      </c>
      <c r="E439" t="s">
        <v>129</v>
      </c>
      <c r="F439" t="s">
        <v>129</v>
      </c>
      <c r="G439" t="s">
        <v>129</v>
      </c>
      <c r="H439" t="s">
        <v>128</v>
      </c>
      <c r="I439" t="s">
        <v>129</v>
      </c>
      <c r="J439" s="53" t="s">
        <v>130</v>
      </c>
      <c r="K439" t="s">
        <v>131</v>
      </c>
      <c r="L439" t="s">
        <v>129</v>
      </c>
      <c r="M439" t="s">
        <v>570</v>
      </c>
      <c r="N439" t="s">
        <v>129</v>
      </c>
      <c r="O439" s="54">
        <v>45432.432514537039</v>
      </c>
      <c r="P439" s="54">
        <v>45436.428681967591</v>
      </c>
      <c r="Q439" s="2">
        <v>45292</v>
      </c>
      <c r="R439" s="2">
        <v>45657</v>
      </c>
      <c r="S439" s="2">
        <v>45292</v>
      </c>
      <c r="T439" s="2">
        <v>45657</v>
      </c>
      <c r="U439" s="2">
        <v>45432</v>
      </c>
      <c r="V439" s="2">
        <v>45436</v>
      </c>
      <c r="W439">
        <f t="shared" si="35"/>
        <v>5</v>
      </c>
      <c r="X439">
        <f t="shared" si="36"/>
        <v>2024</v>
      </c>
      <c r="Y439">
        <f t="shared" si="37"/>
        <v>5</v>
      </c>
      <c r="Z439">
        <f t="shared" si="38"/>
        <v>2024</v>
      </c>
      <c r="AA439" s="111">
        <f t="shared" si="34"/>
        <v>3.9961674305523047</v>
      </c>
    </row>
    <row r="440" spans="1:27" hidden="1" x14ac:dyDescent="0.25">
      <c r="A440" s="53" t="s">
        <v>852</v>
      </c>
      <c r="B440" t="s">
        <v>124</v>
      </c>
      <c r="C440" t="s">
        <v>853</v>
      </c>
      <c r="D440" t="s">
        <v>148</v>
      </c>
      <c r="E440" t="s">
        <v>129</v>
      </c>
      <c r="F440" t="s">
        <v>129</v>
      </c>
      <c r="G440" t="s">
        <v>139</v>
      </c>
      <c r="H440" t="s">
        <v>128</v>
      </c>
      <c r="I440" t="s">
        <v>129</v>
      </c>
      <c r="J440" s="53" t="s">
        <v>130</v>
      </c>
      <c r="K440" t="s">
        <v>131</v>
      </c>
      <c r="L440" t="s">
        <v>129</v>
      </c>
      <c r="M440" t="s">
        <v>570</v>
      </c>
      <c r="N440" t="s">
        <v>129</v>
      </c>
      <c r="O440" s="54">
        <v>45429.540072974538</v>
      </c>
      <c r="P440" s="54">
        <v>45446.435992881947</v>
      </c>
      <c r="Q440" s="2">
        <v>45292</v>
      </c>
      <c r="R440" s="2">
        <v>45657</v>
      </c>
      <c r="S440" s="2">
        <v>45292</v>
      </c>
      <c r="T440" s="2">
        <v>45657</v>
      </c>
      <c r="U440" s="2">
        <v>45435</v>
      </c>
      <c r="V440" s="2">
        <v>45446</v>
      </c>
      <c r="W440">
        <f t="shared" si="35"/>
        <v>5</v>
      </c>
      <c r="X440">
        <f t="shared" si="36"/>
        <v>2024</v>
      </c>
      <c r="Y440">
        <f t="shared" si="37"/>
        <v>6</v>
      </c>
      <c r="Z440">
        <f t="shared" si="38"/>
        <v>2024</v>
      </c>
      <c r="AA440" s="111">
        <f t="shared" si="34"/>
        <v>16.895919907408825</v>
      </c>
    </row>
    <row r="441" spans="1:27" hidden="1" x14ac:dyDescent="0.25">
      <c r="A441" s="53" t="s">
        <v>854</v>
      </c>
      <c r="B441" t="s">
        <v>124</v>
      </c>
      <c r="C441" t="s">
        <v>855</v>
      </c>
      <c r="D441" t="s">
        <v>148</v>
      </c>
      <c r="E441" t="s">
        <v>129</v>
      </c>
      <c r="F441" t="s">
        <v>129</v>
      </c>
      <c r="G441" t="s">
        <v>139</v>
      </c>
      <c r="H441" t="s">
        <v>128</v>
      </c>
      <c r="I441" t="s">
        <v>129</v>
      </c>
      <c r="J441" s="53" t="s">
        <v>130</v>
      </c>
      <c r="K441" t="s">
        <v>131</v>
      </c>
      <c r="L441" t="s">
        <v>569</v>
      </c>
      <c r="M441" t="s">
        <v>580</v>
      </c>
      <c r="N441" t="s">
        <v>856</v>
      </c>
      <c r="O441" s="54">
        <v>45428.720549618054</v>
      </c>
      <c r="P441" s="54">
        <v>45433.515417233793</v>
      </c>
      <c r="Q441" s="2">
        <v>45292</v>
      </c>
      <c r="R441" s="2">
        <v>45657</v>
      </c>
      <c r="S441" s="2">
        <v>45292</v>
      </c>
      <c r="T441" s="2">
        <v>45657</v>
      </c>
      <c r="U441" t="s">
        <v>129</v>
      </c>
      <c r="V441" s="2">
        <v>45433</v>
      </c>
      <c r="W441">
        <f t="shared" si="35"/>
        <v>5</v>
      </c>
      <c r="X441">
        <f t="shared" si="36"/>
        <v>2024</v>
      </c>
      <c r="Y441">
        <f t="shared" si="37"/>
        <v>5</v>
      </c>
      <c r="Z441">
        <f t="shared" si="38"/>
        <v>2024</v>
      </c>
      <c r="AA441" s="111">
        <f t="shared" si="34"/>
        <v>4.7948676157393493</v>
      </c>
    </row>
    <row r="442" spans="1:27" hidden="1" x14ac:dyDescent="0.25">
      <c r="A442" s="53" t="s">
        <v>857</v>
      </c>
      <c r="B442" t="s">
        <v>124</v>
      </c>
      <c r="C442" t="s">
        <v>858</v>
      </c>
      <c r="D442" t="s">
        <v>148</v>
      </c>
      <c r="E442" t="s">
        <v>129</v>
      </c>
      <c r="F442" t="s">
        <v>129</v>
      </c>
      <c r="G442" t="s">
        <v>139</v>
      </c>
      <c r="H442" t="s">
        <v>128</v>
      </c>
      <c r="I442" t="s">
        <v>129</v>
      </c>
      <c r="J442" s="53" t="s">
        <v>130</v>
      </c>
      <c r="K442" t="s">
        <v>131</v>
      </c>
      <c r="L442" t="s">
        <v>569</v>
      </c>
      <c r="M442" t="s">
        <v>570</v>
      </c>
      <c r="N442" t="s">
        <v>859</v>
      </c>
      <c r="O442" s="54">
        <v>45428.652796817129</v>
      </c>
      <c r="P442" s="54">
        <v>45435.527440138889</v>
      </c>
      <c r="Q442" s="2">
        <v>45292</v>
      </c>
      <c r="R442" s="2">
        <v>45657</v>
      </c>
      <c r="S442" s="2">
        <v>45292</v>
      </c>
      <c r="T442" s="2">
        <v>45657</v>
      </c>
      <c r="U442" t="s">
        <v>129</v>
      </c>
      <c r="V442" s="2">
        <v>45435</v>
      </c>
      <c r="W442">
        <f t="shared" si="35"/>
        <v>5</v>
      </c>
      <c r="X442">
        <f t="shared" si="36"/>
        <v>2024</v>
      </c>
      <c r="Y442">
        <f t="shared" si="37"/>
        <v>5</v>
      </c>
      <c r="Z442">
        <f t="shared" si="38"/>
        <v>2024</v>
      </c>
      <c r="AA442" s="111">
        <f t="shared" si="34"/>
        <v>6.8746433217602316</v>
      </c>
    </row>
    <row r="443" spans="1:27" hidden="1" x14ac:dyDescent="0.25">
      <c r="A443" s="53" t="s">
        <v>860</v>
      </c>
      <c r="B443" t="s">
        <v>124</v>
      </c>
      <c r="C443" t="s">
        <v>861</v>
      </c>
      <c r="D443" t="s">
        <v>148</v>
      </c>
      <c r="E443" t="s">
        <v>129</v>
      </c>
      <c r="F443" t="s">
        <v>129</v>
      </c>
      <c r="G443" t="s">
        <v>139</v>
      </c>
      <c r="H443" t="s">
        <v>128</v>
      </c>
      <c r="I443" t="s">
        <v>129</v>
      </c>
      <c r="J443" s="53" t="s">
        <v>130</v>
      </c>
      <c r="K443" t="s">
        <v>131</v>
      </c>
      <c r="L443" t="s">
        <v>569</v>
      </c>
      <c r="M443" t="s">
        <v>570</v>
      </c>
      <c r="N443" t="s">
        <v>862</v>
      </c>
      <c r="O443" s="54">
        <v>45427.556840300924</v>
      </c>
      <c r="P443" s="54">
        <v>45428.448848564818</v>
      </c>
      <c r="Q443" s="2">
        <v>45292</v>
      </c>
      <c r="R443" s="2">
        <v>45657</v>
      </c>
      <c r="S443" s="2">
        <v>45292</v>
      </c>
      <c r="T443" s="2">
        <v>45657</v>
      </c>
      <c r="U443" t="s">
        <v>129</v>
      </c>
      <c r="V443" s="2">
        <v>45428</v>
      </c>
      <c r="W443">
        <f t="shared" si="35"/>
        <v>5</v>
      </c>
      <c r="X443">
        <f t="shared" si="36"/>
        <v>2024</v>
      </c>
      <c r="Y443">
        <f t="shared" si="37"/>
        <v>5</v>
      </c>
      <c r="Z443">
        <f t="shared" si="38"/>
        <v>2024</v>
      </c>
      <c r="AA443" s="111">
        <f t="shared" si="34"/>
        <v>0.89200826389424037</v>
      </c>
    </row>
    <row r="444" spans="1:27" hidden="1" x14ac:dyDescent="0.25">
      <c r="A444" s="53" t="s">
        <v>863</v>
      </c>
      <c r="B444" t="s">
        <v>124</v>
      </c>
      <c r="C444" t="s">
        <v>864</v>
      </c>
      <c r="D444" t="s">
        <v>148</v>
      </c>
      <c r="E444" t="s">
        <v>129</v>
      </c>
      <c r="F444" t="s">
        <v>129</v>
      </c>
      <c r="G444" t="s">
        <v>139</v>
      </c>
      <c r="H444" t="s">
        <v>128</v>
      </c>
      <c r="I444" t="s">
        <v>129</v>
      </c>
      <c r="J444" s="53" t="s">
        <v>130</v>
      </c>
      <c r="K444" t="s">
        <v>131</v>
      </c>
      <c r="L444" t="s">
        <v>569</v>
      </c>
      <c r="M444" t="s">
        <v>570</v>
      </c>
      <c r="N444" t="s">
        <v>865</v>
      </c>
      <c r="O444" s="54">
        <v>45427.35711178241</v>
      </c>
      <c r="P444" s="54">
        <v>45433.514102962959</v>
      </c>
      <c r="Q444" s="2">
        <v>45292</v>
      </c>
      <c r="R444" s="2">
        <v>45657</v>
      </c>
      <c r="S444" s="2">
        <v>45292</v>
      </c>
      <c r="T444" s="2">
        <v>45657</v>
      </c>
      <c r="U444" t="s">
        <v>129</v>
      </c>
      <c r="V444" s="2">
        <v>45433</v>
      </c>
      <c r="W444">
        <f t="shared" si="35"/>
        <v>5</v>
      </c>
      <c r="X444">
        <f t="shared" si="36"/>
        <v>2024</v>
      </c>
      <c r="Y444">
        <f t="shared" si="37"/>
        <v>5</v>
      </c>
      <c r="Z444">
        <f t="shared" si="38"/>
        <v>2024</v>
      </c>
      <c r="AA444" s="111">
        <f t="shared" si="34"/>
        <v>6.1569911805490847</v>
      </c>
    </row>
    <row r="445" spans="1:27" hidden="1" x14ac:dyDescent="0.25">
      <c r="A445" s="53" t="s">
        <v>866</v>
      </c>
      <c r="B445" t="s">
        <v>124</v>
      </c>
      <c r="C445" t="s">
        <v>867</v>
      </c>
      <c r="D445" t="s">
        <v>148</v>
      </c>
      <c r="E445" t="s">
        <v>129</v>
      </c>
      <c r="F445" t="s">
        <v>129</v>
      </c>
      <c r="G445" t="s">
        <v>139</v>
      </c>
      <c r="H445" t="s">
        <v>128</v>
      </c>
      <c r="I445" t="s">
        <v>129</v>
      </c>
      <c r="J445" s="53" t="s">
        <v>130</v>
      </c>
      <c r="K445" t="s">
        <v>131</v>
      </c>
      <c r="L445" t="s">
        <v>129</v>
      </c>
      <c r="M445" t="s">
        <v>570</v>
      </c>
      <c r="N445" t="s">
        <v>868</v>
      </c>
      <c r="O445" s="54">
        <v>45426.606835891202</v>
      </c>
      <c r="P445" s="54">
        <v>45429.67831059028</v>
      </c>
      <c r="Q445" s="2">
        <v>45292</v>
      </c>
      <c r="R445" s="2">
        <v>45657</v>
      </c>
      <c r="S445" s="2">
        <v>45292</v>
      </c>
      <c r="T445" s="2">
        <v>45657</v>
      </c>
      <c r="U445" t="s">
        <v>129</v>
      </c>
      <c r="V445" s="2">
        <v>45429</v>
      </c>
      <c r="W445">
        <f t="shared" si="35"/>
        <v>5</v>
      </c>
      <c r="X445">
        <f t="shared" si="36"/>
        <v>2024</v>
      </c>
      <c r="Y445">
        <f t="shared" si="37"/>
        <v>5</v>
      </c>
      <c r="Z445">
        <f t="shared" si="38"/>
        <v>2024</v>
      </c>
      <c r="AA445" s="111">
        <f t="shared" si="34"/>
        <v>3.0714746990779531</v>
      </c>
    </row>
    <row r="446" spans="1:27" hidden="1" x14ac:dyDescent="0.25">
      <c r="A446" s="53" t="s">
        <v>869</v>
      </c>
      <c r="B446" t="s">
        <v>124</v>
      </c>
      <c r="C446" t="s">
        <v>870</v>
      </c>
      <c r="D446" t="s">
        <v>148</v>
      </c>
      <c r="E446" t="s">
        <v>129</v>
      </c>
      <c r="F446" t="s">
        <v>129</v>
      </c>
      <c r="G446" t="s">
        <v>139</v>
      </c>
      <c r="H446" t="s">
        <v>128</v>
      </c>
      <c r="I446" t="s">
        <v>129</v>
      </c>
      <c r="J446" s="53" t="s">
        <v>130</v>
      </c>
      <c r="K446" t="s">
        <v>131</v>
      </c>
      <c r="L446" t="s">
        <v>569</v>
      </c>
      <c r="M446" t="s">
        <v>570</v>
      </c>
      <c r="N446" t="s">
        <v>871</v>
      </c>
      <c r="O446" s="54">
        <v>45425.495697743056</v>
      </c>
      <c r="P446" s="54">
        <v>45425.537720300927</v>
      </c>
      <c r="Q446" s="2">
        <v>45292</v>
      </c>
      <c r="R446" s="2">
        <v>45657</v>
      </c>
      <c r="S446" s="2">
        <v>45292</v>
      </c>
      <c r="T446" s="2">
        <v>45657</v>
      </c>
      <c r="U446" t="s">
        <v>129</v>
      </c>
      <c r="V446" s="2">
        <v>45425</v>
      </c>
      <c r="W446">
        <f t="shared" si="35"/>
        <v>5</v>
      </c>
      <c r="X446">
        <f t="shared" si="36"/>
        <v>2024</v>
      </c>
      <c r="Y446">
        <f t="shared" si="37"/>
        <v>5</v>
      </c>
      <c r="Z446">
        <f t="shared" si="38"/>
        <v>2024</v>
      </c>
      <c r="AA446" s="111">
        <f t="shared" si="34"/>
        <v>4.202255787095055E-2</v>
      </c>
    </row>
    <row r="447" spans="1:27" x14ac:dyDescent="0.25">
      <c r="A447" s="53" t="s">
        <v>872</v>
      </c>
      <c r="B447" t="s">
        <v>124</v>
      </c>
      <c r="C447" t="s">
        <v>873</v>
      </c>
      <c r="D447" t="s">
        <v>148</v>
      </c>
      <c r="E447" t="s">
        <v>127</v>
      </c>
      <c r="F447" t="s">
        <v>805</v>
      </c>
      <c r="G447" t="s">
        <v>874</v>
      </c>
      <c r="H447" t="s">
        <v>212</v>
      </c>
      <c r="I447" t="s">
        <v>129</v>
      </c>
      <c r="J447" s="53" t="s">
        <v>719</v>
      </c>
      <c r="K447" t="s">
        <v>720</v>
      </c>
      <c r="L447" t="s">
        <v>129</v>
      </c>
      <c r="M447" t="s">
        <v>570</v>
      </c>
      <c r="N447" t="s">
        <v>129</v>
      </c>
      <c r="O447" s="54">
        <v>45425.465789004629</v>
      </c>
      <c r="P447" s="54">
        <v>45484.478716122685</v>
      </c>
      <c r="Q447" s="2">
        <v>45455</v>
      </c>
      <c r="R447" s="2">
        <v>45468</v>
      </c>
      <c r="S447" s="2">
        <v>45292</v>
      </c>
      <c r="T447" s="2">
        <v>45657</v>
      </c>
      <c r="U447" s="2">
        <v>45462</v>
      </c>
      <c r="V447" s="2">
        <v>45484</v>
      </c>
      <c r="W447">
        <f t="shared" si="35"/>
        <v>5</v>
      </c>
      <c r="X447">
        <f t="shared" si="36"/>
        <v>2024</v>
      </c>
      <c r="Y447">
        <f t="shared" si="37"/>
        <v>7</v>
      </c>
      <c r="Z447">
        <f t="shared" si="38"/>
        <v>2024</v>
      </c>
      <c r="AA447" s="111">
        <f t="shared" si="34"/>
        <v>59.012927118055813</v>
      </c>
    </row>
    <row r="448" spans="1:27" hidden="1" x14ac:dyDescent="0.25">
      <c r="A448" s="53" t="s">
        <v>875</v>
      </c>
      <c r="B448" t="s">
        <v>124</v>
      </c>
      <c r="C448" t="s">
        <v>876</v>
      </c>
      <c r="D448" t="s">
        <v>148</v>
      </c>
      <c r="E448" t="s">
        <v>129</v>
      </c>
      <c r="F448" t="s">
        <v>129</v>
      </c>
      <c r="G448" t="s">
        <v>129</v>
      </c>
      <c r="H448" t="s">
        <v>128</v>
      </c>
      <c r="I448" t="s">
        <v>129</v>
      </c>
      <c r="J448" s="53" t="s">
        <v>130</v>
      </c>
      <c r="K448" t="s">
        <v>131</v>
      </c>
      <c r="L448" t="s">
        <v>129</v>
      </c>
      <c r="M448" t="s">
        <v>129</v>
      </c>
      <c r="N448" t="s">
        <v>129</v>
      </c>
      <c r="O448" s="54">
        <v>45422.627697546297</v>
      </c>
      <c r="P448" s="54">
        <v>45457.579257592595</v>
      </c>
      <c r="Q448" s="2">
        <v>45292</v>
      </c>
      <c r="R448" s="2">
        <v>45657</v>
      </c>
      <c r="S448" s="2">
        <v>45292</v>
      </c>
      <c r="T448" s="2">
        <v>45657</v>
      </c>
      <c r="U448" t="s">
        <v>129</v>
      </c>
      <c r="V448" s="2">
        <v>45457</v>
      </c>
      <c r="W448">
        <f t="shared" si="35"/>
        <v>5</v>
      </c>
      <c r="X448">
        <f t="shared" si="36"/>
        <v>2024</v>
      </c>
      <c r="Y448">
        <f t="shared" si="37"/>
        <v>6</v>
      </c>
      <c r="Z448">
        <f t="shared" si="38"/>
        <v>2024</v>
      </c>
      <c r="AA448" s="111">
        <f t="shared" si="34"/>
        <v>34.951560046298255</v>
      </c>
    </row>
    <row r="449" spans="1:27" x14ac:dyDescent="0.25">
      <c r="A449" s="53" t="s">
        <v>877</v>
      </c>
      <c r="B449" t="s">
        <v>124</v>
      </c>
      <c r="C449" t="s">
        <v>878</v>
      </c>
      <c r="D449" t="s">
        <v>148</v>
      </c>
      <c r="E449" t="s">
        <v>129</v>
      </c>
      <c r="F449" t="s">
        <v>129</v>
      </c>
      <c r="G449" t="s">
        <v>129</v>
      </c>
      <c r="H449" t="s">
        <v>212</v>
      </c>
      <c r="I449" t="s">
        <v>129</v>
      </c>
      <c r="J449" s="53" t="s">
        <v>719</v>
      </c>
      <c r="K449" t="s">
        <v>720</v>
      </c>
      <c r="L449" t="s">
        <v>129</v>
      </c>
      <c r="M449" t="s">
        <v>129</v>
      </c>
      <c r="N449" t="s">
        <v>129</v>
      </c>
      <c r="O449" s="54">
        <v>45422.425505393519</v>
      </c>
      <c r="P449" s="54">
        <v>45435.646143182872</v>
      </c>
      <c r="Q449" s="2">
        <v>45292</v>
      </c>
      <c r="R449" t="s">
        <v>129</v>
      </c>
      <c r="S449" s="2">
        <v>45292</v>
      </c>
      <c r="T449" s="2">
        <v>45657</v>
      </c>
      <c r="U449" s="2">
        <v>45429</v>
      </c>
      <c r="V449" s="2">
        <v>45435</v>
      </c>
      <c r="W449">
        <f t="shared" si="35"/>
        <v>5</v>
      </c>
      <c r="X449">
        <f t="shared" si="36"/>
        <v>2024</v>
      </c>
      <c r="Y449">
        <f t="shared" si="37"/>
        <v>5</v>
      </c>
      <c r="Z449">
        <f t="shared" si="38"/>
        <v>2024</v>
      </c>
      <c r="AA449" s="111">
        <f t="shared" si="34"/>
        <v>13.220637789352622</v>
      </c>
    </row>
    <row r="450" spans="1:27" hidden="1" x14ac:dyDescent="0.25">
      <c r="A450" s="53" t="s">
        <v>879</v>
      </c>
      <c r="B450" t="s">
        <v>124</v>
      </c>
      <c r="C450" t="s">
        <v>880</v>
      </c>
      <c r="D450" t="s">
        <v>148</v>
      </c>
      <c r="E450" t="s">
        <v>129</v>
      </c>
      <c r="F450" t="s">
        <v>129</v>
      </c>
      <c r="G450" t="s">
        <v>139</v>
      </c>
      <c r="H450" t="s">
        <v>128</v>
      </c>
      <c r="I450" t="s">
        <v>129</v>
      </c>
      <c r="J450" s="53" t="s">
        <v>130</v>
      </c>
      <c r="K450" t="s">
        <v>131</v>
      </c>
      <c r="L450" t="s">
        <v>569</v>
      </c>
      <c r="M450" t="s">
        <v>570</v>
      </c>
      <c r="N450" t="s">
        <v>881</v>
      </c>
      <c r="O450" s="54">
        <v>45421.597734710645</v>
      </c>
      <c r="P450" s="54">
        <v>45421.732844733793</v>
      </c>
      <c r="Q450" s="2">
        <v>45292</v>
      </c>
      <c r="R450" s="2">
        <v>45657</v>
      </c>
      <c r="S450" s="2">
        <v>45292</v>
      </c>
      <c r="T450" s="2">
        <v>45657</v>
      </c>
      <c r="U450" t="s">
        <v>129</v>
      </c>
      <c r="V450" s="2">
        <v>45421</v>
      </c>
      <c r="W450">
        <f t="shared" si="35"/>
        <v>5</v>
      </c>
      <c r="X450">
        <f t="shared" si="36"/>
        <v>2024</v>
      </c>
      <c r="Y450">
        <f t="shared" si="37"/>
        <v>5</v>
      </c>
      <c r="Z450">
        <f t="shared" si="38"/>
        <v>2024</v>
      </c>
      <c r="AA450" s="111">
        <f t="shared" si="34"/>
        <v>0.13511002314771758</v>
      </c>
    </row>
    <row r="451" spans="1:27" hidden="1" x14ac:dyDescent="0.25">
      <c r="A451" s="53" t="s">
        <v>882</v>
      </c>
      <c r="B451" t="s">
        <v>124</v>
      </c>
      <c r="C451" t="s">
        <v>883</v>
      </c>
      <c r="D451" t="s">
        <v>148</v>
      </c>
      <c r="E451" t="s">
        <v>129</v>
      </c>
      <c r="F451" t="s">
        <v>129</v>
      </c>
      <c r="G451" t="s">
        <v>139</v>
      </c>
      <c r="H451" t="s">
        <v>128</v>
      </c>
      <c r="I451" t="s">
        <v>129</v>
      </c>
      <c r="J451" s="53" t="s">
        <v>130</v>
      </c>
      <c r="K451" t="s">
        <v>131</v>
      </c>
      <c r="L451" t="s">
        <v>569</v>
      </c>
      <c r="M451" t="s">
        <v>570</v>
      </c>
      <c r="N451" t="s">
        <v>884</v>
      </c>
      <c r="O451" s="54">
        <v>45420.528130937499</v>
      </c>
      <c r="P451" s="54">
        <v>45450.382787430557</v>
      </c>
      <c r="Q451" s="2">
        <v>45292</v>
      </c>
      <c r="R451" s="2">
        <v>45657</v>
      </c>
      <c r="S451" s="2">
        <v>45292</v>
      </c>
      <c r="T451" s="2">
        <v>45657</v>
      </c>
      <c r="U451" t="s">
        <v>129</v>
      </c>
      <c r="V451" s="2">
        <v>45450</v>
      </c>
      <c r="W451">
        <f t="shared" si="35"/>
        <v>5</v>
      </c>
      <c r="X451">
        <f t="shared" si="36"/>
        <v>2024</v>
      </c>
      <c r="Y451">
        <f t="shared" si="37"/>
        <v>6</v>
      </c>
      <c r="Z451">
        <f t="shared" si="38"/>
        <v>2024</v>
      </c>
      <c r="AA451" s="111">
        <f t="shared" ref="AA451:AA514" si="39">IFERROR(P451-O451,0)</f>
        <v>29.854656493058428</v>
      </c>
    </row>
    <row r="452" spans="1:27" hidden="1" x14ac:dyDescent="0.25">
      <c r="A452" s="53" t="s">
        <v>885</v>
      </c>
      <c r="B452" t="s">
        <v>124</v>
      </c>
      <c r="C452" t="s">
        <v>886</v>
      </c>
      <c r="D452" t="s">
        <v>148</v>
      </c>
      <c r="E452" t="s">
        <v>129</v>
      </c>
      <c r="F452" t="s">
        <v>129</v>
      </c>
      <c r="G452" t="s">
        <v>139</v>
      </c>
      <c r="H452" t="s">
        <v>128</v>
      </c>
      <c r="I452" t="s">
        <v>129</v>
      </c>
      <c r="J452" s="53" t="s">
        <v>130</v>
      </c>
      <c r="K452" t="s">
        <v>131</v>
      </c>
      <c r="L452" t="s">
        <v>569</v>
      </c>
      <c r="M452" t="s">
        <v>570</v>
      </c>
      <c r="N452" t="s">
        <v>887</v>
      </c>
      <c r="O452" s="54">
        <v>45419.715319363429</v>
      </c>
      <c r="P452" s="54">
        <v>45428.461834108799</v>
      </c>
      <c r="Q452" s="2">
        <v>45292</v>
      </c>
      <c r="R452" s="2">
        <v>45657</v>
      </c>
      <c r="S452" s="2">
        <v>45292</v>
      </c>
      <c r="T452" s="2">
        <v>45657</v>
      </c>
      <c r="U452" t="s">
        <v>129</v>
      </c>
      <c r="V452" t="s">
        <v>129</v>
      </c>
      <c r="W452">
        <f t="shared" si="35"/>
        <v>5</v>
      </c>
      <c r="X452">
        <f t="shared" si="36"/>
        <v>2024</v>
      </c>
      <c r="Y452">
        <f t="shared" si="37"/>
        <v>5</v>
      </c>
      <c r="Z452">
        <f t="shared" si="38"/>
        <v>2024</v>
      </c>
      <c r="AA452" s="111">
        <f t="shared" si="39"/>
        <v>8.7465147453694954</v>
      </c>
    </row>
    <row r="453" spans="1:27" x14ac:dyDescent="0.25">
      <c r="A453" s="53" t="s">
        <v>888</v>
      </c>
      <c r="B453" t="s">
        <v>124</v>
      </c>
      <c r="C453" t="s">
        <v>889</v>
      </c>
      <c r="D453" t="s">
        <v>148</v>
      </c>
      <c r="E453" t="s">
        <v>135</v>
      </c>
      <c r="F453" t="s">
        <v>890</v>
      </c>
      <c r="G453" t="s">
        <v>806</v>
      </c>
      <c r="H453" t="s">
        <v>212</v>
      </c>
      <c r="I453" t="s">
        <v>129</v>
      </c>
      <c r="J453" s="53" t="s">
        <v>719</v>
      </c>
      <c r="K453" t="s">
        <v>720</v>
      </c>
      <c r="L453" t="s">
        <v>129</v>
      </c>
      <c r="M453" t="s">
        <v>129</v>
      </c>
      <c r="N453" t="s">
        <v>129</v>
      </c>
      <c r="O453" s="54">
        <v>45419.636071284724</v>
      </c>
      <c r="P453" s="54">
        <v>45428.642571064818</v>
      </c>
      <c r="Q453" s="2">
        <v>45412</v>
      </c>
      <c r="R453" s="2">
        <v>45426</v>
      </c>
      <c r="S453" s="2">
        <v>45292</v>
      </c>
      <c r="T453" s="2">
        <v>45657</v>
      </c>
      <c r="U453" s="2">
        <v>45420</v>
      </c>
      <c r="V453" s="2">
        <v>45428</v>
      </c>
      <c r="W453">
        <f t="shared" si="35"/>
        <v>5</v>
      </c>
      <c r="X453">
        <f t="shared" si="36"/>
        <v>2024</v>
      </c>
      <c r="Y453">
        <f t="shared" si="37"/>
        <v>5</v>
      </c>
      <c r="Z453">
        <f t="shared" si="38"/>
        <v>2024</v>
      </c>
      <c r="AA453" s="111">
        <f t="shared" si="39"/>
        <v>9.0064997800946003</v>
      </c>
    </row>
    <row r="454" spans="1:27" hidden="1" x14ac:dyDescent="0.25">
      <c r="A454" s="53" t="s">
        <v>891</v>
      </c>
      <c r="B454" t="s">
        <v>124</v>
      </c>
      <c r="C454" t="s">
        <v>892</v>
      </c>
      <c r="D454" t="s">
        <v>148</v>
      </c>
      <c r="E454" t="s">
        <v>129</v>
      </c>
      <c r="F454" t="s">
        <v>129</v>
      </c>
      <c r="G454" t="s">
        <v>139</v>
      </c>
      <c r="H454" t="s">
        <v>128</v>
      </c>
      <c r="I454" t="s">
        <v>129</v>
      </c>
      <c r="J454" s="53" t="s">
        <v>130</v>
      </c>
      <c r="K454" t="s">
        <v>131</v>
      </c>
      <c r="L454" t="s">
        <v>569</v>
      </c>
      <c r="M454" t="s">
        <v>570</v>
      </c>
      <c r="N454" t="s">
        <v>893</v>
      </c>
      <c r="O454" s="54">
        <v>45419.567773391202</v>
      </c>
      <c r="P454" s="54">
        <v>45421.507631701388</v>
      </c>
      <c r="Q454" s="2">
        <v>45292</v>
      </c>
      <c r="R454" s="2">
        <v>45657</v>
      </c>
      <c r="S454" s="2">
        <v>45292</v>
      </c>
      <c r="T454" s="2">
        <v>45657</v>
      </c>
      <c r="U454" t="s">
        <v>129</v>
      </c>
      <c r="V454" s="2">
        <v>45421</v>
      </c>
      <c r="W454">
        <f t="shared" si="35"/>
        <v>5</v>
      </c>
      <c r="X454">
        <f t="shared" si="36"/>
        <v>2024</v>
      </c>
      <c r="Y454">
        <f t="shared" si="37"/>
        <v>5</v>
      </c>
      <c r="Z454">
        <f t="shared" si="38"/>
        <v>2024</v>
      </c>
      <c r="AA454" s="111">
        <f t="shared" si="39"/>
        <v>1.939858310186537</v>
      </c>
    </row>
    <row r="455" spans="1:27" x14ac:dyDescent="0.25">
      <c r="A455" s="53" t="s">
        <v>894</v>
      </c>
      <c r="B455" t="s">
        <v>124</v>
      </c>
      <c r="C455" t="s">
        <v>895</v>
      </c>
      <c r="D455" t="s">
        <v>171</v>
      </c>
      <c r="E455" t="s">
        <v>129</v>
      </c>
      <c r="F455" t="s">
        <v>129</v>
      </c>
      <c r="G455" t="s">
        <v>129</v>
      </c>
      <c r="H455" t="s">
        <v>736</v>
      </c>
      <c r="I455" t="s">
        <v>129</v>
      </c>
      <c r="J455" s="53" t="s">
        <v>719</v>
      </c>
      <c r="K455" t="s">
        <v>720</v>
      </c>
      <c r="L455" t="s">
        <v>129</v>
      </c>
      <c r="M455" t="s">
        <v>129</v>
      </c>
      <c r="N455" t="s">
        <v>129</v>
      </c>
      <c r="O455" s="54">
        <v>45419.467945671298</v>
      </c>
      <c r="P455" s="54">
        <v>45476.460207118056</v>
      </c>
      <c r="Q455" s="2">
        <v>45292</v>
      </c>
      <c r="R455" t="s">
        <v>129</v>
      </c>
      <c r="S455" s="2">
        <v>45292</v>
      </c>
      <c r="T455" s="2">
        <v>45657</v>
      </c>
      <c r="U455" t="s">
        <v>129</v>
      </c>
      <c r="V455" s="2">
        <v>45476</v>
      </c>
      <c r="W455">
        <f t="shared" si="35"/>
        <v>5</v>
      </c>
      <c r="X455">
        <f t="shared" si="36"/>
        <v>2024</v>
      </c>
      <c r="Y455">
        <f t="shared" si="37"/>
        <v>7</v>
      </c>
      <c r="Z455">
        <f t="shared" si="38"/>
        <v>2024</v>
      </c>
      <c r="AA455" s="111">
        <f t="shared" si="39"/>
        <v>56.992261446757766</v>
      </c>
    </row>
    <row r="456" spans="1:27" hidden="1" x14ac:dyDescent="0.25">
      <c r="A456" s="53" t="s">
        <v>896</v>
      </c>
      <c r="B456" t="s">
        <v>124</v>
      </c>
      <c r="C456" t="s">
        <v>897</v>
      </c>
      <c r="D456" t="s">
        <v>148</v>
      </c>
      <c r="E456" t="s">
        <v>129</v>
      </c>
      <c r="F456" t="s">
        <v>129</v>
      </c>
      <c r="G456" t="s">
        <v>129</v>
      </c>
      <c r="H456" t="s">
        <v>128</v>
      </c>
      <c r="I456" t="s">
        <v>129</v>
      </c>
      <c r="J456" s="53" t="s">
        <v>130</v>
      </c>
      <c r="K456" t="s">
        <v>131</v>
      </c>
      <c r="L456" t="s">
        <v>569</v>
      </c>
      <c r="M456" t="s">
        <v>129</v>
      </c>
      <c r="N456" t="s">
        <v>129</v>
      </c>
      <c r="O456" s="54">
        <v>45419.412489629627</v>
      </c>
      <c r="P456" s="54">
        <v>45419.555990682871</v>
      </c>
      <c r="Q456" s="2">
        <v>45292</v>
      </c>
      <c r="R456" s="2">
        <v>45657</v>
      </c>
      <c r="S456" s="2">
        <v>45292</v>
      </c>
      <c r="T456" s="2">
        <v>45657</v>
      </c>
      <c r="U456" t="s">
        <v>129</v>
      </c>
      <c r="V456" s="2">
        <v>45419</v>
      </c>
      <c r="W456">
        <f t="shared" si="35"/>
        <v>5</v>
      </c>
      <c r="X456">
        <f t="shared" si="36"/>
        <v>2024</v>
      </c>
      <c r="Y456">
        <f t="shared" si="37"/>
        <v>5</v>
      </c>
      <c r="Z456">
        <f t="shared" si="38"/>
        <v>2024</v>
      </c>
      <c r="AA456" s="111">
        <f t="shared" si="39"/>
        <v>0.14350105324410833</v>
      </c>
    </row>
    <row r="457" spans="1:27" x14ac:dyDescent="0.25">
      <c r="A457" s="53" t="s">
        <v>898</v>
      </c>
      <c r="B457" t="s">
        <v>124</v>
      </c>
      <c r="C457" t="s">
        <v>899</v>
      </c>
      <c r="D457" t="s">
        <v>148</v>
      </c>
      <c r="E457" t="s">
        <v>129</v>
      </c>
      <c r="F457" t="s">
        <v>129</v>
      </c>
      <c r="G457" t="s">
        <v>129</v>
      </c>
      <c r="H457" t="s">
        <v>128</v>
      </c>
      <c r="I457" t="s">
        <v>129</v>
      </c>
      <c r="J457" s="53" t="s">
        <v>719</v>
      </c>
      <c r="K457" t="s">
        <v>720</v>
      </c>
      <c r="L457" t="s">
        <v>129</v>
      </c>
      <c r="M457" t="s">
        <v>129</v>
      </c>
      <c r="N457" t="s">
        <v>129</v>
      </c>
      <c r="O457" s="54">
        <v>45419.39914436343</v>
      </c>
      <c r="P457" s="54">
        <v>45455.721382546297</v>
      </c>
      <c r="Q457" s="2">
        <v>45292</v>
      </c>
      <c r="R457" t="s">
        <v>129</v>
      </c>
      <c r="S457" s="2">
        <v>45292</v>
      </c>
      <c r="T457" s="2">
        <v>45657</v>
      </c>
      <c r="U457" t="s">
        <v>129</v>
      </c>
      <c r="V457" s="2">
        <v>45455</v>
      </c>
      <c r="W457">
        <f t="shared" si="35"/>
        <v>5</v>
      </c>
      <c r="X457">
        <f t="shared" si="36"/>
        <v>2024</v>
      </c>
      <c r="Y457">
        <f t="shared" si="37"/>
        <v>6</v>
      </c>
      <c r="Z457">
        <f t="shared" si="38"/>
        <v>2024</v>
      </c>
      <c r="AA457" s="111">
        <f t="shared" si="39"/>
        <v>36.322238182867295</v>
      </c>
    </row>
    <row r="458" spans="1:27" x14ac:dyDescent="0.25">
      <c r="A458" s="53" t="s">
        <v>900</v>
      </c>
      <c r="B458" t="s">
        <v>124</v>
      </c>
      <c r="C458" t="s">
        <v>901</v>
      </c>
      <c r="D458" t="s">
        <v>148</v>
      </c>
      <c r="E458" t="s">
        <v>129</v>
      </c>
      <c r="F458" t="s">
        <v>129</v>
      </c>
      <c r="G458" t="s">
        <v>129</v>
      </c>
      <c r="H458" t="s">
        <v>128</v>
      </c>
      <c r="I458" t="s">
        <v>129</v>
      </c>
      <c r="J458" s="53" t="s">
        <v>719</v>
      </c>
      <c r="K458" t="s">
        <v>720</v>
      </c>
      <c r="L458" t="s">
        <v>129</v>
      </c>
      <c r="M458" t="s">
        <v>129</v>
      </c>
      <c r="N458" t="s">
        <v>902</v>
      </c>
      <c r="O458" s="54">
        <v>45418.740211018521</v>
      </c>
      <c r="P458" s="54">
        <v>45421.424984849538</v>
      </c>
      <c r="Q458" s="2">
        <v>45292</v>
      </c>
      <c r="R458" t="s">
        <v>129</v>
      </c>
      <c r="S458" s="2">
        <v>45292</v>
      </c>
      <c r="T458" s="2">
        <v>45657</v>
      </c>
      <c r="U458" t="s">
        <v>129</v>
      </c>
      <c r="V458" s="2">
        <v>45421</v>
      </c>
      <c r="W458">
        <f t="shared" si="35"/>
        <v>5</v>
      </c>
      <c r="X458">
        <f t="shared" si="36"/>
        <v>2024</v>
      </c>
      <c r="Y458">
        <f t="shared" si="37"/>
        <v>5</v>
      </c>
      <c r="Z458">
        <f t="shared" si="38"/>
        <v>2024</v>
      </c>
      <c r="AA458" s="111">
        <f t="shared" si="39"/>
        <v>2.6847738310170826</v>
      </c>
    </row>
    <row r="459" spans="1:27" hidden="1" x14ac:dyDescent="0.25">
      <c r="A459" s="53" t="s">
        <v>903</v>
      </c>
      <c r="B459" t="s">
        <v>124</v>
      </c>
      <c r="C459" t="s">
        <v>904</v>
      </c>
      <c r="D459" t="s">
        <v>148</v>
      </c>
      <c r="E459" t="s">
        <v>129</v>
      </c>
      <c r="F459" t="s">
        <v>129</v>
      </c>
      <c r="G459" t="s">
        <v>139</v>
      </c>
      <c r="H459" t="s">
        <v>128</v>
      </c>
      <c r="I459" t="s">
        <v>129</v>
      </c>
      <c r="J459" s="53" t="s">
        <v>130</v>
      </c>
      <c r="K459" t="s">
        <v>131</v>
      </c>
      <c r="L459" t="s">
        <v>569</v>
      </c>
      <c r="M459" t="s">
        <v>570</v>
      </c>
      <c r="N459" t="s">
        <v>905</v>
      </c>
      <c r="O459" s="54">
        <v>45418.737056331018</v>
      </c>
      <c r="P459" s="54">
        <v>45419.698251192131</v>
      </c>
      <c r="Q459" s="2">
        <v>45292</v>
      </c>
      <c r="R459" s="2">
        <v>45657</v>
      </c>
      <c r="S459" s="2">
        <v>45292</v>
      </c>
      <c r="T459" s="2">
        <v>45657</v>
      </c>
      <c r="U459" t="s">
        <v>129</v>
      </c>
      <c r="V459" s="2">
        <v>45419</v>
      </c>
      <c r="W459">
        <f t="shared" si="35"/>
        <v>5</v>
      </c>
      <c r="X459">
        <f t="shared" si="36"/>
        <v>2024</v>
      </c>
      <c r="Y459">
        <f t="shared" si="37"/>
        <v>5</v>
      </c>
      <c r="Z459">
        <f t="shared" si="38"/>
        <v>2024</v>
      </c>
      <c r="AA459" s="111">
        <f t="shared" si="39"/>
        <v>0.96119486111274455</v>
      </c>
    </row>
    <row r="460" spans="1:27" hidden="1" x14ac:dyDescent="0.25">
      <c r="A460" s="53" t="s">
        <v>906</v>
      </c>
      <c r="B460" t="s">
        <v>124</v>
      </c>
      <c r="C460" t="s">
        <v>907</v>
      </c>
      <c r="D460" t="s">
        <v>148</v>
      </c>
      <c r="E460" t="s">
        <v>129</v>
      </c>
      <c r="F460" t="s">
        <v>129</v>
      </c>
      <c r="G460" t="s">
        <v>139</v>
      </c>
      <c r="H460" t="s">
        <v>128</v>
      </c>
      <c r="I460" t="s">
        <v>129</v>
      </c>
      <c r="J460" s="53" t="s">
        <v>130</v>
      </c>
      <c r="K460" t="s">
        <v>131</v>
      </c>
      <c r="L460" t="s">
        <v>569</v>
      </c>
      <c r="M460" t="s">
        <v>570</v>
      </c>
      <c r="N460" t="s">
        <v>908</v>
      </c>
      <c r="O460" s="54">
        <v>45418.734177638886</v>
      </c>
      <c r="P460" s="54">
        <v>45419.711204837964</v>
      </c>
      <c r="Q460" s="2">
        <v>45292</v>
      </c>
      <c r="R460" s="2">
        <v>45657</v>
      </c>
      <c r="S460" s="2">
        <v>45292</v>
      </c>
      <c r="T460" s="2">
        <v>45657</v>
      </c>
      <c r="U460" t="s">
        <v>129</v>
      </c>
      <c r="V460" s="2">
        <v>45419</v>
      </c>
      <c r="W460">
        <f t="shared" si="35"/>
        <v>5</v>
      </c>
      <c r="X460">
        <f t="shared" si="36"/>
        <v>2024</v>
      </c>
      <c r="Y460">
        <f t="shared" si="37"/>
        <v>5</v>
      </c>
      <c r="Z460">
        <f t="shared" si="38"/>
        <v>2024</v>
      </c>
      <c r="AA460" s="111">
        <f t="shared" si="39"/>
        <v>0.97702719907829305</v>
      </c>
    </row>
    <row r="461" spans="1:27" hidden="1" x14ac:dyDescent="0.25">
      <c r="A461" s="53" t="s">
        <v>909</v>
      </c>
      <c r="B461" t="s">
        <v>124</v>
      </c>
      <c r="C461" t="s">
        <v>910</v>
      </c>
      <c r="D461" t="s">
        <v>148</v>
      </c>
      <c r="E461" t="s">
        <v>129</v>
      </c>
      <c r="F461" t="s">
        <v>129</v>
      </c>
      <c r="G461" t="s">
        <v>129</v>
      </c>
      <c r="H461" t="s">
        <v>128</v>
      </c>
      <c r="I461" t="s">
        <v>129</v>
      </c>
      <c r="J461" s="53" t="s">
        <v>130</v>
      </c>
      <c r="K461" t="s">
        <v>131</v>
      </c>
      <c r="L461" t="s">
        <v>569</v>
      </c>
      <c r="M461" t="s">
        <v>129</v>
      </c>
      <c r="N461" t="s">
        <v>911</v>
      </c>
      <c r="O461" s="54">
        <v>45418.41579702546</v>
      </c>
      <c r="P461" s="54">
        <v>45418.497415532409</v>
      </c>
      <c r="Q461" s="2">
        <v>45292</v>
      </c>
      <c r="R461" s="2">
        <v>45657</v>
      </c>
      <c r="S461" s="2">
        <v>45292</v>
      </c>
      <c r="T461" s="2">
        <v>45657</v>
      </c>
      <c r="U461" t="s">
        <v>129</v>
      </c>
      <c r="V461" s="2">
        <v>45418</v>
      </c>
      <c r="W461">
        <f t="shared" si="35"/>
        <v>5</v>
      </c>
      <c r="X461">
        <f t="shared" si="36"/>
        <v>2024</v>
      </c>
      <c r="Y461">
        <f t="shared" si="37"/>
        <v>5</v>
      </c>
      <c r="Z461">
        <f t="shared" si="38"/>
        <v>2024</v>
      </c>
      <c r="AA461" s="111">
        <f t="shared" si="39"/>
        <v>8.1618506948871072E-2</v>
      </c>
    </row>
    <row r="462" spans="1:27" hidden="1" x14ac:dyDescent="0.25">
      <c r="A462" s="53" t="s">
        <v>912</v>
      </c>
      <c r="B462" t="s">
        <v>124</v>
      </c>
      <c r="C462" t="s">
        <v>913</v>
      </c>
      <c r="D462" t="s">
        <v>148</v>
      </c>
      <c r="E462" t="s">
        <v>129</v>
      </c>
      <c r="F462" t="s">
        <v>129</v>
      </c>
      <c r="G462" t="s">
        <v>139</v>
      </c>
      <c r="H462" t="s">
        <v>128</v>
      </c>
      <c r="I462" t="s">
        <v>129</v>
      </c>
      <c r="J462" s="53" t="s">
        <v>130</v>
      </c>
      <c r="K462" t="s">
        <v>131</v>
      </c>
      <c r="L462" t="s">
        <v>569</v>
      </c>
      <c r="M462" t="s">
        <v>570</v>
      </c>
      <c r="N462" t="s">
        <v>914</v>
      </c>
      <c r="O462" s="54">
        <v>45418.383358726853</v>
      </c>
      <c r="P462" s="54">
        <v>45418.420458136578</v>
      </c>
      <c r="Q462" s="2">
        <v>45292</v>
      </c>
      <c r="R462" s="2">
        <v>45657</v>
      </c>
      <c r="S462" s="2">
        <v>45292</v>
      </c>
      <c r="T462" s="2">
        <v>45657</v>
      </c>
      <c r="U462" t="s">
        <v>129</v>
      </c>
      <c r="V462" s="2">
        <v>45418</v>
      </c>
      <c r="W462">
        <f t="shared" si="35"/>
        <v>5</v>
      </c>
      <c r="X462">
        <f t="shared" si="36"/>
        <v>2024</v>
      </c>
      <c r="Y462">
        <f t="shared" si="37"/>
        <v>5</v>
      </c>
      <c r="Z462">
        <f t="shared" si="38"/>
        <v>2024</v>
      </c>
      <c r="AA462" s="111">
        <f t="shared" si="39"/>
        <v>3.7099409724760335E-2</v>
      </c>
    </row>
    <row r="463" spans="1:27" hidden="1" x14ac:dyDescent="0.25">
      <c r="A463" s="53" t="s">
        <v>915</v>
      </c>
      <c r="B463" t="s">
        <v>124</v>
      </c>
      <c r="C463" t="s">
        <v>916</v>
      </c>
      <c r="D463" t="s">
        <v>148</v>
      </c>
      <c r="E463" t="s">
        <v>129</v>
      </c>
      <c r="F463" t="s">
        <v>129</v>
      </c>
      <c r="G463" t="s">
        <v>139</v>
      </c>
      <c r="H463" t="s">
        <v>128</v>
      </c>
      <c r="I463" t="s">
        <v>129</v>
      </c>
      <c r="J463" s="53" t="s">
        <v>130</v>
      </c>
      <c r="K463" t="s">
        <v>131</v>
      </c>
      <c r="L463" t="s">
        <v>569</v>
      </c>
      <c r="M463" t="s">
        <v>570</v>
      </c>
      <c r="N463" t="s">
        <v>917</v>
      </c>
      <c r="O463" s="54">
        <v>45415.55267355324</v>
      </c>
      <c r="P463" s="54">
        <v>45428.463014976849</v>
      </c>
      <c r="Q463" s="2">
        <v>45292</v>
      </c>
      <c r="R463" s="2">
        <v>45657</v>
      </c>
      <c r="S463" s="2">
        <v>45292</v>
      </c>
      <c r="T463" s="2">
        <v>45657</v>
      </c>
      <c r="U463" t="s">
        <v>129</v>
      </c>
      <c r="V463" t="s">
        <v>129</v>
      </c>
      <c r="W463">
        <f t="shared" si="35"/>
        <v>5</v>
      </c>
      <c r="X463">
        <f t="shared" si="36"/>
        <v>2024</v>
      </c>
      <c r="Y463">
        <f t="shared" si="37"/>
        <v>5</v>
      </c>
      <c r="Z463">
        <f t="shared" si="38"/>
        <v>2024</v>
      </c>
      <c r="AA463" s="111">
        <f t="shared" si="39"/>
        <v>12.91034142360877</v>
      </c>
    </row>
    <row r="464" spans="1:27" hidden="1" x14ac:dyDescent="0.25">
      <c r="A464" s="53" t="s">
        <v>918</v>
      </c>
      <c r="B464" t="s">
        <v>124</v>
      </c>
      <c r="C464" t="s">
        <v>919</v>
      </c>
      <c r="D464" t="s">
        <v>148</v>
      </c>
      <c r="E464" t="s">
        <v>129</v>
      </c>
      <c r="F464" t="s">
        <v>129</v>
      </c>
      <c r="G464" t="s">
        <v>139</v>
      </c>
      <c r="H464" t="s">
        <v>128</v>
      </c>
      <c r="I464" t="s">
        <v>129</v>
      </c>
      <c r="J464" s="53" t="s">
        <v>130</v>
      </c>
      <c r="K464" t="s">
        <v>131</v>
      </c>
      <c r="L464" t="s">
        <v>569</v>
      </c>
      <c r="M464" t="s">
        <v>570</v>
      </c>
      <c r="N464" t="s">
        <v>920</v>
      </c>
      <c r="O464" s="54">
        <v>45415.351871296298</v>
      </c>
      <c r="P464" s="54">
        <v>45415.615049791668</v>
      </c>
      <c r="Q464" s="2">
        <v>45292</v>
      </c>
      <c r="R464" s="2">
        <v>45657</v>
      </c>
      <c r="S464" s="2">
        <v>45292</v>
      </c>
      <c r="T464" s="2">
        <v>45657</v>
      </c>
      <c r="U464" t="s">
        <v>129</v>
      </c>
      <c r="V464" s="2">
        <v>45415</v>
      </c>
      <c r="W464">
        <f t="shared" si="35"/>
        <v>5</v>
      </c>
      <c r="X464">
        <f t="shared" si="36"/>
        <v>2024</v>
      </c>
      <c r="Y464">
        <f t="shared" si="37"/>
        <v>5</v>
      </c>
      <c r="Z464">
        <f t="shared" si="38"/>
        <v>2024</v>
      </c>
      <c r="AA464" s="111">
        <f t="shared" si="39"/>
        <v>0.26317849537008442</v>
      </c>
    </row>
    <row r="465" spans="1:27" hidden="1" x14ac:dyDescent="0.25">
      <c r="A465" s="53" t="s">
        <v>921</v>
      </c>
      <c r="B465" t="s">
        <v>124</v>
      </c>
      <c r="C465" t="s">
        <v>922</v>
      </c>
      <c r="D465" t="s">
        <v>148</v>
      </c>
      <c r="E465" t="s">
        <v>129</v>
      </c>
      <c r="F465" t="s">
        <v>129</v>
      </c>
      <c r="G465" t="s">
        <v>139</v>
      </c>
      <c r="H465" t="s">
        <v>128</v>
      </c>
      <c r="I465" t="s">
        <v>129</v>
      </c>
      <c r="J465" s="53" t="s">
        <v>130</v>
      </c>
      <c r="K465" t="s">
        <v>131</v>
      </c>
      <c r="L465" t="s">
        <v>129</v>
      </c>
      <c r="M465" t="s">
        <v>4041</v>
      </c>
      <c r="N465" t="s">
        <v>129</v>
      </c>
      <c r="O465" s="54">
        <v>45412.716454953705</v>
      </c>
      <c r="P465" s="54">
        <v>45421.427038043985</v>
      </c>
      <c r="Q465" s="2">
        <v>45292</v>
      </c>
      <c r="R465" s="2">
        <v>45657</v>
      </c>
      <c r="S465" s="2">
        <v>45292</v>
      </c>
      <c r="T465" s="2">
        <v>45657</v>
      </c>
      <c r="U465" s="2">
        <v>45415</v>
      </c>
      <c r="V465" s="2">
        <v>45421</v>
      </c>
      <c r="W465">
        <f t="shared" si="35"/>
        <v>4</v>
      </c>
      <c r="X465">
        <f t="shared" si="36"/>
        <v>2024</v>
      </c>
      <c r="Y465">
        <f t="shared" si="37"/>
        <v>5</v>
      </c>
      <c r="Z465">
        <f t="shared" si="38"/>
        <v>2024</v>
      </c>
      <c r="AA465" s="111">
        <f t="shared" si="39"/>
        <v>8.7105830902801245</v>
      </c>
    </row>
    <row r="466" spans="1:27" hidden="1" x14ac:dyDescent="0.25">
      <c r="A466" s="53" t="s">
        <v>923</v>
      </c>
      <c r="B466" t="s">
        <v>124</v>
      </c>
      <c r="C466" t="s">
        <v>924</v>
      </c>
      <c r="D466" t="s">
        <v>148</v>
      </c>
      <c r="E466" t="s">
        <v>129</v>
      </c>
      <c r="F466" t="s">
        <v>129</v>
      </c>
      <c r="G466" t="s">
        <v>129</v>
      </c>
      <c r="H466" t="s">
        <v>128</v>
      </c>
      <c r="I466" t="s">
        <v>129</v>
      </c>
      <c r="J466" s="53" t="s">
        <v>130</v>
      </c>
      <c r="K466" t="s">
        <v>131</v>
      </c>
      <c r="L466" t="s">
        <v>569</v>
      </c>
      <c r="M466" t="s">
        <v>570</v>
      </c>
      <c r="N466" t="s">
        <v>925</v>
      </c>
      <c r="O466" s="54">
        <v>45412.452007511572</v>
      </c>
      <c r="P466" s="54">
        <v>45428.464349768517</v>
      </c>
      <c r="Q466" t="s">
        <v>129</v>
      </c>
      <c r="R466" t="s">
        <v>129</v>
      </c>
      <c r="S466" s="2">
        <v>45292</v>
      </c>
      <c r="T466" s="2">
        <v>45657</v>
      </c>
      <c r="U466" t="s">
        <v>129</v>
      </c>
      <c r="V466" s="2">
        <v>45428</v>
      </c>
      <c r="W466">
        <f t="shared" si="35"/>
        <v>4</v>
      </c>
      <c r="X466">
        <f t="shared" si="36"/>
        <v>2024</v>
      </c>
      <c r="Y466">
        <f t="shared" si="37"/>
        <v>5</v>
      </c>
      <c r="Z466">
        <f t="shared" si="38"/>
        <v>2024</v>
      </c>
      <c r="AA466" s="111">
        <f t="shared" si="39"/>
        <v>16.012342256944976</v>
      </c>
    </row>
    <row r="467" spans="1:27" hidden="1" x14ac:dyDescent="0.25">
      <c r="A467" s="53" t="s">
        <v>926</v>
      </c>
      <c r="B467" t="s">
        <v>124</v>
      </c>
      <c r="C467" t="s">
        <v>1337</v>
      </c>
      <c r="D467" t="s">
        <v>148</v>
      </c>
      <c r="E467" t="s">
        <v>129</v>
      </c>
      <c r="F467" t="s">
        <v>129</v>
      </c>
      <c r="G467" t="s">
        <v>139</v>
      </c>
      <c r="H467" t="s">
        <v>128</v>
      </c>
      <c r="I467" t="s">
        <v>129</v>
      </c>
      <c r="J467" s="53" t="s">
        <v>130</v>
      </c>
      <c r="K467" t="s">
        <v>131</v>
      </c>
      <c r="L467" t="s">
        <v>129</v>
      </c>
      <c r="M467" t="s">
        <v>570</v>
      </c>
      <c r="N467" t="s">
        <v>129</v>
      </c>
      <c r="O467" s="54">
        <v>45408.609708657408</v>
      </c>
      <c r="P467" s="54">
        <v>45477.078040763889</v>
      </c>
      <c r="Q467" s="2">
        <v>45292</v>
      </c>
      <c r="R467" s="2">
        <v>45657</v>
      </c>
      <c r="S467" s="2">
        <v>45292</v>
      </c>
      <c r="T467" s="2">
        <v>45657</v>
      </c>
      <c r="U467" s="2">
        <v>45456</v>
      </c>
      <c r="V467" s="2">
        <v>45476</v>
      </c>
      <c r="W467">
        <f t="shared" si="35"/>
        <v>4</v>
      </c>
      <c r="X467">
        <f t="shared" si="36"/>
        <v>2024</v>
      </c>
      <c r="Y467">
        <f t="shared" si="37"/>
        <v>7</v>
      </c>
      <c r="Z467">
        <f t="shared" si="38"/>
        <v>2024</v>
      </c>
      <c r="AA467" s="111">
        <f t="shared" si="39"/>
        <v>68.468332106480375</v>
      </c>
    </row>
    <row r="468" spans="1:27" x14ac:dyDescent="0.25">
      <c r="A468" s="53" t="s">
        <v>927</v>
      </c>
      <c r="B468" t="s">
        <v>124</v>
      </c>
      <c r="C468" t="s">
        <v>928</v>
      </c>
      <c r="D468" t="s">
        <v>148</v>
      </c>
      <c r="E468" t="s">
        <v>129</v>
      </c>
      <c r="F468" t="s">
        <v>129</v>
      </c>
      <c r="G468" t="s">
        <v>129</v>
      </c>
      <c r="H468" t="s">
        <v>212</v>
      </c>
      <c r="I468" t="s">
        <v>129</v>
      </c>
      <c r="J468" s="53" t="s">
        <v>719</v>
      </c>
      <c r="K468" t="s">
        <v>720</v>
      </c>
      <c r="L468" t="s">
        <v>129</v>
      </c>
      <c r="M468" t="s">
        <v>129</v>
      </c>
      <c r="N468" t="s">
        <v>129</v>
      </c>
      <c r="O468" s="54">
        <v>45408.604175011576</v>
      </c>
      <c r="P468" s="54">
        <v>45422.391486400462</v>
      </c>
      <c r="Q468" s="2">
        <v>45292</v>
      </c>
      <c r="R468" t="s">
        <v>129</v>
      </c>
      <c r="S468" s="2">
        <v>45292</v>
      </c>
      <c r="T468" s="2">
        <v>45657</v>
      </c>
      <c r="U468" t="s">
        <v>129</v>
      </c>
      <c r="V468" s="2">
        <v>45422</v>
      </c>
      <c r="W468">
        <f t="shared" si="35"/>
        <v>4</v>
      </c>
      <c r="X468">
        <f t="shared" si="36"/>
        <v>2024</v>
      </c>
      <c r="Y468">
        <f t="shared" si="37"/>
        <v>5</v>
      </c>
      <c r="Z468">
        <f t="shared" si="38"/>
        <v>2024</v>
      </c>
      <c r="AA468" s="111">
        <f t="shared" si="39"/>
        <v>13.787311388885428</v>
      </c>
    </row>
    <row r="469" spans="1:27" hidden="1" x14ac:dyDescent="0.25">
      <c r="A469" s="53" t="s">
        <v>929</v>
      </c>
      <c r="B469" t="s">
        <v>124</v>
      </c>
      <c r="C469" t="s">
        <v>930</v>
      </c>
      <c r="D469" t="s">
        <v>148</v>
      </c>
      <c r="E469" t="s">
        <v>129</v>
      </c>
      <c r="F469" t="s">
        <v>129</v>
      </c>
      <c r="G469" t="s">
        <v>3283</v>
      </c>
      <c r="H469" t="s">
        <v>128</v>
      </c>
      <c r="I469" s="53" t="s">
        <v>931</v>
      </c>
      <c r="J469" s="53" t="s">
        <v>932</v>
      </c>
      <c r="K469" t="s">
        <v>3285</v>
      </c>
      <c r="L469" t="s">
        <v>129</v>
      </c>
      <c r="M469" t="s">
        <v>129</v>
      </c>
      <c r="N469" t="s">
        <v>129</v>
      </c>
      <c r="O469" s="54">
        <v>45408.428759490744</v>
      </c>
      <c r="P469" s="54">
        <v>45460.681737280094</v>
      </c>
      <c r="Q469" s="2">
        <v>45292</v>
      </c>
      <c r="R469" s="2">
        <v>45657</v>
      </c>
      <c r="S469" s="2">
        <v>45292</v>
      </c>
      <c r="T469" s="2">
        <v>45657</v>
      </c>
      <c r="U469" t="s">
        <v>129</v>
      </c>
      <c r="V469" s="2">
        <v>45460</v>
      </c>
      <c r="W469">
        <f t="shared" si="35"/>
        <v>4</v>
      </c>
      <c r="X469">
        <f t="shared" si="36"/>
        <v>2024</v>
      </c>
      <c r="Y469">
        <f t="shared" si="37"/>
        <v>6</v>
      </c>
      <c r="Z469">
        <f t="shared" si="38"/>
        <v>2024</v>
      </c>
      <c r="AA469" s="111">
        <f t="shared" si="39"/>
        <v>52.252977789350552</v>
      </c>
    </row>
    <row r="470" spans="1:27" hidden="1" x14ac:dyDescent="0.25">
      <c r="A470" s="53" t="s">
        <v>933</v>
      </c>
      <c r="B470" t="s">
        <v>124</v>
      </c>
      <c r="C470" t="s">
        <v>934</v>
      </c>
      <c r="D470" t="s">
        <v>148</v>
      </c>
      <c r="E470" t="s">
        <v>129</v>
      </c>
      <c r="F470" t="s">
        <v>129</v>
      </c>
      <c r="G470" t="s">
        <v>139</v>
      </c>
      <c r="H470" t="s">
        <v>128</v>
      </c>
      <c r="I470" t="s">
        <v>129</v>
      </c>
      <c r="J470" s="53" t="s">
        <v>130</v>
      </c>
      <c r="K470" t="s">
        <v>131</v>
      </c>
      <c r="L470" t="s">
        <v>569</v>
      </c>
      <c r="M470" t="s">
        <v>570</v>
      </c>
      <c r="N470" t="s">
        <v>935</v>
      </c>
      <c r="O470" s="54">
        <v>45408.403363425925</v>
      </c>
      <c r="P470" s="54">
        <v>45412.451169675929</v>
      </c>
      <c r="Q470" s="2">
        <v>45292</v>
      </c>
      <c r="R470" s="2">
        <v>45657</v>
      </c>
      <c r="S470" s="2">
        <v>45292</v>
      </c>
      <c r="T470" s="2">
        <v>45657</v>
      </c>
      <c r="U470" t="s">
        <v>129</v>
      </c>
      <c r="V470" s="2">
        <v>45412</v>
      </c>
      <c r="W470">
        <f t="shared" si="35"/>
        <v>4</v>
      </c>
      <c r="X470">
        <f t="shared" si="36"/>
        <v>2024</v>
      </c>
      <c r="Y470">
        <f t="shared" si="37"/>
        <v>4</v>
      </c>
      <c r="Z470">
        <f t="shared" si="38"/>
        <v>2024</v>
      </c>
      <c r="AA470" s="111">
        <f t="shared" si="39"/>
        <v>4.0478062500042142</v>
      </c>
    </row>
    <row r="471" spans="1:27" hidden="1" x14ac:dyDescent="0.25">
      <c r="A471" s="53" t="s">
        <v>936</v>
      </c>
      <c r="B471" t="s">
        <v>124</v>
      </c>
      <c r="C471" t="s">
        <v>937</v>
      </c>
      <c r="D471" t="s">
        <v>148</v>
      </c>
      <c r="E471" t="s">
        <v>129</v>
      </c>
      <c r="F471" t="s">
        <v>129</v>
      </c>
      <c r="G471" t="s">
        <v>139</v>
      </c>
      <c r="H471" t="s">
        <v>128</v>
      </c>
      <c r="I471" t="s">
        <v>129</v>
      </c>
      <c r="J471" s="53" t="s">
        <v>130</v>
      </c>
      <c r="K471" t="s">
        <v>131</v>
      </c>
      <c r="L471" t="s">
        <v>569</v>
      </c>
      <c r="M471" t="s">
        <v>570</v>
      </c>
      <c r="N471" t="s">
        <v>938</v>
      </c>
      <c r="O471" s="54">
        <v>45407.683962696756</v>
      </c>
      <c r="P471" s="54">
        <v>45408.376414409722</v>
      </c>
      <c r="Q471" s="2">
        <v>45292</v>
      </c>
      <c r="R471" s="2">
        <v>45657</v>
      </c>
      <c r="S471" s="2">
        <v>45292</v>
      </c>
      <c r="T471" s="2">
        <v>45657</v>
      </c>
      <c r="U471" t="s">
        <v>129</v>
      </c>
      <c r="V471" s="2">
        <v>45408</v>
      </c>
      <c r="W471">
        <f t="shared" si="35"/>
        <v>4</v>
      </c>
      <c r="X471">
        <f t="shared" si="36"/>
        <v>2024</v>
      </c>
      <c r="Y471">
        <f t="shared" si="37"/>
        <v>4</v>
      </c>
      <c r="Z471">
        <f t="shared" si="38"/>
        <v>2024</v>
      </c>
      <c r="AA471" s="111">
        <f t="shared" si="39"/>
        <v>0.69245171296643093</v>
      </c>
    </row>
    <row r="472" spans="1:27" hidden="1" x14ac:dyDescent="0.25">
      <c r="A472" s="53" t="s">
        <v>939</v>
      </c>
      <c r="B472" t="s">
        <v>124</v>
      </c>
      <c r="C472" t="s">
        <v>940</v>
      </c>
      <c r="D472" t="s">
        <v>148</v>
      </c>
      <c r="E472" t="s">
        <v>129</v>
      </c>
      <c r="F472" t="s">
        <v>129</v>
      </c>
      <c r="G472" t="s">
        <v>139</v>
      </c>
      <c r="H472" t="s">
        <v>128</v>
      </c>
      <c r="I472" t="s">
        <v>129</v>
      </c>
      <c r="J472" s="53" t="s">
        <v>130</v>
      </c>
      <c r="K472" t="s">
        <v>131</v>
      </c>
      <c r="L472" t="s">
        <v>569</v>
      </c>
      <c r="M472" t="s">
        <v>570</v>
      </c>
      <c r="N472" t="s">
        <v>941</v>
      </c>
      <c r="O472" s="54">
        <v>45407.501586018516</v>
      </c>
      <c r="P472" s="54">
        <v>45414.437370949076</v>
      </c>
      <c r="Q472" s="2">
        <v>45292</v>
      </c>
      <c r="R472" s="2">
        <v>45657</v>
      </c>
      <c r="S472" s="2">
        <v>45292</v>
      </c>
      <c r="T472" s="2">
        <v>45657</v>
      </c>
      <c r="U472" t="s">
        <v>129</v>
      </c>
      <c r="V472" s="2">
        <v>45414</v>
      </c>
      <c r="W472">
        <f t="shared" si="35"/>
        <v>4</v>
      </c>
      <c r="X472">
        <f t="shared" si="36"/>
        <v>2024</v>
      </c>
      <c r="Y472">
        <f t="shared" si="37"/>
        <v>5</v>
      </c>
      <c r="Z472">
        <f t="shared" si="38"/>
        <v>2024</v>
      </c>
      <c r="AA472" s="111">
        <f t="shared" si="39"/>
        <v>6.9357849305597483</v>
      </c>
    </row>
    <row r="473" spans="1:27" hidden="1" x14ac:dyDescent="0.25">
      <c r="A473" s="53" t="s">
        <v>942</v>
      </c>
      <c r="B473" t="s">
        <v>124</v>
      </c>
      <c r="C473" t="s">
        <v>943</v>
      </c>
      <c r="D473" t="s">
        <v>148</v>
      </c>
      <c r="E473" t="s">
        <v>129</v>
      </c>
      <c r="F473" t="s">
        <v>129</v>
      </c>
      <c r="G473" t="s">
        <v>139</v>
      </c>
      <c r="H473" t="s">
        <v>128</v>
      </c>
      <c r="I473" t="s">
        <v>129</v>
      </c>
      <c r="J473" s="53" t="s">
        <v>130</v>
      </c>
      <c r="K473" t="s">
        <v>131</v>
      </c>
      <c r="L473" t="s">
        <v>569</v>
      </c>
      <c r="M473" t="s">
        <v>570</v>
      </c>
      <c r="N473" t="s">
        <v>944</v>
      </c>
      <c r="O473" s="54">
        <v>45406.566927673608</v>
      </c>
      <c r="P473" s="54">
        <v>45407.40307734954</v>
      </c>
      <c r="Q473" s="2">
        <v>45292</v>
      </c>
      <c r="R473" s="2">
        <v>45657</v>
      </c>
      <c r="S473" s="2">
        <v>45292</v>
      </c>
      <c r="T473" s="2">
        <v>45657</v>
      </c>
      <c r="U473" t="s">
        <v>129</v>
      </c>
      <c r="V473" s="2">
        <v>45407</v>
      </c>
      <c r="W473">
        <f t="shared" si="35"/>
        <v>4</v>
      </c>
      <c r="X473">
        <f t="shared" si="36"/>
        <v>2024</v>
      </c>
      <c r="Y473">
        <f t="shared" si="37"/>
        <v>4</v>
      </c>
      <c r="Z473">
        <f t="shared" si="38"/>
        <v>2024</v>
      </c>
      <c r="AA473" s="111">
        <f t="shared" si="39"/>
        <v>0.83614967593166512</v>
      </c>
    </row>
    <row r="474" spans="1:27" hidden="1" x14ac:dyDescent="0.25">
      <c r="A474" s="53" t="s">
        <v>123</v>
      </c>
      <c r="B474" t="s">
        <v>124</v>
      </c>
      <c r="C474" t="s">
        <v>125</v>
      </c>
      <c r="D474" t="s">
        <v>267</v>
      </c>
      <c r="E474" t="s">
        <v>416</v>
      </c>
      <c r="F474" t="s">
        <v>945</v>
      </c>
      <c r="G474" t="s">
        <v>139</v>
      </c>
      <c r="H474" t="s">
        <v>128</v>
      </c>
      <c r="I474" t="s">
        <v>129</v>
      </c>
      <c r="J474" s="53" t="s">
        <v>4131</v>
      </c>
      <c r="K474" t="s">
        <v>131</v>
      </c>
      <c r="L474" t="s">
        <v>3744</v>
      </c>
      <c r="M474" t="s">
        <v>129</v>
      </c>
      <c r="N474" t="s">
        <v>129</v>
      </c>
      <c r="O474" s="54">
        <v>45405.689109189814</v>
      </c>
      <c r="P474" t="s">
        <v>129</v>
      </c>
      <c r="Q474" s="2">
        <v>45407</v>
      </c>
      <c r="R474" s="2">
        <v>45433</v>
      </c>
      <c r="S474" s="2">
        <v>45292</v>
      </c>
      <c r="T474" s="2">
        <v>45657</v>
      </c>
      <c r="U474" s="2">
        <v>45645</v>
      </c>
      <c r="V474" t="s">
        <v>129</v>
      </c>
      <c r="W474">
        <f t="shared" si="35"/>
        <v>4</v>
      </c>
      <c r="X474">
        <f t="shared" si="36"/>
        <v>2024</v>
      </c>
      <c r="Y474">
        <f t="shared" si="37"/>
        <v>0</v>
      </c>
      <c r="Z474">
        <f t="shared" si="38"/>
        <v>0</v>
      </c>
      <c r="AA474" s="111">
        <f t="shared" si="39"/>
        <v>0</v>
      </c>
    </row>
    <row r="475" spans="1:27" hidden="1" x14ac:dyDescent="0.25">
      <c r="A475" s="53" t="s">
        <v>132</v>
      </c>
      <c r="B475" t="s">
        <v>124</v>
      </c>
      <c r="C475" t="s">
        <v>133</v>
      </c>
      <c r="D475" t="s">
        <v>148</v>
      </c>
      <c r="E475" t="s">
        <v>135</v>
      </c>
      <c r="F475" t="s">
        <v>59</v>
      </c>
      <c r="G475" t="s">
        <v>104</v>
      </c>
      <c r="H475" t="s">
        <v>128</v>
      </c>
      <c r="I475" t="s">
        <v>129</v>
      </c>
      <c r="J475" s="53" t="s">
        <v>130</v>
      </c>
      <c r="K475" t="s">
        <v>131</v>
      </c>
      <c r="L475" t="s">
        <v>129</v>
      </c>
      <c r="M475" t="s">
        <v>129</v>
      </c>
      <c r="N475" t="s">
        <v>129</v>
      </c>
      <c r="O475" s="54">
        <v>45405.643909085651</v>
      </c>
      <c r="P475" s="54">
        <v>45449.72650271991</v>
      </c>
      <c r="Q475" s="2">
        <v>45407</v>
      </c>
      <c r="R475" s="2">
        <v>45434</v>
      </c>
      <c r="S475" s="2">
        <v>45292</v>
      </c>
      <c r="T475" s="2">
        <v>45657</v>
      </c>
      <c r="U475" t="s">
        <v>129</v>
      </c>
      <c r="V475" s="2">
        <v>45449</v>
      </c>
      <c r="W475">
        <f t="shared" si="35"/>
        <v>4</v>
      </c>
      <c r="X475">
        <f t="shared" si="36"/>
        <v>2024</v>
      </c>
      <c r="Y475">
        <f t="shared" si="37"/>
        <v>6</v>
      </c>
      <c r="Z475">
        <f t="shared" si="38"/>
        <v>2024</v>
      </c>
      <c r="AA475" s="111">
        <f t="shared" si="39"/>
        <v>44.082593634258956</v>
      </c>
    </row>
    <row r="476" spans="1:27" x14ac:dyDescent="0.25">
      <c r="A476" s="53" t="s">
        <v>946</v>
      </c>
      <c r="B476" t="s">
        <v>124</v>
      </c>
      <c r="C476" t="s">
        <v>947</v>
      </c>
      <c r="D476" t="s">
        <v>148</v>
      </c>
      <c r="E476" t="s">
        <v>127</v>
      </c>
      <c r="F476" t="s">
        <v>890</v>
      </c>
      <c r="G476" t="s">
        <v>806</v>
      </c>
      <c r="H476" t="s">
        <v>212</v>
      </c>
      <c r="I476" t="s">
        <v>129</v>
      </c>
      <c r="J476" s="53" t="s">
        <v>719</v>
      </c>
      <c r="K476" t="s">
        <v>720</v>
      </c>
      <c r="L476" t="s">
        <v>129</v>
      </c>
      <c r="M476" t="s">
        <v>129</v>
      </c>
      <c r="N476" t="s">
        <v>129</v>
      </c>
      <c r="O476" s="54">
        <v>45405.40431445602</v>
      </c>
      <c r="P476" s="54">
        <v>45428.642571620374</v>
      </c>
      <c r="Q476" s="2">
        <v>45412</v>
      </c>
      <c r="R476" s="2">
        <v>45426</v>
      </c>
      <c r="S476" s="2">
        <v>45292</v>
      </c>
      <c r="T476" s="2">
        <v>45657</v>
      </c>
      <c r="U476" s="2">
        <v>45420</v>
      </c>
      <c r="V476" s="2">
        <v>45428</v>
      </c>
      <c r="W476">
        <f t="shared" si="35"/>
        <v>4</v>
      </c>
      <c r="X476">
        <f t="shared" si="36"/>
        <v>2024</v>
      </c>
      <c r="Y476">
        <f t="shared" si="37"/>
        <v>5</v>
      </c>
      <c r="Z476">
        <f t="shared" si="38"/>
        <v>2024</v>
      </c>
      <c r="AA476" s="111">
        <f t="shared" si="39"/>
        <v>23.238257164353854</v>
      </c>
    </row>
    <row r="477" spans="1:27" x14ac:dyDescent="0.25">
      <c r="A477" s="53" t="s">
        <v>948</v>
      </c>
      <c r="B477" t="s">
        <v>124</v>
      </c>
      <c r="C477" t="s">
        <v>949</v>
      </c>
      <c r="D477" t="s">
        <v>148</v>
      </c>
      <c r="E477" t="s">
        <v>950</v>
      </c>
      <c r="F477" t="s">
        <v>1338</v>
      </c>
      <c r="G477" t="s">
        <v>806</v>
      </c>
      <c r="H477" t="s">
        <v>128</v>
      </c>
      <c r="I477" t="s">
        <v>129</v>
      </c>
      <c r="J477" s="53" t="s">
        <v>719</v>
      </c>
      <c r="K477" t="s">
        <v>720</v>
      </c>
      <c r="L477" t="s">
        <v>129</v>
      </c>
      <c r="M477" t="s">
        <v>129</v>
      </c>
      <c r="N477" t="s">
        <v>129</v>
      </c>
      <c r="O477" s="54">
        <v>45405.394931921299</v>
      </c>
      <c r="P477" s="54">
        <v>45484.478717280093</v>
      </c>
      <c r="Q477" s="2">
        <v>45428</v>
      </c>
      <c r="R477" s="2">
        <v>45468</v>
      </c>
      <c r="S477" s="2">
        <v>45292</v>
      </c>
      <c r="T477" s="2">
        <v>45657</v>
      </c>
      <c r="U477" s="2">
        <v>45432</v>
      </c>
      <c r="V477" s="2">
        <v>45484</v>
      </c>
      <c r="W477">
        <f t="shared" si="35"/>
        <v>4</v>
      </c>
      <c r="X477">
        <f t="shared" si="36"/>
        <v>2024</v>
      </c>
      <c r="Y477">
        <f t="shared" si="37"/>
        <v>7</v>
      </c>
      <c r="Z477">
        <f t="shared" si="38"/>
        <v>2024</v>
      </c>
      <c r="AA477" s="111">
        <f t="shared" si="39"/>
        <v>79.083785358794557</v>
      </c>
    </row>
    <row r="478" spans="1:27" hidden="1" x14ac:dyDescent="0.25">
      <c r="A478" s="53" t="s">
        <v>136</v>
      </c>
      <c r="B478" t="s">
        <v>124</v>
      </c>
      <c r="C478" t="s">
        <v>137</v>
      </c>
      <c r="D478" t="s">
        <v>148</v>
      </c>
      <c r="E478" t="s">
        <v>129</v>
      </c>
      <c r="F478" t="s">
        <v>129</v>
      </c>
      <c r="G478" t="s">
        <v>139</v>
      </c>
      <c r="H478" t="s">
        <v>128</v>
      </c>
      <c r="I478" t="s">
        <v>129</v>
      </c>
      <c r="J478" s="53" t="s">
        <v>130</v>
      </c>
      <c r="K478" t="s">
        <v>131</v>
      </c>
      <c r="L478" t="s">
        <v>569</v>
      </c>
      <c r="M478" t="s">
        <v>570</v>
      </c>
      <c r="N478" t="s">
        <v>571</v>
      </c>
      <c r="O478" s="54">
        <v>45405.373074386574</v>
      </c>
      <c r="P478" s="54">
        <v>45408.365556481484</v>
      </c>
      <c r="Q478" s="2">
        <v>45292</v>
      </c>
      <c r="R478" s="2">
        <v>45657</v>
      </c>
      <c r="S478" s="2">
        <v>45292</v>
      </c>
      <c r="T478" s="2">
        <v>45657</v>
      </c>
      <c r="U478" t="s">
        <v>129</v>
      </c>
      <c r="V478" s="2">
        <v>45408</v>
      </c>
      <c r="W478">
        <f t="shared" si="35"/>
        <v>4</v>
      </c>
      <c r="X478">
        <f t="shared" si="36"/>
        <v>2024</v>
      </c>
      <c r="Y478">
        <f t="shared" si="37"/>
        <v>4</v>
      </c>
      <c r="Z478">
        <f t="shared" si="38"/>
        <v>2024</v>
      </c>
      <c r="AA478" s="111">
        <f t="shared" si="39"/>
        <v>2.9924820949090645</v>
      </c>
    </row>
    <row r="479" spans="1:27" hidden="1" x14ac:dyDescent="0.25">
      <c r="A479" s="53" t="s">
        <v>140</v>
      </c>
      <c r="B479" t="s">
        <v>124</v>
      </c>
      <c r="C479" t="s">
        <v>141</v>
      </c>
      <c r="D479" t="s">
        <v>148</v>
      </c>
      <c r="E479" t="s">
        <v>129</v>
      </c>
      <c r="F479" t="s">
        <v>129</v>
      </c>
      <c r="G479" t="s">
        <v>139</v>
      </c>
      <c r="H479" t="s">
        <v>128</v>
      </c>
      <c r="I479" t="s">
        <v>129</v>
      </c>
      <c r="J479" s="53" t="s">
        <v>130</v>
      </c>
      <c r="K479" t="s">
        <v>131</v>
      </c>
      <c r="L479" t="s">
        <v>569</v>
      </c>
      <c r="M479" t="s">
        <v>570</v>
      </c>
      <c r="N479" t="s">
        <v>572</v>
      </c>
      <c r="O479" s="54">
        <v>45405.346905636572</v>
      </c>
      <c r="P479" s="54">
        <v>45408.364246238423</v>
      </c>
      <c r="Q479" s="2">
        <v>45292</v>
      </c>
      <c r="R479" s="2">
        <v>45657</v>
      </c>
      <c r="S479" s="2">
        <v>45292</v>
      </c>
      <c r="T479" s="2">
        <v>45657</v>
      </c>
      <c r="U479" t="s">
        <v>129</v>
      </c>
      <c r="V479" t="s">
        <v>129</v>
      </c>
      <c r="W479">
        <f t="shared" si="35"/>
        <v>4</v>
      </c>
      <c r="X479">
        <f t="shared" si="36"/>
        <v>2024</v>
      </c>
      <c r="Y479">
        <f t="shared" si="37"/>
        <v>4</v>
      </c>
      <c r="Z479">
        <f t="shared" si="38"/>
        <v>2024</v>
      </c>
      <c r="AA479" s="111">
        <f t="shared" si="39"/>
        <v>3.0173406018511741</v>
      </c>
    </row>
    <row r="480" spans="1:27" hidden="1" x14ac:dyDescent="0.25">
      <c r="A480" s="53" t="s">
        <v>142</v>
      </c>
      <c r="B480" t="s">
        <v>124</v>
      </c>
      <c r="C480" t="s">
        <v>143</v>
      </c>
      <c r="D480" t="s">
        <v>148</v>
      </c>
      <c r="E480" t="s">
        <v>129</v>
      </c>
      <c r="F480" t="s">
        <v>129</v>
      </c>
      <c r="G480" t="s">
        <v>139</v>
      </c>
      <c r="H480" t="s">
        <v>128</v>
      </c>
      <c r="I480" t="s">
        <v>129</v>
      </c>
      <c r="J480" s="53" t="s">
        <v>130</v>
      </c>
      <c r="K480" t="s">
        <v>131</v>
      </c>
      <c r="L480" t="s">
        <v>569</v>
      </c>
      <c r="M480" t="s">
        <v>570</v>
      </c>
      <c r="N480" t="s">
        <v>573</v>
      </c>
      <c r="O480" s="54">
        <v>45404.665231770836</v>
      </c>
      <c r="P480" s="54">
        <v>45408.363649965278</v>
      </c>
      <c r="Q480" s="2">
        <v>45292</v>
      </c>
      <c r="R480" s="2">
        <v>45657</v>
      </c>
      <c r="S480" s="2">
        <v>45292</v>
      </c>
      <c r="T480" s="2">
        <v>45657</v>
      </c>
      <c r="U480" t="s">
        <v>129</v>
      </c>
      <c r="V480" s="2">
        <v>45408</v>
      </c>
      <c r="W480">
        <f t="shared" si="35"/>
        <v>4</v>
      </c>
      <c r="X480">
        <f t="shared" si="36"/>
        <v>2024</v>
      </c>
      <c r="Y480">
        <f t="shared" si="37"/>
        <v>4</v>
      </c>
      <c r="Z480">
        <f t="shared" si="38"/>
        <v>2024</v>
      </c>
      <c r="AA480" s="111">
        <f t="shared" si="39"/>
        <v>3.6984181944426382</v>
      </c>
    </row>
    <row r="481" spans="1:27" hidden="1" x14ac:dyDescent="0.25">
      <c r="A481" s="53" t="s">
        <v>144</v>
      </c>
      <c r="B481" t="s">
        <v>124</v>
      </c>
      <c r="C481" t="s">
        <v>951</v>
      </c>
      <c r="D481" t="s">
        <v>148</v>
      </c>
      <c r="E481" t="s">
        <v>129</v>
      </c>
      <c r="F481" t="s">
        <v>129</v>
      </c>
      <c r="G481" t="s">
        <v>139</v>
      </c>
      <c r="H481" t="s">
        <v>128</v>
      </c>
      <c r="I481" t="s">
        <v>129</v>
      </c>
      <c r="J481" s="53" t="s">
        <v>130</v>
      </c>
      <c r="K481" t="s">
        <v>131</v>
      </c>
      <c r="L481" t="s">
        <v>569</v>
      </c>
      <c r="M481" t="s">
        <v>570</v>
      </c>
      <c r="N481" t="s">
        <v>952</v>
      </c>
      <c r="O481" s="54">
        <v>45404.663285416667</v>
      </c>
      <c r="P481" s="54">
        <v>45407.400318333333</v>
      </c>
      <c r="Q481" s="2">
        <v>45292</v>
      </c>
      <c r="R481" s="2">
        <v>45657</v>
      </c>
      <c r="S481" s="2">
        <v>45292</v>
      </c>
      <c r="T481" s="2">
        <v>45657</v>
      </c>
      <c r="U481" t="s">
        <v>129</v>
      </c>
      <c r="V481" s="2">
        <v>45407</v>
      </c>
      <c r="W481">
        <f t="shared" si="35"/>
        <v>4</v>
      </c>
      <c r="X481">
        <f t="shared" si="36"/>
        <v>2024</v>
      </c>
      <c r="Y481">
        <f t="shared" si="37"/>
        <v>4</v>
      </c>
      <c r="Z481">
        <f t="shared" si="38"/>
        <v>2024</v>
      </c>
      <c r="AA481" s="111">
        <f t="shared" si="39"/>
        <v>2.7370329166660667</v>
      </c>
    </row>
    <row r="482" spans="1:27" hidden="1" x14ac:dyDescent="0.25">
      <c r="A482" s="53" t="s">
        <v>147</v>
      </c>
      <c r="B482" t="s">
        <v>124</v>
      </c>
      <c r="C482" t="s">
        <v>145</v>
      </c>
      <c r="D482" t="s">
        <v>148</v>
      </c>
      <c r="E482" t="s">
        <v>129</v>
      </c>
      <c r="F482" t="s">
        <v>129</v>
      </c>
      <c r="G482" t="s">
        <v>139</v>
      </c>
      <c r="H482" t="s">
        <v>128</v>
      </c>
      <c r="I482" t="s">
        <v>129</v>
      </c>
      <c r="J482" s="53" t="s">
        <v>130</v>
      </c>
      <c r="K482" t="s">
        <v>131</v>
      </c>
      <c r="L482" t="s">
        <v>129</v>
      </c>
      <c r="M482" t="s">
        <v>570</v>
      </c>
      <c r="N482" t="s">
        <v>574</v>
      </c>
      <c r="O482" s="54">
        <v>45404.658797013886</v>
      </c>
      <c r="P482" s="54">
        <v>45405.345760335651</v>
      </c>
      <c r="Q482" s="2">
        <v>45292</v>
      </c>
      <c r="R482" s="2">
        <v>45657</v>
      </c>
      <c r="S482" s="2">
        <v>45292</v>
      </c>
      <c r="T482" s="2">
        <v>45657</v>
      </c>
      <c r="U482" t="s">
        <v>129</v>
      </c>
      <c r="V482" s="2">
        <v>45405</v>
      </c>
      <c r="W482">
        <f t="shared" ref="W482:W545" si="40">MONTH(O482)</f>
        <v>4</v>
      </c>
      <c r="X482">
        <f t="shared" ref="X482:X545" si="41">YEAR(O482)</f>
        <v>2024</v>
      </c>
      <c r="Y482">
        <f t="shared" ref="Y482:Y545" si="42">IFERROR(MONTH(P482),0)</f>
        <v>4</v>
      </c>
      <c r="Z482">
        <f t="shared" ref="Z482:Z545" si="43">IFERROR(YEAR(P482),0)</f>
        <v>2024</v>
      </c>
      <c r="AA482" s="111">
        <f t="shared" si="39"/>
        <v>0.68696332176477881</v>
      </c>
    </row>
    <row r="483" spans="1:27" hidden="1" x14ac:dyDescent="0.25">
      <c r="A483" s="53" t="s">
        <v>149</v>
      </c>
      <c r="B483" t="s">
        <v>124</v>
      </c>
      <c r="C483" t="s">
        <v>150</v>
      </c>
      <c r="D483" t="s">
        <v>148</v>
      </c>
      <c r="E483" t="s">
        <v>129</v>
      </c>
      <c r="F483" t="s">
        <v>129</v>
      </c>
      <c r="G483" t="s">
        <v>139</v>
      </c>
      <c r="H483" t="s">
        <v>128</v>
      </c>
      <c r="I483" t="s">
        <v>129</v>
      </c>
      <c r="J483" s="53" t="s">
        <v>130</v>
      </c>
      <c r="K483" t="s">
        <v>131</v>
      </c>
      <c r="L483" t="s">
        <v>569</v>
      </c>
      <c r="M483" t="s">
        <v>570</v>
      </c>
      <c r="N483" t="s">
        <v>129</v>
      </c>
      <c r="O483" s="54">
        <v>45404.558104502314</v>
      </c>
      <c r="P483" s="54">
        <v>45406.433786770831</v>
      </c>
      <c r="Q483" s="2">
        <v>45292</v>
      </c>
      <c r="R483" s="2">
        <v>45657</v>
      </c>
      <c r="S483" s="2">
        <v>45292</v>
      </c>
      <c r="T483" s="2">
        <v>45657</v>
      </c>
      <c r="U483" t="s">
        <v>129</v>
      </c>
      <c r="V483" s="2">
        <v>45406</v>
      </c>
      <c r="W483">
        <f t="shared" si="40"/>
        <v>4</v>
      </c>
      <c r="X483">
        <f t="shared" si="41"/>
        <v>2024</v>
      </c>
      <c r="Y483">
        <f t="shared" si="42"/>
        <v>4</v>
      </c>
      <c r="Z483">
        <f t="shared" si="43"/>
        <v>2024</v>
      </c>
      <c r="AA483" s="111">
        <f t="shared" si="39"/>
        <v>1.8756822685172665</v>
      </c>
    </row>
    <row r="484" spans="1:27" hidden="1" x14ac:dyDescent="0.25">
      <c r="A484" s="53" t="s">
        <v>151</v>
      </c>
      <c r="B484" t="s">
        <v>124</v>
      </c>
      <c r="C484" t="s">
        <v>152</v>
      </c>
      <c r="D484" t="s">
        <v>148</v>
      </c>
      <c r="E484" t="s">
        <v>129</v>
      </c>
      <c r="F484" t="s">
        <v>129</v>
      </c>
      <c r="G484" t="s">
        <v>139</v>
      </c>
      <c r="H484" t="s">
        <v>128</v>
      </c>
      <c r="I484" t="s">
        <v>129</v>
      </c>
      <c r="J484" s="53" t="s">
        <v>130</v>
      </c>
      <c r="K484" t="s">
        <v>131</v>
      </c>
      <c r="L484" t="s">
        <v>569</v>
      </c>
      <c r="M484" t="s">
        <v>570</v>
      </c>
      <c r="N484" t="s">
        <v>575</v>
      </c>
      <c r="O484" s="54">
        <v>45401.49693533565</v>
      </c>
      <c r="P484" s="54">
        <v>45406.433225358793</v>
      </c>
      <c r="Q484" s="2">
        <v>45292</v>
      </c>
      <c r="R484" s="2">
        <v>45657</v>
      </c>
      <c r="S484" s="2">
        <v>45292</v>
      </c>
      <c r="T484" s="2">
        <v>45657</v>
      </c>
      <c r="U484" t="s">
        <v>129</v>
      </c>
      <c r="V484" s="2">
        <v>45406</v>
      </c>
      <c r="W484">
        <f t="shared" si="40"/>
        <v>4</v>
      </c>
      <c r="X484">
        <f t="shared" si="41"/>
        <v>2024</v>
      </c>
      <c r="Y484">
        <f t="shared" si="42"/>
        <v>4</v>
      </c>
      <c r="Z484">
        <f t="shared" si="43"/>
        <v>2024</v>
      </c>
      <c r="AA484" s="111">
        <f t="shared" si="39"/>
        <v>4.9362900231426465</v>
      </c>
    </row>
    <row r="485" spans="1:27" hidden="1" x14ac:dyDescent="0.25">
      <c r="A485" s="53" t="s">
        <v>153</v>
      </c>
      <c r="B485" t="s">
        <v>124</v>
      </c>
      <c r="C485" t="s">
        <v>154</v>
      </c>
      <c r="D485" t="s">
        <v>148</v>
      </c>
      <c r="E485" t="s">
        <v>129</v>
      </c>
      <c r="F485" t="s">
        <v>129</v>
      </c>
      <c r="G485" t="s">
        <v>139</v>
      </c>
      <c r="H485" t="s">
        <v>128</v>
      </c>
      <c r="I485" t="s">
        <v>129</v>
      </c>
      <c r="J485" s="53" t="s">
        <v>130</v>
      </c>
      <c r="K485" t="s">
        <v>131</v>
      </c>
      <c r="L485" t="s">
        <v>569</v>
      </c>
      <c r="M485" t="s">
        <v>570</v>
      </c>
      <c r="N485" t="s">
        <v>576</v>
      </c>
      <c r="O485" s="54">
        <v>45399.545437719906</v>
      </c>
      <c r="P485" s="54">
        <v>45400.685243495369</v>
      </c>
      <c r="Q485" s="2">
        <v>45292</v>
      </c>
      <c r="R485" s="2">
        <v>45657</v>
      </c>
      <c r="S485" s="2">
        <v>45292</v>
      </c>
      <c r="T485" s="2">
        <v>45657</v>
      </c>
      <c r="U485" t="s">
        <v>129</v>
      </c>
      <c r="V485" s="2">
        <v>45400</v>
      </c>
      <c r="W485">
        <f t="shared" si="40"/>
        <v>4</v>
      </c>
      <c r="X485">
        <f t="shared" si="41"/>
        <v>2024</v>
      </c>
      <c r="Y485">
        <f t="shared" si="42"/>
        <v>4</v>
      </c>
      <c r="Z485">
        <f t="shared" si="43"/>
        <v>2024</v>
      </c>
      <c r="AA485" s="111">
        <f t="shared" si="39"/>
        <v>1.1398057754631736</v>
      </c>
    </row>
    <row r="486" spans="1:27" hidden="1" x14ac:dyDescent="0.25">
      <c r="A486" s="53" t="s">
        <v>155</v>
      </c>
      <c r="B486" t="s">
        <v>124</v>
      </c>
      <c r="C486" t="s">
        <v>156</v>
      </c>
      <c r="D486" t="s">
        <v>148</v>
      </c>
      <c r="E486" t="s">
        <v>129</v>
      </c>
      <c r="F486" t="s">
        <v>129</v>
      </c>
      <c r="G486" t="s">
        <v>139</v>
      </c>
      <c r="H486" t="s">
        <v>128</v>
      </c>
      <c r="I486" t="s">
        <v>129</v>
      </c>
      <c r="J486" s="53" t="s">
        <v>130</v>
      </c>
      <c r="K486" t="s">
        <v>131</v>
      </c>
      <c r="L486" t="s">
        <v>569</v>
      </c>
      <c r="M486" t="s">
        <v>570</v>
      </c>
      <c r="N486" t="s">
        <v>577</v>
      </c>
      <c r="O486" s="54">
        <v>45399.386894247684</v>
      </c>
      <c r="P486" s="54">
        <v>45399.512258773146</v>
      </c>
      <c r="Q486" s="2">
        <v>45292</v>
      </c>
      <c r="R486" s="2">
        <v>45657</v>
      </c>
      <c r="S486" s="2">
        <v>45292</v>
      </c>
      <c r="T486" s="2">
        <v>45657</v>
      </c>
      <c r="U486" t="s">
        <v>129</v>
      </c>
      <c r="V486" s="2">
        <v>45399</v>
      </c>
      <c r="W486">
        <f t="shared" si="40"/>
        <v>4</v>
      </c>
      <c r="X486">
        <f t="shared" si="41"/>
        <v>2024</v>
      </c>
      <c r="Y486">
        <f t="shared" si="42"/>
        <v>4</v>
      </c>
      <c r="Z486">
        <f t="shared" si="43"/>
        <v>2024</v>
      </c>
      <c r="AA486" s="111">
        <f t="shared" si="39"/>
        <v>0.12536452546191867</v>
      </c>
    </row>
    <row r="487" spans="1:27" hidden="1" x14ac:dyDescent="0.25">
      <c r="A487" s="53" t="s">
        <v>157</v>
      </c>
      <c r="B487" t="s">
        <v>124</v>
      </c>
      <c r="C487" t="s">
        <v>158</v>
      </c>
      <c r="D487" t="s">
        <v>148</v>
      </c>
      <c r="E487" t="s">
        <v>129</v>
      </c>
      <c r="F487" t="s">
        <v>129</v>
      </c>
      <c r="G487" t="s">
        <v>139</v>
      </c>
      <c r="H487" t="s">
        <v>128</v>
      </c>
      <c r="I487" t="s">
        <v>129</v>
      </c>
      <c r="J487" s="53" t="s">
        <v>130</v>
      </c>
      <c r="K487" t="s">
        <v>131</v>
      </c>
      <c r="L487" t="s">
        <v>569</v>
      </c>
      <c r="M487" t="s">
        <v>570</v>
      </c>
      <c r="N487" t="s">
        <v>578</v>
      </c>
      <c r="O487" s="54">
        <v>45399.375497881942</v>
      </c>
      <c r="P487" s="54">
        <v>45404.420302546299</v>
      </c>
      <c r="Q487" s="2">
        <v>45292</v>
      </c>
      <c r="R487" s="2">
        <v>45657</v>
      </c>
      <c r="S487" s="2">
        <v>45292</v>
      </c>
      <c r="T487" s="2">
        <v>45657</v>
      </c>
      <c r="U487" t="s">
        <v>129</v>
      </c>
      <c r="V487" s="2">
        <v>45404</v>
      </c>
      <c r="W487">
        <f t="shared" si="40"/>
        <v>4</v>
      </c>
      <c r="X487">
        <f t="shared" si="41"/>
        <v>2024</v>
      </c>
      <c r="Y487">
        <f t="shared" si="42"/>
        <v>4</v>
      </c>
      <c r="Z487">
        <f t="shared" si="43"/>
        <v>2024</v>
      </c>
      <c r="AA487" s="111">
        <f t="shared" si="39"/>
        <v>5.0448046643577982</v>
      </c>
    </row>
    <row r="488" spans="1:27" hidden="1" x14ac:dyDescent="0.25">
      <c r="A488" s="53" t="s">
        <v>159</v>
      </c>
      <c r="B488" t="s">
        <v>124</v>
      </c>
      <c r="C488" t="s">
        <v>160</v>
      </c>
      <c r="D488" t="s">
        <v>148</v>
      </c>
      <c r="E488" t="s">
        <v>129</v>
      </c>
      <c r="F488" t="s">
        <v>129</v>
      </c>
      <c r="G488" t="s">
        <v>139</v>
      </c>
      <c r="H488" t="s">
        <v>128</v>
      </c>
      <c r="I488" t="s">
        <v>129</v>
      </c>
      <c r="J488" s="53" t="s">
        <v>130</v>
      </c>
      <c r="K488" t="s">
        <v>131</v>
      </c>
      <c r="L488" t="s">
        <v>569</v>
      </c>
      <c r="M488" t="s">
        <v>570</v>
      </c>
      <c r="N488" t="s">
        <v>579</v>
      </c>
      <c r="O488" s="54">
        <v>45399.366201979166</v>
      </c>
      <c r="P488" s="54">
        <v>45435.736373900465</v>
      </c>
      <c r="Q488" s="2">
        <v>45292</v>
      </c>
      <c r="R488" s="2">
        <v>45657</v>
      </c>
      <c r="S488" s="2">
        <v>45292</v>
      </c>
      <c r="T488" s="2">
        <v>45657</v>
      </c>
      <c r="U488" t="s">
        <v>129</v>
      </c>
      <c r="V488" s="2">
        <v>45435</v>
      </c>
      <c r="W488">
        <f t="shared" si="40"/>
        <v>4</v>
      </c>
      <c r="X488">
        <f t="shared" si="41"/>
        <v>2024</v>
      </c>
      <c r="Y488">
        <f t="shared" si="42"/>
        <v>5</v>
      </c>
      <c r="Z488">
        <f t="shared" si="43"/>
        <v>2024</v>
      </c>
      <c r="AA488" s="111">
        <f t="shared" si="39"/>
        <v>36.370171921298606</v>
      </c>
    </row>
    <row r="489" spans="1:27" hidden="1" x14ac:dyDescent="0.25">
      <c r="A489" s="53" t="s">
        <v>161</v>
      </c>
      <c r="B489" t="s">
        <v>124</v>
      </c>
      <c r="C489" t="s">
        <v>162</v>
      </c>
      <c r="D489" t="s">
        <v>171</v>
      </c>
      <c r="E489" t="s">
        <v>129</v>
      </c>
      <c r="F489" t="s">
        <v>129</v>
      </c>
      <c r="G489" t="s">
        <v>129</v>
      </c>
      <c r="H489" t="s">
        <v>128</v>
      </c>
      <c r="I489" t="s">
        <v>129</v>
      </c>
      <c r="J489" s="53" t="s">
        <v>130</v>
      </c>
      <c r="K489" t="s">
        <v>131</v>
      </c>
      <c r="L489" t="s">
        <v>129</v>
      </c>
      <c r="M489" t="s">
        <v>580</v>
      </c>
      <c r="N489" t="s">
        <v>129</v>
      </c>
      <c r="O489" s="54">
        <v>45397.555162893521</v>
      </c>
      <c r="P489" s="54">
        <v>45407.525101666666</v>
      </c>
      <c r="Q489" s="2">
        <v>45292</v>
      </c>
      <c r="R489" s="2">
        <v>45657</v>
      </c>
      <c r="S489" s="2">
        <v>45292</v>
      </c>
      <c r="T489" s="2">
        <v>45657</v>
      </c>
      <c r="U489" t="s">
        <v>129</v>
      </c>
      <c r="V489" t="s">
        <v>129</v>
      </c>
      <c r="W489">
        <f t="shared" si="40"/>
        <v>4</v>
      </c>
      <c r="X489">
        <f t="shared" si="41"/>
        <v>2024</v>
      </c>
      <c r="Y489">
        <f t="shared" si="42"/>
        <v>4</v>
      </c>
      <c r="Z489">
        <f t="shared" si="43"/>
        <v>2024</v>
      </c>
      <c r="AA489" s="111">
        <f t="shared" si="39"/>
        <v>9.9699387731452589</v>
      </c>
    </row>
    <row r="490" spans="1:27" hidden="1" x14ac:dyDescent="0.25">
      <c r="A490" s="53" t="s">
        <v>164</v>
      </c>
      <c r="B490" t="s">
        <v>124</v>
      </c>
      <c r="C490" t="s">
        <v>165</v>
      </c>
      <c r="D490" t="s">
        <v>148</v>
      </c>
      <c r="E490" t="s">
        <v>129</v>
      </c>
      <c r="F490" t="s">
        <v>129</v>
      </c>
      <c r="G490" t="s">
        <v>139</v>
      </c>
      <c r="H490" t="s">
        <v>128</v>
      </c>
      <c r="I490" t="s">
        <v>129</v>
      </c>
      <c r="J490" s="53" t="s">
        <v>130</v>
      </c>
      <c r="K490" t="s">
        <v>131</v>
      </c>
      <c r="L490" t="s">
        <v>129</v>
      </c>
      <c r="M490" t="s">
        <v>570</v>
      </c>
      <c r="N490" t="s">
        <v>129</v>
      </c>
      <c r="O490" s="54">
        <v>45397.435041597222</v>
      </c>
      <c r="P490" s="54">
        <v>45405.73260974537</v>
      </c>
      <c r="Q490" t="s">
        <v>129</v>
      </c>
      <c r="R490" t="s">
        <v>129</v>
      </c>
      <c r="S490" s="2">
        <v>45292</v>
      </c>
      <c r="T490" s="2">
        <v>45657</v>
      </c>
      <c r="U490" s="2">
        <v>45404</v>
      </c>
      <c r="V490" s="2">
        <v>45405</v>
      </c>
      <c r="W490">
        <f t="shared" si="40"/>
        <v>4</v>
      </c>
      <c r="X490">
        <f t="shared" si="41"/>
        <v>2024</v>
      </c>
      <c r="Y490">
        <f t="shared" si="42"/>
        <v>4</v>
      </c>
      <c r="Z490">
        <f t="shared" si="43"/>
        <v>2024</v>
      </c>
      <c r="AA490" s="111">
        <f t="shared" si="39"/>
        <v>8.2975681481475476</v>
      </c>
    </row>
    <row r="491" spans="1:27" hidden="1" x14ac:dyDescent="0.25">
      <c r="A491" s="53" t="s">
        <v>166</v>
      </c>
      <c r="B491" t="s">
        <v>124</v>
      </c>
      <c r="C491" t="s">
        <v>167</v>
      </c>
      <c r="D491" t="s">
        <v>148</v>
      </c>
      <c r="E491" t="s">
        <v>129</v>
      </c>
      <c r="F491" t="s">
        <v>129</v>
      </c>
      <c r="G491" t="s">
        <v>129</v>
      </c>
      <c r="H491" t="s">
        <v>128</v>
      </c>
      <c r="I491" t="s">
        <v>129</v>
      </c>
      <c r="J491" s="53" t="s">
        <v>130</v>
      </c>
      <c r="K491" t="s">
        <v>131</v>
      </c>
      <c r="L491" t="s">
        <v>3536</v>
      </c>
      <c r="M491" t="s">
        <v>129</v>
      </c>
      <c r="N491" t="s">
        <v>129</v>
      </c>
      <c r="O491" s="54">
        <v>45394.601954467595</v>
      </c>
      <c r="P491" s="54">
        <v>45673.415031261575</v>
      </c>
      <c r="Q491" s="2">
        <v>45292</v>
      </c>
      <c r="R491" s="2">
        <v>45657</v>
      </c>
      <c r="S491" s="2">
        <v>45292</v>
      </c>
      <c r="T491" s="2">
        <v>45657</v>
      </c>
      <c r="U491" t="s">
        <v>129</v>
      </c>
      <c r="V491" s="2">
        <v>45673</v>
      </c>
      <c r="W491">
        <f t="shared" si="40"/>
        <v>4</v>
      </c>
      <c r="X491">
        <f t="shared" si="41"/>
        <v>2024</v>
      </c>
      <c r="Y491">
        <f t="shared" si="42"/>
        <v>1</v>
      </c>
      <c r="Z491">
        <f t="shared" si="43"/>
        <v>2025</v>
      </c>
      <c r="AA491" s="111">
        <f t="shared" si="39"/>
        <v>278.81307679398014</v>
      </c>
    </row>
    <row r="492" spans="1:27" x14ac:dyDescent="0.25">
      <c r="A492" s="53" t="s">
        <v>953</v>
      </c>
      <c r="B492" t="s">
        <v>124</v>
      </c>
      <c r="C492" t="s">
        <v>954</v>
      </c>
      <c r="D492" t="s">
        <v>148</v>
      </c>
      <c r="E492" t="s">
        <v>129</v>
      </c>
      <c r="F492" t="s">
        <v>129</v>
      </c>
      <c r="G492" t="s">
        <v>129</v>
      </c>
      <c r="H492" t="s">
        <v>128</v>
      </c>
      <c r="I492" t="s">
        <v>129</v>
      </c>
      <c r="J492" s="53" t="s">
        <v>719</v>
      </c>
      <c r="K492" t="s">
        <v>720</v>
      </c>
      <c r="L492" t="s">
        <v>129</v>
      </c>
      <c r="M492" t="s">
        <v>570</v>
      </c>
      <c r="N492" t="s">
        <v>129</v>
      </c>
      <c r="O492" s="54">
        <v>45394.583543090281</v>
      </c>
      <c r="P492" s="54">
        <v>45419.734080532406</v>
      </c>
      <c r="Q492" s="2">
        <v>45292</v>
      </c>
      <c r="R492" t="s">
        <v>129</v>
      </c>
      <c r="S492" s="2">
        <v>45292</v>
      </c>
      <c r="T492" s="2">
        <v>45657</v>
      </c>
      <c r="U492" s="2">
        <v>45412</v>
      </c>
      <c r="V492" s="2">
        <v>45419</v>
      </c>
      <c r="W492">
        <f t="shared" si="40"/>
        <v>4</v>
      </c>
      <c r="X492">
        <f t="shared" si="41"/>
        <v>2024</v>
      </c>
      <c r="Y492">
        <f t="shared" si="42"/>
        <v>5</v>
      </c>
      <c r="Z492">
        <f t="shared" si="43"/>
        <v>2024</v>
      </c>
      <c r="AA492" s="111">
        <f t="shared" si="39"/>
        <v>25.150537442124914</v>
      </c>
    </row>
    <row r="493" spans="1:27" hidden="1" x14ac:dyDescent="0.25">
      <c r="A493" s="53" t="s">
        <v>169</v>
      </c>
      <c r="B493" t="s">
        <v>124</v>
      </c>
      <c r="C493" t="s">
        <v>170</v>
      </c>
      <c r="D493" t="s">
        <v>171</v>
      </c>
      <c r="E493" t="s">
        <v>129</v>
      </c>
      <c r="F493" t="s">
        <v>129</v>
      </c>
      <c r="G493" t="s">
        <v>139</v>
      </c>
      <c r="H493" t="s">
        <v>128</v>
      </c>
      <c r="I493" t="s">
        <v>129</v>
      </c>
      <c r="J493" s="53" t="s">
        <v>130</v>
      </c>
      <c r="K493" t="s">
        <v>131</v>
      </c>
      <c r="L493" t="s">
        <v>129</v>
      </c>
      <c r="M493" t="s">
        <v>129</v>
      </c>
      <c r="N493" t="s">
        <v>129</v>
      </c>
      <c r="O493" s="54">
        <v>45394.527921365741</v>
      </c>
      <c r="P493" s="54">
        <v>45398.505096840279</v>
      </c>
      <c r="Q493" s="2">
        <v>45292</v>
      </c>
      <c r="R493" s="2">
        <v>45657</v>
      </c>
      <c r="S493" s="2">
        <v>45292</v>
      </c>
      <c r="T493" s="2">
        <v>45657</v>
      </c>
      <c r="U493" s="2">
        <v>45397</v>
      </c>
      <c r="V493" t="s">
        <v>129</v>
      </c>
      <c r="W493">
        <f t="shared" si="40"/>
        <v>4</v>
      </c>
      <c r="X493">
        <f t="shared" si="41"/>
        <v>2024</v>
      </c>
      <c r="Y493">
        <f t="shared" si="42"/>
        <v>4</v>
      </c>
      <c r="Z493">
        <f t="shared" si="43"/>
        <v>2024</v>
      </c>
      <c r="AA493" s="111">
        <f t="shared" si="39"/>
        <v>3.977175474537944</v>
      </c>
    </row>
    <row r="494" spans="1:27" hidden="1" x14ac:dyDescent="0.25">
      <c r="A494" s="53" t="s">
        <v>172</v>
      </c>
      <c r="B494" t="s">
        <v>124</v>
      </c>
      <c r="C494" t="s">
        <v>173</v>
      </c>
      <c r="D494" t="s">
        <v>148</v>
      </c>
      <c r="E494" t="s">
        <v>129</v>
      </c>
      <c r="F494" t="s">
        <v>129</v>
      </c>
      <c r="G494" t="s">
        <v>139</v>
      </c>
      <c r="H494" t="s">
        <v>128</v>
      </c>
      <c r="I494" t="s">
        <v>129</v>
      </c>
      <c r="J494" s="53" t="s">
        <v>130</v>
      </c>
      <c r="K494" t="s">
        <v>131</v>
      </c>
      <c r="L494" t="s">
        <v>569</v>
      </c>
      <c r="M494" t="s">
        <v>570</v>
      </c>
      <c r="N494" t="s">
        <v>581</v>
      </c>
      <c r="O494" s="54">
        <v>45394.495952314814</v>
      </c>
      <c r="P494" s="54">
        <v>45397.430695659721</v>
      </c>
      <c r="Q494" s="2">
        <v>45292</v>
      </c>
      <c r="R494" s="2">
        <v>45657</v>
      </c>
      <c r="S494" s="2">
        <v>45292</v>
      </c>
      <c r="T494" s="2">
        <v>45657</v>
      </c>
      <c r="U494" t="s">
        <v>129</v>
      </c>
      <c r="V494" s="2">
        <v>45397</v>
      </c>
      <c r="W494">
        <f t="shared" si="40"/>
        <v>4</v>
      </c>
      <c r="X494">
        <f t="shared" si="41"/>
        <v>2024</v>
      </c>
      <c r="Y494">
        <f t="shared" si="42"/>
        <v>4</v>
      </c>
      <c r="Z494">
        <f t="shared" si="43"/>
        <v>2024</v>
      </c>
      <c r="AA494" s="111">
        <f t="shared" si="39"/>
        <v>2.9347433449074742</v>
      </c>
    </row>
    <row r="495" spans="1:27" hidden="1" x14ac:dyDescent="0.25">
      <c r="A495" s="53" t="s">
        <v>174</v>
      </c>
      <c r="B495" t="s">
        <v>124</v>
      </c>
      <c r="C495" t="s">
        <v>175</v>
      </c>
      <c r="D495" t="s">
        <v>148</v>
      </c>
      <c r="E495" t="s">
        <v>129</v>
      </c>
      <c r="F495" t="s">
        <v>129</v>
      </c>
      <c r="G495" t="s">
        <v>139</v>
      </c>
      <c r="H495" t="s">
        <v>128</v>
      </c>
      <c r="I495" t="s">
        <v>129</v>
      </c>
      <c r="J495" s="53" t="s">
        <v>130</v>
      </c>
      <c r="K495" t="s">
        <v>131</v>
      </c>
      <c r="L495" t="s">
        <v>569</v>
      </c>
      <c r="M495" t="s">
        <v>570</v>
      </c>
      <c r="N495" t="s">
        <v>582</v>
      </c>
      <c r="O495" s="54">
        <v>45393.558114131942</v>
      </c>
      <c r="P495" s="54">
        <v>45394.420827314818</v>
      </c>
      <c r="Q495" s="2">
        <v>45292</v>
      </c>
      <c r="R495" s="2">
        <v>45657</v>
      </c>
      <c r="S495" s="2">
        <v>45292</v>
      </c>
      <c r="T495" s="2">
        <v>45657</v>
      </c>
      <c r="U495" t="s">
        <v>129</v>
      </c>
      <c r="V495" s="2">
        <v>45394</v>
      </c>
      <c r="W495">
        <f t="shared" si="40"/>
        <v>4</v>
      </c>
      <c r="X495">
        <f t="shared" si="41"/>
        <v>2024</v>
      </c>
      <c r="Y495">
        <f t="shared" si="42"/>
        <v>4</v>
      </c>
      <c r="Z495">
        <f t="shared" si="43"/>
        <v>2024</v>
      </c>
      <c r="AA495" s="111">
        <f t="shared" si="39"/>
        <v>0.8627131828761776</v>
      </c>
    </row>
    <row r="496" spans="1:27" hidden="1" x14ac:dyDescent="0.25">
      <c r="A496" s="53" t="s">
        <v>176</v>
      </c>
      <c r="B496" t="s">
        <v>124</v>
      </c>
      <c r="C496" t="s">
        <v>177</v>
      </c>
      <c r="D496" t="s">
        <v>148</v>
      </c>
      <c r="E496" t="s">
        <v>129</v>
      </c>
      <c r="F496" t="s">
        <v>129</v>
      </c>
      <c r="G496" t="s">
        <v>139</v>
      </c>
      <c r="H496" t="s">
        <v>128</v>
      </c>
      <c r="I496" t="s">
        <v>129</v>
      </c>
      <c r="J496" s="53" t="s">
        <v>130</v>
      </c>
      <c r="K496" t="s">
        <v>131</v>
      </c>
      <c r="L496" t="s">
        <v>569</v>
      </c>
      <c r="M496" t="s">
        <v>570</v>
      </c>
      <c r="N496" t="s">
        <v>583</v>
      </c>
      <c r="O496" s="54">
        <v>45393.506095590281</v>
      </c>
      <c r="P496" s="54">
        <v>45397.420941296295</v>
      </c>
      <c r="Q496" s="2">
        <v>45292</v>
      </c>
      <c r="R496" s="2">
        <v>45657</v>
      </c>
      <c r="S496" s="2">
        <v>45292</v>
      </c>
      <c r="T496" s="2">
        <v>45657</v>
      </c>
      <c r="U496" t="s">
        <v>129</v>
      </c>
      <c r="V496" s="2">
        <v>45397</v>
      </c>
      <c r="W496">
        <f t="shared" si="40"/>
        <v>4</v>
      </c>
      <c r="X496">
        <f t="shared" si="41"/>
        <v>2024</v>
      </c>
      <c r="Y496">
        <f t="shared" si="42"/>
        <v>4</v>
      </c>
      <c r="Z496">
        <f t="shared" si="43"/>
        <v>2024</v>
      </c>
      <c r="AA496" s="111">
        <f t="shared" si="39"/>
        <v>3.9148457060146029</v>
      </c>
    </row>
    <row r="497" spans="1:27" hidden="1" x14ac:dyDescent="0.25">
      <c r="A497" s="53" t="s">
        <v>178</v>
      </c>
      <c r="B497" t="s">
        <v>124</v>
      </c>
      <c r="C497" t="s">
        <v>179</v>
      </c>
      <c r="D497" t="s">
        <v>148</v>
      </c>
      <c r="E497" t="s">
        <v>129</v>
      </c>
      <c r="F497" t="s">
        <v>129</v>
      </c>
      <c r="G497" t="s">
        <v>139</v>
      </c>
      <c r="H497" t="s">
        <v>128</v>
      </c>
      <c r="I497" t="s">
        <v>129</v>
      </c>
      <c r="J497" s="53" t="s">
        <v>130</v>
      </c>
      <c r="K497" t="s">
        <v>131</v>
      </c>
      <c r="L497" t="s">
        <v>569</v>
      </c>
      <c r="M497" t="s">
        <v>570</v>
      </c>
      <c r="N497" t="s">
        <v>584</v>
      </c>
      <c r="O497" s="54">
        <v>45392.654559050927</v>
      </c>
      <c r="P497" s="54">
        <v>45393.364285960648</v>
      </c>
      <c r="Q497" s="2">
        <v>45292</v>
      </c>
      <c r="R497" s="2">
        <v>45657</v>
      </c>
      <c r="S497" s="2">
        <v>45292</v>
      </c>
      <c r="T497" s="2">
        <v>45657</v>
      </c>
      <c r="U497" t="s">
        <v>129</v>
      </c>
      <c r="V497" s="2">
        <v>45393</v>
      </c>
      <c r="W497">
        <f t="shared" si="40"/>
        <v>4</v>
      </c>
      <c r="X497">
        <f t="shared" si="41"/>
        <v>2024</v>
      </c>
      <c r="Y497">
        <f t="shared" si="42"/>
        <v>4</v>
      </c>
      <c r="Z497">
        <f t="shared" si="43"/>
        <v>2024</v>
      </c>
      <c r="AA497" s="111">
        <f t="shared" si="39"/>
        <v>0.709726909721212</v>
      </c>
    </row>
    <row r="498" spans="1:27" hidden="1" x14ac:dyDescent="0.25">
      <c r="A498" s="53" t="s">
        <v>180</v>
      </c>
      <c r="B498" t="s">
        <v>124</v>
      </c>
      <c r="C498" t="s">
        <v>181</v>
      </c>
      <c r="D498" t="s">
        <v>148</v>
      </c>
      <c r="E498" t="s">
        <v>129</v>
      </c>
      <c r="F498" t="s">
        <v>129</v>
      </c>
      <c r="G498" t="s">
        <v>139</v>
      </c>
      <c r="H498" t="s">
        <v>128</v>
      </c>
      <c r="I498" t="s">
        <v>129</v>
      </c>
      <c r="J498" s="53" t="s">
        <v>130</v>
      </c>
      <c r="K498" t="s">
        <v>131</v>
      </c>
      <c r="L498" t="s">
        <v>129</v>
      </c>
      <c r="M498" t="s">
        <v>570</v>
      </c>
      <c r="N498" t="s">
        <v>585</v>
      </c>
      <c r="O498" s="54">
        <v>45392.3925299537</v>
      </c>
      <c r="P498" s="54">
        <v>45426.411295208331</v>
      </c>
      <c r="Q498" t="s">
        <v>129</v>
      </c>
      <c r="R498" t="s">
        <v>129</v>
      </c>
      <c r="S498" s="2">
        <v>45292</v>
      </c>
      <c r="T498" s="2">
        <v>45657</v>
      </c>
      <c r="U498" s="2">
        <v>45398</v>
      </c>
      <c r="V498" s="2">
        <v>45426</v>
      </c>
      <c r="W498">
        <f t="shared" si="40"/>
        <v>4</v>
      </c>
      <c r="X498">
        <f t="shared" si="41"/>
        <v>2024</v>
      </c>
      <c r="Y498">
        <f t="shared" si="42"/>
        <v>5</v>
      </c>
      <c r="Z498">
        <f t="shared" si="43"/>
        <v>2024</v>
      </c>
      <c r="AA498" s="111">
        <f t="shared" si="39"/>
        <v>34.018765254630125</v>
      </c>
    </row>
    <row r="499" spans="1:27" x14ac:dyDescent="0.25">
      <c r="A499" s="53" t="s">
        <v>955</v>
      </c>
      <c r="B499" t="s">
        <v>124</v>
      </c>
      <c r="C499" t="s">
        <v>956</v>
      </c>
      <c r="D499" t="s">
        <v>148</v>
      </c>
      <c r="E499" t="s">
        <v>129</v>
      </c>
      <c r="F499" t="s">
        <v>129</v>
      </c>
      <c r="G499" t="s">
        <v>129</v>
      </c>
      <c r="H499" t="s">
        <v>212</v>
      </c>
      <c r="I499" t="s">
        <v>129</v>
      </c>
      <c r="J499" s="53" t="s">
        <v>719</v>
      </c>
      <c r="K499" t="s">
        <v>720</v>
      </c>
      <c r="L499" t="s">
        <v>129</v>
      </c>
      <c r="M499" t="s">
        <v>129</v>
      </c>
      <c r="N499" t="s">
        <v>129</v>
      </c>
      <c r="O499" s="54">
        <v>45392.391472604169</v>
      </c>
      <c r="P499" s="54">
        <v>45399.404885949072</v>
      </c>
      <c r="Q499" s="2">
        <v>45292</v>
      </c>
      <c r="R499" s="2">
        <v>45657</v>
      </c>
      <c r="S499" s="2">
        <v>45292</v>
      </c>
      <c r="T499" s="2">
        <v>45657</v>
      </c>
      <c r="U499" t="s">
        <v>129</v>
      </c>
      <c r="V499" s="2">
        <v>45399</v>
      </c>
      <c r="W499">
        <f t="shared" si="40"/>
        <v>4</v>
      </c>
      <c r="X499">
        <f t="shared" si="41"/>
        <v>2024</v>
      </c>
      <c r="Y499">
        <f t="shared" si="42"/>
        <v>4</v>
      </c>
      <c r="Z499">
        <f t="shared" si="43"/>
        <v>2024</v>
      </c>
      <c r="AA499" s="111">
        <f t="shared" si="39"/>
        <v>7.0134133449028013</v>
      </c>
    </row>
    <row r="500" spans="1:27" hidden="1" x14ac:dyDescent="0.25">
      <c r="A500" s="53" t="s">
        <v>183</v>
      </c>
      <c r="B500" t="s">
        <v>124</v>
      </c>
      <c r="C500" t="s">
        <v>184</v>
      </c>
      <c r="D500" t="s">
        <v>171</v>
      </c>
      <c r="E500" t="s">
        <v>127</v>
      </c>
      <c r="F500" t="s">
        <v>129</v>
      </c>
      <c r="G500" t="s">
        <v>104</v>
      </c>
      <c r="H500" t="s">
        <v>128</v>
      </c>
      <c r="I500" t="s">
        <v>129</v>
      </c>
      <c r="J500" s="53" t="s">
        <v>130</v>
      </c>
      <c r="K500" t="s">
        <v>131</v>
      </c>
      <c r="L500" t="s">
        <v>129</v>
      </c>
      <c r="M500" t="s">
        <v>129</v>
      </c>
      <c r="N500" t="s">
        <v>129</v>
      </c>
      <c r="O500" s="54">
        <v>45391.469509363429</v>
      </c>
      <c r="P500" s="54">
        <v>45391.541706759257</v>
      </c>
      <c r="Q500" t="s">
        <v>129</v>
      </c>
      <c r="R500" t="s">
        <v>129</v>
      </c>
      <c r="S500" s="2">
        <v>45292</v>
      </c>
      <c r="T500" s="2">
        <v>45657</v>
      </c>
      <c r="U500" s="2">
        <v>45390</v>
      </c>
      <c r="V500" t="s">
        <v>129</v>
      </c>
      <c r="W500">
        <f t="shared" si="40"/>
        <v>4</v>
      </c>
      <c r="X500">
        <f t="shared" si="41"/>
        <v>2024</v>
      </c>
      <c r="Y500">
        <f t="shared" si="42"/>
        <v>4</v>
      </c>
      <c r="Z500">
        <f t="shared" si="43"/>
        <v>2024</v>
      </c>
      <c r="AA500" s="111">
        <f t="shared" si="39"/>
        <v>7.2197395827970468E-2</v>
      </c>
    </row>
    <row r="501" spans="1:27" x14ac:dyDescent="0.25">
      <c r="A501" s="53" t="s">
        <v>957</v>
      </c>
      <c r="B501" t="s">
        <v>124</v>
      </c>
      <c r="C501" t="s">
        <v>958</v>
      </c>
      <c r="D501" t="s">
        <v>171</v>
      </c>
      <c r="E501" t="s">
        <v>129</v>
      </c>
      <c r="F501" t="s">
        <v>129</v>
      </c>
      <c r="G501" t="s">
        <v>129</v>
      </c>
      <c r="H501" t="s">
        <v>212</v>
      </c>
      <c r="I501" t="s">
        <v>129</v>
      </c>
      <c r="J501" s="53" t="s">
        <v>719</v>
      </c>
      <c r="K501" t="s">
        <v>720</v>
      </c>
      <c r="L501" t="s">
        <v>129</v>
      </c>
      <c r="M501" t="s">
        <v>570</v>
      </c>
      <c r="N501" t="s">
        <v>129</v>
      </c>
      <c r="O501" s="54">
        <v>45390.737460081022</v>
      </c>
      <c r="P501" s="54">
        <v>45391.484892824075</v>
      </c>
      <c r="Q501" s="2">
        <v>45292</v>
      </c>
      <c r="R501" s="2">
        <v>45657</v>
      </c>
      <c r="S501" s="2">
        <v>45292</v>
      </c>
      <c r="T501" s="2">
        <v>45657</v>
      </c>
      <c r="U501" t="s">
        <v>129</v>
      </c>
      <c r="V501" t="s">
        <v>129</v>
      </c>
      <c r="W501">
        <f t="shared" si="40"/>
        <v>4</v>
      </c>
      <c r="X501">
        <f t="shared" si="41"/>
        <v>2024</v>
      </c>
      <c r="Y501">
        <f t="shared" si="42"/>
        <v>4</v>
      </c>
      <c r="Z501">
        <f t="shared" si="43"/>
        <v>2024</v>
      </c>
      <c r="AA501" s="111">
        <f t="shared" si="39"/>
        <v>0.74743274305365048</v>
      </c>
    </row>
    <row r="502" spans="1:27" x14ac:dyDescent="0.25">
      <c r="A502" s="53" t="s">
        <v>959</v>
      </c>
      <c r="B502" t="s">
        <v>124</v>
      </c>
      <c r="C502" t="s">
        <v>960</v>
      </c>
      <c r="D502" t="s">
        <v>171</v>
      </c>
      <c r="E502" t="s">
        <v>129</v>
      </c>
      <c r="F502" t="s">
        <v>129</v>
      </c>
      <c r="G502" t="s">
        <v>129</v>
      </c>
      <c r="H502" t="s">
        <v>212</v>
      </c>
      <c r="I502" t="s">
        <v>129</v>
      </c>
      <c r="J502" s="53" t="s">
        <v>719</v>
      </c>
      <c r="K502" t="s">
        <v>720</v>
      </c>
      <c r="L502" t="s">
        <v>129</v>
      </c>
      <c r="M502" t="s">
        <v>570</v>
      </c>
      <c r="N502" t="s">
        <v>129</v>
      </c>
      <c r="O502" s="54">
        <v>45390.734612812499</v>
      </c>
      <c r="P502" s="54">
        <v>45391.484738622683</v>
      </c>
      <c r="Q502" s="2">
        <v>45292</v>
      </c>
      <c r="R502" s="2">
        <v>45657</v>
      </c>
      <c r="S502" s="2">
        <v>45292</v>
      </c>
      <c r="T502" s="2">
        <v>45657</v>
      </c>
      <c r="U502" t="s">
        <v>129</v>
      </c>
      <c r="V502" t="s">
        <v>129</v>
      </c>
      <c r="W502">
        <f t="shared" si="40"/>
        <v>4</v>
      </c>
      <c r="X502">
        <f t="shared" si="41"/>
        <v>2024</v>
      </c>
      <c r="Y502">
        <f t="shared" si="42"/>
        <v>4</v>
      </c>
      <c r="Z502">
        <f t="shared" si="43"/>
        <v>2024</v>
      </c>
      <c r="AA502" s="111">
        <f t="shared" si="39"/>
        <v>0.75012581018381752</v>
      </c>
    </row>
    <row r="503" spans="1:27" x14ac:dyDescent="0.25">
      <c r="A503" s="53" t="s">
        <v>961</v>
      </c>
      <c r="B503" t="s">
        <v>124</v>
      </c>
      <c r="C503" t="s">
        <v>962</v>
      </c>
      <c r="D503" t="s">
        <v>148</v>
      </c>
      <c r="E503" t="s">
        <v>129</v>
      </c>
      <c r="F503" t="s">
        <v>129</v>
      </c>
      <c r="G503" t="s">
        <v>129</v>
      </c>
      <c r="H503" t="s">
        <v>212</v>
      </c>
      <c r="I503" t="s">
        <v>129</v>
      </c>
      <c r="J503" s="53" t="s">
        <v>719</v>
      </c>
      <c r="K503" t="s">
        <v>720</v>
      </c>
      <c r="L503" t="s">
        <v>129</v>
      </c>
      <c r="M503" t="s">
        <v>129</v>
      </c>
      <c r="N503" t="s">
        <v>129</v>
      </c>
      <c r="O503" s="54">
        <v>45390.638596400466</v>
      </c>
      <c r="P503" s="54">
        <v>45394.405565057874</v>
      </c>
      <c r="Q503" t="s">
        <v>129</v>
      </c>
      <c r="R503" t="s">
        <v>129</v>
      </c>
      <c r="S503" s="2">
        <v>45292</v>
      </c>
      <c r="T503" s="2">
        <v>45657</v>
      </c>
      <c r="U503" t="s">
        <v>129</v>
      </c>
      <c r="V503" s="2">
        <v>45394</v>
      </c>
      <c r="W503">
        <f t="shared" si="40"/>
        <v>4</v>
      </c>
      <c r="X503">
        <f t="shared" si="41"/>
        <v>2024</v>
      </c>
      <c r="Y503">
        <f t="shared" si="42"/>
        <v>4</v>
      </c>
      <c r="Z503">
        <f t="shared" si="43"/>
        <v>2024</v>
      </c>
      <c r="AA503" s="111">
        <f t="shared" si="39"/>
        <v>3.7669686574081425</v>
      </c>
    </row>
    <row r="504" spans="1:27" hidden="1" x14ac:dyDescent="0.25">
      <c r="A504" s="53" t="s">
        <v>185</v>
      </c>
      <c r="B504" t="s">
        <v>124</v>
      </c>
      <c r="C504" t="s">
        <v>186</v>
      </c>
      <c r="D504" t="s">
        <v>148</v>
      </c>
      <c r="E504" t="s">
        <v>127</v>
      </c>
      <c r="F504" t="s">
        <v>56</v>
      </c>
      <c r="G504" t="s">
        <v>104</v>
      </c>
      <c r="H504" t="s">
        <v>128</v>
      </c>
      <c r="I504" t="s">
        <v>129</v>
      </c>
      <c r="J504" s="53" t="s">
        <v>130</v>
      </c>
      <c r="K504" t="s">
        <v>131</v>
      </c>
      <c r="L504" t="s">
        <v>129</v>
      </c>
      <c r="M504" t="s">
        <v>129</v>
      </c>
      <c r="N504" t="s">
        <v>129</v>
      </c>
      <c r="O504" s="54">
        <v>45390.519700335652</v>
      </c>
      <c r="P504" s="54">
        <v>45407.368732233794</v>
      </c>
      <c r="Q504" s="2">
        <v>45383</v>
      </c>
      <c r="R504" s="2">
        <v>45391</v>
      </c>
      <c r="S504" s="2">
        <v>45292</v>
      </c>
      <c r="T504" s="2">
        <v>45657</v>
      </c>
      <c r="U504" s="2">
        <v>45390</v>
      </c>
      <c r="V504" s="2">
        <v>45407</v>
      </c>
      <c r="W504">
        <f t="shared" si="40"/>
        <v>4</v>
      </c>
      <c r="X504">
        <f t="shared" si="41"/>
        <v>2024</v>
      </c>
      <c r="Y504">
        <f t="shared" si="42"/>
        <v>4</v>
      </c>
      <c r="Z504">
        <f t="shared" si="43"/>
        <v>2024</v>
      </c>
      <c r="AA504" s="111">
        <f t="shared" si="39"/>
        <v>16.84903189814213</v>
      </c>
    </row>
    <row r="505" spans="1:27" hidden="1" x14ac:dyDescent="0.25">
      <c r="A505" s="53" t="s">
        <v>188</v>
      </c>
      <c r="B505" t="s">
        <v>124</v>
      </c>
      <c r="C505" t="s">
        <v>189</v>
      </c>
      <c r="D505" t="s">
        <v>148</v>
      </c>
      <c r="E505" t="s">
        <v>129</v>
      </c>
      <c r="F505" t="s">
        <v>129</v>
      </c>
      <c r="G505" t="s">
        <v>139</v>
      </c>
      <c r="H505" t="s">
        <v>128</v>
      </c>
      <c r="I505" t="s">
        <v>129</v>
      </c>
      <c r="J505" s="53" t="s">
        <v>130</v>
      </c>
      <c r="K505" t="s">
        <v>131</v>
      </c>
      <c r="L505" t="s">
        <v>569</v>
      </c>
      <c r="M505" t="s">
        <v>570</v>
      </c>
      <c r="N505" t="s">
        <v>586</v>
      </c>
      <c r="O505" s="54">
        <v>45387.512344085648</v>
      </c>
      <c r="P505" s="54">
        <v>45397.403330011577</v>
      </c>
      <c r="Q505" s="2">
        <v>45292</v>
      </c>
      <c r="R505" s="2">
        <v>45657</v>
      </c>
      <c r="S505" s="2">
        <v>45292</v>
      </c>
      <c r="T505" s="2">
        <v>45657</v>
      </c>
      <c r="U505" t="s">
        <v>129</v>
      </c>
      <c r="V505" s="2">
        <v>45397</v>
      </c>
      <c r="W505">
        <f t="shared" si="40"/>
        <v>4</v>
      </c>
      <c r="X505">
        <f t="shared" si="41"/>
        <v>2024</v>
      </c>
      <c r="Y505">
        <f t="shared" si="42"/>
        <v>4</v>
      </c>
      <c r="Z505">
        <f t="shared" si="43"/>
        <v>2024</v>
      </c>
      <c r="AA505" s="111">
        <f t="shared" si="39"/>
        <v>9.8909859259292716</v>
      </c>
    </row>
    <row r="506" spans="1:27" x14ac:dyDescent="0.25">
      <c r="A506" s="53" t="s">
        <v>963</v>
      </c>
      <c r="B506" t="s">
        <v>124</v>
      </c>
      <c r="C506" t="s">
        <v>964</v>
      </c>
      <c r="D506" t="s">
        <v>148</v>
      </c>
      <c r="E506" t="s">
        <v>129</v>
      </c>
      <c r="F506" t="s">
        <v>129</v>
      </c>
      <c r="G506" t="s">
        <v>129</v>
      </c>
      <c r="H506" t="s">
        <v>212</v>
      </c>
      <c r="I506" t="s">
        <v>129</v>
      </c>
      <c r="J506" s="53" t="s">
        <v>719</v>
      </c>
      <c r="K506" t="s">
        <v>720</v>
      </c>
      <c r="L506" t="s">
        <v>129</v>
      </c>
      <c r="M506" t="s">
        <v>129</v>
      </c>
      <c r="N506" t="s">
        <v>129</v>
      </c>
      <c r="O506" s="54">
        <v>45387.475804629627</v>
      </c>
      <c r="P506" s="54">
        <v>45419.733405115738</v>
      </c>
      <c r="Q506" s="2">
        <v>45292</v>
      </c>
      <c r="R506" s="2">
        <v>45657</v>
      </c>
      <c r="S506" s="2">
        <v>45292</v>
      </c>
      <c r="T506" s="2">
        <v>45657</v>
      </c>
      <c r="U506" s="2">
        <v>45408</v>
      </c>
      <c r="V506" s="2">
        <v>45419</v>
      </c>
      <c r="W506">
        <f t="shared" si="40"/>
        <v>4</v>
      </c>
      <c r="X506">
        <f t="shared" si="41"/>
        <v>2024</v>
      </c>
      <c r="Y506">
        <f t="shared" si="42"/>
        <v>5</v>
      </c>
      <c r="Z506">
        <f t="shared" si="43"/>
        <v>2024</v>
      </c>
      <c r="AA506" s="111">
        <f t="shared" si="39"/>
        <v>32.257600486111187</v>
      </c>
    </row>
    <row r="507" spans="1:27" hidden="1" x14ac:dyDescent="0.25">
      <c r="A507" s="53" t="s">
        <v>190</v>
      </c>
      <c r="B507" t="s">
        <v>124</v>
      </c>
      <c r="C507" t="s">
        <v>191</v>
      </c>
      <c r="D507" t="s">
        <v>148</v>
      </c>
      <c r="E507" t="s">
        <v>129</v>
      </c>
      <c r="F507" t="s">
        <v>129</v>
      </c>
      <c r="G507" t="s">
        <v>139</v>
      </c>
      <c r="H507" t="s">
        <v>128</v>
      </c>
      <c r="I507" t="s">
        <v>129</v>
      </c>
      <c r="J507" s="53" t="s">
        <v>130</v>
      </c>
      <c r="K507" t="s">
        <v>131</v>
      </c>
      <c r="L507" t="s">
        <v>569</v>
      </c>
      <c r="M507" t="s">
        <v>570</v>
      </c>
      <c r="N507" t="s">
        <v>587</v>
      </c>
      <c r="O507" s="54">
        <v>45387.409178888891</v>
      </c>
      <c r="P507" s="54">
        <v>45387.434269490739</v>
      </c>
      <c r="Q507" s="2">
        <v>45292</v>
      </c>
      <c r="R507" s="2">
        <v>45657</v>
      </c>
      <c r="S507" s="2">
        <v>45292</v>
      </c>
      <c r="T507" s="2">
        <v>45657</v>
      </c>
      <c r="U507" t="s">
        <v>129</v>
      </c>
      <c r="V507" s="2">
        <v>45387</v>
      </c>
      <c r="W507">
        <f t="shared" si="40"/>
        <v>4</v>
      </c>
      <c r="X507">
        <f t="shared" si="41"/>
        <v>2024</v>
      </c>
      <c r="Y507">
        <f t="shared" si="42"/>
        <v>4</v>
      </c>
      <c r="Z507">
        <f t="shared" si="43"/>
        <v>2024</v>
      </c>
      <c r="AA507" s="111">
        <f t="shared" si="39"/>
        <v>2.5090601848205552E-2</v>
      </c>
    </row>
    <row r="508" spans="1:27" hidden="1" x14ac:dyDescent="0.25">
      <c r="A508" s="53" t="s">
        <v>192</v>
      </c>
      <c r="B508" t="s">
        <v>124</v>
      </c>
      <c r="C508" t="s">
        <v>193</v>
      </c>
      <c r="D508" t="s">
        <v>148</v>
      </c>
      <c r="E508" t="s">
        <v>129</v>
      </c>
      <c r="F508" t="s">
        <v>129</v>
      </c>
      <c r="G508" t="s">
        <v>139</v>
      </c>
      <c r="H508" t="s">
        <v>128</v>
      </c>
      <c r="I508" t="s">
        <v>129</v>
      </c>
      <c r="J508" s="53" t="s">
        <v>130</v>
      </c>
      <c r="K508" t="s">
        <v>131</v>
      </c>
      <c r="L508" t="s">
        <v>569</v>
      </c>
      <c r="M508" t="s">
        <v>570</v>
      </c>
      <c r="N508" t="s">
        <v>588</v>
      </c>
      <c r="O508" s="54">
        <v>45387.396708263892</v>
      </c>
      <c r="P508" s="54">
        <v>45387.407470787039</v>
      </c>
      <c r="Q508" s="2">
        <v>45292</v>
      </c>
      <c r="R508" s="2">
        <v>45657</v>
      </c>
      <c r="S508" s="2">
        <v>45292</v>
      </c>
      <c r="T508" s="2">
        <v>45657</v>
      </c>
      <c r="U508" t="s">
        <v>129</v>
      </c>
      <c r="V508" s="2">
        <v>45387</v>
      </c>
      <c r="W508">
        <f t="shared" si="40"/>
        <v>4</v>
      </c>
      <c r="X508">
        <f t="shared" si="41"/>
        <v>2024</v>
      </c>
      <c r="Y508">
        <f t="shared" si="42"/>
        <v>4</v>
      </c>
      <c r="Z508">
        <f t="shared" si="43"/>
        <v>2024</v>
      </c>
      <c r="AA508" s="111">
        <f t="shared" si="39"/>
        <v>1.0762523146695457E-2</v>
      </c>
    </row>
    <row r="509" spans="1:27" hidden="1" x14ac:dyDescent="0.25">
      <c r="A509" s="53" t="s">
        <v>194</v>
      </c>
      <c r="B509" t="s">
        <v>124</v>
      </c>
      <c r="C509" t="s">
        <v>195</v>
      </c>
      <c r="D509" t="s">
        <v>148</v>
      </c>
      <c r="E509" t="s">
        <v>129</v>
      </c>
      <c r="F509" t="s">
        <v>129</v>
      </c>
      <c r="G509" t="s">
        <v>129</v>
      </c>
      <c r="H509" t="s">
        <v>128</v>
      </c>
      <c r="I509" t="s">
        <v>129</v>
      </c>
      <c r="J509" s="53" t="s">
        <v>130</v>
      </c>
      <c r="K509" t="s">
        <v>131</v>
      </c>
      <c r="L509" t="s">
        <v>569</v>
      </c>
      <c r="M509" t="s">
        <v>570</v>
      </c>
      <c r="N509" t="s">
        <v>589</v>
      </c>
      <c r="O509" s="54">
        <v>45387.377822962961</v>
      </c>
      <c r="P509" s="54">
        <v>45394.420546145833</v>
      </c>
      <c r="Q509" s="2">
        <v>45292</v>
      </c>
      <c r="R509" s="2">
        <v>45657</v>
      </c>
      <c r="S509" s="2">
        <v>45292</v>
      </c>
      <c r="T509" s="2">
        <v>45657</v>
      </c>
      <c r="U509" t="s">
        <v>129</v>
      </c>
      <c r="V509" s="2">
        <v>45394</v>
      </c>
      <c r="W509">
        <f t="shared" si="40"/>
        <v>4</v>
      </c>
      <c r="X509">
        <f t="shared" si="41"/>
        <v>2024</v>
      </c>
      <c r="Y509">
        <f t="shared" si="42"/>
        <v>4</v>
      </c>
      <c r="Z509">
        <f t="shared" si="43"/>
        <v>2024</v>
      </c>
      <c r="AA509" s="111">
        <f t="shared" si="39"/>
        <v>7.042723182872578</v>
      </c>
    </row>
    <row r="510" spans="1:27" hidden="1" x14ac:dyDescent="0.25">
      <c r="A510" s="53" t="s">
        <v>196</v>
      </c>
      <c r="B510" t="s">
        <v>124</v>
      </c>
      <c r="C510" t="s">
        <v>197</v>
      </c>
      <c r="D510" t="s">
        <v>148</v>
      </c>
      <c r="E510" t="s">
        <v>129</v>
      </c>
      <c r="F510" t="s">
        <v>129</v>
      </c>
      <c r="G510" t="s">
        <v>139</v>
      </c>
      <c r="H510" t="s">
        <v>128</v>
      </c>
      <c r="I510" t="s">
        <v>129</v>
      </c>
      <c r="J510" s="53" t="s">
        <v>130</v>
      </c>
      <c r="K510" t="s">
        <v>131</v>
      </c>
      <c r="L510" t="s">
        <v>569</v>
      </c>
      <c r="M510" t="s">
        <v>570</v>
      </c>
      <c r="N510" t="s">
        <v>590</v>
      </c>
      <c r="O510" s="54">
        <v>45386.717635729168</v>
      </c>
      <c r="P510" s="54">
        <v>45386.722215358794</v>
      </c>
      <c r="Q510" s="2">
        <v>45292</v>
      </c>
      <c r="R510" s="2">
        <v>45657</v>
      </c>
      <c r="S510" s="2">
        <v>45292</v>
      </c>
      <c r="T510" s="2">
        <v>45657</v>
      </c>
      <c r="U510" t="s">
        <v>129</v>
      </c>
      <c r="V510" s="2">
        <v>45386</v>
      </c>
      <c r="W510">
        <f t="shared" si="40"/>
        <v>4</v>
      </c>
      <c r="X510">
        <f t="shared" si="41"/>
        <v>2024</v>
      </c>
      <c r="Y510">
        <f t="shared" si="42"/>
        <v>4</v>
      </c>
      <c r="Z510">
        <f t="shared" si="43"/>
        <v>2024</v>
      </c>
      <c r="AA510" s="111">
        <f t="shared" si="39"/>
        <v>4.5796296253683977E-3</v>
      </c>
    </row>
    <row r="511" spans="1:27" hidden="1" x14ac:dyDescent="0.25">
      <c r="A511" s="53" t="s">
        <v>198</v>
      </c>
      <c r="B511" t="s">
        <v>124</v>
      </c>
      <c r="C511" t="s">
        <v>199</v>
      </c>
      <c r="D511" t="s">
        <v>148</v>
      </c>
      <c r="E511" t="s">
        <v>127</v>
      </c>
      <c r="F511" t="s">
        <v>58</v>
      </c>
      <c r="G511" t="s">
        <v>102</v>
      </c>
      <c r="H511" t="s">
        <v>128</v>
      </c>
      <c r="I511" s="53" t="s">
        <v>200</v>
      </c>
      <c r="J511" s="53" t="s">
        <v>201</v>
      </c>
      <c r="K511" t="s">
        <v>131</v>
      </c>
      <c r="L511" t="s">
        <v>3291</v>
      </c>
      <c r="M511" t="s">
        <v>129</v>
      </c>
      <c r="N511" t="s">
        <v>129</v>
      </c>
      <c r="O511" s="54">
        <v>45385.56692409722</v>
      </c>
      <c r="P511" s="54">
        <v>45421.427044918979</v>
      </c>
      <c r="Q511" s="2">
        <v>45393</v>
      </c>
      <c r="R511" s="2">
        <v>45420</v>
      </c>
      <c r="S511" s="2">
        <v>45292</v>
      </c>
      <c r="T511" s="2">
        <v>45473</v>
      </c>
      <c r="U511" s="2">
        <v>45399</v>
      </c>
      <c r="V511" s="2">
        <v>45421</v>
      </c>
      <c r="W511">
        <f t="shared" si="40"/>
        <v>4</v>
      </c>
      <c r="X511">
        <f t="shared" si="41"/>
        <v>2024</v>
      </c>
      <c r="Y511">
        <f t="shared" si="42"/>
        <v>5</v>
      </c>
      <c r="Z511">
        <f t="shared" si="43"/>
        <v>2024</v>
      </c>
      <c r="AA511" s="111">
        <f t="shared" si="39"/>
        <v>35.860120821758755</v>
      </c>
    </row>
    <row r="512" spans="1:27" hidden="1" x14ac:dyDescent="0.25">
      <c r="A512" s="53" t="s">
        <v>202</v>
      </c>
      <c r="B512" t="s">
        <v>124</v>
      </c>
      <c r="C512" t="s">
        <v>203</v>
      </c>
      <c r="D512" t="s">
        <v>148</v>
      </c>
      <c r="E512" t="s">
        <v>129</v>
      </c>
      <c r="F512" t="s">
        <v>129</v>
      </c>
      <c r="G512" t="s">
        <v>139</v>
      </c>
      <c r="H512" t="s">
        <v>128</v>
      </c>
      <c r="I512" t="s">
        <v>129</v>
      </c>
      <c r="J512" s="53" t="s">
        <v>130</v>
      </c>
      <c r="K512" t="s">
        <v>131</v>
      </c>
      <c r="L512" t="s">
        <v>569</v>
      </c>
      <c r="M512" t="s">
        <v>570</v>
      </c>
      <c r="N512" t="s">
        <v>591</v>
      </c>
      <c r="O512" s="54">
        <v>45385.48266173611</v>
      </c>
      <c r="P512" s="54">
        <v>45394.420217777777</v>
      </c>
      <c r="Q512" s="2">
        <v>45292</v>
      </c>
      <c r="R512" s="2">
        <v>45657</v>
      </c>
      <c r="S512" s="2">
        <v>45292</v>
      </c>
      <c r="T512" s="2">
        <v>45657</v>
      </c>
      <c r="U512" t="s">
        <v>129</v>
      </c>
      <c r="V512" s="2">
        <v>45394</v>
      </c>
      <c r="W512">
        <f t="shared" si="40"/>
        <v>4</v>
      </c>
      <c r="X512">
        <f t="shared" si="41"/>
        <v>2024</v>
      </c>
      <c r="Y512">
        <f t="shared" si="42"/>
        <v>4</v>
      </c>
      <c r="Z512">
        <f t="shared" si="43"/>
        <v>2024</v>
      </c>
      <c r="AA512" s="111">
        <f t="shared" si="39"/>
        <v>8.9375560416665394</v>
      </c>
    </row>
    <row r="513" spans="1:27" hidden="1" x14ac:dyDescent="0.25">
      <c r="A513" s="53" t="s">
        <v>204</v>
      </c>
      <c r="B513" t="s">
        <v>124</v>
      </c>
      <c r="C513" t="s">
        <v>205</v>
      </c>
      <c r="D513" t="s">
        <v>148</v>
      </c>
      <c r="E513" t="s">
        <v>206</v>
      </c>
      <c r="F513" t="s">
        <v>56</v>
      </c>
      <c r="G513" t="s">
        <v>102</v>
      </c>
      <c r="H513" t="s">
        <v>128</v>
      </c>
      <c r="I513" t="s">
        <v>129</v>
      </c>
      <c r="J513" s="53" t="s">
        <v>130</v>
      </c>
      <c r="K513" t="s">
        <v>131</v>
      </c>
      <c r="L513" t="s">
        <v>129</v>
      </c>
      <c r="M513" t="s">
        <v>129</v>
      </c>
      <c r="N513" t="s">
        <v>129</v>
      </c>
      <c r="O513" s="54">
        <v>45384.482909872684</v>
      </c>
      <c r="P513" s="54">
        <v>45398.449799733797</v>
      </c>
      <c r="Q513" s="2">
        <v>45383</v>
      </c>
      <c r="R513" s="2">
        <v>45406</v>
      </c>
      <c r="S513" s="2">
        <v>45292</v>
      </c>
      <c r="T513" s="2">
        <v>45657</v>
      </c>
      <c r="U513" s="2">
        <v>45384</v>
      </c>
      <c r="V513" s="2">
        <v>45398</v>
      </c>
      <c r="W513">
        <f t="shared" si="40"/>
        <v>4</v>
      </c>
      <c r="X513">
        <f t="shared" si="41"/>
        <v>2024</v>
      </c>
      <c r="Y513">
        <f t="shared" si="42"/>
        <v>4</v>
      </c>
      <c r="Z513">
        <f t="shared" si="43"/>
        <v>2024</v>
      </c>
      <c r="AA513" s="111">
        <f t="shared" si="39"/>
        <v>13.966889861112577</v>
      </c>
    </row>
    <row r="514" spans="1:27" hidden="1" x14ac:dyDescent="0.25">
      <c r="A514" s="53" t="s">
        <v>207</v>
      </c>
      <c r="B514" t="s">
        <v>124</v>
      </c>
      <c r="C514" t="s">
        <v>208</v>
      </c>
      <c r="D514" t="s">
        <v>148</v>
      </c>
      <c r="E514" t="s">
        <v>129</v>
      </c>
      <c r="F514" t="s">
        <v>129</v>
      </c>
      <c r="G514" t="s">
        <v>139</v>
      </c>
      <c r="H514" t="s">
        <v>128</v>
      </c>
      <c r="I514" t="s">
        <v>129</v>
      </c>
      <c r="J514" s="53" t="s">
        <v>130</v>
      </c>
      <c r="K514" t="s">
        <v>131</v>
      </c>
      <c r="L514" t="s">
        <v>129</v>
      </c>
      <c r="M514" t="s">
        <v>570</v>
      </c>
      <c r="N514" t="s">
        <v>592</v>
      </c>
      <c r="O514" s="54">
        <v>45384.394873993057</v>
      </c>
      <c r="P514" s="54">
        <v>45407.368724583335</v>
      </c>
      <c r="Q514" s="2">
        <v>45292</v>
      </c>
      <c r="R514" s="2">
        <v>45657</v>
      </c>
      <c r="S514" s="2">
        <v>45292</v>
      </c>
      <c r="T514" s="2">
        <v>45657</v>
      </c>
      <c r="U514" t="s">
        <v>129</v>
      </c>
      <c r="V514" s="2">
        <v>45407</v>
      </c>
      <c r="W514">
        <f t="shared" si="40"/>
        <v>4</v>
      </c>
      <c r="X514">
        <f t="shared" si="41"/>
        <v>2024</v>
      </c>
      <c r="Y514">
        <f t="shared" si="42"/>
        <v>4</v>
      </c>
      <c r="Z514">
        <f t="shared" si="43"/>
        <v>2024</v>
      </c>
      <c r="AA514" s="111">
        <f t="shared" si="39"/>
        <v>22.973850590278744</v>
      </c>
    </row>
    <row r="515" spans="1:27" hidden="1" x14ac:dyDescent="0.25">
      <c r="A515" s="53" t="s">
        <v>209</v>
      </c>
      <c r="B515" t="s">
        <v>124</v>
      </c>
      <c r="C515" t="s">
        <v>210</v>
      </c>
      <c r="D515" t="s">
        <v>148</v>
      </c>
      <c r="E515" t="s">
        <v>211</v>
      </c>
      <c r="F515" t="s">
        <v>965</v>
      </c>
      <c r="G515" t="s">
        <v>104</v>
      </c>
      <c r="H515" t="s">
        <v>212</v>
      </c>
      <c r="I515" t="s">
        <v>129</v>
      </c>
      <c r="J515" s="53" t="s">
        <v>130</v>
      </c>
      <c r="K515" t="s">
        <v>131</v>
      </c>
      <c r="L515" t="s">
        <v>129</v>
      </c>
      <c r="M515" t="s">
        <v>129</v>
      </c>
      <c r="N515" t="s">
        <v>129</v>
      </c>
      <c r="O515" s="54">
        <v>45383.730877615744</v>
      </c>
      <c r="P515" s="54">
        <v>45449.726497129632</v>
      </c>
      <c r="Q515" s="2">
        <v>45393</v>
      </c>
      <c r="R515" s="2">
        <v>45419</v>
      </c>
      <c r="S515" s="2">
        <v>45292</v>
      </c>
      <c r="T515" s="2">
        <v>45657</v>
      </c>
      <c r="U515" s="2">
        <v>45394</v>
      </c>
      <c r="V515" s="2">
        <v>45449</v>
      </c>
      <c r="W515">
        <f t="shared" si="40"/>
        <v>4</v>
      </c>
      <c r="X515">
        <f t="shared" si="41"/>
        <v>2024</v>
      </c>
      <c r="Y515">
        <f t="shared" si="42"/>
        <v>6</v>
      </c>
      <c r="Z515">
        <f t="shared" si="43"/>
        <v>2024</v>
      </c>
      <c r="AA515" s="111">
        <f t="shared" ref="AA515:AA578" si="44">IFERROR(P515-O515,0)</f>
        <v>65.995619513887505</v>
      </c>
    </row>
    <row r="516" spans="1:27" hidden="1" x14ac:dyDescent="0.25">
      <c r="A516" s="53" t="s">
        <v>213</v>
      </c>
      <c r="B516" t="s">
        <v>124</v>
      </c>
      <c r="C516" t="s">
        <v>214</v>
      </c>
      <c r="D516" t="s">
        <v>148</v>
      </c>
      <c r="E516" t="s">
        <v>129</v>
      </c>
      <c r="F516" t="s">
        <v>129</v>
      </c>
      <c r="G516" t="s">
        <v>139</v>
      </c>
      <c r="H516" t="s">
        <v>128</v>
      </c>
      <c r="I516" t="s">
        <v>129</v>
      </c>
      <c r="J516" s="53" t="s">
        <v>130</v>
      </c>
      <c r="K516" t="s">
        <v>131</v>
      </c>
      <c r="L516" t="s">
        <v>569</v>
      </c>
      <c r="M516" t="s">
        <v>570</v>
      </c>
      <c r="N516" t="s">
        <v>593</v>
      </c>
      <c r="O516" s="54">
        <v>45383.526556041666</v>
      </c>
      <c r="P516" s="54">
        <v>45384.36078372685</v>
      </c>
      <c r="Q516" t="s">
        <v>129</v>
      </c>
      <c r="R516" t="s">
        <v>129</v>
      </c>
      <c r="S516" s="2">
        <v>45292</v>
      </c>
      <c r="T516" s="2">
        <v>45657</v>
      </c>
      <c r="U516" t="s">
        <v>129</v>
      </c>
      <c r="V516" s="2">
        <v>45384</v>
      </c>
      <c r="W516">
        <f t="shared" si="40"/>
        <v>4</v>
      </c>
      <c r="X516">
        <f t="shared" si="41"/>
        <v>2024</v>
      </c>
      <c r="Y516">
        <f t="shared" si="42"/>
        <v>4</v>
      </c>
      <c r="Z516">
        <f t="shared" si="43"/>
        <v>2024</v>
      </c>
      <c r="AA516" s="111">
        <f t="shared" si="44"/>
        <v>0.83422768518357771</v>
      </c>
    </row>
    <row r="517" spans="1:27" hidden="1" x14ac:dyDescent="0.25">
      <c r="A517" s="53" t="s">
        <v>215</v>
      </c>
      <c r="B517" t="s">
        <v>124</v>
      </c>
      <c r="C517" t="s">
        <v>216</v>
      </c>
      <c r="D517" t="s">
        <v>148</v>
      </c>
      <c r="E517" t="s">
        <v>129</v>
      </c>
      <c r="F517" t="s">
        <v>129</v>
      </c>
      <c r="G517" t="s">
        <v>139</v>
      </c>
      <c r="H517" t="s">
        <v>128</v>
      </c>
      <c r="I517" t="s">
        <v>129</v>
      </c>
      <c r="J517" s="53" t="s">
        <v>130</v>
      </c>
      <c r="K517" t="s">
        <v>131</v>
      </c>
      <c r="L517" t="s">
        <v>129</v>
      </c>
      <c r="M517" t="s">
        <v>570</v>
      </c>
      <c r="N517" t="s">
        <v>129</v>
      </c>
      <c r="O517" s="54">
        <v>45383.444890787039</v>
      </c>
      <c r="P517" s="54">
        <v>45407.368732361108</v>
      </c>
      <c r="Q517" t="s">
        <v>129</v>
      </c>
      <c r="R517" t="s">
        <v>129</v>
      </c>
      <c r="S517" s="2">
        <v>45292</v>
      </c>
      <c r="T517" s="2">
        <v>45657</v>
      </c>
      <c r="U517" s="2">
        <v>45387</v>
      </c>
      <c r="V517" s="2">
        <v>45407</v>
      </c>
      <c r="W517">
        <f t="shared" si="40"/>
        <v>4</v>
      </c>
      <c r="X517">
        <f t="shared" si="41"/>
        <v>2024</v>
      </c>
      <c r="Y517">
        <f t="shared" si="42"/>
        <v>4</v>
      </c>
      <c r="Z517">
        <f t="shared" si="43"/>
        <v>2024</v>
      </c>
      <c r="AA517" s="111">
        <f t="shared" si="44"/>
        <v>23.923841574069229</v>
      </c>
    </row>
    <row r="518" spans="1:27" hidden="1" x14ac:dyDescent="0.25">
      <c r="A518" s="53" t="s">
        <v>217</v>
      </c>
      <c r="B518" t="s">
        <v>124</v>
      </c>
      <c r="C518" t="s">
        <v>218</v>
      </c>
      <c r="D518" t="s">
        <v>148</v>
      </c>
      <c r="E518" t="s">
        <v>129</v>
      </c>
      <c r="F518" t="s">
        <v>129</v>
      </c>
      <c r="G518" t="s">
        <v>139</v>
      </c>
      <c r="H518" t="s">
        <v>128</v>
      </c>
      <c r="I518" t="s">
        <v>129</v>
      </c>
      <c r="J518" s="53" t="s">
        <v>130</v>
      </c>
      <c r="K518" t="s">
        <v>131</v>
      </c>
      <c r="L518" t="s">
        <v>569</v>
      </c>
      <c r="M518" t="s">
        <v>570</v>
      </c>
      <c r="N518" t="s">
        <v>594</v>
      </c>
      <c r="O518" s="54">
        <v>45378.42217834491</v>
      </c>
      <c r="P518" s="54">
        <v>45390.45600096065</v>
      </c>
      <c r="Q518" t="s">
        <v>129</v>
      </c>
      <c r="R518" t="s">
        <v>129</v>
      </c>
      <c r="S518" s="2">
        <v>45292</v>
      </c>
      <c r="T518" s="2">
        <v>45657</v>
      </c>
      <c r="U518" t="s">
        <v>129</v>
      </c>
      <c r="V518" s="2">
        <v>45390</v>
      </c>
      <c r="W518">
        <f t="shared" si="40"/>
        <v>3</v>
      </c>
      <c r="X518">
        <f t="shared" si="41"/>
        <v>2024</v>
      </c>
      <c r="Y518">
        <f t="shared" si="42"/>
        <v>4</v>
      </c>
      <c r="Z518">
        <f t="shared" si="43"/>
        <v>2024</v>
      </c>
      <c r="AA518" s="111">
        <f t="shared" si="44"/>
        <v>12.033822615740064</v>
      </c>
    </row>
    <row r="519" spans="1:27" hidden="1" x14ac:dyDescent="0.25">
      <c r="A519" s="53" t="s">
        <v>219</v>
      </c>
      <c r="B519" t="s">
        <v>124</v>
      </c>
      <c r="C519" t="s">
        <v>220</v>
      </c>
      <c r="D519" t="s">
        <v>148</v>
      </c>
      <c r="E519" t="s">
        <v>129</v>
      </c>
      <c r="F519" t="s">
        <v>129</v>
      </c>
      <c r="G519" t="s">
        <v>139</v>
      </c>
      <c r="H519" t="s">
        <v>128</v>
      </c>
      <c r="I519" t="s">
        <v>129</v>
      </c>
      <c r="J519" s="53" t="s">
        <v>130</v>
      </c>
      <c r="K519" t="s">
        <v>131</v>
      </c>
      <c r="L519" t="s">
        <v>569</v>
      </c>
      <c r="M519" t="s">
        <v>570</v>
      </c>
      <c r="N519" t="s">
        <v>595</v>
      </c>
      <c r="O519" s="54">
        <v>45377.492393726854</v>
      </c>
      <c r="P519" s="54">
        <v>45377.696969282406</v>
      </c>
      <c r="Q519" t="s">
        <v>129</v>
      </c>
      <c r="R519" t="s">
        <v>129</v>
      </c>
      <c r="S519" s="2">
        <v>45292</v>
      </c>
      <c r="T519" s="2">
        <v>45657</v>
      </c>
      <c r="U519" t="s">
        <v>129</v>
      </c>
      <c r="V519" s="2">
        <v>45377</v>
      </c>
      <c r="W519">
        <f t="shared" si="40"/>
        <v>3</v>
      </c>
      <c r="X519">
        <f t="shared" si="41"/>
        <v>2024</v>
      </c>
      <c r="Y519">
        <f t="shared" si="42"/>
        <v>3</v>
      </c>
      <c r="Z519">
        <f t="shared" si="43"/>
        <v>2024</v>
      </c>
      <c r="AA519" s="111">
        <f t="shared" si="44"/>
        <v>0.20457555555185536</v>
      </c>
    </row>
    <row r="520" spans="1:27" hidden="1" x14ac:dyDescent="0.25">
      <c r="A520" s="53" t="s">
        <v>221</v>
      </c>
      <c r="B520" t="s">
        <v>124</v>
      </c>
      <c r="C520" t="s">
        <v>222</v>
      </c>
      <c r="D520" t="s">
        <v>148</v>
      </c>
      <c r="E520" t="s">
        <v>129</v>
      </c>
      <c r="F520" t="s">
        <v>129</v>
      </c>
      <c r="G520" t="s">
        <v>139</v>
      </c>
      <c r="H520" t="s">
        <v>128</v>
      </c>
      <c r="I520" t="s">
        <v>129</v>
      </c>
      <c r="J520" s="53" t="s">
        <v>130</v>
      </c>
      <c r="K520" t="s">
        <v>131</v>
      </c>
      <c r="L520" t="s">
        <v>569</v>
      </c>
      <c r="M520" t="s">
        <v>570</v>
      </c>
      <c r="N520" t="s">
        <v>596</v>
      </c>
      <c r="O520" s="54">
        <v>45377.429232789349</v>
      </c>
      <c r="P520" s="54">
        <v>45383.667748136577</v>
      </c>
      <c r="Q520" t="s">
        <v>129</v>
      </c>
      <c r="R520" t="s">
        <v>129</v>
      </c>
      <c r="S520" s="2">
        <v>45292</v>
      </c>
      <c r="T520" s="2">
        <v>45657</v>
      </c>
      <c r="U520" t="s">
        <v>129</v>
      </c>
      <c r="V520" s="2">
        <v>45383</v>
      </c>
      <c r="W520">
        <f t="shared" si="40"/>
        <v>3</v>
      </c>
      <c r="X520">
        <f t="shared" si="41"/>
        <v>2024</v>
      </c>
      <c r="Y520">
        <f t="shared" si="42"/>
        <v>4</v>
      </c>
      <c r="Z520">
        <f t="shared" si="43"/>
        <v>2024</v>
      </c>
      <c r="AA520" s="111">
        <f t="shared" si="44"/>
        <v>6.2385153472278034</v>
      </c>
    </row>
    <row r="521" spans="1:27" x14ac:dyDescent="0.25">
      <c r="A521" s="53" t="s">
        <v>966</v>
      </c>
      <c r="B521" t="s">
        <v>124</v>
      </c>
      <c r="C521" t="s">
        <v>967</v>
      </c>
      <c r="D521" t="s">
        <v>148</v>
      </c>
      <c r="E521" t="s">
        <v>129</v>
      </c>
      <c r="F521" t="s">
        <v>129</v>
      </c>
      <c r="G521" t="s">
        <v>129</v>
      </c>
      <c r="H521" t="s">
        <v>128</v>
      </c>
      <c r="I521" t="s">
        <v>129</v>
      </c>
      <c r="J521" s="53" t="s">
        <v>719</v>
      </c>
      <c r="K521" t="s">
        <v>720</v>
      </c>
      <c r="L521" t="s">
        <v>129</v>
      </c>
      <c r="M521" t="s">
        <v>129</v>
      </c>
      <c r="N521" t="s">
        <v>129</v>
      </c>
      <c r="O521" s="54">
        <v>45376.737979490739</v>
      </c>
      <c r="P521" s="54">
        <v>45390.634199120374</v>
      </c>
      <c r="Q521" s="2">
        <v>45337</v>
      </c>
      <c r="R521" s="2">
        <v>45657</v>
      </c>
      <c r="S521" s="2">
        <v>45292</v>
      </c>
      <c r="T521" s="2">
        <v>45657</v>
      </c>
      <c r="U521" s="2">
        <v>45384</v>
      </c>
      <c r="V521" s="2">
        <v>45390</v>
      </c>
      <c r="W521">
        <f t="shared" si="40"/>
        <v>3</v>
      </c>
      <c r="X521">
        <f t="shared" si="41"/>
        <v>2024</v>
      </c>
      <c r="Y521">
        <f t="shared" si="42"/>
        <v>4</v>
      </c>
      <c r="Z521">
        <f t="shared" si="43"/>
        <v>2024</v>
      </c>
      <c r="AA521" s="111">
        <f t="shared" si="44"/>
        <v>13.896219629634288</v>
      </c>
    </row>
    <row r="522" spans="1:27" hidden="1" x14ac:dyDescent="0.25">
      <c r="A522" s="53" t="s">
        <v>223</v>
      </c>
      <c r="B522" t="s">
        <v>124</v>
      </c>
      <c r="C522" t="s">
        <v>224</v>
      </c>
      <c r="D522" t="s">
        <v>148</v>
      </c>
      <c r="E522" t="s">
        <v>129</v>
      </c>
      <c r="F522" t="s">
        <v>129</v>
      </c>
      <c r="G522" t="s">
        <v>139</v>
      </c>
      <c r="H522" t="s">
        <v>128</v>
      </c>
      <c r="I522" t="s">
        <v>129</v>
      </c>
      <c r="J522" s="53" t="s">
        <v>130</v>
      </c>
      <c r="K522" t="s">
        <v>131</v>
      </c>
      <c r="L522" t="s">
        <v>569</v>
      </c>
      <c r="M522" t="s">
        <v>570</v>
      </c>
      <c r="N522" t="s">
        <v>597</v>
      </c>
      <c r="O522" s="54">
        <v>45376.715122002315</v>
      </c>
      <c r="P522" s="54">
        <v>45377.654121446758</v>
      </c>
      <c r="Q522" t="s">
        <v>129</v>
      </c>
      <c r="R522" t="s">
        <v>129</v>
      </c>
      <c r="S522" s="2">
        <v>45292</v>
      </c>
      <c r="T522" s="2">
        <v>45657</v>
      </c>
      <c r="U522" t="s">
        <v>129</v>
      </c>
      <c r="V522" s="2">
        <v>45377</v>
      </c>
      <c r="W522">
        <f t="shared" si="40"/>
        <v>3</v>
      </c>
      <c r="X522">
        <f t="shared" si="41"/>
        <v>2024</v>
      </c>
      <c r="Y522">
        <f t="shared" si="42"/>
        <v>3</v>
      </c>
      <c r="Z522">
        <f t="shared" si="43"/>
        <v>2024</v>
      </c>
      <c r="AA522" s="111">
        <f t="shared" si="44"/>
        <v>0.93899944444274297</v>
      </c>
    </row>
    <row r="523" spans="1:27" hidden="1" x14ac:dyDescent="0.25">
      <c r="A523" s="53" t="s">
        <v>225</v>
      </c>
      <c r="B523" t="s">
        <v>124</v>
      </c>
      <c r="C523" t="s">
        <v>226</v>
      </c>
      <c r="D523" t="s">
        <v>148</v>
      </c>
      <c r="E523" t="s">
        <v>129</v>
      </c>
      <c r="F523" t="s">
        <v>129</v>
      </c>
      <c r="G523" t="s">
        <v>139</v>
      </c>
      <c r="H523" t="s">
        <v>128</v>
      </c>
      <c r="I523" t="s">
        <v>129</v>
      </c>
      <c r="J523" s="53" t="s">
        <v>130</v>
      </c>
      <c r="K523" t="s">
        <v>131</v>
      </c>
      <c r="L523" t="s">
        <v>569</v>
      </c>
      <c r="M523" t="s">
        <v>580</v>
      </c>
      <c r="N523" t="s">
        <v>598</v>
      </c>
      <c r="O523" s="54">
        <v>45376.692345601849</v>
      </c>
      <c r="P523" s="54">
        <v>45384.35865130787</v>
      </c>
      <c r="Q523" t="s">
        <v>129</v>
      </c>
      <c r="R523" t="s">
        <v>129</v>
      </c>
      <c r="S523" s="2">
        <v>45292</v>
      </c>
      <c r="T523" s="2">
        <v>45657</v>
      </c>
      <c r="U523" t="s">
        <v>129</v>
      </c>
      <c r="V523" s="2">
        <v>45384</v>
      </c>
      <c r="W523">
        <f t="shared" si="40"/>
        <v>3</v>
      </c>
      <c r="X523">
        <f t="shared" si="41"/>
        <v>2024</v>
      </c>
      <c r="Y523">
        <f t="shared" si="42"/>
        <v>4</v>
      </c>
      <c r="Z523">
        <f t="shared" si="43"/>
        <v>2024</v>
      </c>
      <c r="AA523" s="111">
        <f t="shared" si="44"/>
        <v>7.666305706021376</v>
      </c>
    </row>
    <row r="524" spans="1:27" hidden="1" x14ac:dyDescent="0.25">
      <c r="A524" s="53" t="s">
        <v>227</v>
      </c>
      <c r="B524" t="s">
        <v>124</v>
      </c>
      <c r="C524" t="s">
        <v>228</v>
      </c>
      <c r="D524" t="s">
        <v>148</v>
      </c>
      <c r="E524" t="s">
        <v>129</v>
      </c>
      <c r="F524" t="s">
        <v>129</v>
      </c>
      <c r="G524" t="s">
        <v>139</v>
      </c>
      <c r="H524" t="s">
        <v>128</v>
      </c>
      <c r="I524" t="s">
        <v>129</v>
      </c>
      <c r="J524" s="53" t="s">
        <v>130</v>
      </c>
      <c r="K524" t="s">
        <v>131</v>
      </c>
      <c r="L524" t="s">
        <v>569</v>
      </c>
      <c r="M524" t="s">
        <v>570</v>
      </c>
      <c r="N524" t="s">
        <v>599</v>
      </c>
      <c r="O524" s="54">
        <v>45376.60823380787</v>
      </c>
      <c r="P524" s="54">
        <v>45383.666972430554</v>
      </c>
      <c r="Q524" t="s">
        <v>129</v>
      </c>
      <c r="R524" t="s">
        <v>129</v>
      </c>
      <c r="S524" s="2">
        <v>45292</v>
      </c>
      <c r="T524" s="2">
        <v>45657</v>
      </c>
      <c r="U524" t="s">
        <v>129</v>
      </c>
      <c r="V524" s="2">
        <v>45383</v>
      </c>
      <c r="W524">
        <f t="shared" si="40"/>
        <v>3</v>
      </c>
      <c r="X524">
        <f t="shared" si="41"/>
        <v>2024</v>
      </c>
      <c r="Y524">
        <f t="shared" si="42"/>
        <v>4</v>
      </c>
      <c r="Z524">
        <f t="shared" si="43"/>
        <v>2024</v>
      </c>
      <c r="AA524" s="111">
        <f t="shared" si="44"/>
        <v>7.0587386226834496</v>
      </c>
    </row>
    <row r="525" spans="1:27" hidden="1" x14ac:dyDescent="0.25">
      <c r="A525" s="53" t="s">
        <v>229</v>
      </c>
      <c r="B525" t="s">
        <v>124</v>
      </c>
      <c r="C525" t="s">
        <v>230</v>
      </c>
      <c r="D525" t="s">
        <v>148</v>
      </c>
      <c r="E525" t="s">
        <v>129</v>
      </c>
      <c r="F525" t="s">
        <v>129</v>
      </c>
      <c r="G525" t="s">
        <v>139</v>
      </c>
      <c r="H525" t="s">
        <v>128</v>
      </c>
      <c r="I525" t="s">
        <v>129</v>
      </c>
      <c r="J525" s="53" t="s">
        <v>130</v>
      </c>
      <c r="K525" t="s">
        <v>131</v>
      </c>
      <c r="L525" t="s">
        <v>569</v>
      </c>
      <c r="M525" t="s">
        <v>570</v>
      </c>
      <c r="N525" t="s">
        <v>600</v>
      </c>
      <c r="O525" s="54">
        <v>45376.538062199077</v>
      </c>
      <c r="P525" s="54">
        <v>45384.513906284723</v>
      </c>
      <c r="Q525" t="s">
        <v>129</v>
      </c>
      <c r="R525" t="s">
        <v>129</v>
      </c>
      <c r="S525" s="2">
        <v>45292</v>
      </c>
      <c r="T525" s="2">
        <v>45657</v>
      </c>
      <c r="U525" t="s">
        <v>129</v>
      </c>
      <c r="V525" s="2">
        <v>45384</v>
      </c>
      <c r="W525">
        <f t="shared" si="40"/>
        <v>3</v>
      </c>
      <c r="X525">
        <f t="shared" si="41"/>
        <v>2024</v>
      </c>
      <c r="Y525">
        <f t="shared" si="42"/>
        <v>4</v>
      </c>
      <c r="Z525">
        <f t="shared" si="43"/>
        <v>2024</v>
      </c>
      <c r="AA525" s="111">
        <f t="shared" si="44"/>
        <v>7.9758440856458037</v>
      </c>
    </row>
    <row r="526" spans="1:27" hidden="1" x14ac:dyDescent="0.25">
      <c r="A526" s="53" t="s">
        <v>231</v>
      </c>
      <c r="B526" t="s">
        <v>124</v>
      </c>
      <c r="C526" t="s">
        <v>232</v>
      </c>
      <c r="D526" t="s">
        <v>148</v>
      </c>
      <c r="E526" t="s">
        <v>129</v>
      </c>
      <c r="F526" t="s">
        <v>129</v>
      </c>
      <c r="G526" t="s">
        <v>139</v>
      </c>
      <c r="H526" t="s">
        <v>128</v>
      </c>
      <c r="I526" t="s">
        <v>129</v>
      </c>
      <c r="J526" s="53" t="s">
        <v>130</v>
      </c>
      <c r="K526" t="s">
        <v>131</v>
      </c>
      <c r="L526" t="s">
        <v>569</v>
      </c>
      <c r="M526" t="s">
        <v>570</v>
      </c>
      <c r="N526" t="s">
        <v>601</v>
      </c>
      <c r="O526" s="54">
        <v>45376.515217442131</v>
      </c>
      <c r="P526" s="54">
        <v>45383.659805902775</v>
      </c>
      <c r="Q526" t="s">
        <v>129</v>
      </c>
      <c r="R526" t="s">
        <v>129</v>
      </c>
      <c r="S526" s="2">
        <v>45292</v>
      </c>
      <c r="T526" s="2">
        <v>45657</v>
      </c>
      <c r="U526" t="s">
        <v>129</v>
      </c>
      <c r="V526" s="2">
        <v>45383</v>
      </c>
      <c r="W526">
        <f t="shared" si="40"/>
        <v>3</v>
      </c>
      <c r="X526">
        <f t="shared" si="41"/>
        <v>2024</v>
      </c>
      <c r="Y526">
        <f t="shared" si="42"/>
        <v>4</v>
      </c>
      <c r="Z526">
        <f t="shared" si="43"/>
        <v>2024</v>
      </c>
      <c r="AA526" s="111">
        <f t="shared" si="44"/>
        <v>7.1445884606437176</v>
      </c>
    </row>
    <row r="527" spans="1:27" x14ac:dyDescent="0.25">
      <c r="A527" s="53" t="s">
        <v>968</v>
      </c>
      <c r="B527" t="s">
        <v>124</v>
      </c>
      <c r="C527" t="s">
        <v>969</v>
      </c>
      <c r="D527" t="s">
        <v>148</v>
      </c>
      <c r="E527" t="s">
        <v>129</v>
      </c>
      <c r="F527" t="s">
        <v>129</v>
      </c>
      <c r="G527" t="s">
        <v>129</v>
      </c>
      <c r="H527" t="s">
        <v>128</v>
      </c>
      <c r="I527" t="s">
        <v>129</v>
      </c>
      <c r="J527" s="53" t="s">
        <v>970</v>
      </c>
      <c r="K527" t="s">
        <v>720</v>
      </c>
      <c r="L527" t="s">
        <v>129</v>
      </c>
      <c r="M527" t="s">
        <v>570</v>
      </c>
      <c r="N527" t="s">
        <v>129</v>
      </c>
      <c r="O527" s="54">
        <v>45376.479118449075</v>
      </c>
      <c r="P527" s="54">
        <v>45383.697291099539</v>
      </c>
      <c r="Q527" s="2">
        <v>44986</v>
      </c>
      <c r="R527" s="2">
        <v>45291</v>
      </c>
      <c r="S527" s="2">
        <v>44986</v>
      </c>
      <c r="T527" s="2">
        <v>45291</v>
      </c>
      <c r="U527" s="2">
        <v>45299</v>
      </c>
      <c r="V527" s="2">
        <v>45383</v>
      </c>
      <c r="W527">
        <f t="shared" si="40"/>
        <v>3</v>
      </c>
      <c r="X527">
        <f t="shared" si="41"/>
        <v>2024</v>
      </c>
      <c r="Y527">
        <f t="shared" si="42"/>
        <v>4</v>
      </c>
      <c r="Z527">
        <f t="shared" si="43"/>
        <v>2024</v>
      </c>
      <c r="AA527" s="111">
        <f t="shared" si="44"/>
        <v>7.2181726504641119</v>
      </c>
    </row>
    <row r="528" spans="1:27" hidden="1" x14ac:dyDescent="0.25">
      <c r="A528" s="53" t="s">
        <v>233</v>
      </c>
      <c r="B528" t="s">
        <v>124</v>
      </c>
      <c r="C528" t="s">
        <v>234</v>
      </c>
      <c r="D528" t="s">
        <v>148</v>
      </c>
      <c r="E528" t="s">
        <v>129</v>
      </c>
      <c r="F528" t="s">
        <v>129</v>
      </c>
      <c r="G528" t="s">
        <v>139</v>
      </c>
      <c r="H528" t="s">
        <v>128</v>
      </c>
      <c r="I528" t="s">
        <v>129</v>
      </c>
      <c r="J528" s="53" t="s">
        <v>130</v>
      </c>
      <c r="K528" t="s">
        <v>131</v>
      </c>
      <c r="L528" t="s">
        <v>569</v>
      </c>
      <c r="M528" t="s">
        <v>570</v>
      </c>
      <c r="N528" t="s">
        <v>602</v>
      </c>
      <c r="O528" s="54">
        <v>45376.47396278935</v>
      </c>
      <c r="P528" s="54">
        <v>45376.502636064812</v>
      </c>
      <c r="Q528" t="s">
        <v>129</v>
      </c>
      <c r="R528" t="s">
        <v>129</v>
      </c>
      <c r="S528" s="2">
        <v>45292</v>
      </c>
      <c r="T528" s="2">
        <v>45657</v>
      </c>
      <c r="U528" t="s">
        <v>129</v>
      </c>
      <c r="V528" s="2">
        <v>45376</v>
      </c>
      <c r="W528">
        <f t="shared" si="40"/>
        <v>3</v>
      </c>
      <c r="X528">
        <f t="shared" si="41"/>
        <v>2024</v>
      </c>
      <c r="Y528">
        <f t="shared" si="42"/>
        <v>3</v>
      </c>
      <c r="Z528">
        <f t="shared" si="43"/>
        <v>2024</v>
      </c>
      <c r="AA528" s="111">
        <f t="shared" si="44"/>
        <v>2.8673275461187586E-2</v>
      </c>
    </row>
    <row r="529" spans="1:27" hidden="1" x14ac:dyDescent="0.25">
      <c r="A529" s="53" t="s">
        <v>235</v>
      </c>
      <c r="B529" t="s">
        <v>124</v>
      </c>
      <c r="C529" t="s">
        <v>236</v>
      </c>
      <c r="D529" t="s">
        <v>148</v>
      </c>
      <c r="E529" t="s">
        <v>127</v>
      </c>
      <c r="F529" t="s">
        <v>58</v>
      </c>
      <c r="G529" t="s">
        <v>104</v>
      </c>
      <c r="H529" t="s">
        <v>212</v>
      </c>
      <c r="I529" t="s">
        <v>129</v>
      </c>
      <c r="J529" s="53" t="s">
        <v>130</v>
      </c>
      <c r="K529" t="s">
        <v>131</v>
      </c>
      <c r="L529" t="s">
        <v>129</v>
      </c>
      <c r="M529" t="s">
        <v>129</v>
      </c>
      <c r="N529" t="s">
        <v>129</v>
      </c>
      <c r="O529" s="54">
        <v>45376.429583229168</v>
      </c>
      <c r="P529" s="54">
        <v>45421.427038043985</v>
      </c>
      <c r="Q529" s="2">
        <v>45393</v>
      </c>
      <c r="R529" s="2">
        <v>45420</v>
      </c>
      <c r="S529" s="2">
        <v>45292</v>
      </c>
      <c r="T529" s="2">
        <v>45657</v>
      </c>
      <c r="U529" s="2">
        <v>45394</v>
      </c>
      <c r="V529" s="2">
        <v>45421</v>
      </c>
      <c r="W529">
        <f t="shared" si="40"/>
        <v>3</v>
      </c>
      <c r="X529">
        <f t="shared" si="41"/>
        <v>2024</v>
      </c>
      <c r="Y529">
        <f t="shared" si="42"/>
        <v>5</v>
      </c>
      <c r="Z529">
        <f t="shared" si="43"/>
        <v>2024</v>
      </c>
      <c r="AA529" s="111">
        <f t="shared" si="44"/>
        <v>44.997454814816592</v>
      </c>
    </row>
    <row r="530" spans="1:27" hidden="1" x14ac:dyDescent="0.25">
      <c r="A530" s="53" t="s">
        <v>237</v>
      </c>
      <c r="B530" t="s">
        <v>124</v>
      </c>
      <c r="C530" t="s">
        <v>238</v>
      </c>
      <c r="D530" t="s">
        <v>148</v>
      </c>
      <c r="E530" t="s">
        <v>129</v>
      </c>
      <c r="F530" t="s">
        <v>129</v>
      </c>
      <c r="G530" t="s">
        <v>139</v>
      </c>
      <c r="H530" t="s">
        <v>128</v>
      </c>
      <c r="I530" t="s">
        <v>129</v>
      </c>
      <c r="J530" s="53" t="s">
        <v>130</v>
      </c>
      <c r="K530" t="s">
        <v>131</v>
      </c>
      <c r="L530" t="s">
        <v>569</v>
      </c>
      <c r="M530" t="s">
        <v>570</v>
      </c>
      <c r="N530" t="s">
        <v>603</v>
      </c>
      <c r="O530" s="54">
        <v>45376.382902152778</v>
      </c>
      <c r="P530" s="54">
        <v>45377.653299224534</v>
      </c>
      <c r="Q530" t="s">
        <v>129</v>
      </c>
      <c r="R530" t="s">
        <v>129</v>
      </c>
      <c r="S530" s="2">
        <v>45292</v>
      </c>
      <c r="T530" s="2">
        <v>45657</v>
      </c>
      <c r="U530" t="s">
        <v>129</v>
      </c>
      <c r="V530" s="2">
        <v>45377</v>
      </c>
      <c r="W530">
        <f t="shared" si="40"/>
        <v>3</v>
      </c>
      <c r="X530">
        <f t="shared" si="41"/>
        <v>2024</v>
      </c>
      <c r="Y530">
        <f t="shared" si="42"/>
        <v>3</v>
      </c>
      <c r="Z530">
        <f t="shared" si="43"/>
        <v>2024</v>
      </c>
      <c r="AA530" s="111">
        <f t="shared" si="44"/>
        <v>1.270397071755724</v>
      </c>
    </row>
    <row r="531" spans="1:27" hidden="1" x14ac:dyDescent="0.25">
      <c r="A531" s="53" t="s">
        <v>239</v>
      </c>
      <c r="B531" t="s">
        <v>124</v>
      </c>
      <c r="C531" t="s">
        <v>240</v>
      </c>
      <c r="D531" t="s">
        <v>148</v>
      </c>
      <c r="E531" t="s">
        <v>129</v>
      </c>
      <c r="F531" t="s">
        <v>129</v>
      </c>
      <c r="G531" t="s">
        <v>139</v>
      </c>
      <c r="H531" t="s">
        <v>128</v>
      </c>
      <c r="I531" t="s">
        <v>129</v>
      </c>
      <c r="J531" s="53" t="s">
        <v>130</v>
      </c>
      <c r="K531" t="s">
        <v>131</v>
      </c>
      <c r="L531" t="s">
        <v>569</v>
      </c>
      <c r="M531" t="s">
        <v>570</v>
      </c>
      <c r="N531" t="s">
        <v>604</v>
      </c>
      <c r="O531" s="54">
        <v>45376.376471354168</v>
      </c>
      <c r="P531" s="54">
        <v>45377.65700673611</v>
      </c>
      <c r="Q531" t="s">
        <v>129</v>
      </c>
      <c r="R531" t="s">
        <v>129</v>
      </c>
      <c r="S531" s="2">
        <v>45292</v>
      </c>
      <c r="T531" s="2">
        <v>45657</v>
      </c>
      <c r="U531" t="s">
        <v>129</v>
      </c>
      <c r="V531" s="2">
        <v>45377</v>
      </c>
      <c r="W531">
        <f t="shared" si="40"/>
        <v>3</v>
      </c>
      <c r="X531">
        <f t="shared" si="41"/>
        <v>2024</v>
      </c>
      <c r="Y531">
        <f t="shared" si="42"/>
        <v>3</v>
      </c>
      <c r="Z531">
        <f t="shared" si="43"/>
        <v>2024</v>
      </c>
      <c r="AA531" s="111">
        <f t="shared" si="44"/>
        <v>1.2805353819421725</v>
      </c>
    </row>
    <row r="532" spans="1:27" hidden="1" x14ac:dyDescent="0.25">
      <c r="A532" s="53" t="s">
        <v>241</v>
      </c>
      <c r="B532" t="s">
        <v>124</v>
      </c>
      <c r="C532" t="s">
        <v>242</v>
      </c>
      <c r="D532" t="s">
        <v>148</v>
      </c>
      <c r="E532" t="s">
        <v>127</v>
      </c>
      <c r="F532" t="s">
        <v>58</v>
      </c>
      <c r="G532" t="s">
        <v>102</v>
      </c>
      <c r="H532" t="s">
        <v>128</v>
      </c>
      <c r="I532" s="53" t="s">
        <v>200</v>
      </c>
      <c r="J532" s="53" t="s">
        <v>201</v>
      </c>
      <c r="K532" t="s">
        <v>131</v>
      </c>
      <c r="L532" t="s">
        <v>129</v>
      </c>
      <c r="M532" t="s">
        <v>129</v>
      </c>
      <c r="N532" t="s">
        <v>129</v>
      </c>
      <c r="O532" s="54">
        <v>45373.410586736114</v>
      </c>
      <c r="P532" s="54">
        <v>45421.427046192126</v>
      </c>
      <c r="Q532" s="2">
        <v>45393</v>
      </c>
      <c r="R532" s="2">
        <v>45420</v>
      </c>
      <c r="S532" s="2">
        <v>45292</v>
      </c>
      <c r="T532" s="2">
        <v>45657</v>
      </c>
      <c r="U532" s="2">
        <v>45399</v>
      </c>
      <c r="V532" s="2">
        <v>45421</v>
      </c>
      <c r="W532">
        <f t="shared" si="40"/>
        <v>3</v>
      </c>
      <c r="X532">
        <f t="shared" si="41"/>
        <v>2024</v>
      </c>
      <c r="Y532">
        <f t="shared" si="42"/>
        <v>5</v>
      </c>
      <c r="Z532">
        <f t="shared" si="43"/>
        <v>2024</v>
      </c>
      <c r="AA532" s="111">
        <f t="shared" si="44"/>
        <v>48.016459456011944</v>
      </c>
    </row>
    <row r="533" spans="1:27" hidden="1" x14ac:dyDescent="0.25">
      <c r="A533" s="53" t="s">
        <v>243</v>
      </c>
      <c r="B533" t="s">
        <v>124</v>
      </c>
      <c r="C533" t="s">
        <v>244</v>
      </c>
      <c r="D533" t="s">
        <v>148</v>
      </c>
      <c r="E533" t="s">
        <v>129</v>
      </c>
      <c r="F533" t="s">
        <v>129</v>
      </c>
      <c r="G533" t="s">
        <v>139</v>
      </c>
      <c r="H533" t="s">
        <v>128</v>
      </c>
      <c r="I533" t="s">
        <v>129</v>
      </c>
      <c r="J533" s="53" t="s">
        <v>130</v>
      </c>
      <c r="K533" t="s">
        <v>131</v>
      </c>
      <c r="L533" t="s">
        <v>569</v>
      </c>
      <c r="M533" t="s">
        <v>570</v>
      </c>
      <c r="N533" t="s">
        <v>605</v>
      </c>
      <c r="O533" s="54">
        <v>45373.36738423611</v>
      </c>
      <c r="P533" s="54">
        <v>45386.409359282407</v>
      </c>
      <c r="Q533" t="s">
        <v>129</v>
      </c>
      <c r="R533" t="s">
        <v>129</v>
      </c>
      <c r="S533" s="2">
        <v>45292</v>
      </c>
      <c r="T533" s="2">
        <v>45657</v>
      </c>
      <c r="U533" t="s">
        <v>129</v>
      </c>
      <c r="V533" s="2">
        <v>45386</v>
      </c>
      <c r="W533">
        <f t="shared" si="40"/>
        <v>3</v>
      </c>
      <c r="X533">
        <f t="shared" si="41"/>
        <v>2024</v>
      </c>
      <c r="Y533">
        <f t="shared" si="42"/>
        <v>4</v>
      </c>
      <c r="Z533">
        <f t="shared" si="43"/>
        <v>2024</v>
      </c>
      <c r="AA533" s="111">
        <f t="shared" si="44"/>
        <v>13.041975046297011</v>
      </c>
    </row>
    <row r="534" spans="1:27" hidden="1" x14ac:dyDescent="0.25">
      <c r="A534" s="53" t="s">
        <v>245</v>
      </c>
      <c r="B534" t="s">
        <v>124</v>
      </c>
      <c r="C534" t="s">
        <v>246</v>
      </c>
      <c r="D534" t="s">
        <v>148</v>
      </c>
      <c r="E534" t="s">
        <v>129</v>
      </c>
      <c r="F534" t="s">
        <v>129</v>
      </c>
      <c r="G534" t="s">
        <v>139</v>
      </c>
      <c r="H534" t="s">
        <v>128</v>
      </c>
      <c r="I534" t="s">
        <v>129</v>
      </c>
      <c r="J534" s="53" t="s">
        <v>130</v>
      </c>
      <c r="K534" t="s">
        <v>131</v>
      </c>
      <c r="L534" t="s">
        <v>129</v>
      </c>
      <c r="M534" t="s">
        <v>570</v>
      </c>
      <c r="N534" t="s">
        <v>129</v>
      </c>
      <c r="O534" s="54">
        <v>45372.539742928238</v>
      </c>
      <c r="P534" s="54">
        <v>45386.444207881941</v>
      </c>
      <c r="Q534" t="s">
        <v>129</v>
      </c>
      <c r="R534" t="s">
        <v>129</v>
      </c>
      <c r="S534" s="2">
        <v>45292</v>
      </c>
      <c r="T534" s="2">
        <v>45657</v>
      </c>
      <c r="U534" t="s">
        <v>129</v>
      </c>
      <c r="V534" s="2">
        <v>45386</v>
      </c>
      <c r="W534">
        <f t="shared" si="40"/>
        <v>3</v>
      </c>
      <c r="X534">
        <f t="shared" si="41"/>
        <v>2024</v>
      </c>
      <c r="Y534">
        <f t="shared" si="42"/>
        <v>4</v>
      </c>
      <c r="Z534">
        <f t="shared" si="43"/>
        <v>2024</v>
      </c>
      <c r="AA534" s="111">
        <f t="shared" si="44"/>
        <v>13.9044649537027</v>
      </c>
    </row>
    <row r="535" spans="1:27" hidden="1" x14ac:dyDescent="0.25">
      <c r="A535" s="53" t="s">
        <v>247</v>
      </c>
      <c r="B535" t="s">
        <v>124</v>
      </c>
      <c r="C535" t="s">
        <v>248</v>
      </c>
      <c r="D535" t="s">
        <v>148</v>
      </c>
      <c r="E535" t="s">
        <v>129</v>
      </c>
      <c r="F535" t="s">
        <v>129</v>
      </c>
      <c r="G535" t="s">
        <v>139</v>
      </c>
      <c r="H535" t="s">
        <v>128</v>
      </c>
      <c r="I535" t="s">
        <v>129</v>
      </c>
      <c r="J535" s="53" t="s">
        <v>130</v>
      </c>
      <c r="K535" t="s">
        <v>131</v>
      </c>
      <c r="L535" t="s">
        <v>569</v>
      </c>
      <c r="M535" t="s">
        <v>570</v>
      </c>
      <c r="N535" t="s">
        <v>606</v>
      </c>
      <c r="O535" s="54">
        <v>45372.52503503472</v>
      </c>
      <c r="P535" s="54">
        <v>45372.568955601855</v>
      </c>
      <c r="Q535" t="s">
        <v>129</v>
      </c>
      <c r="R535" t="s">
        <v>129</v>
      </c>
      <c r="S535" s="2">
        <v>45292</v>
      </c>
      <c r="T535" s="2">
        <v>45657</v>
      </c>
      <c r="U535" t="s">
        <v>129</v>
      </c>
      <c r="V535" s="2">
        <v>45372</v>
      </c>
      <c r="W535">
        <f t="shared" si="40"/>
        <v>3</v>
      </c>
      <c r="X535">
        <f t="shared" si="41"/>
        <v>2024</v>
      </c>
      <c r="Y535">
        <f t="shared" si="42"/>
        <v>3</v>
      </c>
      <c r="Z535">
        <f t="shared" si="43"/>
        <v>2024</v>
      </c>
      <c r="AA535" s="111">
        <f t="shared" si="44"/>
        <v>4.3920567135501187E-2</v>
      </c>
    </row>
    <row r="536" spans="1:27" hidden="1" x14ac:dyDescent="0.25">
      <c r="A536" s="53" t="s">
        <v>249</v>
      </c>
      <c r="B536" t="s">
        <v>124</v>
      </c>
      <c r="C536" t="s">
        <v>250</v>
      </c>
      <c r="D536" t="s">
        <v>148</v>
      </c>
      <c r="E536" t="s">
        <v>129</v>
      </c>
      <c r="F536" t="s">
        <v>129</v>
      </c>
      <c r="G536" t="s">
        <v>139</v>
      </c>
      <c r="H536" t="s">
        <v>128</v>
      </c>
      <c r="I536" t="s">
        <v>129</v>
      </c>
      <c r="J536" s="53" t="s">
        <v>130</v>
      </c>
      <c r="K536" t="s">
        <v>131</v>
      </c>
      <c r="L536" t="s">
        <v>569</v>
      </c>
      <c r="M536" t="s">
        <v>570</v>
      </c>
      <c r="N536" t="s">
        <v>607</v>
      </c>
      <c r="O536" s="54">
        <v>45372.481584814814</v>
      </c>
      <c r="P536" s="54">
        <v>45377.658177685182</v>
      </c>
      <c r="Q536" t="s">
        <v>129</v>
      </c>
      <c r="R536" t="s">
        <v>129</v>
      </c>
      <c r="S536" s="2">
        <v>45292</v>
      </c>
      <c r="T536" s="2">
        <v>45657</v>
      </c>
      <c r="U536" t="s">
        <v>129</v>
      </c>
      <c r="V536" s="2">
        <v>45377</v>
      </c>
      <c r="W536">
        <f t="shared" si="40"/>
        <v>3</v>
      </c>
      <c r="X536">
        <f t="shared" si="41"/>
        <v>2024</v>
      </c>
      <c r="Y536">
        <f t="shared" si="42"/>
        <v>3</v>
      </c>
      <c r="Z536">
        <f t="shared" si="43"/>
        <v>2024</v>
      </c>
      <c r="AA536" s="111">
        <f t="shared" si="44"/>
        <v>5.1765928703680402</v>
      </c>
    </row>
    <row r="537" spans="1:27" hidden="1" x14ac:dyDescent="0.25">
      <c r="A537" s="53" t="s">
        <v>251</v>
      </c>
      <c r="B537" t="s">
        <v>124</v>
      </c>
      <c r="C537" t="s">
        <v>252</v>
      </c>
      <c r="D537" t="s">
        <v>148</v>
      </c>
      <c r="E537" t="s">
        <v>129</v>
      </c>
      <c r="F537" t="s">
        <v>129</v>
      </c>
      <c r="G537" t="s">
        <v>139</v>
      </c>
      <c r="H537" t="s">
        <v>128</v>
      </c>
      <c r="I537" t="s">
        <v>129</v>
      </c>
      <c r="J537" s="53" t="s">
        <v>130</v>
      </c>
      <c r="K537" t="s">
        <v>131</v>
      </c>
      <c r="L537" t="s">
        <v>129</v>
      </c>
      <c r="M537" t="s">
        <v>570</v>
      </c>
      <c r="N537" t="s">
        <v>608</v>
      </c>
      <c r="O537" s="54">
        <v>45372.417845543983</v>
      </c>
      <c r="P537" s="54">
        <v>45373.420365787038</v>
      </c>
      <c r="Q537" t="s">
        <v>129</v>
      </c>
      <c r="R537" t="s">
        <v>129</v>
      </c>
      <c r="S537" s="2">
        <v>45292</v>
      </c>
      <c r="T537" s="2">
        <v>45657</v>
      </c>
      <c r="U537" t="s">
        <v>129</v>
      </c>
      <c r="V537" s="2">
        <v>45373</v>
      </c>
      <c r="W537">
        <f t="shared" si="40"/>
        <v>3</v>
      </c>
      <c r="X537">
        <f t="shared" si="41"/>
        <v>2024</v>
      </c>
      <c r="Y537">
        <f t="shared" si="42"/>
        <v>3</v>
      </c>
      <c r="Z537">
        <f t="shared" si="43"/>
        <v>2024</v>
      </c>
      <c r="AA537" s="111">
        <f t="shared" si="44"/>
        <v>1.0025202430551872</v>
      </c>
    </row>
    <row r="538" spans="1:27" hidden="1" x14ac:dyDescent="0.25">
      <c r="A538" s="53" t="s">
        <v>253</v>
      </c>
      <c r="B538" t="s">
        <v>124</v>
      </c>
      <c r="C538" t="s">
        <v>254</v>
      </c>
      <c r="D538" t="s">
        <v>148</v>
      </c>
      <c r="E538" t="s">
        <v>129</v>
      </c>
      <c r="F538" t="s">
        <v>129</v>
      </c>
      <c r="G538" t="s">
        <v>139</v>
      </c>
      <c r="H538" t="s">
        <v>128</v>
      </c>
      <c r="I538" t="s">
        <v>129</v>
      </c>
      <c r="J538" s="53" t="s">
        <v>130</v>
      </c>
      <c r="K538" t="s">
        <v>131</v>
      </c>
      <c r="L538" t="s">
        <v>569</v>
      </c>
      <c r="M538" t="s">
        <v>570</v>
      </c>
      <c r="N538" t="s">
        <v>609</v>
      </c>
      <c r="O538" s="54">
        <v>45371.514915740743</v>
      </c>
      <c r="P538" s="54">
        <v>45372.523036157407</v>
      </c>
      <c r="Q538" t="s">
        <v>129</v>
      </c>
      <c r="R538" t="s">
        <v>129</v>
      </c>
      <c r="S538" s="2">
        <v>45292</v>
      </c>
      <c r="T538" s="2">
        <v>45657</v>
      </c>
      <c r="U538" t="s">
        <v>129</v>
      </c>
      <c r="V538" s="2">
        <v>45372</v>
      </c>
      <c r="W538">
        <f t="shared" si="40"/>
        <v>3</v>
      </c>
      <c r="X538">
        <f t="shared" si="41"/>
        <v>2024</v>
      </c>
      <c r="Y538">
        <f t="shared" si="42"/>
        <v>3</v>
      </c>
      <c r="Z538">
        <f t="shared" si="43"/>
        <v>2024</v>
      </c>
      <c r="AA538" s="111">
        <f t="shared" si="44"/>
        <v>1.0081204166635871</v>
      </c>
    </row>
    <row r="539" spans="1:27" hidden="1" x14ac:dyDescent="0.25">
      <c r="A539" s="53" t="s">
        <v>255</v>
      </c>
      <c r="B539" t="s">
        <v>124</v>
      </c>
      <c r="C539" t="s">
        <v>256</v>
      </c>
      <c r="D539" t="s">
        <v>148</v>
      </c>
      <c r="E539" t="s">
        <v>129</v>
      </c>
      <c r="F539" t="s">
        <v>129</v>
      </c>
      <c r="G539" t="s">
        <v>139</v>
      </c>
      <c r="H539" t="s">
        <v>128</v>
      </c>
      <c r="I539" t="s">
        <v>129</v>
      </c>
      <c r="J539" s="53" t="s">
        <v>130</v>
      </c>
      <c r="K539" t="s">
        <v>131</v>
      </c>
      <c r="L539" t="s">
        <v>569</v>
      </c>
      <c r="M539" t="s">
        <v>570</v>
      </c>
      <c r="N539" t="s">
        <v>610</v>
      </c>
      <c r="O539" s="54">
        <v>45371.3510846875</v>
      </c>
      <c r="P539" s="54">
        <v>45372.522132789352</v>
      </c>
      <c r="Q539" t="s">
        <v>129</v>
      </c>
      <c r="R539" t="s">
        <v>129</v>
      </c>
      <c r="S539" s="2">
        <v>45292</v>
      </c>
      <c r="T539" s="2">
        <v>45657</v>
      </c>
      <c r="U539" t="s">
        <v>129</v>
      </c>
      <c r="V539" s="2">
        <v>45372</v>
      </c>
      <c r="W539">
        <f t="shared" si="40"/>
        <v>3</v>
      </c>
      <c r="X539">
        <f t="shared" si="41"/>
        <v>2024</v>
      </c>
      <c r="Y539">
        <f t="shared" si="42"/>
        <v>3</v>
      </c>
      <c r="Z539">
        <f t="shared" si="43"/>
        <v>2024</v>
      </c>
      <c r="AA539" s="111">
        <f t="shared" si="44"/>
        <v>1.171048101852648</v>
      </c>
    </row>
    <row r="540" spans="1:27" hidden="1" x14ac:dyDescent="0.25">
      <c r="A540" s="53" t="s">
        <v>257</v>
      </c>
      <c r="B540" t="s">
        <v>124</v>
      </c>
      <c r="C540" t="s">
        <v>258</v>
      </c>
      <c r="D540" t="s">
        <v>148</v>
      </c>
      <c r="E540" t="s">
        <v>129</v>
      </c>
      <c r="F540" t="s">
        <v>129</v>
      </c>
      <c r="G540" t="s">
        <v>139</v>
      </c>
      <c r="H540" t="s">
        <v>128</v>
      </c>
      <c r="I540" t="s">
        <v>129</v>
      </c>
      <c r="J540" s="53" t="s">
        <v>130</v>
      </c>
      <c r="K540" t="s">
        <v>131</v>
      </c>
      <c r="L540" t="s">
        <v>569</v>
      </c>
      <c r="M540" t="s">
        <v>570</v>
      </c>
      <c r="N540" t="s">
        <v>611</v>
      </c>
      <c r="O540" s="54">
        <v>45371.34792940972</v>
      </c>
      <c r="P540" s="54">
        <v>45371.513863055552</v>
      </c>
      <c r="Q540" t="s">
        <v>129</v>
      </c>
      <c r="R540" t="s">
        <v>129</v>
      </c>
      <c r="S540" s="2">
        <v>45292</v>
      </c>
      <c r="T540" s="2">
        <v>45657</v>
      </c>
      <c r="U540" t="s">
        <v>129</v>
      </c>
      <c r="V540" s="2">
        <v>45371</v>
      </c>
      <c r="W540">
        <f t="shared" si="40"/>
        <v>3</v>
      </c>
      <c r="X540">
        <f t="shared" si="41"/>
        <v>2024</v>
      </c>
      <c r="Y540">
        <f t="shared" si="42"/>
        <v>3</v>
      </c>
      <c r="Z540">
        <f t="shared" si="43"/>
        <v>2024</v>
      </c>
      <c r="AA540" s="111">
        <f t="shared" si="44"/>
        <v>0.16593364583241055</v>
      </c>
    </row>
    <row r="541" spans="1:27" hidden="1" x14ac:dyDescent="0.25">
      <c r="A541" s="53" t="s">
        <v>259</v>
      </c>
      <c r="B541" t="s">
        <v>124</v>
      </c>
      <c r="C541" t="s">
        <v>260</v>
      </c>
      <c r="D541" t="s">
        <v>148</v>
      </c>
      <c r="E541" t="s">
        <v>129</v>
      </c>
      <c r="F541" t="s">
        <v>129</v>
      </c>
      <c r="G541" t="s">
        <v>139</v>
      </c>
      <c r="H541" t="s">
        <v>128</v>
      </c>
      <c r="I541" t="s">
        <v>129</v>
      </c>
      <c r="J541" s="53" t="s">
        <v>130</v>
      </c>
      <c r="K541" t="s">
        <v>131</v>
      </c>
      <c r="L541" t="s">
        <v>569</v>
      </c>
      <c r="M541" t="s">
        <v>570</v>
      </c>
      <c r="N541" t="s">
        <v>612</v>
      </c>
      <c r="O541" s="54">
        <v>45370.684876203704</v>
      </c>
      <c r="P541" s="54">
        <v>45371.349514456022</v>
      </c>
      <c r="Q541" t="s">
        <v>129</v>
      </c>
      <c r="R541" t="s">
        <v>129</v>
      </c>
      <c r="S541" s="2">
        <v>45292</v>
      </c>
      <c r="T541" s="2">
        <v>45657</v>
      </c>
      <c r="U541" t="s">
        <v>129</v>
      </c>
      <c r="V541" s="2">
        <v>45371</v>
      </c>
      <c r="W541">
        <f t="shared" si="40"/>
        <v>3</v>
      </c>
      <c r="X541">
        <f t="shared" si="41"/>
        <v>2024</v>
      </c>
      <c r="Y541">
        <f t="shared" si="42"/>
        <v>3</v>
      </c>
      <c r="Z541">
        <f t="shared" si="43"/>
        <v>2024</v>
      </c>
      <c r="AA541" s="111">
        <f t="shared" si="44"/>
        <v>0.6646382523176726</v>
      </c>
    </row>
    <row r="542" spans="1:27" hidden="1" x14ac:dyDescent="0.25">
      <c r="A542" s="53" t="s">
        <v>261</v>
      </c>
      <c r="B542" t="s">
        <v>124</v>
      </c>
      <c r="C542" t="s">
        <v>262</v>
      </c>
      <c r="D542" t="s">
        <v>148</v>
      </c>
      <c r="E542" t="s">
        <v>129</v>
      </c>
      <c r="F542" t="s">
        <v>129</v>
      </c>
      <c r="G542" t="s">
        <v>139</v>
      </c>
      <c r="H542" t="s">
        <v>128</v>
      </c>
      <c r="I542" t="s">
        <v>129</v>
      </c>
      <c r="J542" s="53" t="s">
        <v>130</v>
      </c>
      <c r="K542" t="s">
        <v>131</v>
      </c>
      <c r="L542" t="s">
        <v>569</v>
      </c>
      <c r="M542" t="s">
        <v>570</v>
      </c>
      <c r="N542" t="s">
        <v>613</v>
      </c>
      <c r="O542" s="54">
        <v>45370.519711203706</v>
      </c>
      <c r="P542" s="54">
        <v>45400.418626203704</v>
      </c>
      <c r="Q542" t="s">
        <v>129</v>
      </c>
      <c r="R542" t="s">
        <v>129</v>
      </c>
      <c r="S542" s="2">
        <v>45292</v>
      </c>
      <c r="T542" s="2">
        <v>45657</v>
      </c>
      <c r="U542" t="s">
        <v>129</v>
      </c>
      <c r="V542" s="2">
        <v>45400</v>
      </c>
      <c r="W542">
        <f t="shared" si="40"/>
        <v>3</v>
      </c>
      <c r="X542">
        <f t="shared" si="41"/>
        <v>2024</v>
      </c>
      <c r="Y542">
        <f t="shared" si="42"/>
        <v>4</v>
      </c>
      <c r="Z542">
        <f t="shared" si="43"/>
        <v>2024</v>
      </c>
      <c r="AA542" s="111">
        <f t="shared" si="44"/>
        <v>29.898914999997942</v>
      </c>
    </row>
    <row r="543" spans="1:27" hidden="1" x14ac:dyDescent="0.25">
      <c r="A543" s="53" t="s">
        <v>263</v>
      </c>
      <c r="B543" t="s">
        <v>124</v>
      </c>
      <c r="C543" t="s">
        <v>264</v>
      </c>
      <c r="D543" t="s">
        <v>148</v>
      </c>
      <c r="E543" t="s">
        <v>129</v>
      </c>
      <c r="F543" t="s">
        <v>129</v>
      </c>
      <c r="G543" t="s">
        <v>139</v>
      </c>
      <c r="H543" t="s">
        <v>128</v>
      </c>
      <c r="I543" t="s">
        <v>129</v>
      </c>
      <c r="J543" s="53" t="s">
        <v>130</v>
      </c>
      <c r="K543" t="s">
        <v>131</v>
      </c>
      <c r="L543" t="s">
        <v>569</v>
      </c>
      <c r="M543" t="s">
        <v>570</v>
      </c>
      <c r="N543" t="s">
        <v>614</v>
      </c>
      <c r="O543" s="54">
        <v>45370.516546782404</v>
      </c>
      <c r="P543" s="54">
        <v>45372.521135740739</v>
      </c>
      <c r="Q543" t="s">
        <v>129</v>
      </c>
      <c r="R543" t="s">
        <v>129</v>
      </c>
      <c r="S543" s="2">
        <v>45292</v>
      </c>
      <c r="T543" s="2">
        <v>45657</v>
      </c>
      <c r="U543" t="s">
        <v>129</v>
      </c>
      <c r="V543" s="2">
        <v>45372</v>
      </c>
      <c r="W543">
        <f t="shared" si="40"/>
        <v>3</v>
      </c>
      <c r="X543">
        <f t="shared" si="41"/>
        <v>2024</v>
      </c>
      <c r="Y543">
        <f t="shared" si="42"/>
        <v>3</v>
      </c>
      <c r="Z543">
        <f t="shared" si="43"/>
        <v>2024</v>
      </c>
      <c r="AA543" s="111">
        <f t="shared" si="44"/>
        <v>2.0045889583343524</v>
      </c>
    </row>
    <row r="544" spans="1:27" hidden="1" x14ac:dyDescent="0.25">
      <c r="A544" s="53" t="s">
        <v>265</v>
      </c>
      <c r="B544" t="s">
        <v>124</v>
      </c>
      <c r="C544" t="s">
        <v>266</v>
      </c>
      <c r="D544" t="s">
        <v>148</v>
      </c>
      <c r="E544" t="s">
        <v>129</v>
      </c>
      <c r="F544" t="s">
        <v>129</v>
      </c>
      <c r="G544" t="s">
        <v>139</v>
      </c>
      <c r="H544" t="s">
        <v>128</v>
      </c>
      <c r="I544" t="s">
        <v>129</v>
      </c>
      <c r="J544" s="53" t="s">
        <v>130</v>
      </c>
      <c r="K544" t="s">
        <v>131</v>
      </c>
      <c r="L544" t="s">
        <v>129</v>
      </c>
      <c r="M544" t="s">
        <v>570</v>
      </c>
      <c r="N544" t="s">
        <v>129</v>
      </c>
      <c r="O544" s="54">
        <v>45370.431142384259</v>
      </c>
      <c r="P544" s="54">
        <v>45485.423852627318</v>
      </c>
      <c r="Q544" t="s">
        <v>129</v>
      </c>
      <c r="R544" t="s">
        <v>129</v>
      </c>
      <c r="S544" s="2">
        <v>45292</v>
      </c>
      <c r="T544" s="2">
        <v>45657</v>
      </c>
      <c r="U544" s="2">
        <v>45398</v>
      </c>
      <c r="V544" s="2">
        <v>45485</v>
      </c>
      <c r="W544">
        <f t="shared" si="40"/>
        <v>3</v>
      </c>
      <c r="X544">
        <f t="shared" si="41"/>
        <v>2024</v>
      </c>
      <c r="Y544">
        <f t="shared" si="42"/>
        <v>7</v>
      </c>
      <c r="Z544">
        <f t="shared" si="43"/>
        <v>2024</v>
      </c>
      <c r="AA544" s="111">
        <f t="shared" si="44"/>
        <v>114.99271024305926</v>
      </c>
    </row>
    <row r="545" spans="1:27" x14ac:dyDescent="0.25">
      <c r="A545" s="53" t="s">
        <v>971</v>
      </c>
      <c r="B545" t="s">
        <v>124</v>
      </c>
      <c r="C545" t="s">
        <v>972</v>
      </c>
      <c r="D545" t="s">
        <v>148</v>
      </c>
      <c r="E545" t="s">
        <v>129</v>
      </c>
      <c r="F545" t="s">
        <v>129</v>
      </c>
      <c r="G545" t="s">
        <v>129</v>
      </c>
      <c r="H545" t="s">
        <v>128</v>
      </c>
      <c r="I545" t="s">
        <v>129</v>
      </c>
      <c r="J545" s="53" t="s">
        <v>719</v>
      </c>
      <c r="K545" t="s">
        <v>720</v>
      </c>
      <c r="L545" t="s">
        <v>129</v>
      </c>
      <c r="M545" t="s">
        <v>129</v>
      </c>
      <c r="N545" t="s">
        <v>129</v>
      </c>
      <c r="O545" s="54">
        <v>45370.418752708334</v>
      </c>
      <c r="P545" s="54">
        <v>45383.365026458334</v>
      </c>
      <c r="Q545" s="2">
        <v>45337</v>
      </c>
      <c r="R545" t="s">
        <v>129</v>
      </c>
      <c r="S545" s="2">
        <v>45292</v>
      </c>
      <c r="T545" s="2">
        <v>45657</v>
      </c>
      <c r="U545" s="2">
        <v>45370</v>
      </c>
      <c r="V545" s="2">
        <v>45383</v>
      </c>
      <c r="W545">
        <f t="shared" si="40"/>
        <v>3</v>
      </c>
      <c r="X545">
        <f t="shared" si="41"/>
        <v>2024</v>
      </c>
      <c r="Y545">
        <f t="shared" si="42"/>
        <v>4</v>
      </c>
      <c r="Z545">
        <f t="shared" si="43"/>
        <v>2024</v>
      </c>
      <c r="AA545" s="111">
        <f t="shared" si="44"/>
        <v>12.946273749999818</v>
      </c>
    </row>
    <row r="546" spans="1:27" hidden="1" x14ac:dyDescent="0.25">
      <c r="A546" s="53" t="s">
        <v>268</v>
      </c>
      <c r="B546" t="s">
        <v>124</v>
      </c>
      <c r="C546" t="s">
        <v>269</v>
      </c>
      <c r="D546" t="s">
        <v>148</v>
      </c>
      <c r="E546" t="s">
        <v>129</v>
      </c>
      <c r="F546" t="s">
        <v>129</v>
      </c>
      <c r="G546" t="s">
        <v>139</v>
      </c>
      <c r="H546" t="s">
        <v>128</v>
      </c>
      <c r="I546" t="s">
        <v>129</v>
      </c>
      <c r="J546" s="53" t="s">
        <v>130</v>
      </c>
      <c r="K546" t="s">
        <v>131</v>
      </c>
      <c r="L546" t="s">
        <v>129</v>
      </c>
      <c r="M546" t="s">
        <v>570</v>
      </c>
      <c r="N546" t="s">
        <v>615</v>
      </c>
      <c r="O546" s="54">
        <v>45369.687341041667</v>
      </c>
      <c r="P546" s="54">
        <v>45370.681053518521</v>
      </c>
      <c r="Q546" s="2">
        <v>45370</v>
      </c>
      <c r="R546" t="s">
        <v>129</v>
      </c>
      <c r="S546" s="2">
        <v>45292</v>
      </c>
      <c r="T546" s="2">
        <v>45657</v>
      </c>
      <c r="U546" t="s">
        <v>129</v>
      </c>
      <c r="V546" s="2">
        <v>45370</v>
      </c>
      <c r="W546">
        <f t="shared" ref="W546:W557" si="45">MONTH(O546)</f>
        <v>3</v>
      </c>
      <c r="X546">
        <f t="shared" ref="X546:X557" si="46">YEAR(O546)</f>
        <v>2024</v>
      </c>
      <c r="Y546">
        <f t="shared" ref="Y546:Y557" si="47">IFERROR(MONTH(P546),0)</f>
        <v>3</v>
      </c>
      <c r="Z546">
        <f t="shared" ref="Z546:Z557" si="48">IFERROR(YEAR(P546),0)</f>
        <v>2024</v>
      </c>
      <c r="AA546" s="111">
        <f t="shared" si="44"/>
        <v>0.99371247685485287</v>
      </c>
    </row>
    <row r="547" spans="1:27" hidden="1" x14ac:dyDescent="0.25">
      <c r="A547" s="53" t="s">
        <v>270</v>
      </c>
      <c r="B547" t="s">
        <v>124</v>
      </c>
      <c r="C547" t="s">
        <v>165</v>
      </c>
      <c r="D547" t="s">
        <v>148</v>
      </c>
      <c r="E547" t="s">
        <v>129</v>
      </c>
      <c r="F547" t="s">
        <v>129</v>
      </c>
      <c r="G547" t="s">
        <v>139</v>
      </c>
      <c r="H547" t="s">
        <v>128</v>
      </c>
      <c r="I547" t="s">
        <v>129</v>
      </c>
      <c r="J547" s="53" t="s">
        <v>130</v>
      </c>
      <c r="K547" t="s">
        <v>131</v>
      </c>
      <c r="L547" t="s">
        <v>569</v>
      </c>
      <c r="M547" t="s">
        <v>570</v>
      </c>
      <c r="N547" t="s">
        <v>616</v>
      </c>
      <c r="O547" s="54">
        <v>45369.666724039351</v>
      </c>
      <c r="P547" s="54">
        <v>45397.435627361112</v>
      </c>
      <c r="Q547" t="s">
        <v>129</v>
      </c>
      <c r="R547" t="s">
        <v>129</v>
      </c>
      <c r="S547" s="2">
        <v>45292</v>
      </c>
      <c r="T547" s="2">
        <v>45657</v>
      </c>
      <c r="U547" t="s">
        <v>129</v>
      </c>
      <c r="V547" s="2">
        <v>45397</v>
      </c>
      <c r="W547">
        <f t="shared" si="45"/>
        <v>3</v>
      </c>
      <c r="X547">
        <f t="shared" si="46"/>
        <v>2024</v>
      </c>
      <c r="Y547">
        <f t="shared" si="47"/>
        <v>4</v>
      </c>
      <c r="Z547">
        <f t="shared" si="48"/>
        <v>2024</v>
      </c>
      <c r="AA547" s="111">
        <f t="shared" si="44"/>
        <v>27.768903321761172</v>
      </c>
    </row>
    <row r="548" spans="1:27" hidden="1" x14ac:dyDescent="0.25">
      <c r="A548" s="53" t="s">
        <v>271</v>
      </c>
      <c r="B548" t="s">
        <v>124</v>
      </c>
      <c r="C548" t="s">
        <v>272</v>
      </c>
      <c r="D548" t="s">
        <v>171</v>
      </c>
      <c r="E548" t="s">
        <v>129</v>
      </c>
      <c r="F548" t="s">
        <v>129</v>
      </c>
      <c r="G548" t="s">
        <v>139</v>
      </c>
      <c r="H548" t="s">
        <v>128</v>
      </c>
      <c r="I548" t="s">
        <v>129</v>
      </c>
      <c r="J548" s="53" t="s">
        <v>130</v>
      </c>
      <c r="K548" t="s">
        <v>131</v>
      </c>
      <c r="L548" t="s">
        <v>129</v>
      </c>
      <c r="M548" t="s">
        <v>129</v>
      </c>
      <c r="N548" t="s">
        <v>129</v>
      </c>
      <c r="O548" s="54">
        <v>45369.464663680556</v>
      </c>
      <c r="P548" s="54">
        <v>45533.625171817126</v>
      </c>
      <c r="Q548" t="s">
        <v>129</v>
      </c>
      <c r="R548" t="s">
        <v>129</v>
      </c>
      <c r="S548" s="2">
        <v>45292</v>
      </c>
      <c r="T548" s="2">
        <v>45657</v>
      </c>
      <c r="U548" t="s">
        <v>129</v>
      </c>
      <c r="V548" t="s">
        <v>129</v>
      </c>
      <c r="W548">
        <f t="shared" si="45"/>
        <v>3</v>
      </c>
      <c r="X548">
        <f t="shared" si="46"/>
        <v>2024</v>
      </c>
      <c r="Y548">
        <f t="shared" si="47"/>
        <v>8</v>
      </c>
      <c r="Z548">
        <f t="shared" si="48"/>
        <v>2024</v>
      </c>
      <c r="AA548" s="111">
        <f t="shared" si="44"/>
        <v>164.16050813657057</v>
      </c>
    </row>
    <row r="549" spans="1:27" hidden="1" x14ac:dyDescent="0.25">
      <c r="A549" s="53" t="s">
        <v>273</v>
      </c>
      <c r="B549" t="s">
        <v>124</v>
      </c>
      <c r="C549" t="s">
        <v>274</v>
      </c>
      <c r="D549" t="s">
        <v>148</v>
      </c>
      <c r="E549" t="s">
        <v>129</v>
      </c>
      <c r="F549" t="s">
        <v>129</v>
      </c>
      <c r="G549" t="s">
        <v>139</v>
      </c>
      <c r="H549" t="s">
        <v>128</v>
      </c>
      <c r="I549" t="s">
        <v>129</v>
      </c>
      <c r="J549" s="53" t="s">
        <v>130</v>
      </c>
      <c r="K549" t="s">
        <v>131</v>
      </c>
      <c r="L549" t="s">
        <v>569</v>
      </c>
      <c r="M549" t="s">
        <v>570</v>
      </c>
      <c r="N549" t="s">
        <v>617</v>
      </c>
      <c r="O549" s="54">
        <v>45369.367838148151</v>
      </c>
      <c r="P549" s="54">
        <v>45370.430361782404</v>
      </c>
      <c r="Q549" t="s">
        <v>129</v>
      </c>
      <c r="R549" t="s">
        <v>129</v>
      </c>
      <c r="S549" s="2">
        <v>45292</v>
      </c>
      <c r="T549" s="2">
        <v>45657</v>
      </c>
      <c r="U549" t="s">
        <v>129</v>
      </c>
      <c r="V549" s="2">
        <v>45370</v>
      </c>
      <c r="W549">
        <f t="shared" si="45"/>
        <v>3</v>
      </c>
      <c r="X549">
        <f t="shared" si="46"/>
        <v>2024</v>
      </c>
      <c r="Y549">
        <f t="shared" si="47"/>
        <v>3</v>
      </c>
      <c r="Z549">
        <f t="shared" si="48"/>
        <v>2024</v>
      </c>
      <c r="AA549" s="111">
        <f t="shared" si="44"/>
        <v>1.0625236342530116</v>
      </c>
    </row>
    <row r="550" spans="1:27" hidden="1" x14ac:dyDescent="0.25">
      <c r="A550" s="53" t="s">
        <v>275</v>
      </c>
      <c r="B550" t="s">
        <v>124</v>
      </c>
      <c r="C550" t="s">
        <v>276</v>
      </c>
      <c r="D550" t="s">
        <v>148</v>
      </c>
      <c r="E550" t="s">
        <v>129</v>
      </c>
      <c r="F550" t="s">
        <v>129</v>
      </c>
      <c r="G550" t="s">
        <v>139</v>
      </c>
      <c r="H550" t="s">
        <v>128</v>
      </c>
      <c r="I550" t="s">
        <v>129</v>
      </c>
      <c r="J550" s="53" t="s">
        <v>130</v>
      </c>
      <c r="K550" t="s">
        <v>131</v>
      </c>
      <c r="L550" t="s">
        <v>129</v>
      </c>
      <c r="M550" t="s">
        <v>570</v>
      </c>
      <c r="N550" t="s">
        <v>618</v>
      </c>
      <c r="O550" s="54">
        <v>45366.523207511571</v>
      </c>
      <c r="P550" s="54">
        <v>45369.672241585649</v>
      </c>
      <c r="Q550" s="2">
        <v>45369</v>
      </c>
      <c r="R550" t="s">
        <v>129</v>
      </c>
      <c r="S550" s="2">
        <v>45292</v>
      </c>
      <c r="T550" s="2">
        <v>45657</v>
      </c>
      <c r="U550" t="s">
        <v>129</v>
      </c>
      <c r="V550" s="2">
        <v>45369</v>
      </c>
      <c r="W550">
        <f t="shared" si="45"/>
        <v>3</v>
      </c>
      <c r="X550">
        <f t="shared" si="46"/>
        <v>2024</v>
      </c>
      <c r="Y550">
        <f t="shared" si="47"/>
        <v>3</v>
      </c>
      <c r="Z550">
        <f t="shared" si="48"/>
        <v>2024</v>
      </c>
      <c r="AA550" s="111">
        <f t="shared" si="44"/>
        <v>3.1490340740783722</v>
      </c>
    </row>
    <row r="551" spans="1:27" hidden="1" x14ac:dyDescent="0.25">
      <c r="A551" s="53" t="s">
        <v>277</v>
      </c>
      <c r="B551" t="s">
        <v>124</v>
      </c>
      <c r="C551" t="s">
        <v>278</v>
      </c>
      <c r="D551" t="s">
        <v>148</v>
      </c>
      <c r="E551" t="s">
        <v>129</v>
      </c>
      <c r="F551" t="s">
        <v>129</v>
      </c>
      <c r="G551" t="s">
        <v>139</v>
      </c>
      <c r="H551" t="s">
        <v>128</v>
      </c>
      <c r="I551" t="s">
        <v>129</v>
      </c>
      <c r="J551" s="53" t="s">
        <v>130</v>
      </c>
      <c r="K551" t="s">
        <v>131</v>
      </c>
      <c r="L551" t="s">
        <v>569</v>
      </c>
      <c r="M551" t="s">
        <v>570</v>
      </c>
      <c r="N551" t="s">
        <v>619</v>
      </c>
      <c r="O551" s="54">
        <v>45366.418920208336</v>
      </c>
      <c r="P551" s="54">
        <v>45372.519517962966</v>
      </c>
      <c r="Q551" s="2">
        <v>45366</v>
      </c>
      <c r="R551" t="s">
        <v>129</v>
      </c>
      <c r="S551" s="2">
        <v>45292</v>
      </c>
      <c r="T551" s="2">
        <v>45657</v>
      </c>
      <c r="U551" t="s">
        <v>129</v>
      </c>
      <c r="V551" s="2">
        <v>45372</v>
      </c>
      <c r="W551">
        <f t="shared" si="45"/>
        <v>3</v>
      </c>
      <c r="X551">
        <f t="shared" si="46"/>
        <v>2024</v>
      </c>
      <c r="Y551">
        <f t="shared" si="47"/>
        <v>3</v>
      </c>
      <c r="Z551">
        <f t="shared" si="48"/>
        <v>2024</v>
      </c>
      <c r="AA551" s="111">
        <f t="shared" si="44"/>
        <v>6.1005977546301438</v>
      </c>
    </row>
    <row r="552" spans="1:27" hidden="1" x14ac:dyDescent="0.25">
      <c r="A552" s="53" t="s">
        <v>279</v>
      </c>
      <c r="B552" t="s">
        <v>124</v>
      </c>
      <c r="C552" t="s">
        <v>280</v>
      </c>
      <c r="D552" t="s">
        <v>148</v>
      </c>
      <c r="E552" t="s">
        <v>129</v>
      </c>
      <c r="F552" t="s">
        <v>129</v>
      </c>
      <c r="G552" t="s">
        <v>139</v>
      </c>
      <c r="H552" t="s">
        <v>128</v>
      </c>
      <c r="I552" t="s">
        <v>129</v>
      </c>
      <c r="J552" s="53" t="s">
        <v>130</v>
      </c>
      <c r="K552" t="s">
        <v>131</v>
      </c>
      <c r="L552" t="s">
        <v>569</v>
      </c>
      <c r="M552" t="s">
        <v>570</v>
      </c>
      <c r="N552" t="s">
        <v>620</v>
      </c>
      <c r="O552" s="54">
        <v>45366.382450381941</v>
      </c>
      <c r="P552" s="54">
        <v>45386.409447106482</v>
      </c>
      <c r="Q552" t="s">
        <v>129</v>
      </c>
      <c r="R552" t="s">
        <v>129</v>
      </c>
      <c r="S552" s="2">
        <v>45292</v>
      </c>
      <c r="T552" s="2">
        <v>45657</v>
      </c>
      <c r="U552" t="s">
        <v>129</v>
      </c>
      <c r="V552" s="2">
        <v>45386</v>
      </c>
      <c r="W552">
        <f t="shared" si="45"/>
        <v>3</v>
      </c>
      <c r="X552">
        <f t="shared" si="46"/>
        <v>2024</v>
      </c>
      <c r="Y552">
        <f t="shared" si="47"/>
        <v>4</v>
      </c>
      <c r="Z552">
        <f t="shared" si="48"/>
        <v>2024</v>
      </c>
      <c r="AA552" s="111">
        <f t="shared" si="44"/>
        <v>20.026996724540368</v>
      </c>
    </row>
    <row r="553" spans="1:27" hidden="1" x14ac:dyDescent="0.25">
      <c r="A553" s="53" t="s">
        <v>281</v>
      </c>
      <c r="B553" t="s">
        <v>124</v>
      </c>
      <c r="C553" t="s">
        <v>282</v>
      </c>
      <c r="D553" t="s">
        <v>148</v>
      </c>
      <c r="E553" t="s">
        <v>129</v>
      </c>
      <c r="F553" t="s">
        <v>129</v>
      </c>
      <c r="G553" t="s">
        <v>139</v>
      </c>
      <c r="H553" t="s">
        <v>128</v>
      </c>
      <c r="I553" t="s">
        <v>129</v>
      </c>
      <c r="J553" s="53" t="s">
        <v>130</v>
      </c>
      <c r="K553" t="s">
        <v>131</v>
      </c>
      <c r="L553" t="s">
        <v>569</v>
      </c>
      <c r="M553" t="s">
        <v>570</v>
      </c>
      <c r="N553" t="s">
        <v>621</v>
      </c>
      <c r="O553" s="54">
        <v>45365.667840567126</v>
      </c>
      <c r="P553" s="54">
        <v>45369.690592685183</v>
      </c>
      <c r="Q553" t="s">
        <v>129</v>
      </c>
      <c r="R553" t="s">
        <v>129</v>
      </c>
      <c r="S553" s="2">
        <v>45292</v>
      </c>
      <c r="T553" s="2">
        <v>45657</v>
      </c>
      <c r="U553" t="s">
        <v>129</v>
      </c>
      <c r="V553" s="2">
        <v>45369</v>
      </c>
      <c r="W553">
        <f t="shared" si="45"/>
        <v>3</v>
      </c>
      <c r="X553">
        <f t="shared" si="46"/>
        <v>2024</v>
      </c>
      <c r="Y553">
        <f t="shared" si="47"/>
        <v>3</v>
      </c>
      <c r="Z553">
        <f t="shared" si="48"/>
        <v>2024</v>
      </c>
      <c r="AA553" s="111">
        <f t="shared" si="44"/>
        <v>4.0227521180568147</v>
      </c>
    </row>
    <row r="554" spans="1:27" hidden="1" x14ac:dyDescent="0.25">
      <c r="A554" s="53" t="s">
        <v>283</v>
      </c>
      <c r="B554" t="s">
        <v>124</v>
      </c>
      <c r="C554" t="s">
        <v>284</v>
      </c>
      <c r="D554" t="s">
        <v>148</v>
      </c>
      <c r="E554" t="s">
        <v>129</v>
      </c>
      <c r="F554" t="s">
        <v>129</v>
      </c>
      <c r="G554" t="s">
        <v>139</v>
      </c>
      <c r="H554" t="s">
        <v>128</v>
      </c>
      <c r="I554" t="s">
        <v>129</v>
      </c>
      <c r="J554" s="53" t="s">
        <v>130</v>
      </c>
      <c r="K554" t="s">
        <v>131</v>
      </c>
      <c r="L554" t="s">
        <v>569</v>
      </c>
      <c r="M554" t="s">
        <v>570</v>
      </c>
      <c r="N554" t="s">
        <v>622</v>
      </c>
      <c r="O554" s="54">
        <v>45365.417487210645</v>
      </c>
      <c r="P554" s="54">
        <v>45365.419599513887</v>
      </c>
      <c r="Q554" t="s">
        <v>129</v>
      </c>
      <c r="R554" t="s">
        <v>129</v>
      </c>
      <c r="S554" s="2">
        <v>45292</v>
      </c>
      <c r="T554" s="2">
        <v>45657</v>
      </c>
      <c r="U554" t="s">
        <v>129</v>
      </c>
      <c r="V554" s="2">
        <v>45365</v>
      </c>
      <c r="W554">
        <f t="shared" si="45"/>
        <v>3</v>
      </c>
      <c r="X554">
        <f t="shared" si="46"/>
        <v>2024</v>
      </c>
      <c r="Y554">
        <f t="shared" si="47"/>
        <v>3</v>
      </c>
      <c r="Z554">
        <f t="shared" si="48"/>
        <v>2024</v>
      </c>
      <c r="AA554" s="111">
        <f t="shared" si="44"/>
        <v>2.1123032420291565E-3</v>
      </c>
    </row>
    <row r="555" spans="1:27" hidden="1" x14ac:dyDescent="0.25">
      <c r="A555" s="53" t="s">
        <v>285</v>
      </c>
      <c r="B555" t="s">
        <v>124</v>
      </c>
      <c r="C555" t="s">
        <v>246</v>
      </c>
      <c r="D555" t="s">
        <v>148</v>
      </c>
      <c r="E555" t="s">
        <v>129</v>
      </c>
      <c r="F555" t="s">
        <v>129</v>
      </c>
      <c r="G555" t="s">
        <v>139</v>
      </c>
      <c r="H555" t="s">
        <v>128</v>
      </c>
      <c r="I555" t="s">
        <v>129</v>
      </c>
      <c r="J555" s="53" t="s">
        <v>130</v>
      </c>
      <c r="K555" t="s">
        <v>131</v>
      </c>
      <c r="L555" t="s">
        <v>129</v>
      </c>
      <c r="M555" t="s">
        <v>570</v>
      </c>
      <c r="N555" t="s">
        <v>623</v>
      </c>
      <c r="O555" s="54">
        <v>45365.388615046293</v>
      </c>
      <c r="P555" s="54">
        <v>45372.540647152775</v>
      </c>
      <c r="Q555" t="s">
        <v>129</v>
      </c>
      <c r="R555" t="s">
        <v>129</v>
      </c>
      <c r="S555" s="2">
        <v>45292</v>
      </c>
      <c r="T555" s="2">
        <v>45657</v>
      </c>
      <c r="U555" t="s">
        <v>129</v>
      </c>
      <c r="V555" s="2">
        <v>45372</v>
      </c>
      <c r="W555">
        <f t="shared" si="45"/>
        <v>3</v>
      </c>
      <c r="X555">
        <f t="shared" si="46"/>
        <v>2024</v>
      </c>
      <c r="Y555">
        <f t="shared" si="47"/>
        <v>3</v>
      </c>
      <c r="Z555">
        <f t="shared" si="48"/>
        <v>2024</v>
      </c>
      <c r="AA555" s="111">
        <f t="shared" si="44"/>
        <v>7.1520321064817836</v>
      </c>
    </row>
    <row r="556" spans="1:27" hidden="1" x14ac:dyDescent="0.25">
      <c r="A556" s="53" t="s">
        <v>286</v>
      </c>
      <c r="B556" t="s">
        <v>124</v>
      </c>
      <c r="C556" t="s">
        <v>287</v>
      </c>
      <c r="D556" t="s">
        <v>148</v>
      </c>
      <c r="E556" t="s">
        <v>288</v>
      </c>
      <c r="F556" t="s">
        <v>56</v>
      </c>
      <c r="G556" t="s">
        <v>102</v>
      </c>
      <c r="H556" t="s">
        <v>128</v>
      </c>
      <c r="I556" t="s">
        <v>129</v>
      </c>
      <c r="J556" s="53" t="s">
        <v>130</v>
      </c>
      <c r="K556" t="s">
        <v>131</v>
      </c>
      <c r="L556" t="s">
        <v>129</v>
      </c>
      <c r="M556" t="s">
        <v>129</v>
      </c>
      <c r="N556" t="s">
        <v>129</v>
      </c>
      <c r="O556" s="54">
        <v>45364.720048402778</v>
      </c>
      <c r="P556" s="54">
        <v>45407.368727314817</v>
      </c>
      <c r="Q556" s="2">
        <v>45383</v>
      </c>
      <c r="R556" s="2">
        <v>45406</v>
      </c>
      <c r="S556" s="2">
        <v>45292</v>
      </c>
      <c r="T556" s="2">
        <v>45657</v>
      </c>
      <c r="U556" s="2">
        <v>45386</v>
      </c>
      <c r="V556" s="2">
        <v>45407</v>
      </c>
      <c r="W556">
        <f t="shared" si="45"/>
        <v>3</v>
      </c>
      <c r="X556">
        <f t="shared" si="46"/>
        <v>2024</v>
      </c>
      <c r="Y556">
        <f t="shared" si="47"/>
        <v>4</v>
      </c>
      <c r="Z556">
        <f t="shared" si="48"/>
        <v>2024</v>
      </c>
      <c r="AA556" s="111">
        <f t="shared" si="44"/>
        <v>42.648678912039031</v>
      </c>
    </row>
    <row r="557" spans="1:27" hidden="1" x14ac:dyDescent="0.25">
      <c r="A557" s="53" t="s">
        <v>289</v>
      </c>
      <c r="B557" t="s">
        <v>124</v>
      </c>
      <c r="C557" t="s">
        <v>290</v>
      </c>
      <c r="D557" t="s">
        <v>148</v>
      </c>
      <c r="E557" t="s">
        <v>129</v>
      </c>
      <c r="F557" t="s">
        <v>129</v>
      </c>
      <c r="G557" t="s">
        <v>139</v>
      </c>
      <c r="H557" t="s">
        <v>128</v>
      </c>
      <c r="I557" t="s">
        <v>129</v>
      </c>
      <c r="J557" s="53" t="s">
        <v>130</v>
      </c>
      <c r="K557" t="s">
        <v>131</v>
      </c>
      <c r="L557" t="s">
        <v>569</v>
      </c>
      <c r="M557" t="s">
        <v>570</v>
      </c>
      <c r="N557" t="s">
        <v>624</v>
      </c>
      <c r="O557" s="54">
        <v>45364.684900497683</v>
      </c>
      <c r="P557" s="54">
        <v>45364.731207800927</v>
      </c>
      <c r="Q557" s="2">
        <v>45364</v>
      </c>
      <c r="R557" t="s">
        <v>129</v>
      </c>
      <c r="S557" s="2">
        <v>45292</v>
      </c>
      <c r="T557" s="2">
        <v>45657</v>
      </c>
      <c r="U557" t="s">
        <v>129</v>
      </c>
      <c r="V557" t="s">
        <v>129</v>
      </c>
      <c r="W557">
        <f t="shared" si="45"/>
        <v>3</v>
      </c>
      <c r="X557">
        <f t="shared" si="46"/>
        <v>2024</v>
      </c>
      <c r="Y557">
        <f t="shared" si="47"/>
        <v>3</v>
      </c>
      <c r="Z557">
        <f t="shared" si="48"/>
        <v>2024</v>
      </c>
      <c r="AA557" s="111">
        <f t="shared" si="44"/>
        <v>4.6307303244248033E-2</v>
      </c>
    </row>
    <row r="558" spans="1:27" x14ac:dyDescent="0.25">
      <c r="A558" s="53" t="s">
        <v>973</v>
      </c>
      <c r="B558" t="s">
        <v>124</v>
      </c>
      <c r="C558" t="s">
        <v>974</v>
      </c>
      <c r="D558" t="s">
        <v>148</v>
      </c>
      <c r="E558" t="s">
        <v>129</v>
      </c>
      <c r="F558" t="s">
        <v>129</v>
      </c>
      <c r="G558" t="s">
        <v>129</v>
      </c>
      <c r="H558" t="s">
        <v>212</v>
      </c>
      <c r="I558" t="s">
        <v>129</v>
      </c>
      <c r="J558" s="53" t="s">
        <v>719</v>
      </c>
      <c r="K558" t="s">
        <v>720</v>
      </c>
      <c r="L558" t="s">
        <v>129</v>
      </c>
      <c r="M558" t="s">
        <v>570</v>
      </c>
      <c r="N558" t="s">
        <v>129</v>
      </c>
      <c r="O558" s="54">
        <v>45364.478841898148</v>
      </c>
      <c r="P558" s="54">
        <v>45391.644288819443</v>
      </c>
      <c r="Q558" s="2">
        <v>45313</v>
      </c>
      <c r="R558" s="2">
        <v>45291</v>
      </c>
      <c r="S558" s="2">
        <v>44986</v>
      </c>
      <c r="T558" s="2">
        <v>45291</v>
      </c>
      <c r="U558" s="2">
        <v>45369</v>
      </c>
      <c r="V558" s="2">
        <v>45391</v>
      </c>
      <c r="W558">
        <f t="shared" ref="W558:W621" si="49">MONTH(O558)</f>
        <v>3</v>
      </c>
      <c r="X558">
        <f t="shared" ref="X558:X621" si="50">YEAR(O558)</f>
        <v>2024</v>
      </c>
      <c r="Y558">
        <f t="shared" ref="Y558:Y621" si="51">IFERROR(MONTH(P558),0)</f>
        <v>4</v>
      </c>
      <c r="Z558">
        <f t="shared" ref="Z558:Z621" si="52">IFERROR(YEAR(P558),0)</f>
        <v>2024</v>
      </c>
      <c r="AA558" s="111">
        <f t="shared" si="44"/>
        <v>27.16544692129537</v>
      </c>
    </row>
    <row r="559" spans="1:27" hidden="1" x14ac:dyDescent="0.25">
      <c r="A559" s="53" t="s">
        <v>291</v>
      </c>
      <c r="B559" t="s">
        <v>124</v>
      </c>
      <c r="C559" t="s">
        <v>292</v>
      </c>
      <c r="D559" t="s">
        <v>148</v>
      </c>
      <c r="E559" t="s">
        <v>129</v>
      </c>
      <c r="F559" t="s">
        <v>129</v>
      </c>
      <c r="G559" t="s">
        <v>139</v>
      </c>
      <c r="H559" t="s">
        <v>128</v>
      </c>
      <c r="I559" t="s">
        <v>129</v>
      </c>
      <c r="J559" s="53" t="s">
        <v>130</v>
      </c>
      <c r="K559" t="s">
        <v>131</v>
      </c>
      <c r="L559" t="s">
        <v>569</v>
      </c>
      <c r="M559" t="s">
        <v>570</v>
      </c>
      <c r="N559" t="s">
        <v>625</v>
      </c>
      <c r="O559" s="54">
        <v>45364.365208553238</v>
      </c>
      <c r="P559" s="54">
        <v>45365.424199479166</v>
      </c>
      <c r="Q559" t="s">
        <v>129</v>
      </c>
      <c r="R559" t="s">
        <v>129</v>
      </c>
      <c r="S559" s="2">
        <v>45292</v>
      </c>
      <c r="T559" s="2">
        <v>45657</v>
      </c>
      <c r="U559" t="s">
        <v>129</v>
      </c>
      <c r="V559" s="2">
        <v>45365</v>
      </c>
      <c r="W559">
        <f t="shared" si="49"/>
        <v>3</v>
      </c>
      <c r="X559">
        <f t="shared" si="50"/>
        <v>2024</v>
      </c>
      <c r="Y559">
        <f t="shared" si="51"/>
        <v>3</v>
      </c>
      <c r="Z559">
        <f t="shared" si="52"/>
        <v>2024</v>
      </c>
      <c r="AA559" s="111">
        <f t="shared" si="44"/>
        <v>1.0589909259288106</v>
      </c>
    </row>
    <row r="560" spans="1:27" hidden="1" x14ac:dyDescent="0.25">
      <c r="A560" s="53" t="s">
        <v>293</v>
      </c>
      <c r="B560" t="s">
        <v>124</v>
      </c>
      <c r="C560" t="s">
        <v>294</v>
      </c>
      <c r="D560" t="s">
        <v>148</v>
      </c>
      <c r="E560" t="s">
        <v>129</v>
      </c>
      <c r="F560" t="s">
        <v>129</v>
      </c>
      <c r="G560" t="s">
        <v>139</v>
      </c>
      <c r="H560" t="s">
        <v>128</v>
      </c>
      <c r="I560" t="s">
        <v>129</v>
      </c>
      <c r="J560" s="53" t="s">
        <v>130</v>
      </c>
      <c r="K560" t="s">
        <v>131</v>
      </c>
      <c r="L560" t="s">
        <v>569</v>
      </c>
      <c r="M560" t="s">
        <v>570</v>
      </c>
      <c r="N560" t="s">
        <v>626</v>
      </c>
      <c r="O560" s="54">
        <v>45364.354450694445</v>
      </c>
      <c r="P560" s="54">
        <v>45364.507330219909</v>
      </c>
      <c r="Q560" t="s">
        <v>129</v>
      </c>
      <c r="R560" t="s">
        <v>129</v>
      </c>
      <c r="S560" s="2">
        <v>45292</v>
      </c>
      <c r="T560" s="2">
        <v>45657</v>
      </c>
      <c r="U560" t="s">
        <v>129</v>
      </c>
      <c r="V560" s="2">
        <v>45364</v>
      </c>
      <c r="W560">
        <f t="shared" si="49"/>
        <v>3</v>
      </c>
      <c r="X560">
        <f t="shared" si="50"/>
        <v>2024</v>
      </c>
      <c r="Y560">
        <f t="shared" si="51"/>
        <v>3</v>
      </c>
      <c r="Z560">
        <f t="shared" si="52"/>
        <v>2024</v>
      </c>
      <c r="AA560" s="111">
        <f t="shared" si="44"/>
        <v>0.15287952546350425</v>
      </c>
    </row>
    <row r="561" spans="1:27" hidden="1" x14ac:dyDescent="0.25">
      <c r="A561" s="53" t="s">
        <v>295</v>
      </c>
      <c r="B561" t="s">
        <v>124</v>
      </c>
      <c r="C561" t="s">
        <v>296</v>
      </c>
      <c r="D561" t="s">
        <v>148</v>
      </c>
      <c r="E561" t="s">
        <v>135</v>
      </c>
      <c r="F561" t="s">
        <v>56</v>
      </c>
      <c r="G561" t="s">
        <v>102</v>
      </c>
      <c r="H561" t="s">
        <v>128</v>
      </c>
      <c r="I561" s="53" t="s">
        <v>297</v>
      </c>
      <c r="J561" s="53" t="s">
        <v>130</v>
      </c>
      <c r="K561" t="s">
        <v>131</v>
      </c>
      <c r="L561" t="s">
        <v>129</v>
      </c>
      <c r="M561" t="s">
        <v>129</v>
      </c>
      <c r="N561" t="s">
        <v>129</v>
      </c>
      <c r="O561" s="54">
        <v>45363.994371967594</v>
      </c>
      <c r="P561" s="54">
        <v>45407.368731122682</v>
      </c>
      <c r="Q561" s="2">
        <v>45383</v>
      </c>
      <c r="R561" s="2">
        <v>45406</v>
      </c>
      <c r="S561" s="2">
        <v>45292</v>
      </c>
      <c r="T561" s="2">
        <v>45657</v>
      </c>
      <c r="U561" s="2">
        <v>45385</v>
      </c>
      <c r="V561" s="2">
        <v>45407</v>
      </c>
      <c r="W561">
        <f t="shared" si="49"/>
        <v>3</v>
      </c>
      <c r="X561">
        <f t="shared" si="50"/>
        <v>2024</v>
      </c>
      <c r="Y561">
        <f t="shared" si="51"/>
        <v>4</v>
      </c>
      <c r="Z561">
        <f t="shared" si="52"/>
        <v>2024</v>
      </c>
      <c r="AA561" s="111">
        <f t="shared" si="44"/>
        <v>43.374359155088314</v>
      </c>
    </row>
    <row r="562" spans="1:27" hidden="1" x14ac:dyDescent="0.25">
      <c r="A562" s="53" t="s">
        <v>298</v>
      </c>
      <c r="B562" t="s">
        <v>124</v>
      </c>
      <c r="C562" t="s">
        <v>299</v>
      </c>
      <c r="D562" t="s">
        <v>148</v>
      </c>
      <c r="E562" t="s">
        <v>135</v>
      </c>
      <c r="F562" t="s">
        <v>56</v>
      </c>
      <c r="G562" t="s">
        <v>104</v>
      </c>
      <c r="H562" t="s">
        <v>128</v>
      </c>
      <c r="I562" s="53" t="s">
        <v>297</v>
      </c>
      <c r="J562" s="53" t="s">
        <v>130</v>
      </c>
      <c r="K562" t="s">
        <v>131</v>
      </c>
      <c r="L562" t="s">
        <v>129</v>
      </c>
      <c r="M562" t="s">
        <v>129</v>
      </c>
      <c r="N562" t="s">
        <v>129</v>
      </c>
      <c r="O562" s="54">
        <v>45363.993730833332</v>
      </c>
      <c r="P562" s="54">
        <v>45407.368725682871</v>
      </c>
      <c r="Q562" s="2">
        <v>45383</v>
      </c>
      <c r="R562" s="2">
        <v>45406</v>
      </c>
      <c r="S562" s="2">
        <v>45292</v>
      </c>
      <c r="T562" s="2">
        <v>45657</v>
      </c>
      <c r="U562" t="s">
        <v>129</v>
      </c>
      <c r="V562" s="2">
        <v>45407</v>
      </c>
      <c r="W562">
        <f t="shared" si="49"/>
        <v>3</v>
      </c>
      <c r="X562">
        <f t="shared" si="50"/>
        <v>2024</v>
      </c>
      <c r="Y562">
        <f t="shared" si="51"/>
        <v>4</v>
      </c>
      <c r="Z562">
        <f t="shared" si="52"/>
        <v>2024</v>
      </c>
      <c r="AA562" s="111">
        <f t="shared" si="44"/>
        <v>43.37499484953878</v>
      </c>
    </row>
    <row r="563" spans="1:27" hidden="1" x14ac:dyDescent="0.25">
      <c r="A563" s="53" t="s">
        <v>300</v>
      </c>
      <c r="B563" t="s">
        <v>124</v>
      </c>
      <c r="C563" t="s">
        <v>301</v>
      </c>
      <c r="D563" t="s">
        <v>148</v>
      </c>
      <c r="E563" t="s">
        <v>135</v>
      </c>
      <c r="F563" t="s">
        <v>56</v>
      </c>
      <c r="G563" t="s">
        <v>104</v>
      </c>
      <c r="H563" t="s">
        <v>128</v>
      </c>
      <c r="I563" s="53" t="s">
        <v>297</v>
      </c>
      <c r="J563" s="53" t="s">
        <v>130</v>
      </c>
      <c r="K563" t="s">
        <v>131</v>
      </c>
      <c r="L563" t="s">
        <v>129</v>
      </c>
      <c r="M563" t="s">
        <v>129</v>
      </c>
      <c r="N563" t="s">
        <v>129</v>
      </c>
      <c r="O563" s="54">
        <v>45363.941373321759</v>
      </c>
      <c r="P563" s="54">
        <v>45407.368551064814</v>
      </c>
      <c r="Q563" s="2">
        <v>45383</v>
      </c>
      <c r="R563" s="2">
        <v>45406</v>
      </c>
      <c r="S563" s="2">
        <v>45292</v>
      </c>
      <c r="T563" s="2">
        <v>45657</v>
      </c>
      <c r="U563" s="2">
        <v>45385</v>
      </c>
      <c r="V563" s="2">
        <v>45407</v>
      </c>
      <c r="W563">
        <f t="shared" si="49"/>
        <v>3</v>
      </c>
      <c r="X563">
        <f t="shared" si="50"/>
        <v>2024</v>
      </c>
      <c r="Y563">
        <f t="shared" si="51"/>
        <v>4</v>
      </c>
      <c r="Z563">
        <f t="shared" si="52"/>
        <v>2024</v>
      </c>
      <c r="AA563" s="111">
        <f t="shared" si="44"/>
        <v>43.427177743054926</v>
      </c>
    </row>
    <row r="564" spans="1:27" hidden="1" x14ac:dyDescent="0.25">
      <c r="A564" s="53" t="s">
        <v>302</v>
      </c>
      <c r="B564" t="s">
        <v>124</v>
      </c>
      <c r="C564" t="s">
        <v>303</v>
      </c>
      <c r="D564" t="s">
        <v>148</v>
      </c>
      <c r="E564" t="s">
        <v>135</v>
      </c>
      <c r="F564" t="s">
        <v>56</v>
      </c>
      <c r="G564" t="s">
        <v>104</v>
      </c>
      <c r="H564" t="s">
        <v>128</v>
      </c>
      <c r="I564" s="53" t="s">
        <v>297</v>
      </c>
      <c r="J564" s="53" t="s">
        <v>130</v>
      </c>
      <c r="K564" t="s">
        <v>131</v>
      </c>
      <c r="L564" t="s">
        <v>129</v>
      </c>
      <c r="M564" t="s">
        <v>129</v>
      </c>
      <c r="N564" t="s">
        <v>129</v>
      </c>
      <c r="O564" s="54">
        <v>45363.929166354166</v>
      </c>
      <c r="P564" s="54">
        <v>45407.368550624997</v>
      </c>
      <c r="Q564" s="2">
        <v>45383</v>
      </c>
      <c r="R564" s="2">
        <v>45406</v>
      </c>
      <c r="S564" s="2">
        <v>45292</v>
      </c>
      <c r="T564" s="2">
        <v>45657</v>
      </c>
      <c r="U564" s="2">
        <v>45384</v>
      </c>
      <c r="V564" s="2">
        <v>45407</v>
      </c>
      <c r="W564">
        <f t="shared" si="49"/>
        <v>3</v>
      </c>
      <c r="X564">
        <f t="shared" si="50"/>
        <v>2024</v>
      </c>
      <c r="Y564">
        <f t="shared" si="51"/>
        <v>4</v>
      </c>
      <c r="Z564">
        <f t="shared" si="52"/>
        <v>2024</v>
      </c>
      <c r="AA564" s="111">
        <f t="shared" si="44"/>
        <v>43.439384270830487</v>
      </c>
    </row>
    <row r="565" spans="1:27" hidden="1" x14ac:dyDescent="0.25">
      <c r="A565" s="53" t="s">
        <v>304</v>
      </c>
      <c r="B565" t="s">
        <v>124</v>
      </c>
      <c r="C565" t="s">
        <v>975</v>
      </c>
      <c r="D565" t="s">
        <v>148</v>
      </c>
      <c r="E565" t="s">
        <v>129</v>
      </c>
      <c r="F565" t="s">
        <v>129</v>
      </c>
      <c r="G565" t="s">
        <v>139</v>
      </c>
      <c r="H565" t="s">
        <v>128</v>
      </c>
      <c r="I565" t="s">
        <v>129</v>
      </c>
      <c r="J565" s="53" t="s">
        <v>130</v>
      </c>
      <c r="K565" t="s">
        <v>131</v>
      </c>
      <c r="L565" t="s">
        <v>129</v>
      </c>
      <c r="M565" t="s">
        <v>129</v>
      </c>
      <c r="N565" t="s">
        <v>129</v>
      </c>
      <c r="O565" s="54">
        <v>45363.396213182874</v>
      </c>
      <c r="P565" s="54">
        <v>45467.612063298613</v>
      </c>
      <c r="Q565" s="2">
        <v>45358</v>
      </c>
      <c r="R565" s="2">
        <v>45657</v>
      </c>
      <c r="S565" s="2">
        <v>45292</v>
      </c>
      <c r="T565" s="2">
        <v>45657</v>
      </c>
      <c r="U565" t="s">
        <v>129</v>
      </c>
      <c r="V565" s="2">
        <v>45467</v>
      </c>
      <c r="W565">
        <f t="shared" si="49"/>
        <v>3</v>
      </c>
      <c r="X565">
        <f t="shared" si="50"/>
        <v>2024</v>
      </c>
      <c r="Y565">
        <f t="shared" si="51"/>
        <v>6</v>
      </c>
      <c r="Z565">
        <f t="shared" si="52"/>
        <v>2024</v>
      </c>
      <c r="AA565" s="111">
        <f t="shared" si="44"/>
        <v>104.21585011573916</v>
      </c>
    </row>
    <row r="566" spans="1:27" hidden="1" x14ac:dyDescent="0.25">
      <c r="A566" s="53" t="s">
        <v>305</v>
      </c>
      <c r="B566" t="s">
        <v>124</v>
      </c>
      <c r="C566" t="s">
        <v>306</v>
      </c>
      <c r="D566" t="s">
        <v>148</v>
      </c>
      <c r="E566" t="s">
        <v>135</v>
      </c>
      <c r="F566" t="s">
        <v>55</v>
      </c>
      <c r="G566" t="s">
        <v>103</v>
      </c>
      <c r="H566" t="s">
        <v>128</v>
      </c>
      <c r="I566" t="s">
        <v>129</v>
      </c>
      <c r="J566" s="53" t="s">
        <v>130</v>
      </c>
      <c r="K566" t="s">
        <v>131</v>
      </c>
      <c r="L566" t="s">
        <v>129</v>
      </c>
      <c r="M566" t="s">
        <v>129</v>
      </c>
      <c r="N566" t="s">
        <v>129</v>
      </c>
      <c r="O566" s="54">
        <v>45363.051982916666</v>
      </c>
      <c r="P566" s="54">
        <v>45398.449801284725</v>
      </c>
      <c r="Q566" s="2">
        <v>45365</v>
      </c>
      <c r="R566" s="2">
        <v>45392</v>
      </c>
      <c r="S566" s="2">
        <v>45292</v>
      </c>
      <c r="T566" s="2">
        <v>45657</v>
      </c>
      <c r="U566" s="2">
        <v>45365</v>
      </c>
      <c r="V566" s="2">
        <v>45398</v>
      </c>
      <c r="W566">
        <f t="shared" si="49"/>
        <v>3</v>
      </c>
      <c r="X566">
        <f t="shared" si="50"/>
        <v>2024</v>
      </c>
      <c r="Y566">
        <f t="shared" si="51"/>
        <v>4</v>
      </c>
      <c r="Z566">
        <f t="shared" si="52"/>
        <v>2024</v>
      </c>
      <c r="AA566" s="111">
        <f t="shared" si="44"/>
        <v>35.397818368059234</v>
      </c>
    </row>
    <row r="567" spans="1:27" hidden="1" x14ac:dyDescent="0.25">
      <c r="A567" s="53" t="s">
        <v>307</v>
      </c>
      <c r="B567" t="s">
        <v>124</v>
      </c>
      <c r="C567" t="s">
        <v>308</v>
      </c>
      <c r="D567" t="s">
        <v>148</v>
      </c>
      <c r="E567" t="s">
        <v>135</v>
      </c>
      <c r="F567" t="s">
        <v>55</v>
      </c>
      <c r="G567" t="s">
        <v>104</v>
      </c>
      <c r="H567" t="s">
        <v>128</v>
      </c>
      <c r="I567" s="53" t="s">
        <v>297</v>
      </c>
      <c r="J567" s="53" t="s">
        <v>130</v>
      </c>
      <c r="K567" t="s">
        <v>131</v>
      </c>
      <c r="L567" t="s">
        <v>129</v>
      </c>
      <c r="M567" t="s">
        <v>129</v>
      </c>
      <c r="N567" t="s">
        <v>129</v>
      </c>
      <c r="O567" s="54">
        <v>45363.040917314815</v>
      </c>
      <c r="P567" s="54">
        <v>45398.449807152778</v>
      </c>
      <c r="Q567" s="2">
        <v>45364</v>
      </c>
      <c r="R567" s="2">
        <v>45392</v>
      </c>
      <c r="S567" s="2">
        <v>45292</v>
      </c>
      <c r="T567" s="2">
        <v>45657</v>
      </c>
      <c r="U567" s="2">
        <v>45366</v>
      </c>
      <c r="V567" s="2">
        <v>45398</v>
      </c>
      <c r="W567">
        <f t="shared" si="49"/>
        <v>3</v>
      </c>
      <c r="X567">
        <f t="shared" si="50"/>
        <v>2024</v>
      </c>
      <c r="Y567">
        <f t="shared" si="51"/>
        <v>4</v>
      </c>
      <c r="Z567">
        <f t="shared" si="52"/>
        <v>2024</v>
      </c>
      <c r="AA567" s="111">
        <f t="shared" si="44"/>
        <v>35.408889837963216</v>
      </c>
    </row>
    <row r="568" spans="1:27" hidden="1" x14ac:dyDescent="0.25">
      <c r="A568" s="53" t="s">
        <v>309</v>
      </c>
      <c r="B568" t="s">
        <v>124</v>
      </c>
      <c r="C568" t="s">
        <v>310</v>
      </c>
      <c r="D568" t="s">
        <v>148</v>
      </c>
      <c r="E568" t="s">
        <v>129</v>
      </c>
      <c r="F568" t="s">
        <v>129</v>
      </c>
      <c r="G568" t="s">
        <v>139</v>
      </c>
      <c r="H568" t="s">
        <v>128</v>
      </c>
      <c r="I568" t="s">
        <v>129</v>
      </c>
      <c r="J568" s="53" t="s">
        <v>130</v>
      </c>
      <c r="K568" t="s">
        <v>131</v>
      </c>
      <c r="L568" t="s">
        <v>569</v>
      </c>
      <c r="M568" t="s">
        <v>129</v>
      </c>
      <c r="N568" t="s">
        <v>627</v>
      </c>
      <c r="O568" s="54">
        <v>45362.728270520834</v>
      </c>
      <c r="P568" s="54">
        <v>45366.423376331019</v>
      </c>
      <c r="Q568" t="s">
        <v>129</v>
      </c>
      <c r="R568" t="s">
        <v>129</v>
      </c>
      <c r="S568" s="2">
        <v>45292</v>
      </c>
      <c r="T568" s="2">
        <v>45657</v>
      </c>
      <c r="U568" t="s">
        <v>129</v>
      </c>
      <c r="V568" s="2">
        <v>45366</v>
      </c>
      <c r="W568">
        <f t="shared" si="49"/>
        <v>3</v>
      </c>
      <c r="X568">
        <f t="shared" si="50"/>
        <v>2024</v>
      </c>
      <c r="Y568">
        <f t="shared" si="51"/>
        <v>3</v>
      </c>
      <c r="Z568">
        <f t="shared" si="52"/>
        <v>2024</v>
      </c>
      <c r="AA568" s="111">
        <f t="shared" si="44"/>
        <v>3.6951058101840317</v>
      </c>
    </row>
    <row r="569" spans="1:27" x14ac:dyDescent="0.25">
      <c r="A569" s="53" t="s">
        <v>976</v>
      </c>
      <c r="B569" t="s">
        <v>124</v>
      </c>
      <c r="C569" t="s">
        <v>977</v>
      </c>
      <c r="D569" t="s">
        <v>148</v>
      </c>
      <c r="E569" t="s">
        <v>129</v>
      </c>
      <c r="F569" t="s">
        <v>129</v>
      </c>
      <c r="G569" t="s">
        <v>129</v>
      </c>
      <c r="H569" t="s">
        <v>128</v>
      </c>
      <c r="I569" t="s">
        <v>129</v>
      </c>
      <c r="J569" s="53" t="s">
        <v>719</v>
      </c>
      <c r="K569" t="s">
        <v>720</v>
      </c>
      <c r="L569" t="s">
        <v>129</v>
      </c>
      <c r="M569" t="s">
        <v>129</v>
      </c>
      <c r="N569" t="s">
        <v>978</v>
      </c>
      <c r="O569" s="54">
        <v>45362.473726168981</v>
      </c>
      <c r="P569" s="54">
        <v>45363.648846747688</v>
      </c>
      <c r="Q569" s="2">
        <v>45337</v>
      </c>
      <c r="R569" t="s">
        <v>129</v>
      </c>
      <c r="S569" s="2">
        <v>45292</v>
      </c>
      <c r="T569" s="2">
        <v>45657</v>
      </c>
      <c r="U569" t="s">
        <v>129</v>
      </c>
      <c r="V569" s="2">
        <v>45363</v>
      </c>
      <c r="W569">
        <f t="shared" si="49"/>
        <v>3</v>
      </c>
      <c r="X569">
        <f t="shared" si="50"/>
        <v>2024</v>
      </c>
      <c r="Y569">
        <f t="shared" si="51"/>
        <v>3</v>
      </c>
      <c r="Z569">
        <f t="shared" si="52"/>
        <v>2024</v>
      </c>
      <c r="AA569" s="111">
        <f t="shared" si="44"/>
        <v>1.1751205787077197</v>
      </c>
    </row>
    <row r="570" spans="1:27" hidden="1" x14ac:dyDescent="0.25">
      <c r="A570" s="53" t="s">
        <v>311</v>
      </c>
      <c r="B570" t="s">
        <v>124</v>
      </c>
      <c r="C570" t="s">
        <v>312</v>
      </c>
      <c r="D570" t="s">
        <v>148</v>
      </c>
      <c r="E570" t="s">
        <v>129</v>
      </c>
      <c r="F570" t="s">
        <v>129</v>
      </c>
      <c r="G570" t="s">
        <v>139</v>
      </c>
      <c r="H570" t="s">
        <v>128</v>
      </c>
      <c r="I570" t="s">
        <v>129</v>
      </c>
      <c r="J570" s="53" t="s">
        <v>130</v>
      </c>
      <c r="K570" t="s">
        <v>131</v>
      </c>
      <c r="L570" t="s">
        <v>569</v>
      </c>
      <c r="M570" t="s">
        <v>570</v>
      </c>
      <c r="N570" t="s">
        <v>628</v>
      </c>
      <c r="O570" s="54">
        <v>45362.381892835649</v>
      </c>
      <c r="P570" s="54">
        <v>45365.643880682874</v>
      </c>
      <c r="Q570" t="s">
        <v>129</v>
      </c>
      <c r="R570" t="s">
        <v>129</v>
      </c>
      <c r="S570" s="2">
        <v>45292</v>
      </c>
      <c r="T570" s="2">
        <v>45657</v>
      </c>
      <c r="U570" t="s">
        <v>129</v>
      </c>
      <c r="V570" s="2">
        <v>45365</v>
      </c>
      <c r="W570">
        <f t="shared" si="49"/>
        <v>3</v>
      </c>
      <c r="X570">
        <f t="shared" si="50"/>
        <v>2024</v>
      </c>
      <c r="Y570">
        <f t="shared" si="51"/>
        <v>3</v>
      </c>
      <c r="Z570">
        <f t="shared" si="52"/>
        <v>2024</v>
      </c>
      <c r="AA570" s="111">
        <f t="shared" si="44"/>
        <v>3.2619878472251003</v>
      </c>
    </row>
    <row r="571" spans="1:27" hidden="1" x14ac:dyDescent="0.25">
      <c r="A571" s="53" t="s">
        <v>313</v>
      </c>
      <c r="B571" t="s">
        <v>124</v>
      </c>
      <c r="C571" t="s">
        <v>314</v>
      </c>
      <c r="D571" t="s">
        <v>148</v>
      </c>
      <c r="E571" t="s">
        <v>135</v>
      </c>
      <c r="F571" t="s">
        <v>56</v>
      </c>
      <c r="G571" t="s">
        <v>104</v>
      </c>
      <c r="H571" t="s">
        <v>128</v>
      </c>
      <c r="I571" s="53" t="s">
        <v>297</v>
      </c>
      <c r="J571" s="53" t="s">
        <v>130</v>
      </c>
      <c r="K571" t="s">
        <v>131</v>
      </c>
      <c r="L571" t="s">
        <v>129</v>
      </c>
      <c r="M571" t="s">
        <v>129</v>
      </c>
      <c r="N571" t="s">
        <v>129</v>
      </c>
      <c r="O571" s="54">
        <v>45359.332137141202</v>
      </c>
      <c r="P571" s="54">
        <v>45407.368550347222</v>
      </c>
      <c r="Q571" s="2">
        <v>45383</v>
      </c>
      <c r="R571" s="2">
        <v>45406</v>
      </c>
      <c r="S571" s="2">
        <v>45292</v>
      </c>
      <c r="T571" s="2">
        <v>45657</v>
      </c>
      <c r="U571" s="2">
        <v>45383</v>
      </c>
      <c r="V571" s="2">
        <v>45407</v>
      </c>
      <c r="W571">
        <f t="shared" si="49"/>
        <v>3</v>
      </c>
      <c r="X571">
        <f t="shared" si="50"/>
        <v>2024</v>
      </c>
      <c r="Y571">
        <f t="shared" si="51"/>
        <v>4</v>
      </c>
      <c r="Z571">
        <f t="shared" si="52"/>
        <v>2024</v>
      </c>
      <c r="AA571" s="111">
        <f t="shared" si="44"/>
        <v>48.03641320602037</v>
      </c>
    </row>
    <row r="572" spans="1:27" hidden="1" x14ac:dyDescent="0.25">
      <c r="A572" s="53" t="s">
        <v>315</v>
      </c>
      <c r="B572" t="s">
        <v>124</v>
      </c>
      <c r="C572" t="s">
        <v>316</v>
      </c>
      <c r="D572" t="s">
        <v>148</v>
      </c>
      <c r="E572" t="s">
        <v>135</v>
      </c>
      <c r="F572" t="s">
        <v>56</v>
      </c>
      <c r="G572" t="s">
        <v>104</v>
      </c>
      <c r="H572" t="s">
        <v>128</v>
      </c>
      <c r="I572" s="53" t="s">
        <v>297</v>
      </c>
      <c r="J572" s="53" t="s">
        <v>130</v>
      </c>
      <c r="K572" t="s">
        <v>131</v>
      </c>
      <c r="L572" t="s">
        <v>129</v>
      </c>
      <c r="M572" t="s">
        <v>129</v>
      </c>
      <c r="N572" t="s">
        <v>129</v>
      </c>
      <c r="O572" s="54">
        <v>45359.330896747684</v>
      </c>
      <c r="P572" s="54">
        <v>45407.36872648148</v>
      </c>
      <c r="Q572" s="2">
        <v>45383</v>
      </c>
      <c r="R572" s="2">
        <v>45406</v>
      </c>
      <c r="S572" s="2">
        <v>45292</v>
      </c>
      <c r="T572" s="2">
        <v>45657</v>
      </c>
      <c r="U572" s="2">
        <v>45384</v>
      </c>
      <c r="V572" s="2">
        <v>45407</v>
      </c>
      <c r="W572">
        <f t="shared" si="49"/>
        <v>3</v>
      </c>
      <c r="X572">
        <f t="shared" si="50"/>
        <v>2024</v>
      </c>
      <c r="Y572">
        <f t="shared" si="51"/>
        <v>4</v>
      </c>
      <c r="Z572">
        <f t="shared" si="52"/>
        <v>2024</v>
      </c>
      <c r="AA572" s="111">
        <f t="shared" si="44"/>
        <v>48.037829733795661</v>
      </c>
    </row>
    <row r="573" spans="1:27" hidden="1" x14ac:dyDescent="0.25">
      <c r="A573" s="53" t="s">
        <v>317</v>
      </c>
      <c r="B573" t="s">
        <v>124</v>
      </c>
      <c r="C573" t="s">
        <v>318</v>
      </c>
      <c r="D573" t="s">
        <v>148</v>
      </c>
      <c r="E573" t="s">
        <v>127</v>
      </c>
      <c r="F573" t="s">
        <v>55</v>
      </c>
      <c r="G573" t="s">
        <v>104</v>
      </c>
      <c r="H573" t="s">
        <v>128</v>
      </c>
      <c r="I573" s="53" t="s">
        <v>297</v>
      </c>
      <c r="J573" s="53" t="s">
        <v>130</v>
      </c>
      <c r="K573" t="s">
        <v>131</v>
      </c>
      <c r="L573" t="s">
        <v>3536</v>
      </c>
      <c r="M573" t="s">
        <v>129</v>
      </c>
      <c r="N573" t="s">
        <v>129</v>
      </c>
      <c r="O573" s="54">
        <v>45359.330176828706</v>
      </c>
      <c r="P573" s="54">
        <v>45679.384844085645</v>
      </c>
      <c r="Q573" s="2">
        <v>45364</v>
      </c>
      <c r="R573" s="2">
        <v>45392</v>
      </c>
      <c r="S573" s="2">
        <v>45292</v>
      </c>
      <c r="T573" s="2">
        <v>45657</v>
      </c>
      <c r="U573" s="2">
        <v>45365</v>
      </c>
      <c r="V573" s="2">
        <v>45679</v>
      </c>
      <c r="W573">
        <f t="shared" si="49"/>
        <v>3</v>
      </c>
      <c r="X573">
        <f t="shared" si="50"/>
        <v>2024</v>
      </c>
      <c r="Y573">
        <f t="shared" si="51"/>
        <v>1</v>
      </c>
      <c r="Z573">
        <f t="shared" si="52"/>
        <v>2025</v>
      </c>
      <c r="AA573" s="111">
        <f t="shared" si="44"/>
        <v>320.05466725693987</v>
      </c>
    </row>
    <row r="574" spans="1:27" hidden="1" x14ac:dyDescent="0.25">
      <c r="A574" s="53" t="s">
        <v>319</v>
      </c>
      <c r="B574" t="s">
        <v>124</v>
      </c>
      <c r="C574" t="s">
        <v>320</v>
      </c>
      <c r="D574" t="s">
        <v>171</v>
      </c>
      <c r="E574" t="s">
        <v>129</v>
      </c>
      <c r="F574" t="s">
        <v>129</v>
      </c>
      <c r="G574" t="s">
        <v>139</v>
      </c>
      <c r="H574" t="s">
        <v>128</v>
      </c>
      <c r="I574" t="s">
        <v>129</v>
      </c>
      <c r="J574" s="53" t="s">
        <v>130</v>
      </c>
      <c r="K574" t="s">
        <v>131</v>
      </c>
      <c r="L574" t="s">
        <v>569</v>
      </c>
      <c r="M574" t="s">
        <v>570</v>
      </c>
      <c r="N574" t="s">
        <v>629</v>
      </c>
      <c r="O574" s="54">
        <v>45358.7504815625</v>
      </c>
      <c r="P574" s="54">
        <v>45363.395224143518</v>
      </c>
      <c r="Q574" t="s">
        <v>129</v>
      </c>
      <c r="R574" t="s">
        <v>129</v>
      </c>
      <c r="S574" s="2">
        <v>45292</v>
      </c>
      <c r="T574" s="2">
        <v>45657</v>
      </c>
      <c r="U574" t="s">
        <v>129</v>
      </c>
      <c r="V574" s="2">
        <v>45362</v>
      </c>
      <c r="W574">
        <f t="shared" si="49"/>
        <v>3</v>
      </c>
      <c r="X574">
        <f t="shared" si="50"/>
        <v>2024</v>
      </c>
      <c r="Y574">
        <f t="shared" si="51"/>
        <v>3</v>
      </c>
      <c r="Z574">
        <f t="shared" si="52"/>
        <v>2024</v>
      </c>
      <c r="AA574" s="111">
        <f t="shared" si="44"/>
        <v>4.6447425810183631</v>
      </c>
    </row>
    <row r="575" spans="1:27" hidden="1" x14ac:dyDescent="0.25">
      <c r="A575" s="53" t="s">
        <v>321</v>
      </c>
      <c r="B575" t="s">
        <v>124</v>
      </c>
      <c r="C575" t="s">
        <v>322</v>
      </c>
      <c r="D575" t="s">
        <v>148</v>
      </c>
      <c r="E575" t="s">
        <v>129</v>
      </c>
      <c r="F575" t="s">
        <v>129</v>
      </c>
      <c r="G575" t="s">
        <v>139</v>
      </c>
      <c r="H575" t="s">
        <v>128</v>
      </c>
      <c r="I575" t="s">
        <v>129</v>
      </c>
      <c r="J575" s="53" t="s">
        <v>130</v>
      </c>
      <c r="K575" t="s">
        <v>131</v>
      </c>
      <c r="L575" t="s">
        <v>569</v>
      </c>
      <c r="M575" t="s">
        <v>570</v>
      </c>
      <c r="N575" t="s">
        <v>630</v>
      </c>
      <c r="O575" s="54">
        <v>45358.735455266207</v>
      </c>
      <c r="P575" s="54">
        <v>45363.396470613428</v>
      </c>
      <c r="Q575" s="2">
        <v>45358</v>
      </c>
      <c r="R575" t="s">
        <v>129</v>
      </c>
      <c r="S575" s="2">
        <v>45292</v>
      </c>
      <c r="T575" s="2">
        <v>45657</v>
      </c>
      <c r="U575" t="s">
        <v>129</v>
      </c>
      <c r="V575" s="2">
        <v>45363</v>
      </c>
      <c r="W575">
        <f t="shared" si="49"/>
        <v>3</v>
      </c>
      <c r="X575">
        <f t="shared" si="50"/>
        <v>2024</v>
      </c>
      <c r="Y575">
        <f t="shared" si="51"/>
        <v>3</v>
      </c>
      <c r="Z575">
        <f t="shared" si="52"/>
        <v>2024</v>
      </c>
      <c r="AA575" s="111">
        <f t="shared" si="44"/>
        <v>4.6610153472211096</v>
      </c>
    </row>
    <row r="576" spans="1:27" hidden="1" x14ac:dyDescent="0.25">
      <c r="A576" s="53" t="s">
        <v>323</v>
      </c>
      <c r="B576" t="s">
        <v>124</v>
      </c>
      <c r="C576" t="s">
        <v>324</v>
      </c>
      <c r="D576" t="s">
        <v>148</v>
      </c>
      <c r="E576" t="s">
        <v>129</v>
      </c>
      <c r="F576" t="s">
        <v>129</v>
      </c>
      <c r="G576" t="s">
        <v>139</v>
      </c>
      <c r="H576" t="s">
        <v>128</v>
      </c>
      <c r="I576" t="s">
        <v>129</v>
      </c>
      <c r="J576" s="53" t="s">
        <v>130</v>
      </c>
      <c r="K576" t="s">
        <v>131</v>
      </c>
      <c r="L576" t="s">
        <v>569</v>
      </c>
      <c r="M576" t="s">
        <v>570</v>
      </c>
      <c r="N576" t="s">
        <v>631</v>
      </c>
      <c r="O576" s="54">
        <v>45358.717358263886</v>
      </c>
      <c r="P576" s="54">
        <v>45358.728575277775</v>
      </c>
      <c r="Q576" t="s">
        <v>129</v>
      </c>
      <c r="R576" t="s">
        <v>129</v>
      </c>
      <c r="S576" s="2">
        <v>45292</v>
      </c>
      <c r="T576" s="2">
        <v>45657</v>
      </c>
      <c r="U576" t="s">
        <v>129</v>
      </c>
      <c r="V576" s="2">
        <v>45358</v>
      </c>
      <c r="W576">
        <f t="shared" si="49"/>
        <v>3</v>
      </c>
      <c r="X576">
        <f t="shared" si="50"/>
        <v>2024</v>
      </c>
      <c r="Y576">
        <f t="shared" si="51"/>
        <v>3</v>
      </c>
      <c r="Z576">
        <f t="shared" si="52"/>
        <v>2024</v>
      </c>
      <c r="AA576" s="111">
        <f t="shared" si="44"/>
        <v>1.1217013889108784E-2</v>
      </c>
    </row>
    <row r="577" spans="1:27" hidden="1" x14ac:dyDescent="0.25">
      <c r="A577" s="53" t="s">
        <v>325</v>
      </c>
      <c r="B577" t="s">
        <v>124</v>
      </c>
      <c r="C577" t="s">
        <v>326</v>
      </c>
      <c r="D577" t="s">
        <v>148</v>
      </c>
      <c r="E577" t="s">
        <v>129</v>
      </c>
      <c r="F577" t="s">
        <v>129</v>
      </c>
      <c r="G577" t="s">
        <v>139</v>
      </c>
      <c r="H577" t="s">
        <v>128</v>
      </c>
      <c r="I577" t="s">
        <v>129</v>
      </c>
      <c r="J577" s="53" t="s">
        <v>130</v>
      </c>
      <c r="K577" t="s">
        <v>131</v>
      </c>
      <c r="L577" t="s">
        <v>569</v>
      </c>
      <c r="M577" t="s">
        <v>570</v>
      </c>
      <c r="N577" t="s">
        <v>632</v>
      </c>
      <c r="O577" s="54">
        <v>45358.700997453707</v>
      </c>
      <c r="P577" s="54">
        <v>45359.461562615739</v>
      </c>
      <c r="Q577" t="s">
        <v>129</v>
      </c>
      <c r="R577" t="s">
        <v>129</v>
      </c>
      <c r="S577" s="2">
        <v>45292</v>
      </c>
      <c r="T577" s="2">
        <v>45657</v>
      </c>
      <c r="U577" t="s">
        <v>129</v>
      </c>
      <c r="V577" s="2">
        <v>45359</v>
      </c>
      <c r="W577">
        <f t="shared" si="49"/>
        <v>3</v>
      </c>
      <c r="X577">
        <f t="shared" si="50"/>
        <v>2024</v>
      </c>
      <c r="Y577">
        <f t="shared" si="51"/>
        <v>3</v>
      </c>
      <c r="Z577">
        <f t="shared" si="52"/>
        <v>2024</v>
      </c>
      <c r="AA577" s="111">
        <f t="shared" si="44"/>
        <v>0.76056516203243518</v>
      </c>
    </row>
    <row r="578" spans="1:27" hidden="1" x14ac:dyDescent="0.25">
      <c r="A578" s="53" t="s">
        <v>327</v>
      </c>
      <c r="B578" t="s">
        <v>124</v>
      </c>
      <c r="C578" t="s">
        <v>328</v>
      </c>
      <c r="D578" t="s">
        <v>148</v>
      </c>
      <c r="E578" t="s">
        <v>129</v>
      </c>
      <c r="F578" t="s">
        <v>129</v>
      </c>
      <c r="G578" t="s">
        <v>139</v>
      </c>
      <c r="H578" t="s">
        <v>128</v>
      </c>
      <c r="I578" t="s">
        <v>129</v>
      </c>
      <c r="J578" s="53" t="s">
        <v>130</v>
      </c>
      <c r="K578" t="s">
        <v>131</v>
      </c>
      <c r="L578" t="s">
        <v>569</v>
      </c>
      <c r="M578" t="s">
        <v>570</v>
      </c>
      <c r="N578" t="s">
        <v>633</v>
      </c>
      <c r="O578" s="54">
        <v>45358.449101770835</v>
      </c>
      <c r="P578" s="54">
        <v>45359.460854201388</v>
      </c>
      <c r="Q578" t="s">
        <v>129</v>
      </c>
      <c r="R578" t="s">
        <v>129</v>
      </c>
      <c r="S578" s="2">
        <v>45292</v>
      </c>
      <c r="T578" s="2">
        <v>45657</v>
      </c>
      <c r="U578" t="s">
        <v>129</v>
      </c>
      <c r="V578" s="2">
        <v>45359</v>
      </c>
      <c r="W578">
        <f t="shared" si="49"/>
        <v>3</v>
      </c>
      <c r="X578">
        <f t="shared" si="50"/>
        <v>2024</v>
      </c>
      <c r="Y578">
        <f t="shared" si="51"/>
        <v>3</v>
      </c>
      <c r="Z578">
        <f t="shared" si="52"/>
        <v>2024</v>
      </c>
      <c r="AA578" s="111">
        <f t="shared" si="44"/>
        <v>1.0117524305533152</v>
      </c>
    </row>
    <row r="579" spans="1:27" hidden="1" x14ac:dyDescent="0.25">
      <c r="A579" s="53" t="s">
        <v>329</v>
      </c>
      <c r="B579" t="s">
        <v>124</v>
      </c>
      <c r="C579" t="s">
        <v>330</v>
      </c>
      <c r="D579" t="s">
        <v>171</v>
      </c>
      <c r="E579" t="s">
        <v>129</v>
      </c>
      <c r="F579" t="s">
        <v>129</v>
      </c>
      <c r="G579" t="s">
        <v>139</v>
      </c>
      <c r="H579" t="s">
        <v>128</v>
      </c>
      <c r="I579" t="s">
        <v>129</v>
      </c>
      <c r="J579" s="53" t="s">
        <v>130</v>
      </c>
      <c r="K579" t="s">
        <v>131</v>
      </c>
      <c r="L579" t="s">
        <v>129</v>
      </c>
      <c r="M579" t="s">
        <v>129</v>
      </c>
      <c r="N579" t="s">
        <v>129</v>
      </c>
      <c r="O579" s="54">
        <v>45357.681946504628</v>
      </c>
      <c r="P579" s="54">
        <v>45407.525182997684</v>
      </c>
      <c r="Q579" t="s">
        <v>129</v>
      </c>
      <c r="R579" t="s">
        <v>129</v>
      </c>
      <c r="S579" s="2">
        <v>45292</v>
      </c>
      <c r="T579" s="2">
        <v>45657</v>
      </c>
      <c r="U579" t="s">
        <v>129</v>
      </c>
      <c r="V579" t="s">
        <v>129</v>
      </c>
      <c r="W579">
        <f t="shared" si="49"/>
        <v>3</v>
      </c>
      <c r="X579">
        <f t="shared" si="50"/>
        <v>2024</v>
      </c>
      <c r="Y579">
        <f t="shared" si="51"/>
        <v>4</v>
      </c>
      <c r="Z579">
        <f t="shared" si="52"/>
        <v>2024</v>
      </c>
      <c r="AA579" s="111">
        <f t="shared" ref="AA579:AA642" si="53">IFERROR(P579-O579,0)</f>
        <v>49.843236493055883</v>
      </c>
    </row>
    <row r="580" spans="1:27" x14ac:dyDescent="0.25">
      <c r="A580" s="53" t="s">
        <v>979</v>
      </c>
      <c r="B580" t="s">
        <v>124</v>
      </c>
      <c r="C580" t="s">
        <v>980</v>
      </c>
      <c r="D580" t="s">
        <v>148</v>
      </c>
      <c r="E580" t="s">
        <v>129</v>
      </c>
      <c r="F580" t="s">
        <v>129</v>
      </c>
      <c r="G580" t="s">
        <v>129</v>
      </c>
      <c r="H580" t="s">
        <v>128</v>
      </c>
      <c r="I580" t="s">
        <v>129</v>
      </c>
      <c r="J580" s="53" t="s">
        <v>719</v>
      </c>
      <c r="K580" t="s">
        <v>720</v>
      </c>
      <c r="L580" t="s">
        <v>129</v>
      </c>
      <c r="M580" t="s">
        <v>129</v>
      </c>
      <c r="N580" t="s">
        <v>981</v>
      </c>
      <c r="O580" s="54">
        <v>45356.749301840275</v>
      </c>
      <c r="P580" s="54">
        <v>45366.410261446763</v>
      </c>
      <c r="Q580" s="2">
        <v>45337</v>
      </c>
      <c r="R580" t="s">
        <v>129</v>
      </c>
      <c r="S580" s="2">
        <v>45292</v>
      </c>
      <c r="T580" s="2">
        <v>45657</v>
      </c>
      <c r="U580" s="2">
        <v>45359</v>
      </c>
      <c r="V580" s="2">
        <v>45366</v>
      </c>
      <c r="W580">
        <f t="shared" si="49"/>
        <v>3</v>
      </c>
      <c r="X580">
        <f t="shared" si="50"/>
        <v>2024</v>
      </c>
      <c r="Y580">
        <f t="shared" si="51"/>
        <v>3</v>
      </c>
      <c r="Z580">
        <f t="shared" si="52"/>
        <v>2024</v>
      </c>
      <c r="AA580" s="111">
        <f t="shared" si="53"/>
        <v>9.6609596064881771</v>
      </c>
    </row>
    <row r="581" spans="1:27" hidden="1" x14ac:dyDescent="0.25">
      <c r="A581" s="53" t="s">
        <v>331</v>
      </c>
      <c r="B581" t="s">
        <v>124</v>
      </c>
      <c r="C581" t="s">
        <v>332</v>
      </c>
      <c r="D581" t="s">
        <v>148</v>
      </c>
      <c r="E581" t="s">
        <v>129</v>
      </c>
      <c r="F581" t="s">
        <v>129</v>
      </c>
      <c r="G581" t="s">
        <v>139</v>
      </c>
      <c r="H581" t="s">
        <v>128</v>
      </c>
      <c r="I581" t="s">
        <v>129</v>
      </c>
      <c r="J581" s="53" t="s">
        <v>130</v>
      </c>
      <c r="K581" t="s">
        <v>131</v>
      </c>
      <c r="L581" t="s">
        <v>569</v>
      </c>
      <c r="M581" t="s">
        <v>570</v>
      </c>
      <c r="N581" t="s">
        <v>634</v>
      </c>
      <c r="O581" s="54">
        <v>45356.65357412037</v>
      </c>
      <c r="P581" s="54">
        <v>45359.462513611114</v>
      </c>
      <c r="Q581" s="2">
        <v>45292</v>
      </c>
      <c r="R581" s="2">
        <v>45657</v>
      </c>
      <c r="S581" s="2">
        <v>45292</v>
      </c>
      <c r="T581" s="2">
        <v>45657</v>
      </c>
      <c r="U581" t="s">
        <v>129</v>
      </c>
      <c r="V581" s="2">
        <v>45359</v>
      </c>
      <c r="W581">
        <f t="shared" si="49"/>
        <v>3</v>
      </c>
      <c r="X581">
        <f t="shared" si="50"/>
        <v>2024</v>
      </c>
      <c r="Y581">
        <f t="shared" si="51"/>
        <v>3</v>
      </c>
      <c r="Z581">
        <f t="shared" si="52"/>
        <v>2024</v>
      </c>
      <c r="AA581" s="111">
        <f t="shared" si="53"/>
        <v>2.8089394907437963</v>
      </c>
    </row>
    <row r="582" spans="1:27" hidden="1" x14ac:dyDescent="0.25">
      <c r="A582" s="53" t="s">
        <v>333</v>
      </c>
      <c r="B582" t="s">
        <v>124</v>
      </c>
      <c r="C582" t="s">
        <v>334</v>
      </c>
      <c r="D582" t="s">
        <v>148</v>
      </c>
      <c r="E582" t="s">
        <v>129</v>
      </c>
      <c r="F582" t="s">
        <v>129</v>
      </c>
      <c r="G582" t="s">
        <v>139</v>
      </c>
      <c r="H582" t="s">
        <v>128</v>
      </c>
      <c r="I582" t="s">
        <v>129</v>
      </c>
      <c r="J582" s="53" t="s">
        <v>130</v>
      </c>
      <c r="K582" t="s">
        <v>131</v>
      </c>
      <c r="L582" t="s">
        <v>569</v>
      </c>
      <c r="M582" t="s">
        <v>570</v>
      </c>
      <c r="N582" t="s">
        <v>635</v>
      </c>
      <c r="O582" s="54">
        <v>45356.372938194443</v>
      </c>
      <c r="P582" s="54">
        <v>45356.653925439816</v>
      </c>
      <c r="Q582" s="2">
        <v>45292</v>
      </c>
      <c r="R582" s="2">
        <v>45657</v>
      </c>
      <c r="S582" s="2">
        <v>45292</v>
      </c>
      <c r="T582" s="2">
        <v>45657</v>
      </c>
      <c r="U582" t="s">
        <v>129</v>
      </c>
      <c r="V582" s="2">
        <v>45356</v>
      </c>
      <c r="W582">
        <f t="shared" si="49"/>
        <v>3</v>
      </c>
      <c r="X582">
        <f t="shared" si="50"/>
        <v>2024</v>
      </c>
      <c r="Y582">
        <f t="shared" si="51"/>
        <v>3</v>
      </c>
      <c r="Z582">
        <f t="shared" si="52"/>
        <v>2024</v>
      </c>
      <c r="AA582" s="111">
        <f t="shared" si="53"/>
        <v>0.28098724537267117</v>
      </c>
    </row>
    <row r="583" spans="1:27" hidden="1" x14ac:dyDescent="0.25">
      <c r="A583" s="53" t="s">
        <v>335</v>
      </c>
      <c r="B583" t="s">
        <v>124</v>
      </c>
      <c r="C583" t="s">
        <v>336</v>
      </c>
      <c r="D583" t="s">
        <v>148</v>
      </c>
      <c r="E583" t="s">
        <v>129</v>
      </c>
      <c r="F583" t="s">
        <v>129</v>
      </c>
      <c r="G583" t="s">
        <v>139</v>
      </c>
      <c r="H583" t="s">
        <v>128</v>
      </c>
      <c r="I583" t="s">
        <v>129</v>
      </c>
      <c r="J583" s="53" t="s">
        <v>130</v>
      </c>
      <c r="K583" t="s">
        <v>131</v>
      </c>
      <c r="L583" t="s">
        <v>569</v>
      </c>
      <c r="M583" t="s">
        <v>570</v>
      </c>
      <c r="N583" t="s">
        <v>636</v>
      </c>
      <c r="O583" s="54">
        <v>45356.356429004627</v>
      </c>
      <c r="P583" s="54">
        <v>45356.657470706021</v>
      </c>
      <c r="Q583" s="2">
        <v>45292</v>
      </c>
      <c r="R583" s="2">
        <v>45657</v>
      </c>
      <c r="S583" s="2">
        <v>45292</v>
      </c>
      <c r="T583" s="2">
        <v>45657</v>
      </c>
      <c r="U583" t="s">
        <v>129</v>
      </c>
      <c r="V583" s="2">
        <v>45356</v>
      </c>
      <c r="W583">
        <f t="shared" si="49"/>
        <v>3</v>
      </c>
      <c r="X583">
        <f t="shared" si="50"/>
        <v>2024</v>
      </c>
      <c r="Y583">
        <f t="shared" si="51"/>
        <v>3</v>
      </c>
      <c r="Z583">
        <f t="shared" si="52"/>
        <v>2024</v>
      </c>
      <c r="AA583" s="111">
        <f t="shared" si="53"/>
        <v>0.30104170139384223</v>
      </c>
    </row>
    <row r="584" spans="1:27" hidden="1" x14ac:dyDescent="0.25">
      <c r="A584" s="53" t="s">
        <v>337</v>
      </c>
      <c r="B584" t="s">
        <v>124</v>
      </c>
      <c r="C584" t="s">
        <v>338</v>
      </c>
      <c r="D584" t="s">
        <v>148</v>
      </c>
      <c r="E584" t="s">
        <v>129</v>
      </c>
      <c r="F584" t="s">
        <v>129</v>
      </c>
      <c r="G584" t="s">
        <v>139</v>
      </c>
      <c r="H584" t="s">
        <v>128</v>
      </c>
      <c r="I584" t="s">
        <v>129</v>
      </c>
      <c r="J584" s="53" t="s">
        <v>130</v>
      </c>
      <c r="K584" t="s">
        <v>131</v>
      </c>
      <c r="L584" t="s">
        <v>129</v>
      </c>
      <c r="M584" t="s">
        <v>570</v>
      </c>
      <c r="N584" t="s">
        <v>129</v>
      </c>
      <c r="O584" s="54">
        <v>45355.563674305558</v>
      </c>
      <c r="P584" s="54">
        <v>45385.552541562502</v>
      </c>
      <c r="Q584" s="2">
        <v>45352</v>
      </c>
      <c r="R584" t="s">
        <v>129</v>
      </c>
      <c r="S584" s="2">
        <v>45292</v>
      </c>
      <c r="T584" s="2">
        <v>45657</v>
      </c>
      <c r="U584" s="2">
        <v>45357</v>
      </c>
      <c r="V584" s="2">
        <v>45385</v>
      </c>
      <c r="W584">
        <f t="shared" si="49"/>
        <v>3</v>
      </c>
      <c r="X584">
        <f t="shared" si="50"/>
        <v>2024</v>
      </c>
      <c r="Y584">
        <f t="shared" si="51"/>
        <v>4</v>
      </c>
      <c r="Z584">
        <f t="shared" si="52"/>
        <v>2024</v>
      </c>
      <c r="AA584" s="111">
        <f t="shared" si="53"/>
        <v>29.988867256943195</v>
      </c>
    </row>
    <row r="585" spans="1:27" hidden="1" x14ac:dyDescent="0.25">
      <c r="A585" s="53" t="s">
        <v>339</v>
      </c>
      <c r="B585" t="s">
        <v>124</v>
      </c>
      <c r="C585" t="s">
        <v>340</v>
      </c>
      <c r="D585" t="s">
        <v>171</v>
      </c>
      <c r="E585" t="s">
        <v>129</v>
      </c>
      <c r="F585" t="s">
        <v>129</v>
      </c>
      <c r="G585" t="s">
        <v>139</v>
      </c>
      <c r="H585" t="s">
        <v>128</v>
      </c>
      <c r="I585" t="s">
        <v>129</v>
      </c>
      <c r="J585" s="53" t="s">
        <v>130</v>
      </c>
      <c r="K585" t="s">
        <v>131</v>
      </c>
      <c r="L585" t="s">
        <v>569</v>
      </c>
      <c r="M585" t="s">
        <v>570</v>
      </c>
      <c r="N585" t="s">
        <v>637</v>
      </c>
      <c r="O585" s="54">
        <v>45355.560062395831</v>
      </c>
      <c r="P585" s="54">
        <v>45358.419168993052</v>
      </c>
      <c r="Q585" s="2">
        <v>45292</v>
      </c>
      <c r="R585" s="2">
        <v>45657</v>
      </c>
      <c r="S585" s="2">
        <v>45292</v>
      </c>
      <c r="T585" s="2">
        <v>45657</v>
      </c>
      <c r="U585" t="s">
        <v>129</v>
      </c>
      <c r="V585" t="s">
        <v>129</v>
      </c>
      <c r="W585">
        <f t="shared" si="49"/>
        <v>3</v>
      </c>
      <c r="X585">
        <f t="shared" si="50"/>
        <v>2024</v>
      </c>
      <c r="Y585">
        <f t="shared" si="51"/>
        <v>3</v>
      </c>
      <c r="Z585">
        <f t="shared" si="52"/>
        <v>2024</v>
      </c>
      <c r="AA585" s="111">
        <f t="shared" si="53"/>
        <v>2.8591065972213983</v>
      </c>
    </row>
    <row r="586" spans="1:27" hidden="1" x14ac:dyDescent="0.25">
      <c r="A586" s="53" t="s">
        <v>341</v>
      </c>
      <c r="B586" t="s">
        <v>124</v>
      </c>
      <c r="C586" t="s">
        <v>342</v>
      </c>
      <c r="D586" t="s">
        <v>148</v>
      </c>
      <c r="E586" t="s">
        <v>129</v>
      </c>
      <c r="F586" t="s">
        <v>129</v>
      </c>
      <c r="G586" t="s">
        <v>139</v>
      </c>
      <c r="H586" t="s">
        <v>128</v>
      </c>
      <c r="I586" t="s">
        <v>129</v>
      </c>
      <c r="J586" s="53" t="s">
        <v>130</v>
      </c>
      <c r="K586" t="s">
        <v>131</v>
      </c>
      <c r="L586" t="s">
        <v>569</v>
      </c>
      <c r="M586" t="s">
        <v>570</v>
      </c>
      <c r="N586" t="s">
        <v>638</v>
      </c>
      <c r="O586" s="54">
        <v>45355.494137546295</v>
      </c>
      <c r="P586" s="54">
        <v>45356.536602291664</v>
      </c>
      <c r="Q586" s="2">
        <v>45355</v>
      </c>
      <c r="R586" s="2">
        <v>45657</v>
      </c>
      <c r="S586" s="2">
        <v>45292</v>
      </c>
      <c r="T586" s="2">
        <v>45657</v>
      </c>
      <c r="U586" t="s">
        <v>129</v>
      </c>
      <c r="V586" s="2">
        <v>45356</v>
      </c>
      <c r="W586">
        <f t="shared" si="49"/>
        <v>3</v>
      </c>
      <c r="X586">
        <f t="shared" si="50"/>
        <v>2024</v>
      </c>
      <c r="Y586">
        <f t="shared" si="51"/>
        <v>3</v>
      </c>
      <c r="Z586">
        <f t="shared" si="52"/>
        <v>2024</v>
      </c>
      <c r="AA586" s="111">
        <f t="shared" si="53"/>
        <v>1.042464745369216</v>
      </c>
    </row>
    <row r="587" spans="1:27" hidden="1" x14ac:dyDescent="0.25">
      <c r="A587" s="53" t="s">
        <v>343</v>
      </c>
      <c r="B587" t="s">
        <v>124</v>
      </c>
      <c r="C587" t="s">
        <v>344</v>
      </c>
      <c r="D587" t="s">
        <v>148</v>
      </c>
      <c r="E587" t="s">
        <v>129</v>
      </c>
      <c r="F587" t="s">
        <v>129</v>
      </c>
      <c r="G587" t="s">
        <v>139</v>
      </c>
      <c r="H587" t="s">
        <v>128</v>
      </c>
      <c r="I587" t="s">
        <v>129</v>
      </c>
      <c r="J587" s="53" t="s">
        <v>130</v>
      </c>
      <c r="K587" t="s">
        <v>131</v>
      </c>
      <c r="L587" t="s">
        <v>569</v>
      </c>
      <c r="M587" t="s">
        <v>570</v>
      </c>
      <c r="N587" t="s">
        <v>639</v>
      </c>
      <c r="O587" s="54">
        <v>45355.457212847221</v>
      </c>
      <c r="P587" s="54">
        <v>45356.439966226855</v>
      </c>
      <c r="Q587" s="2">
        <v>45355</v>
      </c>
      <c r="R587" s="2">
        <v>45657</v>
      </c>
      <c r="S587" s="2">
        <v>45292</v>
      </c>
      <c r="T587" s="2">
        <v>45657</v>
      </c>
      <c r="U587" t="s">
        <v>129</v>
      </c>
      <c r="V587" s="2">
        <v>45356</v>
      </c>
      <c r="W587">
        <f t="shared" si="49"/>
        <v>3</v>
      </c>
      <c r="X587">
        <f t="shared" si="50"/>
        <v>2024</v>
      </c>
      <c r="Y587">
        <f t="shared" si="51"/>
        <v>3</v>
      </c>
      <c r="Z587">
        <f t="shared" si="52"/>
        <v>2024</v>
      </c>
      <c r="AA587" s="111">
        <f t="shared" si="53"/>
        <v>0.98275337963423226</v>
      </c>
    </row>
    <row r="588" spans="1:27" hidden="1" x14ac:dyDescent="0.25">
      <c r="A588" s="53" t="s">
        <v>345</v>
      </c>
      <c r="B588" t="s">
        <v>124</v>
      </c>
      <c r="C588" t="s">
        <v>346</v>
      </c>
      <c r="D588" t="s">
        <v>148</v>
      </c>
      <c r="E588" t="s">
        <v>129</v>
      </c>
      <c r="F588" t="s">
        <v>129</v>
      </c>
      <c r="G588" t="s">
        <v>139</v>
      </c>
      <c r="H588" t="s">
        <v>128</v>
      </c>
      <c r="I588" t="s">
        <v>129</v>
      </c>
      <c r="J588" s="53" t="s">
        <v>130</v>
      </c>
      <c r="K588" t="s">
        <v>131</v>
      </c>
      <c r="L588" t="s">
        <v>129</v>
      </c>
      <c r="M588" t="s">
        <v>129</v>
      </c>
      <c r="N588" t="s">
        <v>640</v>
      </c>
      <c r="O588" s="54">
        <v>45352.650920011576</v>
      </c>
      <c r="P588" s="54">
        <v>45373.571696342595</v>
      </c>
      <c r="Q588" s="2">
        <v>45352</v>
      </c>
      <c r="R588" s="2">
        <v>45657</v>
      </c>
      <c r="S588" s="2">
        <v>45292</v>
      </c>
      <c r="T588" s="2">
        <v>45657</v>
      </c>
      <c r="U588" s="2">
        <v>45355</v>
      </c>
      <c r="V588" s="2">
        <v>45373</v>
      </c>
      <c r="W588">
        <f t="shared" si="49"/>
        <v>3</v>
      </c>
      <c r="X588">
        <f t="shared" si="50"/>
        <v>2024</v>
      </c>
      <c r="Y588">
        <f t="shared" si="51"/>
        <v>3</v>
      </c>
      <c r="Z588">
        <f t="shared" si="52"/>
        <v>2024</v>
      </c>
      <c r="AA588" s="111">
        <f t="shared" si="53"/>
        <v>20.920776331018715</v>
      </c>
    </row>
    <row r="589" spans="1:27" hidden="1" x14ac:dyDescent="0.25">
      <c r="A589" s="53" t="s">
        <v>347</v>
      </c>
      <c r="B589" t="s">
        <v>124</v>
      </c>
      <c r="C589" t="s">
        <v>348</v>
      </c>
      <c r="D589" t="s">
        <v>148</v>
      </c>
      <c r="E589" t="s">
        <v>129</v>
      </c>
      <c r="F589" t="s">
        <v>129</v>
      </c>
      <c r="G589" t="s">
        <v>139</v>
      </c>
      <c r="H589" t="s">
        <v>128</v>
      </c>
      <c r="I589" t="s">
        <v>129</v>
      </c>
      <c r="J589" s="53" t="s">
        <v>130</v>
      </c>
      <c r="K589" t="s">
        <v>131</v>
      </c>
      <c r="L589" t="s">
        <v>569</v>
      </c>
      <c r="M589" t="s">
        <v>570</v>
      </c>
      <c r="N589" t="s">
        <v>641</v>
      </c>
      <c r="O589" s="54">
        <v>45352.446111481484</v>
      </c>
      <c r="P589" s="54">
        <v>45355.474179861114</v>
      </c>
      <c r="Q589" s="2">
        <v>45352</v>
      </c>
      <c r="R589" s="2">
        <v>45657</v>
      </c>
      <c r="S589" s="2">
        <v>45292</v>
      </c>
      <c r="T589" s="2">
        <v>45657</v>
      </c>
      <c r="U589" t="s">
        <v>129</v>
      </c>
      <c r="V589" s="2">
        <v>45355</v>
      </c>
      <c r="W589">
        <f t="shared" si="49"/>
        <v>3</v>
      </c>
      <c r="X589">
        <f t="shared" si="50"/>
        <v>2024</v>
      </c>
      <c r="Y589">
        <f t="shared" si="51"/>
        <v>3</v>
      </c>
      <c r="Z589">
        <f t="shared" si="52"/>
        <v>2024</v>
      </c>
      <c r="AA589" s="111">
        <f t="shared" si="53"/>
        <v>3.0280683796299854</v>
      </c>
    </row>
    <row r="590" spans="1:27" hidden="1" x14ac:dyDescent="0.25">
      <c r="A590" s="53" t="s">
        <v>349</v>
      </c>
      <c r="B590" t="s">
        <v>124</v>
      </c>
      <c r="C590" t="s">
        <v>350</v>
      </c>
      <c r="D590" t="s">
        <v>148</v>
      </c>
      <c r="E590" t="s">
        <v>129</v>
      </c>
      <c r="F590" t="s">
        <v>129</v>
      </c>
      <c r="G590" t="s">
        <v>139</v>
      </c>
      <c r="H590" t="s">
        <v>128</v>
      </c>
      <c r="I590" t="s">
        <v>129</v>
      </c>
      <c r="J590" s="53" t="s">
        <v>130</v>
      </c>
      <c r="K590" t="s">
        <v>131</v>
      </c>
      <c r="L590" t="s">
        <v>569</v>
      </c>
      <c r="M590" t="s">
        <v>570</v>
      </c>
      <c r="N590" t="s">
        <v>642</v>
      </c>
      <c r="O590" s="54">
        <v>45352.43953635417</v>
      </c>
      <c r="P590" s="54">
        <v>45356.536063020831</v>
      </c>
      <c r="Q590" s="2">
        <v>45352</v>
      </c>
      <c r="R590" s="2">
        <v>45657</v>
      </c>
      <c r="S590" s="2">
        <v>45292</v>
      </c>
      <c r="T590" s="2">
        <v>45657</v>
      </c>
      <c r="U590" t="s">
        <v>129</v>
      </c>
      <c r="V590" s="2">
        <v>45356</v>
      </c>
      <c r="W590">
        <f t="shared" si="49"/>
        <v>3</v>
      </c>
      <c r="X590">
        <f t="shared" si="50"/>
        <v>2024</v>
      </c>
      <c r="Y590">
        <f t="shared" si="51"/>
        <v>3</v>
      </c>
      <c r="Z590">
        <f t="shared" si="52"/>
        <v>2024</v>
      </c>
      <c r="AA590" s="111">
        <f t="shared" si="53"/>
        <v>4.0965266666607931</v>
      </c>
    </row>
    <row r="591" spans="1:27" hidden="1" x14ac:dyDescent="0.25">
      <c r="A591" s="53" t="s">
        <v>351</v>
      </c>
      <c r="B591" t="s">
        <v>124</v>
      </c>
      <c r="C591" t="s">
        <v>352</v>
      </c>
      <c r="D591" t="s">
        <v>148</v>
      </c>
      <c r="E591" t="s">
        <v>129</v>
      </c>
      <c r="F591" t="s">
        <v>129</v>
      </c>
      <c r="G591" t="s">
        <v>139</v>
      </c>
      <c r="H591" t="s">
        <v>128</v>
      </c>
      <c r="I591" t="s">
        <v>129</v>
      </c>
      <c r="J591" s="53" t="s">
        <v>130</v>
      </c>
      <c r="K591" t="s">
        <v>131</v>
      </c>
      <c r="L591" t="s">
        <v>569</v>
      </c>
      <c r="M591" t="s">
        <v>570</v>
      </c>
      <c r="N591" t="s">
        <v>643</v>
      </c>
      <c r="O591" s="54">
        <v>45352.431961319446</v>
      </c>
      <c r="P591" s="54">
        <v>45356.440819166666</v>
      </c>
      <c r="Q591" s="2">
        <v>45352</v>
      </c>
      <c r="R591" s="2">
        <v>45657</v>
      </c>
      <c r="S591" s="2">
        <v>45292</v>
      </c>
      <c r="T591" s="2">
        <v>45657</v>
      </c>
      <c r="U591" t="s">
        <v>129</v>
      </c>
      <c r="V591" s="2">
        <v>45356</v>
      </c>
      <c r="W591">
        <f t="shared" si="49"/>
        <v>3</v>
      </c>
      <c r="X591">
        <f t="shared" si="50"/>
        <v>2024</v>
      </c>
      <c r="Y591">
        <f t="shared" si="51"/>
        <v>3</v>
      </c>
      <c r="Z591">
        <f t="shared" si="52"/>
        <v>2024</v>
      </c>
      <c r="AA591" s="111">
        <f t="shared" si="53"/>
        <v>4.0088578472204972</v>
      </c>
    </row>
    <row r="592" spans="1:27" hidden="1" x14ac:dyDescent="0.25">
      <c r="A592" s="53" t="s">
        <v>353</v>
      </c>
      <c r="B592" t="s">
        <v>124</v>
      </c>
      <c r="C592" t="s">
        <v>354</v>
      </c>
      <c r="D592" t="s">
        <v>148</v>
      </c>
      <c r="E592" t="s">
        <v>129</v>
      </c>
      <c r="F592" t="s">
        <v>129</v>
      </c>
      <c r="G592" t="s">
        <v>139</v>
      </c>
      <c r="H592" t="s">
        <v>128</v>
      </c>
      <c r="I592" t="s">
        <v>129</v>
      </c>
      <c r="J592" s="53" t="s">
        <v>130</v>
      </c>
      <c r="K592" t="s">
        <v>131</v>
      </c>
      <c r="L592" t="s">
        <v>569</v>
      </c>
      <c r="M592" t="s">
        <v>129</v>
      </c>
      <c r="N592" t="s">
        <v>639</v>
      </c>
      <c r="O592" s="54">
        <v>45352.409195624998</v>
      </c>
      <c r="P592" s="54">
        <v>45352.420108726852</v>
      </c>
      <c r="Q592" s="2">
        <v>45352</v>
      </c>
      <c r="R592" s="2">
        <v>45657</v>
      </c>
      <c r="S592" s="2">
        <v>45292</v>
      </c>
      <c r="T592" s="2">
        <v>45657</v>
      </c>
      <c r="U592" t="s">
        <v>129</v>
      </c>
      <c r="V592" s="2">
        <v>45352</v>
      </c>
      <c r="W592">
        <f t="shared" si="49"/>
        <v>3</v>
      </c>
      <c r="X592">
        <f t="shared" si="50"/>
        <v>2024</v>
      </c>
      <c r="Y592">
        <f t="shared" si="51"/>
        <v>3</v>
      </c>
      <c r="Z592">
        <f t="shared" si="52"/>
        <v>2024</v>
      </c>
      <c r="AA592" s="111">
        <f t="shared" si="53"/>
        <v>1.0913101854384877E-2</v>
      </c>
    </row>
    <row r="593" spans="1:27" hidden="1" x14ac:dyDescent="0.25">
      <c r="A593" s="53" t="s">
        <v>355</v>
      </c>
      <c r="B593" t="s">
        <v>124</v>
      </c>
      <c r="C593" t="s">
        <v>356</v>
      </c>
      <c r="D593" t="s">
        <v>148</v>
      </c>
      <c r="E593" t="s">
        <v>129</v>
      </c>
      <c r="F593" t="s">
        <v>129</v>
      </c>
      <c r="G593" t="s">
        <v>129</v>
      </c>
      <c r="H593" t="s">
        <v>128</v>
      </c>
      <c r="I593" t="s">
        <v>129</v>
      </c>
      <c r="J593" s="53" t="s">
        <v>130</v>
      </c>
      <c r="K593" t="s">
        <v>131</v>
      </c>
      <c r="L593" t="s">
        <v>129</v>
      </c>
      <c r="M593" t="s">
        <v>129</v>
      </c>
      <c r="N593" t="s">
        <v>129</v>
      </c>
      <c r="O593" s="54">
        <v>45351.560855717595</v>
      </c>
      <c r="P593" s="54">
        <v>45357.460808611111</v>
      </c>
      <c r="Q593" s="2">
        <v>45351</v>
      </c>
      <c r="R593" s="2">
        <v>45657</v>
      </c>
      <c r="S593" s="2">
        <v>45292</v>
      </c>
      <c r="T593" s="2">
        <v>45657</v>
      </c>
      <c r="U593" t="s">
        <v>129</v>
      </c>
      <c r="V593" s="2">
        <v>45357</v>
      </c>
      <c r="W593">
        <f t="shared" si="49"/>
        <v>2</v>
      </c>
      <c r="X593">
        <f t="shared" si="50"/>
        <v>2024</v>
      </c>
      <c r="Y593">
        <f t="shared" si="51"/>
        <v>3</v>
      </c>
      <c r="Z593">
        <f t="shared" si="52"/>
        <v>2024</v>
      </c>
      <c r="AA593" s="111">
        <f t="shared" si="53"/>
        <v>5.8999528935164562</v>
      </c>
    </row>
    <row r="594" spans="1:27" hidden="1" x14ac:dyDescent="0.25">
      <c r="A594" s="53" t="s">
        <v>357</v>
      </c>
      <c r="B594" t="s">
        <v>124</v>
      </c>
      <c r="C594" t="s">
        <v>358</v>
      </c>
      <c r="D594" t="s">
        <v>148</v>
      </c>
      <c r="E594" t="s">
        <v>129</v>
      </c>
      <c r="F594" t="s">
        <v>129</v>
      </c>
      <c r="G594" t="s">
        <v>139</v>
      </c>
      <c r="H594" t="s">
        <v>128</v>
      </c>
      <c r="I594" t="s">
        <v>129</v>
      </c>
      <c r="J594" s="53" t="s">
        <v>130</v>
      </c>
      <c r="K594" t="s">
        <v>131</v>
      </c>
      <c r="L594" t="s">
        <v>569</v>
      </c>
      <c r="M594" t="s">
        <v>570</v>
      </c>
      <c r="N594" t="s">
        <v>644</v>
      </c>
      <c r="O594" s="54">
        <v>45351.404783333332</v>
      </c>
      <c r="P594" s="54">
        <v>45356.534931030095</v>
      </c>
      <c r="Q594" s="2">
        <v>45351</v>
      </c>
      <c r="R594" s="2">
        <v>45657</v>
      </c>
      <c r="S594" s="2">
        <v>45292</v>
      </c>
      <c r="T594" s="2">
        <v>45657</v>
      </c>
      <c r="U594" t="s">
        <v>129</v>
      </c>
      <c r="V594" s="2">
        <v>45356</v>
      </c>
      <c r="W594">
        <f t="shared" si="49"/>
        <v>2</v>
      </c>
      <c r="X594">
        <f t="shared" si="50"/>
        <v>2024</v>
      </c>
      <c r="Y594">
        <f t="shared" si="51"/>
        <v>3</v>
      </c>
      <c r="Z594">
        <f t="shared" si="52"/>
        <v>2024</v>
      </c>
      <c r="AA594" s="111">
        <f t="shared" si="53"/>
        <v>5.1301476967637427</v>
      </c>
    </row>
    <row r="595" spans="1:27" hidden="1" x14ac:dyDescent="0.25">
      <c r="A595" s="53" t="s">
        <v>359</v>
      </c>
      <c r="B595" t="s">
        <v>124</v>
      </c>
      <c r="C595" t="s">
        <v>360</v>
      </c>
      <c r="D595" t="s">
        <v>171</v>
      </c>
      <c r="E595" t="s">
        <v>129</v>
      </c>
      <c r="F595" t="s">
        <v>129</v>
      </c>
      <c r="G595" t="s">
        <v>139</v>
      </c>
      <c r="H595" t="s">
        <v>128</v>
      </c>
      <c r="I595" t="s">
        <v>129</v>
      </c>
      <c r="J595" s="53" t="s">
        <v>130</v>
      </c>
      <c r="K595" t="s">
        <v>131</v>
      </c>
      <c r="L595" t="s">
        <v>569</v>
      </c>
      <c r="M595" t="s">
        <v>570</v>
      </c>
      <c r="N595" t="s">
        <v>645</v>
      </c>
      <c r="O595" s="54">
        <v>45350.700752800927</v>
      </c>
      <c r="P595" s="54">
        <v>45350.706238252315</v>
      </c>
      <c r="Q595" s="2">
        <v>45292</v>
      </c>
      <c r="R595" s="2">
        <v>45657</v>
      </c>
      <c r="S595" s="2">
        <v>45292</v>
      </c>
      <c r="T595" s="2">
        <v>45657</v>
      </c>
      <c r="U595" t="s">
        <v>129</v>
      </c>
      <c r="V595" t="s">
        <v>129</v>
      </c>
      <c r="W595">
        <f t="shared" si="49"/>
        <v>2</v>
      </c>
      <c r="X595">
        <f t="shared" si="50"/>
        <v>2024</v>
      </c>
      <c r="Y595">
        <f t="shared" si="51"/>
        <v>2</v>
      </c>
      <c r="Z595">
        <f t="shared" si="52"/>
        <v>2024</v>
      </c>
      <c r="AA595" s="111">
        <f t="shared" si="53"/>
        <v>5.4854513873578981E-3</v>
      </c>
    </row>
    <row r="596" spans="1:27" hidden="1" x14ac:dyDescent="0.25">
      <c r="A596" s="53" t="s">
        <v>361</v>
      </c>
      <c r="B596" t="s">
        <v>124</v>
      </c>
      <c r="C596" t="s">
        <v>362</v>
      </c>
      <c r="D596" t="s">
        <v>148</v>
      </c>
      <c r="E596" t="s">
        <v>129</v>
      </c>
      <c r="F596" t="s">
        <v>129</v>
      </c>
      <c r="G596" t="s">
        <v>129</v>
      </c>
      <c r="H596" t="s">
        <v>128</v>
      </c>
      <c r="I596" t="s">
        <v>129</v>
      </c>
      <c r="J596" s="53" t="s">
        <v>130</v>
      </c>
      <c r="K596" t="s">
        <v>131</v>
      </c>
      <c r="L596" t="s">
        <v>569</v>
      </c>
      <c r="M596" t="s">
        <v>570</v>
      </c>
      <c r="N596" t="s">
        <v>646</v>
      </c>
      <c r="O596" s="54">
        <v>45350.415657141202</v>
      </c>
      <c r="P596" s="54">
        <v>45355.467149629629</v>
      </c>
      <c r="Q596" s="2">
        <v>45350</v>
      </c>
      <c r="R596" s="2">
        <v>45657</v>
      </c>
      <c r="S596" s="2">
        <v>45292</v>
      </c>
      <c r="T596" s="2">
        <v>45657</v>
      </c>
      <c r="U596" t="s">
        <v>129</v>
      </c>
      <c r="V596" s="2">
        <v>45355</v>
      </c>
      <c r="W596">
        <f t="shared" si="49"/>
        <v>2</v>
      </c>
      <c r="X596">
        <f t="shared" si="50"/>
        <v>2024</v>
      </c>
      <c r="Y596">
        <f t="shared" si="51"/>
        <v>3</v>
      </c>
      <c r="Z596">
        <f t="shared" si="52"/>
        <v>2024</v>
      </c>
      <c r="AA596" s="111">
        <f t="shared" si="53"/>
        <v>5.0514924884264474</v>
      </c>
    </row>
    <row r="597" spans="1:27" hidden="1" x14ac:dyDescent="0.25">
      <c r="A597" s="53" t="s">
        <v>363</v>
      </c>
      <c r="B597" t="s">
        <v>124</v>
      </c>
      <c r="C597" t="s">
        <v>364</v>
      </c>
      <c r="D597" t="s">
        <v>148</v>
      </c>
      <c r="E597" t="s">
        <v>129</v>
      </c>
      <c r="F597" t="s">
        <v>129</v>
      </c>
      <c r="G597" t="s">
        <v>139</v>
      </c>
      <c r="H597" t="s">
        <v>128</v>
      </c>
      <c r="I597" t="s">
        <v>129</v>
      </c>
      <c r="J597" s="53" t="s">
        <v>130</v>
      </c>
      <c r="K597" t="s">
        <v>131</v>
      </c>
      <c r="L597" t="s">
        <v>569</v>
      </c>
      <c r="M597" t="s">
        <v>570</v>
      </c>
      <c r="N597" t="s">
        <v>647</v>
      </c>
      <c r="O597" s="54">
        <v>45349.554494444441</v>
      </c>
      <c r="P597" s="54">
        <v>45351.410302928241</v>
      </c>
      <c r="Q597" s="2">
        <v>45349</v>
      </c>
      <c r="R597" t="s">
        <v>129</v>
      </c>
      <c r="S597" s="2">
        <v>45292</v>
      </c>
      <c r="T597" s="2">
        <v>45657</v>
      </c>
      <c r="U597" t="s">
        <v>129</v>
      </c>
      <c r="V597" s="2">
        <v>45351</v>
      </c>
      <c r="W597">
        <f t="shared" si="49"/>
        <v>2</v>
      </c>
      <c r="X597">
        <f t="shared" si="50"/>
        <v>2024</v>
      </c>
      <c r="Y597">
        <f t="shared" si="51"/>
        <v>2</v>
      </c>
      <c r="Z597">
        <f t="shared" si="52"/>
        <v>2024</v>
      </c>
      <c r="AA597" s="111">
        <f t="shared" si="53"/>
        <v>1.8558084838005016</v>
      </c>
    </row>
    <row r="598" spans="1:27" hidden="1" x14ac:dyDescent="0.25">
      <c r="A598" s="53" t="s">
        <v>365</v>
      </c>
      <c r="B598" t="s">
        <v>124</v>
      </c>
      <c r="C598" t="s">
        <v>366</v>
      </c>
      <c r="D598" t="s">
        <v>148</v>
      </c>
      <c r="E598" t="s">
        <v>129</v>
      </c>
      <c r="F598" t="s">
        <v>129</v>
      </c>
      <c r="G598" t="s">
        <v>139</v>
      </c>
      <c r="H598" t="s">
        <v>128</v>
      </c>
      <c r="I598" t="s">
        <v>129</v>
      </c>
      <c r="J598" s="53" t="s">
        <v>130</v>
      </c>
      <c r="K598" t="s">
        <v>131</v>
      </c>
      <c r="L598" t="s">
        <v>569</v>
      </c>
      <c r="M598" t="s">
        <v>580</v>
      </c>
      <c r="N598" t="s">
        <v>648</v>
      </c>
      <c r="O598" s="54">
        <v>45349.459129745374</v>
      </c>
      <c r="P598" s="54">
        <v>45359.420094884263</v>
      </c>
      <c r="Q598" s="2">
        <v>45349</v>
      </c>
      <c r="R598" s="2">
        <v>45657</v>
      </c>
      <c r="S598" s="2">
        <v>45292</v>
      </c>
      <c r="T598" s="2">
        <v>45657</v>
      </c>
      <c r="U598" t="s">
        <v>129</v>
      </c>
      <c r="V598" s="2">
        <v>45359</v>
      </c>
      <c r="W598">
        <f t="shared" si="49"/>
        <v>2</v>
      </c>
      <c r="X598">
        <f t="shared" si="50"/>
        <v>2024</v>
      </c>
      <c r="Y598">
        <f t="shared" si="51"/>
        <v>3</v>
      </c>
      <c r="Z598">
        <f t="shared" si="52"/>
        <v>2024</v>
      </c>
      <c r="AA598" s="111">
        <f t="shared" si="53"/>
        <v>9.9609651388891507</v>
      </c>
    </row>
    <row r="599" spans="1:27" hidden="1" x14ac:dyDescent="0.25">
      <c r="A599" s="53" t="s">
        <v>367</v>
      </c>
      <c r="B599" t="s">
        <v>124</v>
      </c>
      <c r="C599" t="s">
        <v>368</v>
      </c>
      <c r="D599" t="s">
        <v>148</v>
      </c>
      <c r="E599" t="s">
        <v>127</v>
      </c>
      <c r="F599" t="s">
        <v>54</v>
      </c>
      <c r="G599" t="s">
        <v>104</v>
      </c>
      <c r="H599" t="s">
        <v>212</v>
      </c>
      <c r="I599" t="s">
        <v>129</v>
      </c>
      <c r="J599" s="53" t="s">
        <v>130</v>
      </c>
      <c r="K599" t="s">
        <v>131</v>
      </c>
      <c r="L599" t="s">
        <v>129</v>
      </c>
      <c r="M599" t="s">
        <v>129</v>
      </c>
      <c r="N599" t="s">
        <v>129</v>
      </c>
      <c r="O599" s="54">
        <v>45349.431734027778</v>
      </c>
      <c r="P599" s="54">
        <v>45378.378050833337</v>
      </c>
      <c r="Q599" s="2">
        <v>45351</v>
      </c>
      <c r="R599" s="2">
        <v>45378</v>
      </c>
      <c r="S599" s="2">
        <v>45292</v>
      </c>
      <c r="T599" s="2">
        <v>45657</v>
      </c>
      <c r="U599" s="2">
        <v>45356</v>
      </c>
      <c r="V599" s="2">
        <v>45378</v>
      </c>
      <c r="W599">
        <f t="shared" si="49"/>
        <v>2</v>
      </c>
      <c r="X599">
        <f t="shared" si="50"/>
        <v>2024</v>
      </c>
      <c r="Y599">
        <f t="shared" si="51"/>
        <v>3</v>
      </c>
      <c r="Z599">
        <f t="shared" si="52"/>
        <v>2024</v>
      </c>
      <c r="AA599" s="111">
        <f t="shared" si="53"/>
        <v>28.946316805559036</v>
      </c>
    </row>
    <row r="600" spans="1:27" hidden="1" x14ac:dyDescent="0.25">
      <c r="A600" s="53" t="s">
        <v>369</v>
      </c>
      <c r="B600" t="s">
        <v>124</v>
      </c>
      <c r="C600" t="s">
        <v>370</v>
      </c>
      <c r="D600" t="s">
        <v>148</v>
      </c>
      <c r="E600" t="s">
        <v>129</v>
      </c>
      <c r="F600" t="s">
        <v>129</v>
      </c>
      <c r="G600" t="s">
        <v>139</v>
      </c>
      <c r="H600" t="s">
        <v>128</v>
      </c>
      <c r="I600" t="s">
        <v>129</v>
      </c>
      <c r="J600" s="53" t="s">
        <v>130</v>
      </c>
      <c r="K600" t="s">
        <v>131</v>
      </c>
      <c r="L600" t="s">
        <v>569</v>
      </c>
      <c r="M600" t="s">
        <v>570</v>
      </c>
      <c r="N600" t="s">
        <v>649</v>
      </c>
      <c r="O600" s="54">
        <v>45349.378670497688</v>
      </c>
      <c r="P600" s="54">
        <v>45352.488909340274</v>
      </c>
      <c r="Q600" s="2">
        <v>45349</v>
      </c>
      <c r="R600" s="2">
        <v>45657</v>
      </c>
      <c r="S600" s="2">
        <v>45292</v>
      </c>
      <c r="T600" s="2">
        <v>45657</v>
      </c>
      <c r="U600" t="s">
        <v>129</v>
      </c>
      <c r="V600" s="2">
        <v>45352</v>
      </c>
      <c r="W600">
        <f t="shared" si="49"/>
        <v>2</v>
      </c>
      <c r="X600">
        <f t="shared" si="50"/>
        <v>2024</v>
      </c>
      <c r="Y600">
        <f t="shared" si="51"/>
        <v>3</v>
      </c>
      <c r="Z600">
        <f t="shared" si="52"/>
        <v>2024</v>
      </c>
      <c r="AA600" s="111">
        <f t="shared" si="53"/>
        <v>3.1102388425861136</v>
      </c>
    </row>
    <row r="601" spans="1:27" hidden="1" x14ac:dyDescent="0.25">
      <c r="A601" s="53" t="s">
        <v>371</v>
      </c>
      <c r="B601" t="s">
        <v>124</v>
      </c>
      <c r="C601" t="s">
        <v>372</v>
      </c>
      <c r="D601" t="s">
        <v>148</v>
      </c>
      <c r="E601" t="s">
        <v>129</v>
      </c>
      <c r="F601" t="s">
        <v>129</v>
      </c>
      <c r="G601" t="s">
        <v>139</v>
      </c>
      <c r="H601" t="s">
        <v>128</v>
      </c>
      <c r="I601" t="s">
        <v>129</v>
      </c>
      <c r="J601" s="53" t="s">
        <v>130</v>
      </c>
      <c r="K601" t="s">
        <v>131</v>
      </c>
      <c r="L601" t="s">
        <v>569</v>
      </c>
      <c r="M601" t="s">
        <v>570</v>
      </c>
      <c r="N601" t="s">
        <v>650</v>
      </c>
      <c r="O601" s="54">
        <v>45349.355563773148</v>
      </c>
      <c r="P601" s="54">
        <v>45352.488657256945</v>
      </c>
      <c r="Q601" s="2">
        <v>45349</v>
      </c>
      <c r="R601" s="2">
        <v>45657</v>
      </c>
      <c r="S601" s="2">
        <v>45292</v>
      </c>
      <c r="T601" s="2">
        <v>45657</v>
      </c>
      <c r="U601" t="s">
        <v>129</v>
      </c>
      <c r="V601" s="2">
        <v>45352</v>
      </c>
      <c r="W601">
        <f t="shared" si="49"/>
        <v>2</v>
      </c>
      <c r="X601">
        <f t="shared" si="50"/>
        <v>2024</v>
      </c>
      <c r="Y601">
        <f t="shared" si="51"/>
        <v>3</v>
      </c>
      <c r="Z601">
        <f t="shared" si="52"/>
        <v>2024</v>
      </c>
      <c r="AA601" s="111">
        <f t="shared" si="53"/>
        <v>3.1330934837969835</v>
      </c>
    </row>
    <row r="602" spans="1:27" hidden="1" x14ac:dyDescent="0.25">
      <c r="A602" s="53" t="s">
        <v>373</v>
      </c>
      <c r="B602" t="s">
        <v>124</v>
      </c>
      <c r="C602" t="s">
        <v>374</v>
      </c>
      <c r="D602" t="s">
        <v>148</v>
      </c>
      <c r="E602" t="s">
        <v>129</v>
      </c>
      <c r="F602" t="s">
        <v>129</v>
      </c>
      <c r="G602" t="s">
        <v>139</v>
      </c>
      <c r="H602" t="s">
        <v>128</v>
      </c>
      <c r="I602" t="s">
        <v>129</v>
      </c>
      <c r="J602" s="53" t="s">
        <v>130</v>
      </c>
      <c r="K602" t="s">
        <v>131</v>
      </c>
      <c r="L602" t="s">
        <v>569</v>
      </c>
      <c r="M602" t="s">
        <v>570</v>
      </c>
      <c r="N602" t="s">
        <v>651</v>
      </c>
      <c r="O602" s="54">
        <v>45348.402279351852</v>
      </c>
      <c r="P602" s="54">
        <v>45348.471874201387</v>
      </c>
      <c r="Q602" s="2">
        <v>45348</v>
      </c>
      <c r="R602" s="2">
        <v>45657</v>
      </c>
      <c r="S602" s="2">
        <v>45292</v>
      </c>
      <c r="T602" s="2">
        <v>45657</v>
      </c>
      <c r="U602" t="s">
        <v>129</v>
      </c>
      <c r="V602" s="2">
        <v>45348</v>
      </c>
      <c r="W602">
        <f t="shared" si="49"/>
        <v>2</v>
      </c>
      <c r="X602">
        <f t="shared" si="50"/>
        <v>2024</v>
      </c>
      <c r="Y602">
        <f t="shared" si="51"/>
        <v>2</v>
      </c>
      <c r="Z602">
        <f t="shared" si="52"/>
        <v>2024</v>
      </c>
      <c r="AA602" s="111">
        <f t="shared" si="53"/>
        <v>6.9594849534041714E-2</v>
      </c>
    </row>
    <row r="603" spans="1:27" hidden="1" x14ac:dyDescent="0.25">
      <c r="A603" s="53" t="s">
        <v>375</v>
      </c>
      <c r="B603" t="s">
        <v>124</v>
      </c>
      <c r="C603" t="s">
        <v>376</v>
      </c>
      <c r="D603" t="s">
        <v>148</v>
      </c>
      <c r="E603" t="s">
        <v>129</v>
      </c>
      <c r="F603" t="s">
        <v>129</v>
      </c>
      <c r="G603" t="s">
        <v>139</v>
      </c>
      <c r="H603" t="s">
        <v>128</v>
      </c>
      <c r="I603" t="s">
        <v>129</v>
      </c>
      <c r="J603" s="53" t="s">
        <v>130</v>
      </c>
      <c r="K603" t="s">
        <v>131</v>
      </c>
      <c r="L603" t="s">
        <v>569</v>
      </c>
      <c r="M603" t="s">
        <v>570</v>
      </c>
      <c r="N603" t="s">
        <v>652</v>
      </c>
      <c r="O603" s="54">
        <v>45348.359102592593</v>
      </c>
      <c r="P603" s="54">
        <v>45352.488401238428</v>
      </c>
      <c r="Q603" s="2">
        <v>45348</v>
      </c>
      <c r="R603" s="2">
        <v>45657</v>
      </c>
      <c r="S603" s="2">
        <v>45292</v>
      </c>
      <c r="T603" s="2">
        <v>45657</v>
      </c>
      <c r="U603" t="s">
        <v>129</v>
      </c>
      <c r="V603" s="2">
        <v>45352</v>
      </c>
      <c r="W603">
        <f t="shared" si="49"/>
        <v>2</v>
      </c>
      <c r="X603">
        <f t="shared" si="50"/>
        <v>2024</v>
      </c>
      <c r="Y603">
        <f t="shared" si="51"/>
        <v>3</v>
      </c>
      <c r="Z603">
        <f t="shared" si="52"/>
        <v>2024</v>
      </c>
      <c r="AA603" s="111">
        <f t="shared" si="53"/>
        <v>4.1292986458356609</v>
      </c>
    </row>
    <row r="604" spans="1:27" hidden="1" x14ac:dyDescent="0.25">
      <c r="A604" s="53" t="s">
        <v>377</v>
      </c>
      <c r="B604" t="s">
        <v>124</v>
      </c>
      <c r="C604" t="s">
        <v>205</v>
      </c>
      <c r="D604" t="s">
        <v>148</v>
      </c>
      <c r="E604" t="s">
        <v>288</v>
      </c>
      <c r="F604" t="s">
        <v>53</v>
      </c>
      <c r="G604" t="s">
        <v>102</v>
      </c>
      <c r="H604" t="s">
        <v>128</v>
      </c>
      <c r="I604" s="53" t="s">
        <v>378</v>
      </c>
      <c r="J604" s="53" t="s">
        <v>130</v>
      </c>
      <c r="K604" t="s">
        <v>131</v>
      </c>
      <c r="L604" t="s">
        <v>129</v>
      </c>
      <c r="M604" t="s">
        <v>129</v>
      </c>
      <c r="N604" t="s">
        <v>129</v>
      </c>
      <c r="O604" s="54">
        <v>45345.445792245373</v>
      </c>
      <c r="P604" s="54">
        <v>45369.441928460648</v>
      </c>
      <c r="Q604" s="2">
        <v>45337</v>
      </c>
      <c r="R604" s="2">
        <v>45364</v>
      </c>
      <c r="S604" s="2">
        <v>44986</v>
      </c>
      <c r="T604" s="2">
        <v>45291</v>
      </c>
      <c r="U604" s="2">
        <v>45345</v>
      </c>
      <c r="V604" s="2">
        <v>45369</v>
      </c>
      <c r="W604">
        <f t="shared" si="49"/>
        <v>2</v>
      </c>
      <c r="X604">
        <f t="shared" si="50"/>
        <v>2024</v>
      </c>
      <c r="Y604">
        <f t="shared" si="51"/>
        <v>3</v>
      </c>
      <c r="Z604">
        <f t="shared" si="52"/>
        <v>2024</v>
      </c>
      <c r="AA604" s="111">
        <f t="shared" si="53"/>
        <v>23.996136215275328</v>
      </c>
    </row>
    <row r="605" spans="1:27" hidden="1" x14ac:dyDescent="0.25">
      <c r="A605" s="53" t="s">
        <v>379</v>
      </c>
      <c r="B605" t="s">
        <v>124</v>
      </c>
      <c r="C605" t="s">
        <v>380</v>
      </c>
      <c r="D605" t="s">
        <v>148</v>
      </c>
      <c r="E605" t="s">
        <v>129</v>
      </c>
      <c r="F605" t="s">
        <v>129</v>
      </c>
      <c r="G605" t="s">
        <v>139</v>
      </c>
      <c r="H605" t="s">
        <v>128</v>
      </c>
      <c r="I605" t="s">
        <v>129</v>
      </c>
      <c r="J605" s="53" t="s">
        <v>130</v>
      </c>
      <c r="K605" t="s">
        <v>131</v>
      </c>
      <c r="L605" t="s">
        <v>569</v>
      </c>
      <c r="M605" t="s">
        <v>570</v>
      </c>
      <c r="N605" t="s">
        <v>653</v>
      </c>
      <c r="O605" s="54">
        <v>45344.665971550923</v>
      </c>
      <c r="P605" s="54">
        <v>45349.375414131944</v>
      </c>
      <c r="Q605" s="2">
        <v>45344</v>
      </c>
      <c r="R605" s="2">
        <v>45657</v>
      </c>
      <c r="S605" s="2">
        <v>45292</v>
      </c>
      <c r="T605" s="2">
        <v>45657</v>
      </c>
      <c r="U605" t="s">
        <v>129</v>
      </c>
      <c r="V605" s="2">
        <v>45349</v>
      </c>
      <c r="W605">
        <f t="shared" si="49"/>
        <v>2</v>
      </c>
      <c r="X605">
        <f t="shared" si="50"/>
        <v>2024</v>
      </c>
      <c r="Y605">
        <f t="shared" si="51"/>
        <v>2</v>
      </c>
      <c r="Z605">
        <f t="shared" si="52"/>
        <v>2024</v>
      </c>
      <c r="AA605" s="111">
        <f t="shared" si="53"/>
        <v>4.7094425810209941</v>
      </c>
    </row>
    <row r="606" spans="1:27" hidden="1" x14ac:dyDescent="0.25">
      <c r="A606" s="53" t="s">
        <v>381</v>
      </c>
      <c r="B606" t="s">
        <v>124</v>
      </c>
      <c r="C606" t="s">
        <v>382</v>
      </c>
      <c r="D606" t="s">
        <v>148</v>
      </c>
      <c r="E606" t="s">
        <v>135</v>
      </c>
      <c r="F606" t="s">
        <v>53</v>
      </c>
      <c r="G606" t="s">
        <v>102</v>
      </c>
      <c r="H606" t="s">
        <v>128</v>
      </c>
      <c r="I606" t="s">
        <v>129</v>
      </c>
      <c r="J606" s="53" t="s">
        <v>130</v>
      </c>
      <c r="K606" t="s">
        <v>131</v>
      </c>
      <c r="L606" t="s">
        <v>3291</v>
      </c>
      <c r="M606" t="s">
        <v>129</v>
      </c>
      <c r="N606" t="s">
        <v>129</v>
      </c>
      <c r="O606" s="54">
        <v>45343.765330405091</v>
      </c>
      <c r="P606" s="54">
        <v>45523.614801064818</v>
      </c>
      <c r="Q606" s="2">
        <v>45337</v>
      </c>
      <c r="R606" s="2">
        <v>45364</v>
      </c>
      <c r="S606" s="2">
        <v>45292</v>
      </c>
      <c r="T606" s="2">
        <v>45657</v>
      </c>
      <c r="U606" s="2">
        <v>45344</v>
      </c>
      <c r="V606" s="2">
        <v>45523</v>
      </c>
      <c r="W606">
        <f t="shared" si="49"/>
        <v>2</v>
      </c>
      <c r="X606">
        <f t="shared" si="50"/>
        <v>2024</v>
      </c>
      <c r="Y606">
        <f t="shared" si="51"/>
        <v>8</v>
      </c>
      <c r="Z606">
        <f t="shared" si="52"/>
        <v>2024</v>
      </c>
      <c r="AA606" s="111">
        <f t="shared" si="53"/>
        <v>179.84947065972665</v>
      </c>
    </row>
    <row r="607" spans="1:27" hidden="1" x14ac:dyDescent="0.25">
      <c r="A607" s="53" t="s">
        <v>383</v>
      </c>
      <c r="B607" t="s">
        <v>124</v>
      </c>
      <c r="C607" t="s">
        <v>384</v>
      </c>
      <c r="D607" t="s">
        <v>148</v>
      </c>
      <c r="E607" t="s">
        <v>129</v>
      </c>
      <c r="F607" t="s">
        <v>129</v>
      </c>
      <c r="G607" t="s">
        <v>139</v>
      </c>
      <c r="H607" t="s">
        <v>128</v>
      </c>
      <c r="I607" t="s">
        <v>129</v>
      </c>
      <c r="J607" s="53" t="s">
        <v>130</v>
      </c>
      <c r="K607" t="s">
        <v>131</v>
      </c>
      <c r="L607" t="s">
        <v>569</v>
      </c>
      <c r="M607" t="s">
        <v>570</v>
      </c>
      <c r="N607" t="s">
        <v>654</v>
      </c>
      <c r="O607" s="54">
        <v>45343.546078182873</v>
      </c>
      <c r="P607" s="54">
        <v>45352.487980659724</v>
      </c>
      <c r="Q607" s="2">
        <v>45343</v>
      </c>
      <c r="R607" s="2">
        <v>45657</v>
      </c>
      <c r="S607" s="2">
        <v>45292</v>
      </c>
      <c r="T607" s="2">
        <v>45657</v>
      </c>
      <c r="U607" t="s">
        <v>129</v>
      </c>
      <c r="V607" s="2">
        <v>45352</v>
      </c>
      <c r="W607">
        <f t="shared" si="49"/>
        <v>2</v>
      </c>
      <c r="X607">
        <f t="shared" si="50"/>
        <v>2024</v>
      </c>
      <c r="Y607">
        <f t="shared" si="51"/>
        <v>3</v>
      </c>
      <c r="Z607">
        <f t="shared" si="52"/>
        <v>2024</v>
      </c>
      <c r="AA607" s="111">
        <f t="shared" si="53"/>
        <v>8.9419024768503732</v>
      </c>
    </row>
    <row r="608" spans="1:27" hidden="1" x14ac:dyDescent="0.25">
      <c r="A608" s="53" t="s">
        <v>385</v>
      </c>
      <c r="B608" t="s">
        <v>124</v>
      </c>
      <c r="C608" t="s">
        <v>386</v>
      </c>
      <c r="D608" t="s">
        <v>148</v>
      </c>
      <c r="E608" t="s">
        <v>129</v>
      </c>
      <c r="F608" t="s">
        <v>129</v>
      </c>
      <c r="G608" t="s">
        <v>139</v>
      </c>
      <c r="H608" t="s">
        <v>128</v>
      </c>
      <c r="I608" t="s">
        <v>129</v>
      </c>
      <c r="J608" s="53" t="s">
        <v>130</v>
      </c>
      <c r="K608" t="s">
        <v>131</v>
      </c>
      <c r="L608" t="s">
        <v>569</v>
      </c>
      <c r="M608" t="s">
        <v>570</v>
      </c>
      <c r="N608" t="s">
        <v>655</v>
      </c>
      <c r="O608" s="54">
        <v>45343.507082696757</v>
      </c>
      <c r="P608" s="54">
        <v>45343.704018530094</v>
      </c>
      <c r="Q608" s="2">
        <v>45343</v>
      </c>
      <c r="R608" s="2">
        <v>45657</v>
      </c>
      <c r="S608" s="2">
        <v>45292</v>
      </c>
      <c r="T608" s="2">
        <v>45657</v>
      </c>
      <c r="U608" t="s">
        <v>129</v>
      </c>
      <c r="V608" s="2">
        <v>45343</v>
      </c>
      <c r="W608">
        <f t="shared" si="49"/>
        <v>2</v>
      </c>
      <c r="X608">
        <f t="shared" si="50"/>
        <v>2024</v>
      </c>
      <c r="Y608">
        <f t="shared" si="51"/>
        <v>2</v>
      </c>
      <c r="Z608">
        <f t="shared" si="52"/>
        <v>2024</v>
      </c>
      <c r="AA608" s="111">
        <f t="shared" si="53"/>
        <v>0.19693583333719289</v>
      </c>
    </row>
    <row r="609" spans="1:27" hidden="1" x14ac:dyDescent="0.25">
      <c r="A609" s="53" t="s">
        <v>387</v>
      </c>
      <c r="B609" t="s">
        <v>124</v>
      </c>
      <c r="C609" t="s">
        <v>388</v>
      </c>
      <c r="D609" t="s">
        <v>148</v>
      </c>
      <c r="E609" t="s">
        <v>129</v>
      </c>
      <c r="F609" t="s">
        <v>129</v>
      </c>
      <c r="G609" t="s">
        <v>139</v>
      </c>
      <c r="H609" t="s">
        <v>128</v>
      </c>
      <c r="I609" t="s">
        <v>129</v>
      </c>
      <c r="J609" s="53" t="s">
        <v>130</v>
      </c>
      <c r="K609" t="s">
        <v>131</v>
      </c>
      <c r="L609" t="s">
        <v>129</v>
      </c>
      <c r="M609" t="s">
        <v>129</v>
      </c>
      <c r="N609" t="s">
        <v>656</v>
      </c>
      <c r="O609" s="54">
        <v>45343.496566747686</v>
      </c>
      <c r="P609" s="54">
        <v>45343.568048993053</v>
      </c>
      <c r="Q609" s="2">
        <v>45343</v>
      </c>
      <c r="R609" s="2">
        <v>45657</v>
      </c>
      <c r="S609" s="2">
        <v>45292</v>
      </c>
      <c r="T609" s="2">
        <v>45657</v>
      </c>
      <c r="U609" t="s">
        <v>129</v>
      </c>
      <c r="V609" s="2">
        <v>45343</v>
      </c>
      <c r="W609">
        <f t="shared" si="49"/>
        <v>2</v>
      </c>
      <c r="X609">
        <f t="shared" si="50"/>
        <v>2024</v>
      </c>
      <c r="Y609">
        <f t="shared" si="51"/>
        <v>2</v>
      </c>
      <c r="Z609">
        <f t="shared" si="52"/>
        <v>2024</v>
      </c>
      <c r="AA609" s="111">
        <f t="shared" si="53"/>
        <v>7.14822453664965E-2</v>
      </c>
    </row>
    <row r="610" spans="1:27" x14ac:dyDescent="0.25">
      <c r="A610" s="53" t="s">
        <v>982</v>
      </c>
      <c r="B610" t="s">
        <v>124</v>
      </c>
      <c r="C610" t="s">
        <v>983</v>
      </c>
      <c r="D610" t="s">
        <v>148</v>
      </c>
      <c r="E610" t="s">
        <v>129</v>
      </c>
      <c r="F610" t="s">
        <v>129</v>
      </c>
      <c r="G610" t="s">
        <v>129</v>
      </c>
      <c r="H610" t="s">
        <v>128</v>
      </c>
      <c r="I610" t="s">
        <v>129</v>
      </c>
      <c r="J610" s="53" t="s">
        <v>719</v>
      </c>
      <c r="K610" t="s">
        <v>720</v>
      </c>
      <c r="L610" t="s">
        <v>129</v>
      </c>
      <c r="M610" t="s">
        <v>129</v>
      </c>
      <c r="N610" t="s">
        <v>984</v>
      </c>
      <c r="O610" s="54">
        <v>45343.393802129627</v>
      </c>
      <c r="P610" s="54">
        <v>45344.666053969908</v>
      </c>
      <c r="Q610" s="2">
        <v>45337</v>
      </c>
      <c r="R610" s="2">
        <v>45657</v>
      </c>
      <c r="S610" s="2">
        <v>45292</v>
      </c>
      <c r="T610" s="2">
        <v>45657</v>
      </c>
      <c r="U610" s="2">
        <v>45343</v>
      </c>
      <c r="V610" s="2">
        <v>45344</v>
      </c>
      <c r="W610">
        <f t="shared" si="49"/>
        <v>2</v>
      </c>
      <c r="X610">
        <f t="shared" si="50"/>
        <v>2024</v>
      </c>
      <c r="Y610">
        <f t="shared" si="51"/>
        <v>2</v>
      </c>
      <c r="Z610">
        <f t="shared" si="52"/>
        <v>2024</v>
      </c>
      <c r="AA610" s="111">
        <f t="shared" si="53"/>
        <v>1.27225184028066</v>
      </c>
    </row>
    <row r="611" spans="1:27" hidden="1" x14ac:dyDescent="0.25">
      <c r="A611" s="53" t="s">
        <v>389</v>
      </c>
      <c r="B611" t="s">
        <v>124</v>
      </c>
      <c r="C611" t="s">
        <v>390</v>
      </c>
      <c r="D611" t="s">
        <v>148</v>
      </c>
      <c r="E611" t="s">
        <v>129</v>
      </c>
      <c r="F611" t="s">
        <v>129</v>
      </c>
      <c r="G611" t="s">
        <v>139</v>
      </c>
      <c r="H611" t="s">
        <v>128</v>
      </c>
      <c r="I611" t="s">
        <v>129</v>
      </c>
      <c r="J611" s="53" t="s">
        <v>130</v>
      </c>
      <c r="K611" t="s">
        <v>131</v>
      </c>
      <c r="L611" t="s">
        <v>569</v>
      </c>
      <c r="M611" t="s">
        <v>570</v>
      </c>
      <c r="N611" t="s">
        <v>657</v>
      </c>
      <c r="O611" s="54">
        <v>45343.381482835648</v>
      </c>
      <c r="P611" s="54">
        <v>45343.668652708337</v>
      </c>
      <c r="Q611" s="2">
        <v>45343</v>
      </c>
      <c r="R611" s="2">
        <v>45657</v>
      </c>
      <c r="S611" s="2">
        <v>45292</v>
      </c>
      <c r="T611" s="2">
        <v>45657</v>
      </c>
      <c r="U611" t="s">
        <v>129</v>
      </c>
      <c r="V611" s="2">
        <v>45343</v>
      </c>
      <c r="W611">
        <f t="shared" si="49"/>
        <v>2</v>
      </c>
      <c r="X611">
        <f t="shared" si="50"/>
        <v>2024</v>
      </c>
      <c r="Y611">
        <f t="shared" si="51"/>
        <v>2</v>
      </c>
      <c r="Z611">
        <f t="shared" si="52"/>
        <v>2024</v>
      </c>
      <c r="AA611" s="111">
        <f t="shared" si="53"/>
        <v>0.287169872688537</v>
      </c>
    </row>
    <row r="612" spans="1:27" x14ac:dyDescent="0.25">
      <c r="A612" s="53" t="s">
        <v>985</v>
      </c>
      <c r="B612" t="s">
        <v>124</v>
      </c>
      <c r="C612" t="s">
        <v>986</v>
      </c>
      <c r="D612" t="s">
        <v>148</v>
      </c>
      <c r="E612" t="s">
        <v>129</v>
      </c>
      <c r="F612" t="s">
        <v>129</v>
      </c>
      <c r="G612" t="s">
        <v>129</v>
      </c>
      <c r="H612" t="s">
        <v>128</v>
      </c>
      <c r="I612" t="s">
        <v>129</v>
      </c>
      <c r="J612" s="53" t="s">
        <v>719</v>
      </c>
      <c r="K612" t="s">
        <v>720</v>
      </c>
      <c r="L612" t="s">
        <v>129</v>
      </c>
      <c r="M612" t="s">
        <v>570</v>
      </c>
      <c r="N612" t="s">
        <v>987</v>
      </c>
      <c r="O612" s="54">
        <v>45342.651365868056</v>
      </c>
      <c r="P612" s="54">
        <v>45370.502170312502</v>
      </c>
      <c r="Q612" s="2">
        <v>45292</v>
      </c>
      <c r="R612" s="2">
        <v>45657</v>
      </c>
      <c r="S612" s="2">
        <v>45292</v>
      </c>
      <c r="T612" s="2">
        <v>45657</v>
      </c>
      <c r="U612" s="2">
        <v>45350</v>
      </c>
      <c r="V612" s="2">
        <v>45370</v>
      </c>
      <c r="W612">
        <f t="shared" si="49"/>
        <v>2</v>
      </c>
      <c r="X612">
        <f t="shared" si="50"/>
        <v>2024</v>
      </c>
      <c r="Y612">
        <f t="shared" si="51"/>
        <v>3</v>
      </c>
      <c r="Z612">
        <f t="shared" si="52"/>
        <v>2024</v>
      </c>
      <c r="AA612" s="111">
        <f t="shared" si="53"/>
        <v>27.850804444446112</v>
      </c>
    </row>
    <row r="613" spans="1:27" hidden="1" x14ac:dyDescent="0.25">
      <c r="A613" s="53" t="s">
        <v>391</v>
      </c>
      <c r="B613" t="s">
        <v>124</v>
      </c>
      <c r="C613" t="s">
        <v>392</v>
      </c>
      <c r="D613" t="s">
        <v>148</v>
      </c>
      <c r="E613" t="s">
        <v>129</v>
      </c>
      <c r="F613" t="s">
        <v>129</v>
      </c>
      <c r="G613" t="s">
        <v>139</v>
      </c>
      <c r="H613" t="s">
        <v>128</v>
      </c>
      <c r="I613" t="s">
        <v>129</v>
      </c>
      <c r="J613" s="53" t="s">
        <v>130</v>
      </c>
      <c r="K613" t="s">
        <v>131</v>
      </c>
      <c r="L613" t="s">
        <v>569</v>
      </c>
      <c r="M613" t="s">
        <v>570</v>
      </c>
      <c r="N613" t="s">
        <v>658</v>
      </c>
      <c r="O613" s="54">
        <v>45342.541833819443</v>
      </c>
      <c r="P613" s="54">
        <v>45343.504110462964</v>
      </c>
      <c r="Q613" s="2">
        <v>45342</v>
      </c>
      <c r="R613" s="2">
        <v>45657</v>
      </c>
      <c r="S613" s="2">
        <v>45292</v>
      </c>
      <c r="T613" s="2">
        <v>45657</v>
      </c>
      <c r="U613" t="s">
        <v>129</v>
      </c>
      <c r="V613" s="2">
        <v>45343</v>
      </c>
      <c r="W613">
        <f t="shared" si="49"/>
        <v>2</v>
      </c>
      <c r="X613">
        <f t="shared" si="50"/>
        <v>2024</v>
      </c>
      <c r="Y613">
        <f t="shared" si="51"/>
        <v>2</v>
      </c>
      <c r="Z613">
        <f t="shared" si="52"/>
        <v>2024</v>
      </c>
      <c r="AA613" s="111">
        <f t="shared" si="53"/>
        <v>0.96227664352045394</v>
      </c>
    </row>
    <row r="614" spans="1:27" hidden="1" x14ac:dyDescent="0.25">
      <c r="A614" s="53" t="s">
        <v>393</v>
      </c>
      <c r="B614" t="s">
        <v>124</v>
      </c>
      <c r="C614" t="s">
        <v>394</v>
      </c>
      <c r="D614" t="s">
        <v>168</v>
      </c>
      <c r="E614" t="s">
        <v>129</v>
      </c>
      <c r="F614" t="s">
        <v>129</v>
      </c>
      <c r="G614" t="s">
        <v>139</v>
      </c>
      <c r="H614" t="s">
        <v>128</v>
      </c>
      <c r="I614" t="s">
        <v>129</v>
      </c>
      <c r="J614" s="53" t="s">
        <v>4131</v>
      </c>
      <c r="K614" t="s">
        <v>131</v>
      </c>
      <c r="L614" t="s">
        <v>3744</v>
      </c>
      <c r="M614" t="s">
        <v>570</v>
      </c>
      <c r="N614" t="s">
        <v>129</v>
      </c>
      <c r="O614" s="54">
        <v>45341.718486967591</v>
      </c>
      <c r="P614" t="s">
        <v>129</v>
      </c>
      <c r="Q614" s="2">
        <v>45341</v>
      </c>
      <c r="R614" s="2">
        <v>45657</v>
      </c>
      <c r="S614" s="2">
        <v>45292</v>
      </c>
      <c r="T614" s="2">
        <v>45657</v>
      </c>
      <c r="U614" t="s">
        <v>129</v>
      </c>
      <c r="V614" t="s">
        <v>129</v>
      </c>
      <c r="W614">
        <f t="shared" si="49"/>
        <v>2</v>
      </c>
      <c r="X614">
        <f t="shared" si="50"/>
        <v>2024</v>
      </c>
      <c r="Y614">
        <f t="shared" si="51"/>
        <v>0</v>
      </c>
      <c r="Z614">
        <f t="shared" si="52"/>
        <v>0</v>
      </c>
      <c r="AA614" s="111">
        <f t="shared" si="53"/>
        <v>0</v>
      </c>
    </row>
    <row r="615" spans="1:27" hidden="1" x14ac:dyDescent="0.25">
      <c r="A615" s="53" t="s">
        <v>395</v>
      </c>
      <c r="B615" t="s">
        <v>124</v>
      </c>
      <c r="C615" t="s">
        <v>396</v>
      </c>
      <c r="D615" t="s">
        <v>148</v>
      </c>
      <c r="E615" t="s">
        <v>135</v>
      </c>
      <c r="F615" t="s">
        <v>53</v>
      </c>
      <c r="G615" t="s">
        <v>104</v>
      </c>
      <c r="H615" t="s">
        <v>128</v>
      </c>
      <c r="I615" s="53" t="s">
        <v>297</v>
      </c>
      <c r="J615" s="53" t="s">
        <v>130</v>
      </c>
      <c r="K615" t="s">
        <v>131</v>
      </c>
      <c r="L615" t="s">
        <v>129</v>
      </c>
      <c r="M615" t="s">
        <v>570</v>
      </c>
      <c r="N615" t="s">
        <v>129</v>
      </c>
      <c r="O615" s="54">
        <v>45341.711597789355</v>
      </c>
      <c r="P615" s="54">
        <v>45369.441932071757</v>
      </c>
      <c r="Q615" s="2">
        <v>45337</v>
      </c>
      <c r="R615" s="2">
        <v>45364</v>
      </c>
      <c r="S615" s="2">
        <v>45292</v>
      </c>
      <c r="T615" s="2">
        <v>45657</v>
      </c>
      <c r="U615" s="2">
        <v>45342</v>
      </c>
      <c r="V615" s="2">
        <v>45369</v>
      </c>
      <c r="W615">
        <f t="shared" si="49"/>
        <v>2</v>
      </c>
      <c r="X615">
        <f t="shared" si="50"/>
        <v>2024</v>
      </c>
      <c r="Y615">
        <f t="shared" si="51"/>
        <v>3</v>
      </c>
      <c r="Z615">
        <f t="shared" si="52"/>
        <v>2024</v>
      </c>
      <c r="AA615" s="111">
        <f t="shared" si="53"/>
        <v>27.7303342824016</v>
      </c>
    </row>
    <row r="616" spans="1:27" hidden="1" x14ac:dyDescent="0.25">
      <c r="A616" s="53" t="s">
        <v>397</v>
      </c>
      <c r="B616" t="s">
        <v>124</v>
      </c>
      <c r="C616" t="s">
        <v>398</v>
      </c>
      <c r="D616" t="s">
        <v>148</v>
      </c>
      <c r="E616" t="s">
        <v>129</v>
      </c>
      <c r="F616" t="s">
        <v>129</v>
      </c>
      <c r="G616" t="s">
        <v>139</v>
      </c>
      <c r="H616" t="s">
        <v>128</v>
      </c>
      <c r="I616" t="s">
        <v>129</v>
      </c>
      <c r="J616" s="53" t="s">
        <v>130</v>
      </c>
      <c r="K616" t="s">
        <v>131</v>
      </c>
      <c r="L616" t="s">
        <v>129</v>
      </c>
      <c r="M616" t="s">
        <v>570</v>
      </c>
      <c r="N616" t="s">
        <v>659</v>
      </c>
      <c r="O616" s="54">
        <v>45341.700759560183</v>
      </c>
      <c r="P616" s="54">
        <v>45342.397227106485</v>
      </c>
      <c r="Q616" s="2">
        <v>45341</v>
      </c>
      <c r="R616" s="2">
        <v>45657</v>
      </c>
      <c r="S616" s="2">
        <v>45292</v>
      </c>
      <c r="T616" s="2">
        <v>45657</v>
      </c>
      <c r="U616" t="s">
        <v>129</v>
      </c>
      <c r="V616" s="2">
        <v>45342</v>
      </c>
      <c r="W616">
        <f t="shared" si="49"/>
        <v>2</v>
      </c>
      <c r="X616">
        <f t="shared" si="50"/>
        <v>2024</v>
      </c>
      <c r="Y616">
        <f t="shared" si="51"/>
        <v>2</v>
      </c>
      <c r="Z616">
        <f t="shared" si="52"/>
        <v>2024</v>
      </c>
      <c r="AA616" s="111">
        <f t="shared" si="53"/>
        <v>0.69646754630230134</v>
      </c>
    </row>
    <row r="617" spans="1:27" hidden="1" x14ac:dyDescent="0.25">
      <c r="A617" s="53" t="s">
        <v>399</v>
      </c>
      <c r="B617" t="s">
        <v>124</v>
      </c>
      <c r="C617" t="s">
        <v>400</v>
      </c>
      <c r="D617" t="s">
        <v>148</v>
      </c>
      <c r="E617" t="s">
        <v>129</v>
      </c>
      <c r="F617" t="s">
        <v>129</v>
      </c>
      <c r="G617" t="s">
        <v>139</v>
      </c>
      <c r="H617" t="s">
        <v>128</v>
      </c>
      <c r="I617" t="s">
        <v>129</v>
      </c>
      <c r="J617" s="53" t="s">
        <v>130</v>
      </c>
      <c r="K617" t="s">
        <v>131</v>
      </c>
      <c r="L617" t="s">
        <v>129</v>
      </c>
      <c r="M617" t="s">
        <v>570</v>
      </c>
      <c r="N617" t="s">
        <v>660</v>
      </c>
      <c r="O617" s="54">
        <v>45341.540417615739</v>
      </c>
      <c r="P617" s="54">
        <v>45342.397965613425</v>
      </c>
      <c r="Q617" s="2">
        <v>45341</v>
      </c>
      <c r="R617" s="2">
        <v>45657</v>
      </c>
      <c r="S617" s="2">
        <v>45292</v>
      </c>
      <c r="T617" s="2">
        <v>45657</v>
      </c>
      <c r="U617" s="2">
        <v>45341</v>
      </c>
      <c r="V617" s="2">
        <v>45342</v>
      </c>
      <c r="W617">
        <f t="shared" si="49"/>
        <v>2</v>
      </c>
      <c r="X617">
        <f t="shared" si="50"/>
        <v>2024</v>
      </c>
      <c r="Y617">
        <f t="shared" si="51"/>
        <v>2</v>
      </c>
      <c r="Z617">
        <f t="shared" si="52"/>
        <v>2024</v>
      </c>
      <c r="AA617" s="111">
        <f t="shared" si="53"/>
        <v>0.85754799768619705</v>
      </c>
    </row>
    <row r="618" spans="1:27" hidden="1" x14ac:dyDescent="0.25">
      <c r="A618" s="53" t="s">
        <v>401</v>
      </c>
      <c r="B618" t="s">
        <v>124</v>
      </c>
      <c r="C618" t="s">
        <v>402</v>
      </c>
      <c r="D618" t="s">
        <v>148</v>
      </c>
      <c r="E618" t="s">
        <v>129</v>
      </c>
      <c r="F618" t="s">
        <v>129</v>
      </c>
      <c r="G618" t="s">
        <v>139</v>
      </c>
      <c r="H618" t="s">
        <v>128</v>
      </c>
      <c r="I618" t="s">
        <v>129</v>
      </c>
      <c r="J618" s="53" t="s">
        <v>130</v>
      </c>
      <c r="K618" t="s">
        <v>131</v>
      </c>
      <c r="L618" t="s">
        <v>569</v>
      </c>
      <c r="M618" t="s">
        <v>570</v>
      </c>
      <c r="N618" t="s">
        <v>661</v>
      </c>
      <c r="O618" s="54">
        <v>45341.520039212963</v>
      </c>
      <c r="P618" s="54">
        <v>45352.489515624999</v>
      </c>
      <c r="Q618" s="2">
        <v>45341</v>
      </c>
      <c r="R618" s="2">
        <v>45657</v>
      </c>
      <c r="S618" s="2">
        <v>45292</v>
      </c>
      <c r="T618" s="2">
        <v>45657</v>
      </c>
      <c r="U618" t="s">
        <v>129</v>
      </c>
      <c r="V618" s="2">
        <v>45352</v>
      </c>
      <c r="W618">
        <f t="shared" si="49"/>
        <v>2</v>
      </c>
      <c r="X618">
        <f t="shared" si="50"/>
        <v>2024</v>
      </c>
      <c r="Y618">
        <f t="shared" si="51"/>
        <v>3</v>
      </c>
      <c r="Z618">
        <f t="shared" si="52"/>
        <v>2024</v>
      </c>
      <c r="AA618" s="111">
        <f t="shared" si="53"/>
        <v>10.969476412035874</v>
      </c>
    </row>
    <row r="619" spans="1:27" hidden="1" x14ac:dyDescent="0.25">
      <c r="A619" s="53" t="s">
        <v>403</v>
      </c>
      <c r="B619" t="s">
        <v>124</v>
      </c>
      <c r="C619" t="s">
        <v>404</v>
      </c>
      <c r="D619" t="s">
        <v>148</v>
      </c>
      <c r="E619" t="s">
        <v>129</v>
      </c>
      <c r="F619" t="s">
        <v>129</v>
      </c>
      <c r="G619" t="s">
        <v>139</v>
      </c>
      <c r="H619" t="s">
        <v>128</v>
      </c>
      <c r="I619" t="s">
        <v>129</v>
      </c>
      <c r="J619" s="53" t="s">
        <v>130</v>
      </c>
      <c r="K619" t="s">
        <v>131</v>
      </c>
      <c r="L619" t="s">
        <v>569</v>
      </c>
      <c r="M619" t="s">
        <v>570</v>
      </c>
      <c r="N619" t="s">
        <v>662</v>
      </c>
      <c r="O619" s="54">
        <v>45338.406662430556</v>
      </c>
      <c r="P619" s="54">
        <v>45341.523466562503</v>
      </c>
      <c r="Q619" s="2">
        <v>45338</v>
      </c>
      <c r="R619" s="2">
        <v>45657</v>
      </c>
      <c r="S619" s="2">
        <v>45292</v>
      </c>
      <c r="T619" s="2">
        <v>45657</v>
      </c>
      <c r="U619" t="s">
        <v>129</v>
      </c>
      <c r="V619" s="2">
        <v>45341</v>
      </c>
      <c r="W619">
        <f t="shared" si="49"/>
        <v>2</v>
      </c>
      <c r="X619">
        <f t="shared" si="50"/>
        <v>2024</v>
      </c>
      <c r="Y619">
        <f t="shared" si="51"/>
        <v>2</v>
      </c>
      <c r="Z619">
        <f t="shared" si="52"/>
        <v>2024</v>
      </c>
      <c r="AA619" s="111">
        <f t="shared" si="53"/>
        <v>3.1168041319469921</v>
      </c>
    </row>
    <row r="620" spans="1:27" hidden="1" x14ac:dyDescent="0.25">
      <c r="A620" s="53" t="s">
        <v>405</v>
      </c>
      <c r="B620" t="s">
        <v>124</v>
      </c>
      <c r="C620" t="s">
        <v>406</v>
      </c>
      <c r="D620" t="s">
        <v>148</v>
      </c>
      <c r="E620" t="s">
        <v>129</v>
      </c>
      <c r="F620" t="s">
        <v>129</v>
      </c>
      <c r="G620" t="s">
        <v>139</v>
      </c>
      <c r="H620" t="s">
        <v>128</v>
      </c>
      <c r="I620" t="s">
        <v>129</v>
      </c>
      <c r="J620" s="53" t="s">
        <v>130</v>
      </c>
      <c r="K620" t="s">
        <v>131</v>
      </c>
      <c r="L620" t="s">
        <v>569</v>
      </c>
      <c r="M620" t="s">
        <v>570</v>
      </c>
      <c r="N620" t="s">
        <v>663</v>
      </c>
      <c r="O620" s="54">
        <v>45338.394510115744</v>
      </c>
      <c r="P620" s="54">
        <v>45338.488659861112</v>
      </c>
      <c r="Q620" s="2">
        <v>45338</v>
      </c>
      <c r="R620" s="2">
        <v>45657</v>
      </c>
      <c r="S620" s="2">
        <v>45292</v>
      </c>
      <c r="T620" s="2">
        <v>45657</v>
      </c>
      <c r="U620" t="s">
        <v>129</v>
      </c>
      <c r="V620" s="2">
        <v>45338</v>
      </c>
      <c r="W620">
        <f t="shared" si="49"/>
        <v>2</v>
      </c>
      <c r="X620">
        <f t="shared" si="50"/>
        <v>2024</v>
      </c>
      <c r="Y620">
        <f t="shared" si="51"/>
        <v>2</v>
      </c>
      <c r="Z620">
        <f t="shared" si="52"/>
        <v>2024</v>
      </c>
      <c r="AA620" s="111">
        <f t="shared" si="53"/>
        <v>9.4149745367758442E-2</v>
      </c>
    </row>
    <row r="621" spans="1:27" x14ac:dyDescent="0.25">
      <c r="A621" s="53" t="s">
        <v>988</v>
      </c>
      <c r="B621" t="s">
        <v>124</v>
      </c>
      <c r="C621" t="s">
        <v>989</v>
      </c>
      <c r="D621" t="s">
        <v>148</v>
      </c>
      <c r="E621" t="s">
        <v>129</v>
      </c>
      <c r="F621" t="s">
        <v>129</v>
      </c>
      <c r="G621" t="s">
        <v>129</v>
      </c>
      <c r="H621" t="s">
        <v>128</v>
      </c>
      <c r="I621" t="s">
        <v>129</v>
      </c>
      <c r="J621" s="53" t="s">
        <v>719</v>
      </c>
      <c r="K621" t="s">
        <v>720</v>
      </c>
      <c r="L621" t="s">
        <v>129</v>
      </c>
      <c r="M621" t="s">
        <v>129</v>
      </c>
      <c r="N621" t="s">
        <v>990</v>
      </c>
      <c r="O621" s="54">
        <v>45337.76318869213</v>
      </c>
      <c r="P621" s="54">
        <v>45350.710819467589</v>
      </c>
      <c r="Q621" s="2">
        <v>45292</v>
      </c>
      <c r="R621" s="2">
        <v>45657</v>
      </c>
      <c r="S621" s="2">
        <v>45292</v>
      </c>
      <c r="T621" s="2">
        <v>45657</v>
      </c>
      <c r="U621" t="s">
        <v>129</v>
      </c>
      <c r="V621" s="2">
        <v>45350</v>
      </c>
      <c r="W621">
        <f t="shared" si="49"/>
        <v>2</v>
      </c>
      <c r="X621">
        <f t="shared" si="50"/>
        <v>2024</v>
      </c>
      <c r="Y621">
        <f t="shared" si="51"/>
        <v>2</v>
      </c>
      <c r="Z621">
        <f t="shared" si="52"/>
        <v>2024</v>
      </c>
      <c r="AA621" s="111">
        <f t="shared" si="53"/>
        <v>12.947630775459402</v>
      </c>
    </row>
    <row r="622" spans="1:27" x14ac:dyDescent="0.25">
      <c r="A622" s="53" t="s">
        <v>991</v>
      </c>
      <c r="B622" t="s">
        <v>124</v>
      </c>
      <c r="C622" t="s">
        <v>992</v>
      </c>
      <c r="D622" t="s">
        <v>171</v>
      </c>
      <c r="E622" t="s">
        <v>129</v>
      </c>
      <c r="F622" t="s">
        <v>129</v>
      </c>
      <c r="G622" t="s">
        <v>129</v>
      </c>
      <c r="H622" t="s">
        <v>128</v>
      </c>
      <c r="I622" t="s">
        <v>129</v>
      </c>
      <c r="J622" s="53" t="s">
        <v>719</v>
      </c>
      <c r="K622" t="s">
        <v>720</v>
      </c>
      <c r="L622" t="s">
        <v>129</v>
      </c>
      <c r="M622" t="s">
        <v>129</v>
      </c>
      <c r="N622" t="s">
        <v>640</v>
      </c>
      <c r="O622" s="54">
        <v>45337.760335335646</v>
      </c>
      <c r="P622" s="54">
        <v>45357.422676979164</v>
      </c>
      <c r="Q622" s="2">
        <v>45292</v>
      </c>
      <c r="R622" s="2">
        <v>45657</v>
      </c>
      <c r="S622" s="2">
        <v>45292</v>
      </c>
      <c r="T622" s="2">
        <v>45657</v>
      </c>
      <c r="U622" s="2">
        <v>45349</v>
      </c>
      <c r="V622" t="s">
        <v>129</v>
      </c>
      <c r="W622">
        <f t="shared" ref="W622:W685" si="54">MONTH(O622)</f>
        <v>2</v>
      </c>
      <c r="X622">
        <f t="shared" ref="X622:X685" si="55">YEAR(O622)</f>
        <v>2024</v>
      </c>
      <c r="Y622">
        <f t="shared" ref="Y622:Y685" si="56">IFERROR(MONTH(P622),0)</f>
        <v>3</v>
      </c>
      <c r="Z622">
        <f t="shared" ref="Z622:Z685" si="57">IFERROR(YEAR(P622),0)</f>
        <v>2024</v>
      </c>
      <c r="AA622" s="111">
        <f t="shared" si="53"/>
        <v>19.662341643517721</v>
      </c>
    </row>
    <row r="623" spans="1:27" hidden="1" x14ac:dyDescent="0.25">
      <c r="A623" s="53" t="s">
        <v>407</v>
      </c>
      <c r="B623" t="s">
        <v>124</v>
      </c>
      <c r="C623" t="s">
        <v>408</v>
      </c>
      <c r="D623" t="s">
        <v>148</v>
      </c>
      <c r="E623" t="s">
        <v>129</v>
      </c>
      <c r="F623" t="s">
        <v>129</v>
      </c>
      <c r="G623" t="s">
        <v>139</v>
      </c>
      <c r="H623" t="s">
        <v>128</v>
      </c>
      <c r="I623" t="s">
        <v>129</v>
      </c>
      <c r="J623" s="53" t="s">
        <v>130</v>
      </c>
      <c r="K623" t="s">
        <v>131</v>
      </c>
      <c r="L623" t="s">
        <v>569</v>
      </c>
      <c r="M623" t="s">
        <v>570</v>
      </c>
      <c r="N623" t="s">
        <v>664</v>
      </c>
      <c r="O623" s="54">
        <v>45337.67320114583</v>
      </c>
      <c r="P623" s="54">
        <v>45343.40647292824</v>
      </c>
      <c r="Q623" s="2">
        <v>45337</v>
      </c>
      <c r="R623" s="2">
        <v>45657</v>
      </c>
      <c r="S623" s="2">
        <v>45292</v>
      </c>
      <c r="T623" s="2">
        <v>45657</v>
      </c>
      <c r="U623" t="s">
        <v>129</v>
      </c>
      <c r="V623" s="2">
        <v>45343</v>
      </c>
      <c r="W623">
        <f t="shared" si="54"/>
        <v>2</v>
      </c>
      <c r="X623">
        <f t="shared" si="55"/>
        <v>2024</v>
      </c>
      <c r="Y623">
        <f t="shared" si="56"/>
        <v>2</v>
      </c>
      <c r="Z623">
        <f t="shared" si="57"/>
        <v>2024</v>
      </c>
      <c r="AA623" s="111">
        <f t="shared" si="53"/>
        <v>5.7332717824101564</v>
      </c>
    </row>
    <row r="624" spans="1:27" hidden="1" x14ac:dyDescent="0.25">
      <c r="A624" s="53" t="s">
        <v>409</v>
      </c>
      <c r="B624" t="s">
        <v>124</v>
      </c>
      <c r="C624" t="s">
        <v>410</v>
      </c>
      <c r="D624" t="s">
        <v>148</v>
      </c>
      <c r="E624" t="s">
        <v>129</v>
      </c>
      <c r="F624" t="s">
        <v>129</v>
      </c>
      <c r="G624" t="s">
        <v>139</v>
      </c>
      <c r="H624" t="s">
        <v>128</v>
      </c>
      <c r="I624" t="s">
        <v>129</v>
      </c>
      <c r="J624" s="53" t="s">
        <v>130</v>
      </c>
      <c r="K624" t="s">
        <v>131</v>
      </c>
      <c r="L624" t="s">
        <v>569</v>
      </c>
      <c r="M624" t="s">
        <v>570</v>
      </c>
      <c r="N624" t="s">
        <v>665</v>
      </c>
      <c r="O624" s="54">
        <v>45337.466323159722</v>
      </c>
      <c r="P624" s="54">
        <v>45345.550437442129</v>
      </c>
      <c r="Q624" s="2">
        <v>45337</v>
      </c>
      <c r="R624" s="2">
        <v>45657</v>
      </c>
      <c r="S624" s="2">
        <v>45292</v>
      </c>
      <c r="T624" s="2">
        <v>45657</v>
      </c>
      <c r="U624" t="s">
        <v>129</v>
      </c>
      <c r="V624" s="2">
        <v>45345</v>
      </c>
      <c r="W624">
        <f t="shared" si="54"/>
        <v>2</v>
      </c>
      <c r="X624">
        <f t="shared" si="55"/>
        <v>2024</v>
      </c>
      <c r="Y624">
        <f t="shared" si="56"/>
        <v>2</v>
      </c>
      <c r="Z624">
        <f t="shared" si="57"/>
        <v>2024</v>
      </c>
      <c r="AA624" s="111">
        <f t="shared" si="53"/>
        <v>8.0841142824065173</v>
      </c>
    </row>
    <row r="625" spans="1:27" hidden="1" x14ac:dyDescent="0.25">
      <c r="A625" s="53" t="s">
        <v>411</v>
      </c>
      <c r="B625" t="s">
        <v>124</v>
      </c>
      <c r="C625" t="s">
        <v>412</v>
      </c>
      <c r="D625" t="s">
        <v>148</v>
      </c>
      <c r="E625" t="s">
        <v>129</v>
      </c>
      <c r="F625" t="s">
        <v>129</v>
      </c>
      <c r="G625" t="s">
        <v>139</v>
      </c>
      <c r="H625" t="s">
        <v>128</v>
      </c>
      <c r="I625" t="s">
        <v>129</v>
      </c>
      <c r="J625" s="53" t="s">
        <v>130</v>
      </c>
      <c r="K625" t="s">
        <v>131</v>
      </c>
      <c r="L625" t="s">
        <v>569</v>
      </c>
      <c r="M625" t="s">
        <v>570</v>
      </c>
      <c r="N625" t="s">
        <v>666</v>
      </c>
      <c r="O625" s="54">
        <v>45337.405676805553</v>
      </c>
      <c r="P625" s="54">
        <v>45337.488112581021</v>
      </c>
      <c r="Q625" s="2">
        <v>45337</v>
      </c>
      <c r="R625" s="2">
        <v>45657</v>
      </c>
      <c r="S625" s="2">
        <v>45292</v>
      </c>
      <c r="T625" s="2">
        <v>45657</v>
      </c>
      <c r="U625" t="s">
        <v>129</v>
      </c>
      <c r="V625" s="2">
        <v>45337</v>
      </c>
      <c r="W625">
        <f t="shared" si="54"/>
        <v>2</v>
      </c>
      <c r="X625">
        <f t="shared" si="55"/>
        <v>2024</v>
      </c>
      <c r="Y625">
        <f t="shared" si="56"/>
        <v>2</v>
      </c>
      <c r="Z625">
        <f t="shared" si="57"/>
        <v>2024</v>
      </c>
      <c r="AA625" s="111">
        <f t="shared" si="53"/>
        <v>8.2435775468184147E-2</v>
      </c>
    </row>
    <row r="626" spans="1:27" hidden="1" x14ac:dyDescent="0.25">
      <c r="A626" s="53" t="s">
        <v>413</v>
      </c>
      <c r="B626" t="s">
        <v>124</v>
      </c>
      <c r="C626" t="s">
        <v>414</v>
      </c>
      <c r="D626" t="s">
        <v>171</v>
      </c>
      <c r="E626" t="s">
        <v>129</v>
      </c>
      <c r="F626" t="s">
        <v>129</v>
      </c>
      <c r="G626" t="s">
        <v>129</v>
      </c>
      <c r="H626" t="s">
        <v>128</v>
      </c>
      <c r="I626" t="s">
        <v>129</v>
      </c>
      <c r="J626" s="53" t="s">
        <v>130</v>
      </c>
      <c r="K626" t="s">
        <v>131</v>
      </c>
      <c r="L626" t="s">
        <v>129</v>
      </c>
      <c r="M626" t="s">
        <v>129</v>
      </c>
      <c r="N626" t="s">
        <v>129</v>
      </c>
      <c r="O626" s="54">
        <v>45336.710859340281</v>
      </c>
      <c r="P626" s="54">
        <v>45336.711741585648</v>
      </c>
      <c r="Q626" s="2">
        <v>45292</v>
      </c>
      <c r="R626" s="2">
        <v>45657</v>
      </c>
      <c r="S626" s="2">
        <v>45292</v>
      </c>
      <c r="T626" s="2">
        <v>45657</v>
      </c>
      <c r="U626" t="s">
        <v>129</v>
      </c>
      <c r="V626" t="s">
        <v>129</v>
      </c>
      <c r="W626">
        <f t="shared" si="54"/>
        <v>2</v>
      </c>
      <c r="X626">
        <f t="shared" si="55"/>
        <v>2024</v>
      </c>
      <c r="Y626">
        <f t="shared" si="56"/>
        <v>2</v>
      </c>
      <c r="Z626">
        <f t="shared" si="57"/>
        <v>2024</v>
      </c>
      <c r="AA626" s="111">
        <f t="shared" si="53"/>
        <v>8.8224536739289761E-4</v>
      </c>
    </row>
    <row r="627" spans="1:27" hidden="1" x14ac:dyDescent="0.25">
      <c r="A627" s="53" t="s">
        <v>415</v>
      </c>
      <c r="B627" t="s">
        <v>124</v>
      </c>
      <c r="C627" t="s">
        <v>414</v>
      </c>
      <c r="D627" t="s">
        <v>148</v>
      </c>
      <c r="E627" t="s">
        <v>416</v>
      </c>
      <c r="F627" t="s">
        <v>417</v>
      </c>
      <c r="G627" t="s">
        <v>104</v>
      </c>
      <c r="H627" t="s">
        <v>212</v>
      </c>
      <c r="I627" t="s">
        <v>129</v>
      </c>
      <c r="J627" s="53" t="s">
        <v>130</v>
      </c>
      <c r="K627" t="s">
        <v>131</v>
      </c>
      <c r="L627" t="s">
        <v>129</v>
      </c>
      <c r="M627" t="s">
        <v>129</v>
      </c>
      <c r="N627" t="s">
        <v>129</v>
      </c>
      <c r="O627" s="54">
        <v>45336.710827337964</v>
      </c>
      <c r="P627" s="54">
        <v>45407.368727905094</v>
      </c>
      <c r="Q627" s="2">
        <v>45337</v>
      </c>
      <c r="R627" s="2">
        <v>45364</v>
      </c>
      <c r="S627" s="2">
        <v>45292</v>
      </c>
      <c r="T627" s="2">
        <v>45657</v>
      </c>
      <c r="U627" s="2">
        <v>45348</v>
      </c>
      <c r="V627" s="2">
        <v>45407</v>
      </c>
      <c r="W627">
        <f t="shared" si="54"/>
        <v>2</v>
      </c>
      <c r="X627">
        <f t="shared" si="55"/>
        <v>2024</v>
      </c>
      <c r="Y627">
        <f t="shared" si="56"/>
        <v>4</v>
      </c>
      <c r="Z627">
        <f t="shared" si="57"/>
        <v>2024</v>
      </c>
      <c r="AA627" s="111">
        <f t="shared" si="53"/>
        <v>70.657900567130127</v>
      </c>
    </row>
    <row r="628" spans="1:27" hidden="1" x14ac:dyDescent="0.25">
      <c r="A628" s="53" t="s">
        <v>418</v>
      </c>
      <c r="B628" t="s">
        <v>124</v>
      </c>
      <c r="C628" t="s">
        <v>419</v>
      </c>
      <c r="D628" t="s">
        <v>148</v>
      </c>
      <c r="E628" t="s">
        <v>135</v>
      </c>
      <c r="F628" t="s">
        <v>420</v>
      </c>
      <c r="G628" t="s">
        <v>104</v>
      </c>
      <c r="H628" t="s">
        <v>212</v>
      </c>
      <c r="I628" t="s">
        <v>129</v>
      </c>
      <c r="J628" s="53" t="s">
        <v>130</v>
      </c>
      <c r="K628" t="s">
        <v>131</v>
      </c>
      <c r="L628" t="s">
        <v>129</v>
      </c>
      <c r="M628" t="s">
        <v>129</v>
      </c>
      <c r="N628" t="s">
        <v>129</v>
      </c>
      <c r="O628" s="54">
        <v>45336.707336805557</v>
      </c>
      <c r="P628" s="54">
        <v>45378.378052569446</v>
      </c>
      <c r="Q628" s="2">
        <v>45337</v>
      </c>
      <c r="R628" s="2">
        <v>45349</v>
      </c>
      <c r="S628" s="2">
        <v>45292</v>
      </c>
      <c r="T628" s="2">
        <v>45657</v>
      </c>
      <c r="U628" s="2">
        <v>45348</v>
      </c>
      <c r="V628" s="2">
        <v>45378</v>
      </c>
      <c r="W628">
        <f t="shared" si="54"/>
        <v>2</v>
      </c>
      <c r="X628">
        <f t="shared" si="55"/>
        <v>2024</v>
      </c>
      <c r="Y628">
        <f t="shared" si="56"/>
        <v>3</v>
      </c>
      <c r="Z628">
        <f t="shared" si="57"/>
        <v>2024</v>
      </c>
      <c r="AA628" s="111">
        <f t="shared" si="53"/>
        <v>41.670715763888438</v>
      </c>
    </row>
    <row r="629" spans="1:27" x14ac:dyDescent="0.25">
      <c r="A629" s="53" t="s">
        <v>993</v>
      </c>
      <c r="B629" t="s">
        <v>124</v>
      </c>
      <c r="C629" t="s">
        <v>994</v>
      </c>
      <c r="D629" t="s">
        <v>148</v>
      </c>
      <c r="E629" t="s">
        <v>129</v>
      </c>
      <c r="F629" t="s">
        <v>129</v>
      </c>
      <c r="G629" t="s">
        <v>129</v>
      </c>
      <c r="H629" t="s">
        <v>128</v>
      </c>
      <c r="I629" t="s">
        <v>129</v>
      </c>
      <c r="J629" s="53" t="s">
        <v>995</v>
      </c>
      <c r="K629" t="s">
        <v>720</v>
      </c>
      <c r="L629" t="s">
        <v>129</v>
      </c>
      <c r="M629" t="s">
        <v>129</v>
      </c>
      <c r="N629" t="s">
        <v>129</v>
      </c>
      <c r="O629" s="54">
        <v>45336.698129085649</v>
      </c>
      <c r="P629" s="54">
        <v>45344.485989884262</v>
      </c>
      <c r="Q629" t="s">
        <v>129</v>
      </c>
      <c r="R629" t="s">
        <v>129</v>
      </c>
      <c r="S629" s="2">
        <v>45292</v>
      </c>
      <c r="T629" s="2">
        <v>45657</v>
      </c>
      <c r="U629" s="2">
        <v>45343</v>
      </c>
      <c r="V629" s="2">
        <v>45344</v>
      </c>
      <c r="W629">
        <f t="shared" si="54"/>
        <v>2</v>
      </c>
      <c r="X629">
        <f t="shared" si="55"/>
        <v>2024</v>
      </c>
      <c r="Y629">
        <f t="shared" si="56"/>
        <v>2</v>
      </c>
      <c r="Z629">
        <f t="shared" si="57"/>
        <v>2024</v>
      </c>
      <c r="AA629" s="111">
        <f t="shared" si="53"/>
        <v>7.7878607986131101</v>
      </c>
    </row>
    <row r="630" spans="1:27" hidden="1" x14ac:dyDescent="0.25">
      <c r="A630" s="53" t="s">
        <v>421</v>
      </c>
      <c r="B630" t="s">
        <v>124</v>
      </c>
      <c r="C630" t="s">
        <v>422</v>
      </c>
      <c r="D630" t="s">
        <v>148</v>
      </c>
      <c r="E630" t="s">
        <v>129</v>
      </c>
      <c r="F630" t="s">
        <v>129</v>
      </c>
      <c r="G630" t="s">
        <v>139</v>
      </c>
      <c r="H630" t="s">
        <v>128</v>
      </c>
      <c r="I630" t="s">
        <v>129</v>
      </c>
      <c r="J630" s="53" t="s">
        <v>130</v>
      </c>
      <c r="K630" t="s">
        <v>131</v>
      </c>
      <c r="L630" t="s">
        <v>569</v>
      </c>
      <c r="M630" t="s">
        <v>570</v>
      </c>
      <c r="N630" t="s">
        <v>667</v>
      </c>
      <c r="O630" s="54">
        <v>45336.581720486109</v>
      </c>
      <c r="P630" s="54">
        <v>45342.41195425926</v>
      </c>
      <c r="Q630" s="2">
        <v>45336</v>
      </c>
      <c r="R630" s="2">
        <v>45657</v>
      </c>
      <c r="S630" s="2">
        <v>45292</v>
      </c>
      <c r="T630" s="2">
        <v>45657</v>
      </c>
      <c r="U630" t="s">
        <v>129</v>
      </c>
      <c r="V630" s="2">
        <v>45342</v>
      </c>
      <c r="W630">
        <f t="shared" si="54"/>
        <v>2</v>
      </c>
      <c r="X630">
        <f t="shared" si="55"/>
        <v>2024</v>
      </c>
      <c r="Y630">
        <f t="shared" si="56"/>
        <v>2</v>
      </c>
      <c r="Z630">
        <f t="shared" si="57"/>
        <v>2024</v>
      </c>
      <c r="AA630" s="111">
        <f t="shared" si="53"/>
        <v>5.8302337731511216</v>
      </c>
    </row>
    <row r="631" spans="1:27" hidden="1" x14ac:dyDescent="0.25">
      <c r="A631" s="53" t="s">
        <v>423</v>
      </c>
      <c r="B631" t="s">
        <v>124</v>
      </c>
      <c r="C631" t="s">
        <v>424</v>
      </c>
      <c r="D631" t="s">
        <v>148</v>
      </c>
      <c r="E631" t="s">
        <v>129</v>
      </c>
      <c r="F631" t="s">
        <v>129</v>
      </c>
      <c r="G631" t="s">
        <v>139</v>
      </c>
      <c r="H631" t="s">
        <v>128</v>
      </c>
      <c r="I631" t="s">
        <v>129</v>
      </c>
      <c r="J631" s="53" t="s">
        <v>130</v>
      </c>
      <c r="K631" t="s">
        <v>131</v>
      </c>
      <c r="L631" t="s">
        <v>129</v>
      </c>
      <c r="M631" t="s">
        <v>129</v>
      </c>
      <c r="N631" t="s">
        <v>129</v>
      </c>
      <c r="O631" s="54">
        <v>45336.479855671299</v>
      </c>
      <c r="P631" s="54">
        <v>45352.435592106478</v>
      </c>
      <c r="Q631" s="2">
        <v>45341</v>
      </c>
      <c r="R631" s="2">
        <v>45657</v>
      </c>
      <c r="S631" s="2">
        <v>45292</v>
      </c>
      <c r="T631" s="2">
        <v>45657</v>
      </c>
      <c r="U631" s="2">
        <v>45341</v>
      </c>
      <c r="V631" s="2">
        <v>45352</v>
      </c>
      <c r="W631">
        <f t="shared" si="54"/>
        <v>2</v>
      </c>
      <c r="X631">
        <f t="shared" si="55"/>
        <v>2024</v>
      </c>
      <c r="Y631">
        <f t="shared" si="56"/>
        <v>3</v>
      </c>
      <c r="Z631">
        <f t="shared" si="57"/>
        <v>2024</v>
      </c>
      <c r="AA631" s="111">
        <f t="shared" si="53"/>
        <v>15.955736435178551</v>
      </c>
    </row>
    <row r="632" spans="1:27" x14ac:dyDescent="0.25">
      <c r="A632" s="53" t="s">
        <v>996</v>
      </c>
      <c r="B632" t="s">
        <v>124</v>
      </c>
      <c r="C632" t="s">
        <v>997</v>
      </c>
      <c r="D632" t="s">
        <v>148</v>
      </c>
      <c r="E632" t="s">
        <v>288</v>
      </c>
      <c r="F632" t="s">
        <v>998</v>
      </c>
      <c r="G632" t="s">
        <v>874</v>
      </c>
      <c r="H632" t="s">
        <v>128</v>
      </c>
      <c r="I632" t="s">
        <v>129</v>
      </c>
      <c r="J632" s="53" t="s">
        <v>719</v>
      </c>
      <c r="K632" t="s">
        <v>720</v>
      </c>
      <c r="L632" t="s">
        <v>129</v>
      </c>
      <c r="M632" t="s">
        <v>570</v>
      </c>
      <c r="N632" t="s">
        <v>129</v>
      </c>
      <c r="O632" s="54">
        <v>45336.369155474538</v>
      </c>
      <c r="P632" s="54">
        <v>45391.644289108794</v>
      </c>
      <c r="Q632" s="2">
        <v>45357</v>
      </c>
      <c r="R632" s="2">
        <v>45370</v>
      </c>
      <c r="S632" s="2">
        <v>45292</v>
      </c>
      <c r="T632" s="2">
        <v>45657</v>
      </c>
      <c r="U632" s="2">
        <v>45358</v>
      </c>
      <c r="V632" s="2">
        <v>45391</v>
      </c>
      <c r="W632">
        <f t="shared" si="54"/>
        <v>2</v>
      </c>
      <c r="X632">
        <f t="shared" si="55"/>
        <v>2024</v>
      </c>
      <c r="Y632">
        <f t="shared" si="56"/>
        <v>4</v>
      </c>
      <c r="Z632">
        <f t="shared" si="57"/>
        <v>2024</v>
      </c>
      <c r="AA632" s="111">
        <f t="shared" si="53"/>
        <v>55.275133634255326</v>
      </c>
    </row>
    <row r="633" spans="1:27" hidden="1" x14ac:dyDescent="0.25">
      <c r="A633" s="53" t="s">
        <v>425</v>
      </c>
      <c r="B633" t="s">
        <v>124</v>
      </c>
      <c r="C633" t="s">
        <v>426</v>
      </c>
      <c r="D633" t="s">
        <v>171</v>
      </c>
      <c r="E633" t="s">
        <v>129</v>
      </c>
      <c r="F633" t="s">
        <v>129</v>
      </c>
      <c r="G633" t="s">
        <v>139</v>
      </c>
      <c r="H633" t="s">
        <v>128</v>
      </c>
      <c r="I633" t="s">
        <v>129</v>
      </c>
      <c r="J633" s="53" t="s">
        <v>130</v>
      </c>
      <c r="K633" t="s">
        <v>131</v>
      </c>
      <c r="L633" t="s">
        <v>569</v>
      </c>
      <c r="M633" t="s">
        <v>570</v>
      </c>
      <c r="N633" t="s">
        <v>129</v>
      </c>
      <c r="O633" s="54">
        <v>45331.406605497687</v>
      </c>
      <c r="P633" s="54">
        <v>45335.410000613425</v>
      </c>
      <c r="Q633" s="2">
        <v>45292</v>
      </c>
      <c r="R633" s="2">
        <v>45657</v>
      </c>
      <c r="S633" s="2">
        <v>45292</v>
      </c>
      <c r="T633" s="2">
        <v>45657</v>
      </c>
      <c r="U633" t="s">
        <v>129</v>
      </c>
      <c r="V633" t="s">
        <v>129</v>
      </c>
      <c r="W633">
        <f t="shared" si="54"/>
        <v>2</v>
      </c>
      <c r="X633">
        <f t="shared" si="55"/>
        <v>2024</v>
      </c>
      <c r="Y633">
        <f t="shared" si="56"/>
        <v>2</v>
      </c>
      <c r="Z633">
        <f t="shared" si="57"/>
        <v>2024</v>
      </c>
      <c r="AA633" s="111">
        <f t="shared" si="53"/>
        <v>4.0033951157383854</v>
      </c>
    </row>
    <row r="634" spans="1:27" hidden="1" x14ac:dyDescent="0.25">
      <c r="A634" s="53" t="s">
        <v>427</v>
      </c>
      <c r="B634" t="s">
        <v>124</v>
      </c>
      <c r="C634" t="s">
        <v>428</v>
      </c>
      <c r="D634" t="s">
        <v>148</v>
      </c>
      <c r="E634" t="s">
        <v>129</v>
      </c>
      <c r="F634" t="s">
        <v>129</v>
      </c>
      <c r="G634" t="s">
        <v>139</v>
      </c>
      <c r="H634" t="s">
        <v>128</v>
      </c>
      <c r="I634" t="s">
        <v>129</v>
      </c>
      <c r="J634" s="53" t="s">
        <v>130</v>
      </c>
      <c r="K634" t="s">
        <v>131</v>
      </c>
      <c r="L634" t="s">
        <v>129</v>
      </c>
      <c r="M634" t="s">
        <v>570</v>
      </c>
      <c r="N634" t="s">
        <v>668</v>
      </c>
      <c r="O634" s="54">
        <v>45331.401933032408</v>
      </c>
      <c r="P634" s="54">
        <v>45335.419521435186</v>
      </c>
      <c r="Q634" s="2">
        <v>45331</v>
      </c>
      <c r="R634" t="s">
        <v>129</v>
      </c>
      <c r="S634" t="s">
        <v>129</v>
      </c>
      <c r="T634" t="s">
        <v>129</v>
      </c>
      <c r="U634" t="s">
        <v>129</v>
      </c>
      <c r="V634" s="2">
        <v>45335</v>
      </c>
      <c r="W634">
        <f t="shared" si="54"/>
        <v>2</v>
      </c>
      <c r="X634">
        <f t="shared" si="55"/>
        <v>2024</v>
      </c>
      <c r="Y634">
        <f t="shared" si="56"/>
        <v>2</v>
      </c>
      <c r="Z634">
        <f t="shared" si="57"/>
        <v>2024</v>
      </c>
      <c r="AA634" s="111">
        <f t="shared" si="53"/>
        <v>4.0175884027776192</v>
      </c>
    </row>
    <row r="635" spans="1:27" x14ac:dyDescent="0.25">
      <c r="A635" s="53" t="s">
        <v>999</v>
      </c>
      <c r="B635" t="s">
        <v>124</v>
      </c>
      <c r="C635" t="s">
        <v>1000</v>
      </c>
      <c r="D635" t="s">
        <v>148</v>
      </c>
      <c r="E635" t="s">
        <v>288</v>
      </c>
      <c r="F635" t="s">
        <v>1001</v>
      </c>
      <c r="G635" t="s">
        <v>806</v>
      </c>
      <c r="H635" t="s">
        <v>736</v>
      </c>
      <c r="I635" t="s">
        <v>129</v>
      </c>
      <c r="J635" s="53" t="s">
        <v>719</v>
      </c>
      <c r="K635" t="s">
        <v>720</v>
      </c>
      <c r="L635" t="s">
        <v>129</v>
      </c>
      <c r="M635" t="s">
        <v>129</v>
      </c>
      <c r="N635" t="s">
        <v>129</v>
      </c>
      <c r="O635" s="54">
        <v>45331.392970497684</v>
      </c>
      <c r="P635" s="54">
        <v>45364.517875474536</v>
      </c>
      <c r="Q635" s="2">
        <v>44986</v>
      </c>
      <c r="R635" s="2">
        <v>45291</v>
      </c>
      <c r="S635" s="2">
        <v>44986</v>
      </c>
      <c r="T635" s="2">
        <v>45291</v>
      </c>
      <c r="U635" s="2">
        <v>45336</v>
      </c>
      <c r="V635" s="2">
        <v>45364</v>
      </c>
      <c r="W635">
        <f t="shared" si="54"/>
        <v>2</v>
      </c>
      <c r="X635">
        <f t="shared" si="55"/>
        <v>2024</v>
      </c>
      <c r="Y635">
        <f t="shared" si="56"/>
        <v>3</v>
      </c>
      <c r="Z635">
        <f t="shared" si="57"/>
        <v>2024</v>
      </c>
      <c r="AA635" s="111">
        <f t="shared" si="53"/>
        <v>33.124904976852122</v>
      </c>
    </row>
    <row r="636" spans="1:27" hidden="1" x14ac:dyDescent="0.25">
      <c r="A636" s="53" t="s">
        <v>429</v>
      </c>
      <c r="B636" t="s">
        <v>124</v>
      </c>
      <c r="C636" t="s">
        <v>430</v>
      </c>
      <c r="D636" t="s">
        <v>148</v>
      </c>
      <c r="E636" t="s">
        <v>129</v>
      </c>
      <c r="F636" t="s">
        <v>129</v>
      </c>
      <c r="G636" t="s">
        <v>129</v>
      </c>
      <c r="H636" t="s">
        <v>128</v>
      </c>
      <c r="I636" t="s">
        <v>129</v>
      </c>
      <c r="J636" s="53" t="s">
        <v>130</v>
      </c>
      <c r="K636" t="s">
        <v>131</v>
      </c>
      <c r="L636" t="s">
        <v>129</v>
      </c>
      <c r="M636" t="s">
        <v>129</v>
      </c>
      <c r="N636" t="s">
        <v>129</v>
      </c>
      <c r="O636" s="54">
        <v>45330.735913124998</v>
      </c>
      <c r="P636" s="54">
        <v>45335.444837870367</v>
      </c>
      <c r="Q636" s="2">
        <v>45330</v>
      </c>
      <c r="R636" t="s">
        <v>129</v>
      </c>
      <c r="S636" s="2">
        <v>45292</v>
      </c>
      <c r="T636" s="2">
        <v>45657</v>
      </c>
      <c r="U636" s="2">
        <v>45330</v>
      </c>
      <c r="V636" s="2">
        <v>45335</v>
      </c>
      <c r="W636">
        <f t="shared" si="54"/>
        <v>2</v>
      </c>
      <c r="X636">
        <f t="shared" si="55"/>
        <v>2024</v>
      </c>
      <c r="Y636">
        <f t="shared" si="56"/>
        <v>2</v>
      </c>
      <c r="Z636">
        <f t="shared" si="57"/>
        <v>2024</v>
      </c>
      <c r="AA636" s="111">
        <f t="shared" si="53"/>
        <v>4.7089247453695862</v>
      </c>
    </row>
    <row r="637" spans="1:27" hidden="1" x14ac:dyDescent="0.25">
      <c r="A637" s="53" t="s">
        <v>431</v>
      </c>
      <c r="B637" t="s">
        <v>124</v>
      </c>
      <c r="C637" t="s">
        <v>432</v>
      </c>
      <c r="D637" t="s">
        <v>148</v>
      </c>
      <c r="E637" t="s">
        <v>129</v>
      </c>
      <c r="F637" t="s">
        <v>129</v>
      </c>
      <c r="G637" t="s">
        <v>139</v>
      </c>
      <c r="H637" t="s">
        <v>128</v>
      </c>
      <c r="I637" t="s">
        <v>129</v>
      </c>
      <c r="J637" s="53" t="s">
        <v>130</v>
      </c>
      <c r="K637" t="s">
        <v>131</v>
      </c>
      <c r="L637" t="s">
        <v>569</v>
      </c>
      <c r="M637" t="s">
        <v>570</v>
      </c>
      <c r="N637" t="s">
        <v>669</v>
      </c>
      <c r="O637" s="54">
        <v>45330.727885196757</v>
      </c>
      <c r="P637" s="54">
        <v>45331.547495671293</v>
      </c>
      <c r="Q637" s="2">
        <v>45330</v>
      </c>
      <c r="R637" s="2">
        <v>45657</v>
      </c>
      <c r="S637" s="2">
        <v>45292</v>
      </c>
      <c r="T637" s="2">
        <v>45657</v>
      </c>
      <c r="U637" t="s">
        <v>129</v>
      </c>
      <c r="V637" s="2">
        <v>45331</v>
      </c>
      <c r="W637">
        <f t="shared" si="54"/>
        <v>2</v>
      </c>
      <c r="X637">
        <f t="shared" si="55"/>
        <v>2024</v>
      </c>
      <c r="Y637">
        <f t="shared" si="56"/>
        <v>2</v>
      </c>
      <c r="Z637">
        <f t="shared" si="57"/>
        <v>2024</v>
      </c>
      <c r="AA637" s="111">
        <f t="shared" si="53"/>
        <v>0.81961047453660285</v>
      </c>
    </row>
    <row r="638" spans="1:27" hidden="1" x14ac:dyDescent="0.25">
      <c r="A638" s="53" t="s">
        <v>433</v>
      </c>
      <c r="B638" t="s">
        <v>124</v>
      </c>
      <c r="C638" t="s">
        <v>434</v>
      </c>
      <c r="D638" t="s">
        <v>148</v>
      </c>
      <c r="E638" t="s">
        <v>129</v>
      </c>
      <c r="F638" t="s">
        <v>129</v>
      </c>
      <c r="G638" t="s">
        <v>139</v>
      </c>
      <c r="H638" t="s">
        <v>128</v>
      </c>
      <c r="I638" t="s">
        <v>129</v>
      </c>
      <c r="J638" s="53" t="s">
        <v>130</v>
      </c>
      <c r="K638" t="s">
        <v>131</v>
      </c>
      <c r="L638" t="s">
        <v>569</v>
      </c>
      <c r="M638" t="s">
        <v>570</v>
      </c>
      <c r="N638" t="s">
        <v>670</v>
      </c>
      <c r="O638" s="54">
        <v>45330.408617071756</v>
      </c>
      <c r="P638" s="54">
        <v>45330.49696715278</v>
      </c>
      <c r="Q638" s="2">
        <v>45330</v>
      </c>
      <c r="R638" s="2">
        <v>45657</v>
      </c>
      <c r="S638" s="2">
        <v>45292</v>
      </c>
      <c r="T638" s="2">
        <v>45657</v>
      </c>
      <c r="U638" t="s">
        <v>129</v>
      </c>
      <c r="V638" s="2">
        <v>45330</v>
      </c>
      <c r="W638">
        <f t="shared" si="54"/>
        <v>2</v>
      </c>
      <c r="X638">
        <f t="shared" si="55"/>
        <v>2024</v>
      </c>
      <c r="Y638">
        <f t="shared" si="56"/>
        <v>2</v>
      </c>
      <c r="Z638">
        <f t="shared" si="57"/>
        <v>2024</v>
      </c>
      <c r="AA638" s="111">
        <f t="shared" si="53"/>
        <v>8.8350081023236271E-2</v>
      </c>
    </row>
    <row r="639" spans="1:27" x14ac:dyDescent="0.25">
      <c r="A639" s="53" t="s">
        <v>1002</v>
      </c>
      <c r="B639" t="s">
        <v>124</v>
      </c>
      <c r="C639" t="s">
        <v>1003</v>
      </c>
      <c r="D639" t="s">
        <v>148</v>
      </c>
      <c r="E639" t="s">
        <v>129</v>
      </c>
      <c r="F639" t="s">
        <v>129</v>
      </c>
      <c r="G639" t="s">
        <v>129</v>
      </c>
      <c r="H639" t="s">
        <v>128</v>
      </c>
      <c r="I639" t="s">
        <v>129</v>
      </c>
      <c r="J639" s="53" t="s">
        <v>719</v>
      </c>
      <c r="K639" t="s">
        <v>720</v>
      </c>
      <c r="L639" t="s">
        <v>129</v>
      </c>
      <c r="M639" t="s">
        <v>129</v>
      </c>
      <c r="N639" t="s">
        <v>1004</v>
      </c>
      <c r="O639" s="54">
        <v>45329.715327546299</v>
      </c>
      <c r="P639" s="54">
        <v>45342.58330554398</v>
      </c>
      <c r="Q639" s="2">
        <v>45292</v>
      </c>
      <c r="R639" s="2">
        <v>45657</v>
      </c>
      <c r="S639" s="2">
        <v>45292</v>
      </c>
      <c r="T639" s="2">
        <v>45657</v>
      </c>
      <c r="U639" s="2">
        <v>45341</v>
      </c>
      <c r="V639" s="2">
        <v>45342</v>
      </c>
      <c r="W639">
        <f t="shared" si="54"/>
        <v>2</v>
      </c>
      <c r="X639">
        <f t="shared" si="55"/>
        <v>2024</v>
      </c>
      <c r="Y639">
        <f t="shared" si="56"/>
        <v>2</v>
      </c>
      <c r="Z639">
        <f t="shared" si="57"/>
        <v>2024</v>
      </c>
      <c r="AA639" s="111">
        <f t="shared" si="53"/>
        <v>12.86797799768101</v>
      </c>
    </row>
    <row r="640" spans="1:27" hidden="1" x14ac:dyDescent="0.25">
      <c r="A640" s="53" t="s">
        <v>435</v>
      </c>
      <c r="B640" t="s">
        <v>124</v>
      </c>
      <c r="C640" t="s">
        <v>436</v>
      </c>
      <c r="D640" t="s">
        <v>148</v>
      </c>
      <c r="E640" t="s">
        <v>129</v>
      </c>
      <c r="F640" t="s">
        <v>129</v>
      </c>
      <c r="G640" t="s">
        <v>139</v>
      </c>
      <c r="H640" t="s">
        <v>128</v>
      </c>
      <c r="I640" t="s">
        <v>129</v>
      </c>
      <c r="J640" s="53" t="s">
        <v>130</v>
      </c>
      <c r="K640" t="s">
        <v>131</v>
      </c>
      <c r="L640" t="s">
        <v>569</v>
      </c>
      <c r="M640" t="s">
        <v>570</v>
      </c>
      <c r="N640" t="s">
        <v>671</v>
      </c>
      <c r="O640" s="54">
        <v>45329.397392245373</v>
      </c>
      <c r="P640" s="54">
        <v>45330.683705208336</v>
      </c>
      <c r="Q640" s="2">
        <v>45329</v>
      </c>
      <c r="R640" s="2">
        <v>45657</v>
      </c>
      <c r="S640" s="2">
        <v>45292</v>
      </c>
      <c r="T640" s="2">
        <v>45657</v>
      </c>
      <c r="U640" t="s">
        <v>129</v>
      </c>
      <c r="V640" s="2">
        <v>45330</v>
      </c>
      <c r="W640">
        <f t="shared" si="54"/>
        <v>2</v>
      </c>
      <c r="X640">
        <f t="shared" si="55"/>
        <v>2024</v>
      </c>
      <c r="Y640">
        <f t="shared" si="56"/>
        <v>2</v>
      </c>
      <c r="Z640">
        <f t="shared" si="57"/>
        <v>2024</v>
      </c>
      <c r="AA640" s="111">
        <f t="shared" si="53"/>
        <v>1.2863129629622563</v>
      </c>
    </row>
    <row r="641" spans="1:27" x14ac:dyDescent="0.25">
      <c r="A641" s="53" t="s">
        <v>1005</v>
      </c>
      <c r="B641" t="s">
        <v>124</v>
      </c>
      <c r="C641" t="s">
        <v>1006</v>
      </c>
      <c r="D641" t="s">
        <v>148</v>
      </c>
      <c r="E641" t="s">
        <v>416</v>
      </c>
      <c r="F641" t="s">
        <v>1001</v>
      </c>
      <c r="G641" t="s">
        <v>806</v>
      </c>
      <c r="H641" t="s">
        <v>212</v>
      </c>
      <c r="I641" t="s">
        <v>129</v>
      </c>
      <c r="J641" s="53" t="s">
        <v>719</v>
      </c>
      <c r="K641" t="s">
        <v>720</v>
      </c>
      <c r="L641" t="s">
        <v>129</v>
      </c>
      <c r="M641" t="s">
        <v>129</v>
      </c>
      <c r="N641" t="s">
        <v>129</v>
      </c>
      <c r="O641" s="54">
        <v>45329.384440300928</v>
      </c>
      <c r="P641" s="54">
        <v>45335.363880543984</v>
      </c>
      <c r="Q641" s="2">
        <v>45337</v>
      </c>
      <c r="R641" s="2">
        <v>45657</v>
      </c>
      <c r="S641" s="2">
        <v>45292</v>
      </c>
      <c r="T641" s="2">
        <v>45657</v>
      </c>
      <c r="U641" s="2">
        <v>45330</v>
      </c>
      <c r="V641" s="2">
        <v>45335</v>
      </c>
      <c r="W641">
        <f t="shared" si="54"/>
        <v>2</v>
      </c>
      <c r="X641">
        <f t="shared" si="55"/>
        <v>2024</v>
      </c>
      <c r="Y641">
        <f t="shared" si="56"/>
        <v>2</v>
      </c>
      <c r="Z641">
        <f t="shared" si="57"/>
        <v>2024</v>
      </c>
      <c r="AA641" s="111">
        <f t="shared" si="53"/>
        <v>5.9794402430561604</v>
      </c>
    </row>
    <row r="642" spans="1:27" x14ac:dyDescent="0.25">
      <c r="A642" s="53" t="s">
        <v>1007</v>
      </c>
      <c r="B642" t="s">
        <v>124</v>
      </c>
      <c r="C642" t="s">
        <v>1008</v>
      </c>
      <c r="D642" t="s">
        <v>148</v>
      </c>
      <c r="E642" t="s">
        <v>129</v>
      </c>
      <c r="F642" t="s">
        <v>129</v>
      </c>
      <c r="G642" t="s">
        <v>129</v>
      </c>
      <c r="H642" t="s">
        <v>128</v>
      </c>
      <c r="I642" t="s">
        <v>129</v>
      </c>
      <c r="J642" s="53" t="s">
        <v>719</v>
      </c>
      <c r="K642" t="s">
        <v>720</v>
      </c>
      <c r="L642" t="s">
        <v>129</v>
      </c>
      <c r="M642" t="s">
        <v>129</v>
      </c>
      <c r="N642" t="s">
        <v>1009</v>
      </c>
      <c r="O642" s="54">
        <v>45328.760551828702</v>
      </c>
      <c r="P642" s="54">
        <v>45338.589027187503</v>
      </c>
      <c r="Q642" s="2">
        <v>45292</v>
      </c>
      <c r="R642" s="2">
        <v>45657</v>
      </c>
      <c r="S642" s="2">
        <v>45292</v>
      </c>
      <c r="T642" s="2">
        <v>45657</v>
      </c>
      <c r="U642" s="2">
        <v>45329</v>
      </c>
      <c r="V642" s="2">
        <v>45338</v>
      </c>
      <c r="W642">
        <f t="shared" si="54"/>
        <v>2</v>
      </c>
      <c r="X642">
        <f t="shared" si="55"/>
        <v>2024</v>
      </c>
      <c r="Y642">
        <f t="shared" si="56"/>
        <v>2</v>
      </c>
      <c r="Z642">
        <f t="shared" si="57"/>
        <v>2024</v>
      </c>
      <c r="AA642" s="111">
        <f t="shared" si="53"/>
        <v>9.82847535880137</v>
      </c>
    </row>
    <row r="643" spans="1:27" x14ac:dyDescent="0.25">
      <c r="A643" s="53" t="s">
        <v>1010</v>
      </c>
      <c r="B643" t="s">
        <v>124</v>
      </c>
      <c r="C643" t="s">
        <v>1011</v>
      </c>
      <c r="D643" t="s">
        <v>148</v>
      </c>
      <c r="E643" t="s">
        <v>129</v>
      </c>
      <c r="F643" t="s">
        <v>129</v>
      </c>
      <c r="G643" t="s">
        <v>129</v>
      </c>
      <c r="H643" t="s">
        <v>128</v>
      </c>
      <c r="I643" t="s">
        <v>129</v>
      </c>
      <c r="J643" s="53" t="s">
        <v>719</v>
      </c>
      <c r="K643" t="s">
        <v>720</v>
      </c>
      <c r="L643" t="s">
        <v>129</v>
      </c>
      <c r="M643" t="s">
        <v>570</v>
      </c>
      <c r="N643" t="s">
        <v>129</v>
      </c>
      <c r="O643" s="54">
        <v>45328.748017199076</v>
      </c>
      <c r="P643" s="54">
        <v>45344.359158125</v>
      </c>
      <c r="Q643" s="2">
        <v>45292</v>
      </c>
      <c r="R643" s="2">
        <v>45657</v>
      </c>
      <c r="S643" s="2">
        <v>45292</v>
      </c>
      <c r="T643" s="2">
        <v>45657</v>
      </c>
      <c r="U643" t="s">
        <v>129</v>
      </c>
      <c r="V643" s="2">
        <v>45344</v>
      </c>
      <c r="W643">
        <f t="shared" si="54"/>
        <v>2</v>
      </c>
      <c r="X643">
        <f t="shared" si="55"/>
        <v>2024</v>
      </c>
      <c r="Y643">
        <f t="shared" si="56"/>
        <v>2</v>
      </c>
      <c r="Z643">
        <f t="shared" si="57"/>
        <v>2024</v>
      </c>
      <c r="AA643" s="111">
        <f t="shared" ref="AA643:AA706" si="58">IFERROR(P643-O643,0)</f>
        <v>15.611140925924701</v>
      </c>
    </row>
    <row r="644" spans="1:27" hidden="1" x14ac:dyDescent="0.25">
      <c r="A644" s="53" t="s">
        <v>437</v>
      </c>
      <c r="B644" t="s">
        <v>124</v>
      </c>
      <c r="C644" t="s">
        <v>438</v>
      </c>
      <c r="D644" t="s">
        <v>148</v>
      </c>
      <c r="E644" t="s">
        <v>129</v>
      </c>
      <c r="F644" t="s">
        <v>129</v>
      </c>
      <c r="G644" t="s">
        <v>139</v>
      </c>
      <c r="H644" t="s">
        <v>128</v>
      </c>
      <c r="I644" t="s">
        <v>129</v>
      </c>
      <c r="J644" s="53" t="s">
        <v>130</v>
      </c>
      <c r="K644" t="s">
        <v>131</v>
      </c>
      <c r="L644" t="s">
        <v>569</v>
      </c>
      <c r="M644" t="s">
        <v>570</v>
      </c>
      <c r="N644" t="s">
        <v>672</v>
      </c>
      <c r="O644" s="54">
        <v>45328.720335844904</v>
      </c>
      <c r="P644" s="54">
        <v>45342.414874814815</v>
      </c>
      <c r="Q644" s="2">
        <v>45328</v>
      </c>
      <c r="R644" s="2">
        <v>45657</v>
      </c>
      <c r="S644" s="2">
        <v>45292</v>
      </c>
      <c r="T644" s="2">
        <v>45657</v>
      </c>
      <c r="U644" t="s">
        <v>129</v>
      </c>
      <c r="V644" s="2">
        <v>45342</v>
      </c>
      <c r="W644">
        <f t="shared" si="54"/>
        <v>2</v>
      </c>
      <c r="X644">
        <f t="shared" si="55"/>
        <v>2024</v>
      </c>
      <c r="Y644">
        <f t="shared" si="56"/>
        <v>2</v>
      </c>
      <c r="Z644">
        <f t="shared" si="57"/>
        <v>2024</v>
      </c>
      <c r="AA644" s="111">
        <f t="shared" si="58"/>
        <v>13.694538969910354</v>
      </c>
    </row>
    <row r="645" spans="1:27" hidden="1" x14ac:dyDescent="0.25">
      <c r="A645" s="53" t="s">
        <v>439</v>
      </c>
      <c r="B645" t="s">
        <v>124</v>
      </c>
      <c r="C645" t="s">
        <v>440</v>
      </c>
      <c r="D645" t="s">
        <v>148</v>
      </c>
      <c r="E645" t="s">
        <v>127</v>
      </c>
      <c r="F645" t="s">
        <v>53</v>
      </c>
      <c r="G645" t="s">
        <v>104</v>
      </c>
      <c r="H645" t="s">
        <v>212</v>
      </c>
      <c r="I645" t="s">
        <v>129</v>
      </c>
      <c r="J645" s="53" t="s">
        <v>130</v>
      </c>
      <c r="K645" t="s">
        <v>131</v>
      </c>
      <c r="L645" t="s">
        <v>129</v>
      </c>
      <c r="M645" t="s">
        <v>570</v>
      </c>
      <c r="N645" t="s">
        <v>129</v>
      </c>
      <c r="O645" s="54">
        <v>45328.568797037035</v>
      </c>
      <c r="P645" s="54">
        <v>45369.441926481479</v>
      </c>
      <c r="Q645" s="2">
        <v>45337</v>
      </c>
      <c r="R645" s="2">
        <v>45364</v>
      </c>
      <c r="S645" s="2">
        <v>45292</v>
      </c>
      <c r="T645" s="2">
        <v>45657</v>
      </c>
      <c r="U645" s="2">
        <v>45338</v>
      </c>
      <c r="V645" s="2">
        <v>45369</v>
      </c>
      <c r="W645">
        <f t="shared" si="54"/>
        <v>2</v>
      </c>
      <c r="X645">
        <f t="shared" si="55"/>
        <v>2024</v>
      </c>
      <c r="Y645">
        <f t="shared" si="56"/>
        <v>3</v>
      </c>
      <c r="Z645">
        <f t="shared" si="57"/>
        <v>2024</v>
      </c>
      <c r="AA645" s="111">
        <f t="shared" si="58"/>
        <v>40.873129444444203</v>
      </c>
    </row>
    <row r="646" spans="1:27" hidden="1" x14ac:dyDescent="0.25">
      <c r="A646" s="53" t="s">
        <v>441</v>
      </c>
      <c r="B646" t="s">
        <v>124</v>
      </c>
      <c r="C646" t="s">
        <v>442</v>
      </c>
      <c r="D646" t="s">
        <v>148</v>
      </c>
      <c r="E646" t="s">
        <v>135</v>
      </c>
      <c r="F646" t="s">
        <v>52</v>
      </c>
      <c r="G646" t="s">
        <v>104</v>
      </c>
      <c r="H646" t="s">
        <v>128</v>
      </c>
      <c r="I646" t="s">
        <v>129</v>
      </c>
      <c r="J646" s="53" t="s">
        <v>130</v>
      </c>
      <c r="K646" t="s">
        <v>131</v>
      </c>
      <c r="L646" t="s">
        <v>129</v>
      </c>
      <c r="M646" t="s">
        <v>570</v>
      </c>
      <c r="N646" t="s">
        <v>129</v>
      </c>
      <c r="O646" s="54">
        <v>45328.543956458336</v>
      </c>
      <c r="P646" s="54">
        <v>45355.609237256947</v>
      </c>
      <c r="Q646" t="s">
        <v>129</v>
      </c>
      <c r="R646" t="s">
        <v>129</v>
      </c>
      <c r="S646" s="2">
        <v>45292</v>
      </c>
      <c r="T646" s="2">
        <v>45657</v>
      </c>
      <c r="U646" t="s">
        <v>129</v>
      </c>
      <c r="V646" s="2">
        <v>45355</v>
      </c>
      <c r="W646">
        <f t="shared" si="54"/>
        <v>2</v>
      </c>
      <c r="X646">
        <f t="shared" si="55"/>
        <v>2024</v>
      </c>
      <c r="Y646">
        <f t="shared" si="56"/>
        <v>3</v>
      </c>
      <c r="Z646">
        <f t="shared" si="57"/>
        <v>2024</v>
      </c>
      <c r="AA646" s="111">
        <f t="shared" si="58"/>
        <v>27.065280798611639</v>
      </c>
    </row>
    <row r="647" spans="1:27" x14ac:dyDescent="0.25">
      <c r="A647" s="53" t="s">
        <v>1012</v>
      </c>
      <c r="B647" t="s">
        <v>124</v>
      </c>
      <c r="C647" t="s">
        <v>1013</v>
      </c>
      <c r="D647" t="s">
        <v>148</v>
      </c>
      <c r="E647" t="s">
        <v>129</v>
      </c>
      <c r="F647" t="s">
        <v>129</v>
      </c>
      <c r="G647" t="s">
        <v>129</v>
      </c>
      <c r="H647" t="s">
        <v>212</v>
      </c>
      <c r="I647" s="53" t="s">
        <v>1014</v>
      </c>
      <c r="J647" s="53" t="s">
        <v>719</v>
      </c>
      <c r="K647" t="s">
        <v>720</v>
      </c>
      <c r="L647" t="s">
        <v>129</v>
      </c>
      <c r="M647" t="s">
        <v>129</v>
      </c>
      <c r="N647" t="s">
        <v>129</v>
      </c>
      <c r="O647" s="54">
        <v>45328.379582719906</v>
      </c>
      <c r="P647" s="54">
        <v>45334.57474103009</v>
      </c>
      <c r="Q647" s="2">
        <v>45292</v>
      </c>
      <c r="R647" s="2">
        <v>45657</v>
      </c>
      <c r="S647" s="2">
        <v>45292</v>
      </c>
      <c r="T647" s="2">
        <v>45657</v>
      </c>
      <c r="U647" t="s">
        <v>129</v>
      </c>
      <c r="V647" s="2">
        <v>45334</v>
      </c>
      <c r="W647">
        <f t="shared" si="54"/>
        <v>2</v>
      </c>
      <c r="X647">
        <f t="shared" si="55"/>
        <v>2024</v>
      </c>
      <c r="Y647">
        <f t="shared" si="56"/>
        <v>2</v>
      </c>
      <c r="Z647">
        <f t="shared" si="57"/>
        <v>2024</v>
      </c>
      <c r="AA647" s="111">
        <f t="shared" si="58"/>
        <v>6.195158310183615</v>
      </c>
    </row>
    <row r="648" spans="1:27" hidden="1" x14ac:dyDescent="0.25">
      <c r="A648" s="53" t="s">
        <v>443</v>
      </c>
      <c r="B648" t="s">
        <v>124</v>
      </c>
      <c r="C648" t="s">
        <v>444</v>
      </c>
      <c r="D648" t="s">
        <v>171</v>
      </c>
      <c r="E648" t="s">
        <v>129</v>
      </c>
      <c r="F648" t="s">
        <v>129</v>
      </c>
      <c r="G648" t="s">
        <v>139</v>
      </c>
      <c r="H648" t="s">
        <v>128</v>
      </c>
      <c r="I648" t="s">
        <v>129</v>
      </c>
      <c r="J648" s="53" t="s">
        <v>4131</v>
      </c>
      <c r="K648" t="s">
        <v>131</v>
      </c>
      <c r="L648" t="s">
        <v>3744</v>
      </c>
      <c r="M648" t="s">
        <v>580</v>
      </c>
      <c r="N648" t="s">
        <v>129</v>
      </c>
      <c r="O648" s="54">
        <v>45327.650777453702</v>
      </c>
      <c r="P648" s="54">
        <v>45674.412472569442</v>
      </c>
      <c r="Q648" s="2">
        <v>45327</v>
      </c>
      <c r="R648" s="2">
        <v>45657</v>
      </c>
      <c r="S648" s="2">
        <v>45292</v>
      </c>
      <c r="T648" s="2">
        <v>45657</v>
      </c>
      <c r="U648" t="s">
        <v>129</v>
      </c>
      <c r="V648" t="s">
        <v>129</v>
      </c>
      <c r="W648">
        <f t="shared" si="54"/>
        <v>2</v>
      </c>
      <c r="X648">
        <f t="shared" si="55"/>
        <v>2024</v>
      </c>
      <c r="Y648">
        <f t="shared" si="56"/>
        <v>1</v>
      </c>
      <c r="Z648">
        <f t="shared" si="57"/>
        <v>2025</v>
      </c>
      <c r="AA648" s="111">
        <f t="shared" si="58"/>
        <v>346.76169511573971</v>
      </c>
    </row>
    <row r="649" spans="1:27" x14ac:dyDescent="0.25">
      <c r="A649" s="53" t="s">
        <v>1015</v>
      </c>
      <c r="B649" t="s">
        <v>124</v>
      </c>
      <c r="C649" t="s">
        <v>1016</v>
      </c>
      <c r="D649" t="s">
        <v>148</v>
      </c>
      <c r="E649" t="s">
        <v>135</v>
      </c>
      <c r="F649" t="s">
        <v>1001</v>
      </c>
      <c r="G649" t="s">
        <v>874</v>
      </c>
      <c r="H649" t="s">
        <v>128</v>
      </c>
      <c r="I649" t="s">
        <v>129</v>
      </c>
      <c r="J649" s="53" t="s">
        <v>995</v>
      </c>
      <c r="K649" t="s">
        <v>720</v>
      </c>
      <c r="L649" t="s">
        <v>129</v>
      </c>
      <c r="M649" t="s">
        <v>570</v>
      </c>
      <c r="N649" t="s">
        <v>129</v>
      </c>
      <c r="O649" s="54">
        <v>45327.511648159722</v>
      </c>
      <c r="P649" s="54">
        <v>45369.702335671296</v>
      </c>
      <c r="Q649" s="2">
        <v>45330</v>
      </c>
      <c r="R649" s="2">
        <v>45342</v>
      </c>
      <c r="S649" s="2">
        <v>45292</v>
      </c>
      <c r="T649" s="2">
        <v>45291</v>
      </c>
      <c r="U649" s="2">
        <v>45337</v>
      </c>
      <c r="V649" s="2">
        <v>45369</v>
      </c>
      <c r="W649">
        <f t="shared" si="54"/>
        <v>2</v>
      </c>
      <c r="X649">
        <f t="shared" si="55"/>
        <v>2024</v>
      </c>
      <c r="Y649">
        <f t="shared" si="56"/>
        <v>3</v>
      </c>
      <c r="Z649">
        <f t="shared" si="57"/>
        <v>2024</v>
      </c>
      <c r="AA649" s="111">
        <f t="shared" si="58"/>
        <v>42.190687511574652</v>
      </c>
    </row>
    <row r="650" spans="1:27" hidden="1" x14ac:dyDescent="0.25">
      <c r="A650" s="53" t="s">
        <v>445</v>
      </c>
      <c r="B650" t="s">
        <v>124</v>
      </c>
      <c r="C650" t="s">
        <v>442</v>
      </c>
      <c r="D650" t="s">
        <v>148</v>
      </c>
      <c r="E650" t="s">
        <v>129</v>
      </c>
      <c r="F650" t="s">
        <v>129</v>
      </c>
      <c r="G650" t="s">
        <v>139</v>
      </c>
      <c r="H650" t="s">
        <v>128</v>
      </c>
      <c r="I650" t="s">
        <v>129</v>
      </c>
      <c r="J650" s="53" t="s">
        <v>130</v>
      </c>
      <c r="K650" t="s">
        <v>131</v>
      </c>
      <c r="L650" t="s">
        <v>569</v>
      </c>
      <c r="M650" t="s">
        <v>570</v>
      </c>
      <c r="N650" t="s">
        <v>673</v>
      </c>
      <c r="O650" s="54">
        <v>45327.415058831015</v>
      </c>
      <c r="P650" s="54">
        <v>45328.548144768516</v>
      </c>
      <c r="Q650" s="2">
        <v>45327</v>
      </c>
      <c r="R650" s="2">
        <v>45657</v>
      </c>
      <c r="S650" s="2">
        <v>45292</v>
      </c>
      <c r="T650" s="2">
        <v>45657</v>
      </c>
      <c r="U650" t="s">
        <v>129</v>
      </c>
      <c r="V650" s="2">
        <v>45328</v>
      </c>
      <c r="W650">
        <f t="shared" si="54"/>
        <v>2</v>
      </c>
      <c r="X650">
        <f t="shared" si="55"/>
        <v>2024</v>
      </c>
      <c r="Y650">
        <f t="shared" si="56"/>
        <v>2</v>
      </c>
      <c r="Z650">
        <f t="shared" si="57"/>
        <v>2024</v>
      </c>
      <c r="AA650" s="111">
        <f t="shared" si="58"/>
        <v>1.1330859375011642</v>
      </c>
    </row>
    <row r="651" spans="1:27" hidden="1" x14ac:dyDescent="0.25">
      <c r="A651" s="53" t="s">
        <v>446</v>
      </c>
      <c r="B651" t="s">
        <v>124</v>
      </c>
      <c r="C651" t="s">
        <v>447</v>
      </c>
      <c r="D651" t="s">
        <v>148</v>
      </c>
      <c r="E651" t="s">
        <v>129</v>
      </c>
      <c r="F651" t="s">
        <v>129</v>
      </c>
      <c r="G651" t="s">
        <v>139</v>
      </c>
      <c r="H651" t="s">
        <v>128</v>
      </c>
      <c r="I651" t="s">
        <v>129</v>
      </c>
      <c r="J651" s="53" t="s">
        <v>130</v>
      </c>
      <c r="K651" t="s">
        <v>131</v>
      </c>
      <c r="L651" t="s">
        <v>569</v>
      </c>
      <c r="M651" t="s">
        <v>570</v>
      </c>
      <c r="N651" t="s">
        <v>674</v>
      </c>
      <c r="O651" s="54">
        <v>45327.408141215281</v>
      </c>
      <c r="P651" s="54">
        <v>45337.45376895833</v>
      </c>
      <c r="Q651" s="2">
        <v>45327</v>
      </c>
      <c r="R651" s="2">
        <v>45657</v>
      </c>
      <c r="S651" s="2">
        <v>45292</v>
      </c>
      <c r="T651" s="2">
        <v>45657</v>
      </c>
      <c r="U651" t="s">
        <v>129</v>
      </c>
      <c r="V651" s="2">
        <v>45337</v>
      </c>
      <c r="W651">
        <f t="shared" si="54"/>
        <v>2</v>
      </c>
      <c r="X651">
        <f t="shared" si="55"/>
        <v>2024</v>
      </c>
      <c r="Y651">
        <f t="shared" si="56"/>
        <v>2</v>
      </c>
      <c r="Z651">
        <f t="shared" si="57"/>
        <v>2024</v>
      </c>
      <c r="AA651" s="111">
        <f t="shared" si="58"/>
        <v>10.045627743049408</v>
      </c>
    </row>
    <row r="652" spans="1:27" hidden="1" x14ac:dyDescent="0.25">
      <c r="A652" s="53" t="s">
        <v>448</v>
      </c>
      <c r="B652" t="s">
        <v>124</v>
      </c>
      <c r="C652" t="s">
        <v>449</v>
      </c>
      <c r="D652" t="s">
        <v>148</v>
      </c>
      <c r="E652" t="s">
        <v>129</v>
      </c>
      <c r="F652" t="s">
        <v>129</v>
      </c>
      <c r="G652" t="s">
        <v>139</v>
      </c>
      <c r="H652" t="s">
        <v>128</v>
      </c>
      <c r="I652" t="s">
        <v>129</v>
      </c>
      <c r="J652" s="53" t="s">
        <v>130</v>
      </c>
      <c r="K652" t="s">
        <v>131</v>
      </c>
      <c r="L652" t="s">
        <v>569</v>
      </c>
      <c r="M652" t="s">
        <v>570</v>
      </c>
      <c r="N652" t="s">
        <v>675</v>
      </c>
      <c r="O652" s="54">
        <v>45327.405088749998</v>
      </c>
      <c r="P652" s="54">
        <v>45328.732313738423</v>
      </c>
      <c r="Q652" s="2">
        <v>45327</v>
      </c>
      <c r="R652" s="2">
        <v>45657</v>
      </c>
      <c r="S652" s="2">
        <v>45292</v>
      </c>
      <c r="T652" s="2">
        <v>45657</v>
      </c>
      <c r="U652" t="s">
        <v>129</v>
      </c>
      <c r="V652" s="2">
        <v>45328</v>
      </c>
      <c r="W652">
        <f t="shared" si="54"/>
        <v>2</v>
      </c>
      <c r="X652">
        <f t="shared" si="55"/>
        <v>2024</v>
      </c>
      <c r="Y652">
        <f t="shared" si="56"/>
        <v>2</v>
      </c>
      <c r="Z652">
        <f t="shared" si="57"/>
        <v>2024</v>
      </c>
      <c r="AA652" s="111">
        <f t="shared" si="58"/>
        <v>1.3272249884248595</v>
      </c>
    </row>
    <row r="653" spans="1:27" hidden="1" x14ac:dyDescent="0.25">
      <c r="A653" s="53" t="s">
        <v>450</v>
      </c>
      <c r="B653" t="s">
        <v>124</v>
      </c>
      <c r="C653" t="s">
        <v>451</v>
      </c>
      <c r="D653" t="s">
        <v>148</v>
      </c>
      <c r="E653" t="s">
        <v>129</v>
      </c>
      <c r="F653" t="s">
        <v>129</v>
      </c>
      <c r="G653" t="s">
        <v>139</v>
      </c>
      <c r="H653" t="s">
        <v>128</v>
      </c>
      <c r="I653" t="s">
        <v>129</v>
      </c>
      <c r="J653" s="53" t="s">
        <v>130</v>
      </c>
      <c r="K653" t="s">
        <v>131</v>
      </c>
      <c r="L653" t="s">
        <v>569</v>
      </c>
      <c r="M653" t="s">
        <v>570</v>
      </c>
      <c r="N653" t="s">
        <v>676</v>
      </c>
      <c r="O653" s="54">
        <v>45327.4019615625</v>
      </c>
      <c r="P653" s="54">
        <v>45329.56188248843</v>
      </c>
      <c r="Q653" s="2">
        <v>45327</v>
      </c>
      <c r="R653" s="2">
        <v>45657</v>
      </c>
      <c r="S653" s="2">
        <v>45292</v>
      </c>
      <c r="T653" s="2">
        <v>45657</v>
      </c>
      <c r="U653" t="s">
        <v>129</v>
      </c>
      <c r="V653" s="2">
        <v>45329</v>
      </c>
      <c r="W653">
        <f t="shared" si="54"/>
        <v>2</v>
      </c>
      <c r="X653">
        <f t="shared" si="55"/>
        <v>2024</v>
      </c>
      <c r="Y653">
        <f t="shared" si="56"/>
        <v>2</v>
      </c>
      <c r="Z653">
        <f t="shared" si="57"/>
        <v>2024</v>
      </c>
      <c r="AA653" s="111">
        <f t="shared" si="58"/>
        <v>2.1599209259293275</v>
      </c>
    </row>
    <row r="654" spans="1:27" hidden="1" x14ac:dyDescent="0.25">
      <c r="A654" s="53" t="s">
        <v>452</v>
      </c>
      <c r="B654" t="s">
        <v>124</v>
      </c>
      <c r="C654" t="s">
        <v>453</v>
      </c>
      <c r="D654" t="s">
        <v>148</v>
      </c>
      <c r="E654" t="s">
        <v>129</v>
      </c>
      <c r="F654" t="s">
        <v>129</v>
      </c>
      <c r="G654" t="s">
        <v>139</v>
      </c>
      <c r="H654" t="s">
        <v>128</v>
      </c>
      <c r="I654" t="s">
        <v>129</v>
      </c>
      <c r="J654" s="53" t="s">
        <v>130</v>
      </c>
      <c r="K654" t="s">
        <v>131</v>
      </c>
      <c r="L654" t="s">
        <v>569</v>
      </c>
      <c r="M654" t="s">
        <v>570</v>
      </c>
      <c r="N654" t="s">
        <v>677</v>
      </c>
      <c r="O654" s="54">
        <v>45327.393120046298</v>
      </c>
      <c r="P654" s="54">
        <v>45331.585746863428</v>
      </c>
      <c r="Q654" s="2">
        <v>45327</v>
      </c>
      <c r="R654" s="2">
        <v>45657</v>
      </c>
      <c r="S654" s="2">
        <v>45292</v>
      </c>
      <c r="T654" s="2">
        <v>45657</v>
      </c>
      <c r="U654" t="s">
        <v>129</v>
      </c>
      <c r="V654" s="2">
        <v>45331</v>
      </c>
      <c r="W654">
        <f t="shared" si="54"/>
        <v>2</v>
      </c>
      <c r="X654">
        <f t="shared" si="55"/>
        <v>2024</v>
      </c>
      <c r="Y654">
        <f t="shared" si="56"/>
        <v>2</v>
      </c>
      <c r="Z654">
        <f t="shared" si="57"/>
        <v>2024</v>
      </c>
      <c r="AA654" s="111">
        <f t="shared" si="58"/>
        <v>4.1926268171300762</v>
      </c>
    </row>
    <row r="655" spans="1:27" hidden="1" x14ac:dyDescent="0.25">
      <c r="A655" s="53" t="s">
        <v>454</v>
      </c>
      <c r="B655" t="s">
        <v>124</v>
      </c>
      <c r="C655" t="s">
        <v>455</v>
      </c>
      <c r="D655" t="s">
        <v>148</v>
      </c>
      <c r="E655" t="s">
        <v>127</v>
      </c>
      <c r="F655" t="s">
        <v>456</v>
      </c>
      <c r="G655" t="s">
        <v>104</v>
      </c>
      <c r="H655" t="s">
        <v>128</v>
      </c>
      <c r="I655" t="s">
        <v>129</v>
      </c>
      <c r="J655" s="53" t="s">
        <v>130</v>
      </c>
      <c r="K655" t="s">
        <v>131</v>
      </c>
      <c r="L655" t="s">
        <v>129</v>
      </c>
      <c r="M655" t="s">
        <v>570</v>
      </c>
      <c r="N655" t="s">
        <v>678</v>
      </c>
      <c r="O655" s="54">
        <v>45327.37677545139</v>
      </c>
      <c r="P655" s="54">
        <v>45398.449802488423</v>
      </c>
      <c r="Q655" s="2">
        <v>45337</v>
      </c>
      <c r="R655" s="2">
        <v>45349</v>
      </c>
      <c r="S655" s="2">
        <v>45292</v>
      </c>
      <c r="T655" s="2">
        <v>45657</v>
      </c>
      <c r="U655" s="2">
        <v>45366</v>
      </c>
      <c r="V655" s="2">
        <v>45398</v>
      </c>
      <c r="W655">
        <f t="shared" si="54"/>
        <v>2</v>
      </c>
      <c r="X655">
        <f t="shared" si="55"/>
        <v>2024</v>
      </c>
      <c r="Y655">
        <f t="shared" si="56"/>
        <v>4</v>
      </c>
      <c r="Z655">
        <f t="shared" si="57"/>
        <v>2024</v>
      </c>
      <c r="AA655" s="111">
        <f t="shared" si="58"/>
        <v>71.073027037033171</v>
      </c>
    </row>
    <row r="656" spans="1:27" hidden="1" x14ac:dyDescent="0.25">
      <c r="A656" s="53" t="s">
        <v>457</v>
      </c>
      <c r="B656" t="s">
        <v>124</v>
      </c>
      <c r="C656" t="s">
        <v>458</v>
      </c>
      <c r="D656" t="s">
        <v>148</v>
      </c>
      <c r="E656" t="s">
        <v>416</v>
      </c>
      <c r="F656" t="s">
        <v>52</v>
      </c>
      <c r="G656" t="s">
        <v>104</v>
      </c>
      <c r="H656" t="s">
        <v>128</v>
      </c>
      <c r="I656" t="s">
        <v>129</v>
      </c>
      <c r="J656" s="53" t="s">
        <v>130</v>
      </c>
      <c r="K656" t="s">
        <v>131</v>
      </c>
      <c r="L656" t="s">
        <v>129</v>
      </c>
      <c r="M656" t="s">
        <v>580</v>
      </c>
      <c r="N656" t="s">
        <v>129</v>
      </c>
      <c r="O656" s="54">
        <v>45324.529407499998</v>
      </c>
      <c r="P656" s="54">
        <v>45355.609240300924</v>
      </c>
      <c r="Q656" t="s">
        <v>129</v>
      </c>
      <c r="R656" t="s">
        <v>129</v>
      </c>
      <c r="S656" s="2">
        <v>45292</v>
      </c>
      <c r="T656" s="2">
        <v>45657</v>
      </c>
      <c r="U656" t="s">
        <v>129</v>
      </c>
      <c r="V656" s="2">
        <v>45355</v>
      </c>
      <c r="W656">
        <f t="shared" si="54"/>
        <v>2</v>
      </c>
      <c r="X656">
        <f t="shared" si="55"/>
        <v>2024</v>
      </c>
      <c r="Y656">
        <f t="shared" si="56"/>
        <v>3</v>
      </c>
      <c r="Z656">
        <f t="shared" si="57"/>
        <v>2024</v>
      </c>
      <c r="AA656" s="111">
        <f t="shared" si="58"/>
        <v>31.079832800925942</v>
      </c>
    </row>
    <row r="657" spans="1:27" x14ac:dyDescent="0.25">
      <c r="A657" s="53" t="s">
        <v>1017</v>
      </c>
      <c r="B657" t="s">
        <v>124</v>
      </c>
      <c r="C657" t="s">
        <v>1018</v>
      </c>
      <c r="D657" t="s">
        <v>148</v>
      </c>
      <c r="E657" t="s">
        <v>416</v>
      </c>
      <c r="F657" t="s">
        <v>998</v>
      </c>
      <c r="G657" t="s">
        <v>874</v>
      </c>
      <c r="H657" t="s">
        <v>128</v>
      </c>
      <c r="I657" t="s">
        <v>129</v>
      </c>
      <c r="J657" s="53" t="s">
        <v>719</v>
      </c>
      <c r="K657" t="s">
        <v>720</v>
      </c>
      <c r="L657" t="s">
        <v>129</v>
      </c>
      <c r="M657" t="s">
        <v>129</v>
      </c>
      <c r="N657" t="s">
        <v>129</v>
      </c>
      <c r="O657" s="54">
        <v>45324.476427372683</v>
      </c>
      <c r="P657" s="54">
        <v>45391.644288761578</v>
      </c>
      <c r="Q657" s="2">
        <v>45357</v>
      </c>
      <c r="R657" s="2">
        <v>45370</v>
      </c>
      <c r="S657" s="2">
        <v>45292</v>
      </c>
      <c r="T657" s="2">
        <v>45657</v>
      </c>
      <c r="U657" s="2">
        <v>45359</v>
      </c>
      <c r="V657" s="2">
        <v>45391</v>
      </c>
      <c r="W657">
        <f t="shared" si="54"/>
        <v>2</v>
      </c>
      <c r="X657">
        <f t="shared" si="55"/>
        <v>2024</v>
      </c>
      <c r="Y657">
        <f t="shared" si="56"/>
        <v>4</v>
      </c>
      <c r="Z657">
        <f t="shared" si="57"/>
        <v>2024</v>
      </c>
      <c r="AA657" s="111">
        <f t="shared" si="58"/>
        <v>67.16786138889438</v>
      </c>
    </row>
    <row r="658" spans="1:27" hidden="1" x14ac:dyDescent="0.25">
      <c r="A658" s="53" t="s">
        <v>459</v>
      </c>
      <c r="B658" t="s">
        <v>124</v>
      </c>
      <c r="C658" t="s">
        <v>460</v>
      </c>
      <c r="D658" t="s">
        <v>148</v>
      </c>
      <c r="E658" t="s">
        <v>129</v>
      </c>
      <c r="F658" t="s">
        <v>129</v>
      </c>
      <c r="G658" t="s">
        <v>139</v>
      </c>
      <c r="H658" t="s">
        <v>128</v>
      </c>
      <c r="I658" t="s">
        <v>129</v>
      </c>
      <c r="J658" s="53" t="s">
        <v>130</v>
      </c>
      <c r="K658" t="s">
        <v>131</v>
      </c>
      <c r="L658" t="s">
        <v>569</v>
      </c>
      <c r="M658" t="s">
        <v>129</v>
      </c>
      <c r="N658" t="s">
        <v>679</v>
      </c>
      <c r="O658" s="54">
        <v>45323.69167915509</v>
      </c>
      <c r="P658" s="54">
        <v>45323.700183877314</v>
      </c>
      <c r="Q658" s="2">
        <v>45292</v>
      </c>
      <c r="R658" s="2">
        <v>45657</v>
      </c>
      <c r="S658" s="2">
        <v>45292</v>
      </c>
      <c r="T658" s="2">
        <v>45657</v>
      </c>
      <c r="U658" s="2">
        <v>45323</v>
      </c>
      <c r="V658" s="2">
        <v>45323</v>
      </c>
      <c r="W658">
        <f t="shared" si="54"/>
        <v>2</v>
      </c>
      <c r="X658">
        <f t="shared" si="55"/>
        <v>2024</v>
      </c>
      <c r="Y658">
        <f t="shared" si="56"/>
        <v>2</v>
      </c>
      <c r="Z658">
        <f t="shared" si="57"/>
        <v>2024</v>
      </c>
      <c r="AA658" s="111">
        <f t="shared" si="58"/>
        <v>8.5047222237335518E-3</v>
      </c>
    </row>
    <row r="659" spans="1:27" hidden="1" x14ac:dyDescent="0.25">
      <c r="A659" s="53" t="s">
        <v>461</v>
      </c>
      <c r="B659" t="s">
        <v>124</v>
      </c>
      <c r="C659" t="s">
        <v>462</v>
      </c>
      <c r="D659" t="s">
        <v>148</v>
      </c>
      <c r="E659" t="s">
        <v>129</v>
      </c>
      <c r="F659" t="s">
        <v>129</v>
      </c>
      <c r="G659" t="s">
        <v>139</v>
      </c>
      <c r="H659" t="s">
        <v>128</v>
      </c>
      <c r="I659" t="s">
        <v>129</v>
      </c>
      <c r="J659" s="53" t="s">
        <v>130</v>
      </c>
      <c r="K659" t="s">
        <v>131</v>
      </c>
      <c r="L659" t="s">
        <v>129</v>
      </c>
      <c r="M659" t="s">
        <v>680</v>
      </c>
      <c r="N659" t="s">
        <v>129</v>
      </c>
      <c r="O659" s="54">
        <v>45323.615261516206</v>
      </c>
      <c r="P659" s="54">
        <v>45386.445444756944</v>
      </c>
      <c r="Q659" s="2">
        <v>45323</v>
      </c>
      <c r="R659" s="2">
        <v>45657</v>
      </c>
      <c r="S659" s="2">
        <v>45292</v>
      </c>
      <c r="T659" s="2">
        <v>45657</v>
      </c>
      <c r="U659" s="2">
        <v>45323</v>
      </c>
      <c r="V659" s="2">
        <v>45386</v>
      </c>
      <c r="W659">
        <f t="shared" si="54"/>
        <v>2</v>
      </c>
      <c r="X659">
        <f t="shared" si="55"/>
        <v>2024</v>
      </c>
      <c r="Y659">
        <f t="shared" si="56"/>
        <v>4</v>
      </c>
      <c r="Z659">
        <f t="shared" si="57"/>
        <v>2024</v>
      </c>
      <c r="AA659" s="111">
        <f t="shared" si="58"/>
        <v>62.830183240737824</v>
      </c>
    </row>
    <row r="660" spans="1:27" x14ac:dyDescent="0.25">
      <c r="A660" s="53" t="s">
        <v>1019</v>
      </c>
      <c r="B660" t="s">
        <v>124</v>
      </c>
      <c r="C660" t="s">
        <v>1020</v>
      </c>
      <c r="D660" t="s">
        <v>148</v>
      </c>
      <c r="E660" t="s">
        <v>129</v>
      </c>
      <c r="F660" t="s">
        <v>129</v>
      </c>
      <c r="G660" t="s">
        <v>129</v>
      </c>
      <c r="H660" t="s">
        <v>128</v>
      </c>
      <c r="I660" t="s">
        <v>129</v>
      </c>
      <c r="J660" s="53" t="s">
        <v>719</v>
      </c>
      <c r="K660" t="s">
        <v>720</v>
      </c>
      <c r="L660" t="s">
        <v>129</v>
      </c>
      <c r="M660" t="s">
        <v>129</v>
      </c>
      <c r="N660" t="s">
        <v>1021</v>
      </c>
      <c r="O660" s="54">
        <v>45323.409943842591</v>
      </c>
      <c r="P660" s="54">
        <v>45342.582470891204</v>
      </c>
      <c r="Q660" s="2">
        <v>45292</v>
      </c>
      <c r="R660" s="2">
        <v>45657</v>
      </c>
      <c r="S660" s="2">
        <v>45292</v>
      </c>
      <c r="T660" s="2">
        <v>45657</v>
      </c>
      <c r="U660" s="2">
        <v>45323</v>
      </c>
      <c r="V660" s="2">
        <v>45342</v>
      </c>
      <c r="W660">
        <f t="shared" si="54"/>
        <v>2</v>
      </c>
      <c r="X660">
        <f t="shared" si="55"/>
        <v>2024</v>
      </c>
      <c r="Y660">
        <f t="shared" si="56"/>
        <v>2</v>
      </c>
      <c r="Z660">
        <f t="shared" si="57"/>
        <v>2024</v>
      </c>
      <c r="AA660" s="111">
        <f t="shared" si="58"/>
        <v>19.172527048613119</v>
      </c>
    </row>
    <row r="661" spans="1:27" x14ac:dyDescent="0.25">
      <c r="A661" s="53" t="s">
        <v>1022</v>
      </c>
      <c r="B661" t="s">
        <v>124</v>
      </c>
      <c r="C661" t="s">
        <v>1023</v>
      </c>
      <c r="D661" t="s">
        <v>148</v>
      </c>
      <c r="E661" t="s">
        <v>129</v>
      </c>
      <c r="F661" t="s">
        <v>129</v>
      </c>
      <c r="G661" t="s">
        <v>129</v>
      </c>
      <c r="H661" t="s">
        <v>128</v>
      </c>
      <c r="I661" t="s">
        <v>129</v>
      </c>
      <c r="J661" s="53" t="s">
        <v>719</v>
      </c>
      <c r="K661" t="s">
        <v>720</v>
      </c>
      <c r="L661" t="s">
        <v>129</v>
      </c>
      <c r="M661" t="s">
        <v>129</v>
      </c>
      <c r="N661" t="s">
        <v>129</v>
      </c>
      <c r="O661" s="54">
        <v>45323.407137442133</v>
      </c>
      <c r="P661" s="54">
        <v>45324.492497210646</v>
      </c>
      <c r="Q661" s="2">
        <v>45292</v>
      </c>
      <c r="R661" s="2">
        <v>45657</v>
      </c>
      <c r="S661" s="2">
        <v>45292</v>
      </c>
      <c r="T661" s="2">
        <v>45657</v>
      </c>
      <c r="U661" t="s">
        <v>129</v>
      </c>
      <c r="V661" s="2">
        <v>45324</v>
      </c>
      <c r="W661">
        <f t="shared" si="54"/>
        <v>2</v>
      </c>
      <c r="X661">
        <f t="shared" si="55"/>
        <v>2024</v>
      </c>
      <c r="Y661">
        <f t="shared" si="56"/>
        <v>2</v>
      </c>
      <c r="Z661">
        <f t="shared" si="57"/>
        <v>2024</v>
      </c>
      <c r="AA661" s="111">
        <f t="shared" si="58"/>
        <v>1.085359768512717</v>
      </c>
    </row>
    <row r="662" spans="1:27" hidden="1" x14ac:dyDescent="0.25">
      <c r="A662" s="53" t="s">
        <v>463</v>
      </c>
      <c r="B662" t="s">
        <v>124</v>
      </c>
      <c r="C662" t="s">
        <v>464</v>
      </c>
      <c r="D662" t="s">
        <v>148</v>
      </c>
      <c r="E662" t="s">
        <v>129</v>
      </c>
      <c r="F662" t="s">
        <v>129</v>
      </c>
      <c r="G662" t="s">
        <v>139</v>
      </c>
      <c r="H662" t="s">
        <v>128</v>
      </c>
      <c r="I662" t="s">
        <v>129</v>
      </c>
      <c r="J662" s="53" t="s">
        <v>130</v>
      </c>
      <c r="K662" t="s">
        <v>131</v>
      </c>
      <c r="L662" t="s">
        <v>569</v>
      </c>
      <c r="M662" t="s">
        <v>570</v>
      </c>
      <c r="N662" t="s">
        <v>681</v>
      </c>
      <c r="O662" s="54">
        <v>45322.724932175923</v>
      </c>
      <c r="P662" s="54">
        <v>45323.697393368057</v>
      </c>
      <c r="Q662" s="2">
        <v>45292</v>
      </c>
      <c r="R662" s="2">
        <v>45657</v>
      </c>
      <c r="S662" s="2">
        <v>45292</v>
      </c>
      <c r="T662" s="2">
        <v>45657</v>
      </c>
      <c r="U662" t="s">
        <v>129</v>
      </c>
      <c r="V662" s="2">
        <v>45323</v>
      </c>
      <c r="W662">
        <f t="shared" si="54"/>
        <v>1</v>
      </c>
      <c r="X662">
        <f t="shared" si="55"/>
        <v>2024</v>
      </c>
      <c r="Y662">
        <f t="shared" si="56"/>
        <v>2</v>
      </c>
      <c r="Z662">
        <f t="shared" si="57"/>
        <v>2024</v>
      </c>
      <c r="AA662" s="111">
        <f t="shared" si="58"/>
        <v>0.97246119213377824</v>
      </c>
    </row>
    <row r="663" spans="1:27" hidden="1" x14ac:dyDescent="0.25">
      <c r="A663" s="53" t="s">
        <v>465</v>
      </c>
      <c r="B663" t="s">
        <v>124</v>
      </c>
      <c r="C663" t="s">
        <v>466</v>
      </c>
      <c r="D663" t="s">
        <v>148</v>
      </c>
      <c r="E663" t="s">
        <v>129</v>
      </c>
      <c r="F663" t="s">
        <v>129</v>
      </c>
      <c r="G663" t="s">
        <v>139</v>
      </c>
      <c r="H663" t="s">
        <v>128</v>
      </c>
      <c r="I663" t="s">
        <v>129</v>
      </c>
      <c r="J663" s="53" t="s">
        <v>130</v>
      </c>
      <c r="K663" t="s">
        <v>131</v>
      </c>
      <c r="L663" t="s">
        <v>569</v>
      </c>
      <c r="M663" t="s">
        <v>570</v>
      </c>
      <c r="N663" t="s">
        <v>682</v>
      </c>
      <c r="O663" s="54">
        <v>45322.716598726853</v>
      </c>
      <c r="P663" s="54">
        <v>45331.576739456017</v>
      </c>
      <c r="Q663" s="2">
        <v>45322</v>
      </c>
      <c r="R663" s="2">
        <v>45657</v>
      </c>
      <c r="S663" s="2">
        <v>45292</v>
      </c>
      <c r="T663" s="2">
        <v>45657</v>
      </c>
      <c r="U663" t="s">
        <v>129</v>
      </c>
      <c r="V663" s="2">
        <v>45331</v>
      </c>
      <c r="W663">
        <f t="shared" si="54"/>
        <v>1</v>
      </c>
      <c r="X663">
        <f t="shared" si="55"/>
        <v>2024</v>
      </c>
      <c r="Y663">
        <f t="shared" si="56"/>
        <v>2</v>
      </c>
      <c r="Z663">
        <f t="shared" si="57"/>
        <v>2024</v>
      </c>
      <c r="AA663" s="111">
        <f t="shared" si="58"/>
        <v>8.8601407291644136</v>
      </c>
    </row>
    <row r="664" spans="1:27" hidden="1" x14ac:dyDescent="0.25">
      <c r="A664" s="53" t="s">
        <v>467</v>
      </c>
      <c r="B664" t="s">
        <v>124</v>
      </c>
      <c r="C664" t="s">
        <v>468</v>
      </c>
      <c r="D664" t="s">
        <v>148</v>
      </c>
      <c r="E664" t="s">
        <v>129</v>
      </c>
      <c r="F664" t="s">
        <v>129</v>
      </c>
      <c r="G664" t="s">
        <v>139</v>
      </c>
      <c r="H664" t="s">
        <v>128</v>
      </c>
      <c r="I664" t="s">
        <v>129</v>
      </c>
      <c r="J664" s="53" t="s">
        <v>130</v>
      </c>
      <c r="K664" t="s">
        <v>131</v>
      </c>
      <c r="L664" t="s">
        <v>569</v>
      </c>
      <c r="M664" t="s">
        <v>570</v>
      </c>
      <c r="N664" t="s">
        <v>683</v>
      </c>
      <c r="O664" s="54">
        <v>45322.568896574077</v>
      </c>
      <c r="P664" s="54">
        <v>45328.367720555558</v>
      </c>
      <c r="Q664" s="2">
        <v>45322</v>
      </c>
      <c r="R664" s="2">
        <v>45657</v>
      </c>
      <c r="S664" s="2">
        <v>45292</v>
      </c>
      <c r="T664" s="2">
        <v>45657</v>
      </c>
      <c r="U664" t="s">
        <v>129</v>
      </c>
      <c r="V664" s="2">
        <v>45328</v>
      </c>
      <c r="W664">
        <f t="shared" si="54"/>
        <v>1</v>
      </c>
      <c r="X664">
        <f t="shared" si="55"/>
        <v>2024</v>
      </c>
      <c r="Y664">
        <f t="shared" si="56"/>
        <v>2</v>
      </c>
      <c r="Z664">
        <f t="shared" si="57"/>
        <v>2024</v>
      </c>
      <c r="AA664" s="111">
        <f t="shared" si="58"/>
        <v>5.7988239814803819</v>
      </c>
    </row>
    <row r="665" spans="1:27" hidden="1" x14ac:dyDescent="0.25">
      <c r="A665" s="53" t="s">
        <v>469</v>
      </c>
      <c r="B665" t="s">
        <v>124</v>
      </c>
      <c r="C665" t="s">
        <v>470</v>
      </c>
      <c r="D665" t="s">
        <v>148</v>
      </c>
      <c r="E665" t="s">
        <v>129</v>
      </c>
      <c r="F665" t="s">
        <v>129</v>
      </c>
      <c r="G665" t="s">
        <v>139</v>
      </c>
      <c r="H665" t="s">
        <v>128</v>
      </c>
      <c r="I665" t="s">
        <v>129</v>
      </c>
      <c r="J665" s="53" t="s">
        <v>130</v>
      </c>
      <c r="K665" t="s">
        <v>131</v>
      </c>
      <c r="L665" t="s">
        <v>569</v>
      </c>
      <c r="M665" t="s">
        <v>570</v>
      </c>
      <c r="N665" t="s">
        <v>684</v>
      </c>
      <c r="O665" s="54">
        <v>45322.469203333334</v>
      </c>
      <c r="P665" s="54">
        <v>45337.453083981483</v>
      </c>
      <c r="Q665" s="2">
        <v>45322</v>
      </c>
      <c r="R665" s="2">
        <v>45657</v>
      </c>
      <c r="S665" s="2">
        <v>45292</v>
      </c>
      <c r="T665" s="2">
        <v>45657</v>
      </c>
      <c r="U665" t="s">
        <v>129</v>
      </c>
      <c r="V665" s="2">
        <v>45337</v>
      </c>
      <c r="W665">
        <f t="shared" si="54"/>
        <v>1</v>
      </c>
      <c r="X665">
        <f t="shared" si="55"/>
        <v>2024</v>
      </c>
      <c r="Y665">
        <f t="shared" si="56"/>
        <v>2</v>
      </c>
      <c r="Z665">
        <f t="shared" si="57"/>
        <v>2024</v>
      </c>
      <c r="AA665" s="111">
        <f t="shared" si="58"/>
        <v>14.983880648149352</v>
      </c>
    </row>
    <row r="666" spans="1:27" hidden="1" x14ac:dyDescent="0.25">
      <c r="A666" s="53" t="s">
        <v>471</v>
      </c>
      <c r="B666" t="s">
        <v>124</v>
      </c>
      <c r="C666" t="s">
        <v>472</v>
      </c>
      <c r="D666" t="s">
        <v>148</v>
      </c>
      <c r="E666" t="s">
        <v>129</v>
      </c>
      <c r="F666" t="s">
        <v>129</v>
      </c>
      <c r="G666" t="s">
        <v>139</v>
      </c>
      <c r="H666" t="s">
        <v>128</v>
      </c>
      <c r="I666" t="s">
        <v>129</v>
      </c>
      <c r="J666" s="53" t="s">
        <v>130</v>
      </c>
      <c r="K666" t="s">
        <v>131</v>
      </c>
      <c r="L666" t="s">
        <v>569</v>
      </c>
      <c r="M666" t="s">
        <v>570</v>
      </c>
      <c r="N666" t="s">
        <v>685</v>
      </c>
      <c r="O666" s="54">
        <v>45322.451465034719</v>
      </c>
      <c r="P666" s="54">
        <v>45322.463464386572</v>
      </c>
      <c r="Q666" s="2">
        <v>45292</v>
      </c>
      <c r="R666" s="2">
        <v>45657</v>
      </c>
      <c r="S666" s="2">
        <v>45292</v>
      </c>
      <c r="T666" s="2">
        <v>45657</v>
      </c>
      <c r="U666" t="s">
        <v>129</v>
      </c>
      <c r="V666" s="2">
        <v>45322</v>
      </c>
      <c r="W666">
        <f t="shared" si="54"/>
        <v>1</v>
      </c>
      <c r="X666">
        <f t="shared" si="55"/>
        <v>2024</v>
      </c>
      <c r="Y666">
        <f t="shared" si="56"/>
        <v>1</v>
      </c>
      <c r="Z666">
        <f t="shared" si="57"/>
        <v>2024</v>
      </c>
      <c r="AA666" s="111">
        <f t="shared" si="58"/>
        <v>1.1999351852864493E-2</v>
      </c>
    </row>
    <row r="667" spans="1:27" x14ac:dyDescent="0.25">
      <c r="A667" s="53" t="s">
        <v>1024</v>
      </c>
      <c r="B667" t="s">
        <v>124</v>
      </c>
      <c r="C667" t="s">
        <v>1025</v>
      </c>
      <c r="D667" t="s">
        <v>148</v>
      </c>
      <c r="E667" t="s">
        <v>129</v>
      </c>
      <c r="F667" t="s">
        <v>129</v>
      </c>
      <c r="G667" t="s">
        <v>129</v>
      </c>
      <c r="H667" t="s">
        <v>128</v>
      </c>
      <c r="I667" t="s">
        <v>129</v>
      </c>
      <c r="J667" s="53" t="s">
        <v>130</v>
      </c>
      <c r="K667" t="s">
        <v>720</v>
      </c>
      <c r="L667" t="s">
        <v>129</v>
      </c>
      <c r="M667" t="s">
        <v>570</v>
      </c>
      <c r="N667" t="s">
        <v>1027</v>
      </c>
      <c r="O667" s="54">
        <v>45322.402348784723</v>
      </c>
      <c r="P667" s="54">
        <v>45323.599652962963</v>
      </c>
      <c r="Q667" t="s">
        <v>129</v>
      </c>
      <c r="R667" t="s">
        <v>129</v>
      </c>
      <c r="S667" s="2">
        <v>45292</v>
      </c>
      <c r="T667" s="2">
        <v>45657</v>
      </c>
      <c r="U667" t="s">
        <v>129</v>
      </c>
      <c r="V667" s="2">
        <v>45323</v>
      </c>
      <c r="W667">
        <f t="shared" si="54"/>
        <v>1</v>
      </c>
      <c r="X667">
        <f t="shared" si="55"/>
        <v>2024</v>
      </c>
      <c r="Y667">
        <f t="shared" si="56"/>
        <v>2</v>
      </c>
      <c r="Z667">
        <f t="shared" si="57"/>
        <v>2024</v>
      </c>
      <c r="AA667" s="111">
        <f t="shared" si="58"/>
        <v>1.1973041782403016</v>
      </c>
    </row>
    <row r="668" spans="1:27" x14ac:dyDescent="0.25">
      <c r="A668" s="53" t="s">
        <v>1028</v>
      </c>
      <c r="B668" t="s">
        <v>124</v>
      </c>
      <c r="C668" t="s">
        <v>1029</v>
      </c>
      <c r="D668" t="s">
        <v>148</v>
      </c>
      <c r="E668" t="s">
        <v>129</v>
      </c>
      <c r="F668" t="s">
        <v>129</v>
      </c>
      <c r="G668" t="s">
        <v>129</v>
      </c>
      <c r="H668" t="s">
        <v>212</v>
      </c>
      <c r="I668" t="s">
        <v>129</v>
      </c>
      <c r="J668" s="53" t="s">
        <v>719</v>
      </c>
      <c r="K668" t="s">
        <v>720</v>
      </c>
      <c r="L668" t="s">
        <v>129</v>
      </c>
      <c r="M668" t="s">
        <v>570</v>
      </c>
      <c r="N668" t="s">
        <v>129</v>
      </c>
      <c r="O668" s="54">
        <v>45321.511952245368</v>
      </c>
      <c r="P668" s="54">
        <v>45327.411610682873</v>
      </c>
      <c r="Q668" s="2">
        <v>45337</v>
      </c>
      <c r="R668" s="2">
        <v>45657</v>
      </c>
      <c r="S668" s="2">
        <v>45292</v>
      </c>
      <c r="T668" s="2">
        <v>45657</v>
      </c>
      <c r="U668" t="s">
        <v>129</v>
      </c>
      <c r="V668" s="2">
        <v>45327</v>
      </c>
      <c r="W668">
        <f t="shared" si="54"/>
        <v>1</v>
      </c>
      <c r="X668">
        <f t="shared" si="55"/>
        <v>2024</v>
      </c>
      <c r="Y668">
        <f t="shared" si="56"/>
        <v>2</v>
      </c>
      <c r="Z668">
        <f t="shared" si="57"/>
        <v>2024</v>
      </c>
      <c r="AA668" s="111">
        <f t="shared" si="58"/>
        <v>5.8996584375054226</v>
      </c>
    </row>
    <row r="669" spans="1:27" hidden="1" x14ac:dyDescent="0.25">
      <c r="A669" s="53" t="s">
        <v>473</v>
      </c>
      <c r="B669" t="s">
        <v>124</v>
      </c>
      <c r="C669" t="s">
        <v>474</v>
      </c>
      <c r="D669" t="s">
        <v>148</v>
      </c>
      <c r="E669" t="s">
        <v>129</v>
      </c>
      <c r="F669" t="s">
        <v>129</v>
      </c>
      <c r="G669" t="s">
        <v>139</v>
      </c>
      <c r="H669" t="s">
        <v>128</v>
      </c>
      <c r="I669" t="s">
        <v>129</v>
      </c>
      <c r="J669" s="53" t="s">
        <v>130</v>
      </c>
      <c r="K669" t="s">
        <v>131</v>
      </c>
      <c r="L669" t="s">
        <v>129</v>
      </c>
      <c r="M669" t="s">
        <v>129</v>
      </c>
      <c r="N669" t="s">
        <v>686</v>
      </c>
      <c r="O669" s="54">
        <v>45321.409135937502</v>
      </c>
      <c r="P669" s="54">
        <v>45328.443776840279</v>
      </c>
      <c r="Q669" s="2">
        <v>45321</v>
      </c>
      <c r="R669" s="2">
        <v>45657</v>
      </c>
      <c r="S669" s="2">
        <v>45292</v>
      </c>
      <c r="T669" s="2">
        <v>45657</v>
      </c>
      <c r="U669" t="s">
        <v>129</v>
      </c>
      <c r="V669" s="2">
        <v>45328</v>
      </c>
      <c r="W669">
        <f t="shared" si="54"/>
        <v>1</v>
      </c>
      <c r="X669">
        <f t="shared" si="55"/>
        <v>2024</v>
      </c>
      <c r="Y669">
        <f t="shared" si="56"/>
        <v>2</v>
      </c>
      <c r="Z669">
        <f t="shared" si="57"/>
        <v>2024</v>
      </c>
      <c r="AA669" s="111">
        <f t="shared" si="58"/>
        <v>7.0346409027770278</v>
      </c>
    </row>
    <row r="670" spans="1:27" hidden="1" x14ac:dyDescent="0.25">
      <c r="A670" s="53" t="s">
        <v>475</v>
      </c>
      <c r="B670" t="s">
        <v>124</v>
      </c>
      <c r="C670" t="s">
        <v>476</v>
      </c>
      <c r="D670" t="s">
        <v>148</v>
      </c>
      <c r="E670" t="s">
        <v>129</v>
      </c>
      <c r="F670" t="s">
        <v>129</v>
      </c>
      <c r="G670" t="s">
        <v>139</v>
      </c>
      <c r="H670" t="s">
        <v>128</v>
      </c>
      <c r="I670" t="s">
        <v>129</v>
      </c>
      <c r="J670" s="53" t="s">
        <v>130</v>
      </c>
      <c r="K670" t="s">
        <v>131</v>
      </c>
      <c r="L670" t="s">
        <v>569</v>
      </c>
      <c r="M670" t="s">
        <v>570</v>
      </c>
      <c r="N670" t="s">
        <v>687</v>
      </c>
      <c r="O670" s="54">
        <v>45321.404279907409</v>
      </c>
      <c r="P670" s="54">
        <v>45321.44932010417</v>
      </c>
      <c r="Q670" s="2">
        <v>45292</v>
      </c>
      <c r="R670" s="2">
        <v>45657</v>
      </c>
      <c r="S670" s="2">
        <v>45292</v>
      </c>
      <c r="T670" s="2">
        <v>45657</v>
      </c>
      <c r="U670" t="s">
        <v>129</v>
      </c>
      <c r="V670" s="2">
        <v>45321</v>
      </c>
      <c r="W670">
        <f t="shared" si="54"/>
        <v>1</v>
      </c>
      <c r="X670">
        <f t="shared" si="55"/>
        <v>2024</v>
      </c>
      <c r="Y670">
        <f t="shared" si="56"/>
        <v>1</v>
      </c>
      <c r="Z670">
        <f t="shared" si="57"/>
        <v>2024</v>
      </c>
      <c r="AA670" s="111">
        <f t="shared" si="58"/>
        <v>4.5040196760965046E-2</v>
      </c>
    </row>
    <row r="671" spans="1:27" hidden="1" x14ac:dyDescent="0.25">
      <c r="A671" s="53" t="s">
        <v>477</v>
      </c>
      <c r="B671" t="s">
        <v>124</v>
      </c>
      <c r="C671" t="s">
        <v>478</v>
      </c>
      <c r="D671" t="s">
        <v>148</v>
      </c>
      <c r="E671" t="s">
        <v>129</v>
      </c>
      <c r="F671" t="s">
        <v>129</v>
      </c>
      <c r="G671" t="s">
        <v>139</v>
      </c>
      <c r="H671" t="s">
        <v>128</v>
      </c>
      <c r="I671" t="s">
        <v>129</v>
      </c>
      <c r="J671" s="53" t="s">
        <v>130</v>
      </c>
      <c r="K671" t="s">
        <v>131</v>
      </c>
      <c r="L671" t="s">
        <v>569</v>
      </c>
      <c r="M671" t="s">
        <v>570</v>
      </c>
      <c r="N671" t="s">
        <v>688</v>
      </c>
      <c r="O671" s="54">
        <v>45321.361930150466</v>
      </c>
      <c r="P671" s="54">
        <v>45321.400050150463</v>
      </c>
      <c r="Q671" s="2">
        <v>45292</v>
      </c>
      <c r="R671" s="2">
        <v>45657</v>
      </c>
      <c r="S671" s="2">
        <v>45292</v>
      </c>
      <c r="T671" s="2">
        <v>45657</v>
      </c>
      <c r="U671" t="s">
        <v>129</v>
      </c>
      <c r="V671" s="2">
        <v>45321</v>
      </c>
      <c r="W671">
        <f t="shared" si="54"/>
        <v>1</v>
      </c>
      <c r="X671">
        <f t="shared" si="55"/>
        <v>2024</v>
      </c>
      <c r="Y671">
        <f t="shared" si="56"/>
        <v>1</v>
      </c>
      <c r="Z671">
        <f t="shared" si="57"/>
        <v>2024</v>
      </c>
      <c r="AA671" s="111">
        <f t="shared" si="58"/>
        <v>3.8119999997434206E-2</v>
      </c>
    </row>
    <row r="672" spans="1:27" hidden="1" x14ac:dyDescent="0.25">
      <c r="A672" s="53" t="s">
        <v>479</v>
      </c>
      <c r="B672" t="s">
        <v>124</v>
      </c>
      <c r="C672" t="s">
        <v>480</v>
      </c>
      <c r="D672" t="s">
        <v>148</v>
      </c>
      <c r="E672" t="s">
        <v>129</v>
      </c>
      <c r="F672" t="s">
        <v>129</v>
      </c>
      <c r="G672" t="s">
        <v>139</v>
      </c>
      <c r="H672" t="s">
        <v>128</v>
      </c>
      <c r="I672" t="s">
        <v>129</v>
      </c>
      <c r="J672" s="53" t="s">
        <v>130</v>
      </c>
      <c r="K672" t="s">
        <v>131</v>
      </c>
      <c r="L672" t="s">
        <v>569</v>
      </c>
      <c r="M672" t="s">
        <v>570</v>
      </c>
      <c r="N672" t="s">
        <v>689</v>
      </c>
      <c r="O672" s="54">
        <v>45320.566201886577</v>
      </c>
      <c r="P672" s="54">
        <v>45328.367314513889</v>
      </c>
      <c r="Q672" s="2">
        <v>45320</v>
      </c>
      <c r="R672" s="2">
        <v>45657</v>
      </c>
      <c r="S672" s="2">
        <v>45292</v>
      </c>
      <c r="T672" s="2">
        <v>45657</v>
      </c>
      <c r="U672" t="s">
        <v>129</v>
      </c>
      <c r="V672" s="2">
        <v>45328</v>
      </c>
      <c r="W672">
        <f t="shared" si="54"/>
        <v>1</v>
      </c>
      <c r="X672">
        <f t="shared" si="55"/>
        <v>2024</v>
      </c>
      <c r="Y672">
        <f t="shared" si="56"/>
        <v>2</v>
      </c>
      <c r="Z672">
        <f t="shared" si="57"/>
        <v>2024</v>
      </c>
      <c r="AA672" s="111">
        <f t="shared" si="58"/>
        <v>7.80111262731225</v>
      </c>
    </row>
    <row r="673" spans="1:27" hidden="1" x14ac:dyDescent="0.25">
      <c r="A673" s="53" t="s">
        <v>481</v>
      </c>
      <c r="B673" t="s">
        <v>124</v>
      </c>
      <c r="C673" t="s">
        <v>482</v>
      </c>
      <c r="D673" t="s">
        <v>148</v>
      </c>
      <c r="E673" t="s">
        <v>129</v>
      </c>
      <c r="F673" t="s">
        <v>129</v>
      </c>
      <c r="G673" t="s">
        <v>139</v>
      </c>
      <c r="H673" t="s">
        <v>128</v>
      </c>
      <c r="I673" t="s">
        <v>129</v>
      </c>
      <c r="J673" s="53" t="s">
        <v>130</v>
      </c>
      <c r="K673" t="s">
        <v>131</v>
      </c>
      <c r="L673" t="s">
        <v>569</v>
      </c>
      <c r="M673" t="s">
        <v>570</v>
      </c>
      <c r="N673" t="s">
        <v>690</v>
      </c>
      <c r="O673" s="54">
        <v>45320.406516967596</v>
      </c>
      <c r="P673" s="54">
        <v>45320.466656400466</v>
      </c>
      <c r="Q673" s="2">
        <v>45292</v>
      </c>
      <c r="R673" s="2">
        <v>45657</v>
      </c>
      <c r="S673" s="2">
        <v>45292</v>
      </c>
      <c r="T673" s="2">
        <v>45657</v>
      </c>
      <c r="U673" t="s">
        <v>129</v>
      </c>
      <c r="V673" s="2">
        <v>45320</v>
      </c>
      <c r="W673">
        <f t="shared" si="54"/>
        <v>1</v>
      </c>
      <c r="X673">
        <f t="shared" si="55"/>
        <v>2024</v>
      </c>
      <c r="Y673">
        <f t="shared" si="56"/>
        <v>1</v>
      </c>
      <c r="Z673">
        <f t="shared" si="57"/>
        <v>2024</v>
      </c>
      <c r="AA673" s="111">
        <f t="shared" si="58"/>
        <v>6.0139432869618759E-2</v>
      </c>
    </row>
    <row r="674" spans="1:27" hidden="1" x14ac:dyDescent="0.25">
      <c r="A674" s="53" t="s">
        <v>483</v>
      </c>
      <c r="B674" t="s">
        <v>124</v>
      </c>
      <c r="C674" t="s">
        <v>484</v>
      </c>
      <c r="D674" t="s">
        <v>148</v>
      </c>
      <c r="E674" t="s">
        <v>129</v>
      </c>
      <c r="F674" t="s">
        <v>129</v>
      </c>
      <c r="G674" t="s">
        <v>139</v>
      </c>
      <c r="H674" t="s">
        <v>128</v>
      </c>
      <c r="I674" t="s">
        <v>129</v>
      </c>
      <c r="J674" s="53" t="s">
        <v>130</v>
      </c>
      <c r="K674" t="s">
        <v>131</v>
      </c>
      <c r="L674" t="s">
        <v>129</v>
      </c>
      <c r="M674" t="s">
        <v>129</v>
      </c>
      <c r="N674" t="s">
        <v>691</v>
      </c>
      <c r="O674" s="54">
        <v>45320.404279606482</v>
      </c>
      <c r="P674" s="54">
        <v>45330.723980277777</v>
      </c>
      <c r="Q674" t="s">
        <v>129</v>
      </c>
      <c r="R674" t="s">
        <v>129</v>
      </c>
      <c r="S674" s="2">
        <v>45292</v>
      </c>
      <c r="T674" s="2">
        <v>45657</v>
      </c>
      <c r="U674" s="2">
        <v>45321</v>
      </c>
      <c r="V674" s="2">
        <v>45330</v>
      </c>
      <c r="W674">
        <f t="shared" si="54"/>
        <v>1</v>
      </c>
      <c r="X674">
        <f t="shared" si="55"/>
        <v>2024</v>
      </c>
      <c r="Y674">
        <f t="shared" si="56"/>
        <v>2</v>
      </c>
      <c r="Z674">
        <f t="shared" si="57"/>
        <v>2024</v>
      </c>
      <c r="AA674" s="111">
        <f t="shared" si="58"/>
        <v>10.319700671294413</v>
      </c>
    </row>
    <row r="675" spans="1:27" x14ac:dyDescent="0.25">
      <c r="A675" s="53" t="s">
        <v>1030</v>
      </c>
      <c r="B675" t="s">
        <v>124</v>
      </c>
      <c r="C675" t="s">
        <v>1031</v>
      </c>
      <c r="D675" t="s">
        <v>148</v>
      </c>
      <c r="E675" t="s">
        <v>129</v>
      </c>
      <c r="F675" t="s">
        <v>129</v>
      </c>
      <c r="G675" t="s">
        <v>129</v>
      </c>
      <c r="H675" t="s">
        <v>128</v>
      </c>
      <c r="I675" t="s">
        <v>129</v>
      </c>
      <c r="J675" s="53" t="s">
        <v>1032</v>
      </c>
      <c r="K675" t="s">
        <v>720</v>
      </c>
      <c r="L675" t="s">
        <v>129</v>
      </c>
      <c r="M675" t="s">
        <v>129</v>
      </c>
      <c r="N675" t="s">
        <v>129</v>
      </c>
      <c r="O675" s="54">
        <v>45317.457906793985</v>
      </c>
      <c r="P675" s="54">
        <v>45324.415335057871</v>
      </c>
      <c r="Q675" s="2">
        <v>44986</v>
      </c>
      <c r="R675" s="2">
        <v>45291</v>
      </c>
      <c r="S675" s="2">
        <v>45292</v>
      </c>
      <c r="T675" s="2">
        <v>45657</v>
      </c>
      <c r="U675" t="s">
        <v>129</v>
      </c>
      <c r="V675" s="2">
        <v>45324</v>
      </c>
      <c r="W675">
        <f t="shared" si="54"/>
        <v>1</v>
      </c>
      <c r="X675">
        <f t="shared" si="55"/>
        <v>2024</v>
      </c>
      <c r="Y675">
        <f t="shared" si="56"/>
        <v>2</v>
      </c>
      <c r="Z675">
        <f t="shared" si="57"/>
        <v>2024</v>
      </c>
      <c r="AA675" s="111">
        <f t="shared" si="58"/>
        <v>6.9574282638859586</v>
      </c>
    </row>
    <row r="676" spans="1:27" x14ac:dyDescent="0.25">
      <c r="A676" s="53" t="s">
        <v>1033</v>
      </c>
      <c r="B676" t="s">
        <v>124</v>
      </c>
      <c r="C676" t="s">
        <v>1034</v>
      </c>
      <c r="D676" t="s">
        <v>148</v>
      </c>
      <c r="E676" t="s">
        <v>129</v>
      </c>
      <c r="F676" t="s">
        <v>129</v>
      </c>
      <c r="G676" t="s">
        <v>502</v>
      </c>
      <c r="H676" t="s">
        <v>128</v>
      </c>
      <c r="I676" t="s">
        <v>129</v>
      </c>
      <c r="J676" s="53" t="s">
        <v>1032</v>
      </c>
      <c r="K676" t="s">
        <v>720</v>
      </c>
      <c r="L676" t="s">
        <v>129</v>
      </c>
      <c r="M676" t="s">
        <v>129</v>
      </c>
      <c r="N676" t="s">
        <v>129</v>
      </c>
      <c r="O676" s="54">
        <v>45317.45376207176</v>
      </c>
      <c r="P676" s="54">
        <v>45321.408066643518</v>
      </c>
      <c r="Q676" s="2">
        <v>44986</v>
      </c>
      <c r="R676" s="2">
        <v>45291</v>
      </c>
      <c r="S676" s="2">
        <v>45292</v>
      </c>
      <c r="T676" s="2">
        <v>45657</v>
      </c>
      <c r="U676" t="s">
        <v>129</v>
      </c>
      <c r="V676" s="2">
        <v>45321</v>
      </c>
      <c r="W676">
        <f t="shared" si="54"/>
        <v>1</v>
      </c>
      <c r="X676">
        <f t="shared" si="55"/>
        <v>2024</v>
      </c>
      <c r="Y676">
        <f t="shared" si="56"/>
        <v>1</v>
      </c>
      <c r="Z676">
        <f t="shared" si="57"/>
        <v>2024</v>
      </c>
      <c r="AA676" s="111">
        <f t="shared" si="58"/>
        <v>3.9543045717582572</v>
      </c>
    </row>
    <row r="677" spans="1:27" hidden="1" x14ac:dyDescent="0.25">
      <c r="A677" s="53" t="s">
        <v>485</v>
      </c>
      <c r="B677" t="s">
        <v>124</v>
      </c>
      <c r="C677" t="s">
        <v>486</v>
      </c>
      <c r="D677" t="s">
        <v>148</v>
      </c>
      <c r="E677" t="s">
        <v>129</v>
      </c>
      <c r="F677" t="s">
        <v>129</v>
      </c>
      <c r="G677" t="s">
        <v>129</v>
      </c>
      <c r="H677" t="s">
        <v>128</v>
      </c>
      <c r="I677" s="53" t="s">
        <v>487</v>
      </c>
      <c r="J677" s="53" t="s">
        <v>130</v>
      </c>
      <c r="K677" t="s">
        <v>131</v>
      </c>
      <c r="L677" t="s">
        <v>129</v>
      </c>
      <c r="M677" t="s">
        <v>570</v>
      </c>
      <c r="N677" t="s">
        <v>692</v>
      </c>
      <c r="O677" s="54">
        <v>45316.723518738429</v>
      </c>
      <c r="P677" s="54">
        <v>45322.582396192127</v>
      </c>
      <c r="Q677" s="2">
        <v>45292</v>
      </c>
      <c r="R677" s="2">
        <v>45657</v>
      </c>
      <c r="S677" s="2">
        <v>45292</v>
      </c>
      <c r="T677" s="2">
        <v>45657</v>
      </c>
      <c r="U677" t="s">
        <v>129</v>
      </c>
      <c r="V677" s="2">
        <v>45322</v>
      </c>
      <c r="W677">
        <f t="shared" si="54"/>
        <v>1</v>
      </c>
      <c r="X677">
        <f t="shared" si="55"/>
        <v>2024</v>
      </c>
      <c r="Y677">
        <f t="shared" si="56"/>
        <v>1</v>
      </c>
      <c r="Z677">
        <f t="shared" si="57"/>
        <v>2024</v>
      </c>
      <c r="AA677" s="111">
        <f t="shared" si="58"/>
        <v>5.8588774536983692</v>
      </c>
    </row>
    <row r="678" spans="1:27" hidden="1" x14ac:dyDescent="0.25">
      <c r="A678" s="53" t="s">
        <v>488</v>
      </c>
      <c r="B678" t="s">
        <v>124</v>
      </c>
      <c r="C678" t="s">
        <v>489</v>
      </c>
      <c r="D678" t="s">
        <v>148</v>
      </c>
      <c r="E678" t="s">
        <v>129</v>
      </c>
      <c r="F678" t="s">
        <v>129</v>
      </c>
      <c r="G678" t="s">
        <v>139</v>
      </c>
      <c r="H678" t="s">
        <v>128</v>
      </c>
      <c r="I678" t="s">
        <v>129</v>
      </c>
      <c r="J678" s="53" t="s">
        <v>130</v>
      </c>
      <c r="K678" t="s">
        <v>131</v>
      </c>
      <c r="L678" t="s">
        <v>569</v>
      </c>
      <c r="M678" t="s">
        <v>570</v>
      </c>
      <c r="N678" t="s">
        <v>693</v>
      </c>
      <c r="O678" s="54">
        <v>45316.719262673614</v>
      </c>
      <c r="P678" s="54">
        <v>45317.368239421296</v>
      </c>
      <c r="Q678" t="s">
        <v>129</v>
      </c>
      <c r="R678" s="2">
        <v>45657</v>
      </c>
      <c r="S678" s="2">
        <v>45292</v>
      </c>
      <c r="T678" s="2">
        <v>45657</v>
      </c>
      <c r="U678" t="s">
        <v>129</v>
      </c>
      <c r="V678" s="2">
        <v>45317</v>
      </c>
      <c r="W678">
        <f t="shared" si="54"/>
        <v>1</v>
      </c>
      <c r="X678">
        <f t="shared" si="55"/>
        <v>2024</v>
      </c>
      <c r="Y678">
        <f t="shared" si="56"/>
        <v>1</v>
      </c>
      <c r="Z678">
        <f t="shared" si="57"/>
        <v>2024</v>
      </c>
      <c r="AA678" s="111">
        <f t="shared" si="58"/>
        <v>0.64897674768144498</v>
      </c>
    </row>
    <row r="679" spans="1:27" hidden="1" x14ac:dyDescent="0.25">
      <c r="A679" s="53" t="s">
        <v>490</v>
      </c>
      <c r="B679" t="s">
        <v>124</v>
      </c>
      <c r="C679" t="s">
        <v>491</v>
      </c>
      <c r="D679" t="s">
        <v>148</v>
      </c>
      <c r="E679" t="s">
        <v>129</v>
      </c>
      <c r="F679" t="s">
        <v>129</v>
      </c>
      <c r="G679" t="s">
        <v>139</v>
      </c>
      <c r="H679" t="s">
        <v>128</v>
      </c>
      <c r="I679" t="s">
        <v>129</v>
      </c>
      <c r="J679" s="53" t="s">
        <v>130</v>
      </c>
      <c r="K679" t="s">
        <v>131</v>
      </c>
      <c r="L679" t="s">
        <v>129</v>
      </c>
      <c r="M679" t="s">
        <v>570</v>
      </c>
      <c r="N679" t="s">
        <v>694</v>
      </c>
      <c r="O679" s="54">
        <v>45316.4973718287</v>
      </c>
      <c r="P679" s="54">
        <v>45338.357953877312</v>
      </c>
      <c r="Q679" t="s">
        <v>129</v>
      </c>
      <c r="R679" t="s">
        <v>129</v>
      </c>
      <c r="S679" s="2">
        <v>45292</v>
      </c>
      <c r="T679" s="2">
        <v>45657</v>
      </c>
      <c r="U679" s="2">
        <v>45317</v>
      </c>
      <c r="V679" s="2">
        <v>45338</v>
      </c>
      <c r="W679">
        <f t="shared" si="54"/>
        <v>1</v>
      </c>
      <c r="X679">
        <f t="shared" si="55"/>
        <v>2024</v>
      </c>
      <c r="Y679">
        <f t="shared" si="56"/>
        <v>2</v>
      </c>
      <c r="Z679">
        <f t="shared" si="57"/>
        <v>2024</v>
      </c>
      <c r="AA679" s="111">
        <f t="shared" si="58"/>
        <v>21.860582048611832</v>
      </c>
    </row>
    <row r="680" spans="1:27" hidden="1" x14ac:dyDescent="0.25">
      <c r="A680" s="53" t="s">
        <v>492</v>
      </c>
      <c r="B680" t="s">
        <v>124</v>
      </c>
      <c r="C680" t="s">
        <v>493</v>
      </c>
      <c r="D680" t="s">
        <v>148</v>
      </c>
      <c r="E680" t="s">
        <v>129</v>
      </c>
      <c r="F680" t="s">
        <v>129</v>
      </c>
      <c r="G680" t="s">
        <v>139</v>
      </c>
      <c r="H680" t="s">
        <v>128</v>
      </c>
      <c r="I680" t="s">
        <v>129</v>
      </c>
      <c r="J680" s="53" t="s">
        <v>130</v>
      </c>
      <c r="K680" t="s">
        <v>131</v>
      </c>
      <c r="L680" t="s">
        <v>569</v>
      </c>
      <c r="M680" t="s">
        <v>570</v>
      </c>
      <c r="N680" t="s">
        <v>695</v>
      </c>
      <c r="O680" s="54">
        <v>45316.465747986113</v>
      </c>
      <c r="P680" s="54">
        <v>45321.401407372687</v>
      </c>
      <c r="Q680" s="2">
        <v>45292</v>
      </c>
      <c r="R680" s="2">
        <v>45657</v>
      </c>
      <c r="S680" s="2">
        <v>45292</v>
      </c>
      <c r="T680" s="2">
        <v>45657</v>
      </c>
      <c r="U680" t="s">
        <v>129</v>
      </c>
      <c r="V680" s="2">
        <v>45321</v>
      </c>
      <c r="W680">
        <f t="shared" si="54"/>
        <v>1</v>
      </c>
      <c r="X680">
        <f t="shared" si="55"/>
        <v>2024</v>
      </c>
      <c r="Y680">
        <f t="shared" si="56"/>
        <v>1</v>
      </c>
      <c r="Z680">
        <f t="shared" si="57"/>
        <v>2024</v>
      </c>
      <c r="AA680" s="111">
        <f t="shared" si="58"/>
        <v>4.9356593865741161</v>
      </c>
    </row>
    <row r="681" spans="1:27" hidden="1" x14ac:dyDescent="0.25">
      <c r="A681" s="53" t="s">
        <v>494</v>
      </c>
      <c r="B681" t="s">
        <v>124</v>
      </c>
      <c r="C681" t="s">
        <v>495</v>
      </c>
      <c r="D681" t="s">
        <v>148</v>
      </c>
      <c r="E681" t="s">
        <v>129</v>
      </c>
      <c r="F681" t="s">
        <v>129</v>
      </c>
      <c r="G681" t="s">
        <v>139</v>
      </c>
      <c r="H681" t="s">
        <v>128</v>
      </c>
      <c r="I681" t="s">
        <v>129</v>
      </c>
      <c r="J681" s="53" t="s">
        <v>130</v>
      </c>
      <c r="K681" t="s">
        <v>131</v>
      </c>
      <c r="L681" t="s">
        <v>129</v>
      </c>
      <c r="M681" t="s">
        <v>580</v>
      </c>
      <c r="N681" t="s">
        <v>129</v>
      </c>
      <c r="O681" s="54">
        <v>45315.690767164349</v>
      </c>
      <c r="P681" s="54">
        <v>45321.37246648148</v>
      </c>
      <c r="Q681" t="s">
        <v>129</v>
      </c>
      <c r="R681" t="s">
        <v>129</v>
      </c>
      <c r="S681" t="s">
        <v>129</v>
      </c>
      <c r="T681" t="s">
        <v>129</v>
      </c>
      <c r="U681" s="2">
        <v>45315</v>
      </c>
      <c r="V681" s="2">
        <v>45321</v>
      </c>
      <c r="W681">
        <f t="shared" si="54"/>
        <v>1</v>
      </c>
      <c r="X681">
        <f t="shared" si="55"/>
        <v>2024</v>
      </c>
      <c r="Y681">
        <f t="shared" si="56"/>
        <v>1</v>
      </c>
      <c r="Z681">
        <f t="shared" si="57"/>
        <v>2024</v>
      </c>
      <c r="AA681" s="111">
        <f t="shared" si="58"/>
        <v>5.6816993171305512</v>
      </c>
    </row>
    <row r="682" spans="1:27" hidden="1" x14ac:dyDescent="0.25">
      <c r="A682" s="53" t="s">
        <v>496</v>
      </c>
      <c r="B682" t="s">
        <v>124</v>
      </c>
      <c r="C682" t="s">
        <v>497</v>
      </c>
      <c r="D682" t="s">
        <v>148</v>
      </c>
      <c r="E682" t="s">
        <v>129</v>
      </c>
      <c r="F682" t="s">
        <v>129</v>
      </c>
      <c r="G682" t="s">
        <v>139</v>
      </c>
      <c r="H682" t="s">
        <v>128</v>
      </c>
      <c r="I682" t="s">
        <v>129</v>
      </c>
      <c r="J682" s="53" t="s">
        <v>130</v>
      </c>
      <c r="K682" t="s">
        <v>131</v>
      </c>
      <c r="L682" t="s">
        <v>129</v>
      </c>
      <c r="M682" t="s">
        <v>570</v>
      </c>
      <c r="N682" t="s">
        <v>696</v>
      </c>
      <c r="O682" s="54">
        <v>45315.689062407408</v>
      </c>
      <c r="P682" s="54">
        <v>45322.775588761571</v>
      </c>
      <c r="Q682" s="2">
        <v>45292</v>
      </c>
      <c r="R682" s="2">
        <v>45657</v>
      </c>
      <c r="S682" s="2">
        <v>45292</v>
      </c>
      <c r="T682" s="2">
        <v>45657</v>
      </c>
      <c r="U682" t="s">
        <v>129</v>
      </c>
      <c r="V682" s="2">
        <v>45322</v>
      </c>
      <c r="W682">
        <f t="shared" si="54"/>
        <v>1</v>
      </c>
      <c r="X682">
        <f t="shared" si="55"/>
        <v>2024</v>
      </c>
      <c r="Y682">
        <f t="shared" si="56"/>
        <v>1</v>
      </c>
      <c r="Z682">
        <f t="shared" si="57"/>
        <v>2024</v>
      </c>
      <c r="AA682" s="111">
        <f t="shared" si="58"/>
        <v>7.0865263541636523</v>
      </c>
    </row>
    <row r="683" spans="1:27" hidden="1" x14ac:dyDescent="0.25">
      <c r="A683" s="53" t="s">
        <v>498</v>
      </c>
      <c r="B683" t="s">
        <v>124</v>
      </c>
      <c r="C683" t="s">
        <v>499</v>
      </c>
      <c r="D683" t="s">
        <v>148</v>
      </c>
      <c r="E683" t="s">
        <v>129</v>
      </c>
      <c r="F683" t="s">
        <v>129</v>
      </c>
      <c r="G683" t="s">
        <v>139</v>
      </c>
      <c r="H683" t="s">
        <v>128</v>
      </c>
      <c r="I683" t="s">
        <v>129</v>
      </c>
      <c r="J683" s="53" t="s">
        <v>130</v>
      </c>
      <c r="K683" t="s">
        <v>131</v>
      </c>
      <c r="L683" t="s">
        <v>569</v>
      </c>
      <c r="M683" t="s">
        <v>570</v>
      </c>
      <c r="N683" t="s">
        <v>697</v>
      </c>
      <c r="O683" s="54">
        <v>45315.659085312502</v>
      </c>
      <c r="P683" s="54">
        <v>45330.575983553237</v>
      </c>
      <c r="Q683" s="2">
        <v>45315</v>
      </c>
      <c r="R683" s="2">
        <v>45657</v>
      </c>
      <c r="S683" s="2">
        <v>45292</v>
      </c>
      <c r="T683" s="2">
        <v>45657</v>
      </c>
      <c r="U683" t="s">
        <v>129</v>
      </c>
      <c r="V683" s="2">
        <v>45330</v>
      </c>
      <c r="W683">
        <f t="shared" si="54"/>
        <v>1</v>
      </c>
      <c r="X683">
        <f t="shared" si="55"/>
        <v>2024</v>
      </c>
      <c r="Y683">
        <f t="shared" si="56"/>
        <v>2</v>
      </c>
      <c r="Z683">
        <f t="shared" si="57"/>
        <v>2024</v>
      </c>
      <c r="AA683" s="111">
        <f t="shared" si="58"/>
        <v>14.916898240735463</v>
      </c>
    </row>
    <row r="684" spans="1:27" hidden="1" x14ac:dyDescent="0.25">
      <c r="A684" s="53" t="s">
        <v>500</v>
      </c>
      <c r="B684" t="s">
        <v>124</v>
      </c>
      <c r="C684" t="s">
        <v>501</v>
      </c>
      <c r="D684" t="s">
        <v>148</v>
      </c>
      <c r="E684" t="s">
        <v>129</v>
      </c>
      <c r="F684" t="s">
        <v>129</v>
      </c>
      <c r="G684" t="s">
        <v>502</v>
      </c>
      <c r="H684" t="s">
        <v>128</v>
      </c>
      <c r="I684" t="s">
        <v>129</v>
      </c>
      <c r="J684" s="53" t="s">
        <v>130</v>
      </c>
      <c r="K684" t="s">
        <v>131</v>
      </c>
      <c r="L684" t="s">
        <v>3536</v>
      </c>
      <c r="M684" t="s">
        <v>129</v>
      </c>
      <c r="N684" t="s">
        <v>129</v>
      </c>
      <c r="O684" s="54">
        <v>45315.457724942127</v>
      </c>
      <c r="P684" s="54">
        <v>45401.425847326391</v>
      </c>
      <c r="Q684" s="2">
        <v>45315</v>
      </c>
      <c r="R684" s="2">
        <v>45657</v>
      </c>
      <c r="S684" s="2">
        <v>45292</v>
      </c>
      <c r="T684" s="2">
        <v>45657</v>
      </c>
      <c r="U684" s="2">
        <v>45400</v>
      </c>
      <c r="V684" s="2">
        <v>45401</v>
      </c>
      <c r="W684">
        <f t="shared" si="54"/>
        <v>1</v>
      </c>
      <c r="X684">
        <f t="shared" si="55"/>
        <v>2024</v>
      </c>
      <c r="Y684">
        <f t="shared" si="56"/>
        <v>4</v>
      </c>
      <c r="Z684">
        <f t="shared" si="57"/>
        <v>2024</v>
      </c>
      <c r="AA684" s="111">
        <f t="shared" si="58"/>
        <v>85.968122384263552</v>
      </c>
    </row>
    <row r="685" spans="1:27" x14ac:dyDescent="0.25">
      <c r="A685" s="53" t="s">
        <v>1035</v>
      </c>
      <c r="B685" t="s">
        <v>124</v>
      </c>
      <c r="C685" t="s">
        <v>1036</v>
      </c>
      <c r="D685" t="s">
        <v>148</v>
      </c>
      <c r="E685" t="s">
        <v>129</v>
      </c>
      <c r="F685" t="s">
        <v>129</v>
      </c>
      <c r="G685" t="s">
        <v>129</v>
      </c>
      <c r="H685" t="s">
        <v>128</v>
      </c>
      <c r="I685" t="s">
        <v>129</v>
      </c>
      <c r="J685" s="53" t="s">
        <v>719</v>
      </c>
      <c r="K685" t="s">
        <v>720</v>
      </c>
      <c r="L685" t="s">
        <v>129</v>
      </c>
      <c r="M685" t="s">
        <v>129</v>
      </c>
      <c r="N685" t="s">
        <v>129</v>
      </c>
      <c r="O685" s="54">
        <v>45315.432069074071</v>
      </c>
      <c r="P685" s="54">
        <v>45352.407994699075</v>
      </c>
      <c r="Q685" s="2">
        <v>45292</v>
      </c>
      <c r="R685" s="2">
        <v>45657</v>
      </c>
      <c r="S685" s="2">
        <v>45292</v>
      </c>
      <c r="T685" s="2">
        <v>45657</v>
      </c>
      <c r="U685" t="s">
        <v>129</v>
      </c>
      <c r="V685" s="2">
        <v>45352</v>
      </c>
      <c r="W685">
        <f t="shared" si="54"/>
        <v>1</v>
      </c>
      <c r="X685">
        <f t="shared" si="55"/>
        <v>2024</v>
      </c>
      <c r="Y685">
        <f t="shared" si="56"/>
        <v>3</v>
      </c>
      <c r="Z685">
        <f t="shared" si="57"/>
        <v>2024</v>
      </c>
      <c r="AA685" s="111">
        <f t="shared" si="58"/>
        <v>36.975925625003583</v>
      </c>
    </row>
    <row r="686" spans="1:27" hidden="1" x14ac:dyDescent="0.25">
      <c r="A686" s="53" t="s">
        <v>503</v>
      </c>
      <c r="B686" t="s">
        <v>124</v>
      </c>
      <c r="C686" t="s">
        <v>504</v>
      </c>
      <c r="D686" t="s">
        <v>148</v>
      </c>
      <c r="E686" t="s">
        <v>129</v>
      </c>
      <c r="F686" t="s">
        <v>129</v>
      </c>
      <c r="G686" t="s">
        <v>139</v>
      </c>
      <c r="H686" t="s">
        <v>128</v>
      </c>
      <c r="I686" t="s">
        <v>129</v>
      </c>
      <c r="J686" s="53" t="s">
        <v>130</v>
      </c>
      <c r="K686" t="s">
        <v>131</v>
      </c>
      <c r="L686" t="s">
        <v>569</v>
      </c>
      <c r="M686" t="s">
        <v>570</v>
      </c>
      <c r="N686" t="s">
        <v>698</v>
      </c>
      <c r="O686" s="54">
        <v>45315.414261215279</v>
      </c>
      <c r="P686" s="54">
        <v>45320.373618368052</v>
      </c>
      <c r="Q686" s="2">
        <v>45292</v>
      </c>
      <c r="R686" s="2">
        <v>45657</v>
      </c>
      <c r="S686" s="2">
        <v>45292</v>
      </c>
      <c r="T686" s="2">
        <v>45657</v>
      </c>
      <c r="U686" t="s">
        <v>129</v>
      </c>
      <c r="V686" s="2">
        <v>45320</v>
      </c>
      <c r="W686">
        <f t="shared" ref="W686:W749" si="59">MONTH(O686)</f>
        <v>1</v>
      </c>
      <c r="X686">
        <f t="shared" ref="X686:X749" si="60">YEAR(O686)</f>
        <v>2024</v>
      </c>
      <c r="Y686">
        <f t="shared" ref="Y686:Y749" si="61">IFERROR(MONTH(P686),0)</f>
        <v>1</v>
      </c>
      <c r="Z686">
        <f t="shared" ref="Z686:Z749" si="62">IFERROR(YEAR(P686),0)</f>
        <v>2024</v>
      </c>
      <c r="AA686" s="111">
        <f t="shared" si="58"/>
        <v>4.9593571527730091</v>
      </c>
    </row>
    <row r="687" spans="1:27" hidden="1" x14ac:dyDescent="0.25">
      <c r="A687" s="53" t="s">
        <v>505</v>
      </c>
      <c r="B687" t="s">
        <v>124</v>
      </c>
      <c r="C687" t="s">
        <v>506</v>
      </c>
      <c r="D687" t="s">
        <v>148</v>
      </c>
      <c r="E687" t="s">
        <v>135</v>
      </c>
      <c r="F687" t="s">
        <v>52</v>
      </c>
      <c r="G687" t="s">
        <v>103</v>
      </c>
      <c r="H687" t="s">
        <v>128</v>
      </c>
      <c r="I687" s="53" t="s">
        <v>200</v>
      </c>
      <c r="J687" s="53" t="s">
        <v>201</v>
      </c>
      <c r="K687" t="s">
        <v>131</v>
      </c>
      <c r="L687" t="s">
        <v>3536</v>
      </c>
      <c r="M687" t="s">
        <v>129</v>
      </c>
      <c r="N687" t="s">
        <v>129</v>
      </c>
      <c r="O687" s="54">
        <v>45314.995358796295</v>
      </c>
      <c r="P687" s="54">
        <v>45355.609268333334</v>
      </c>
      <c r="Q687" s="2">
        <v>45323</v>
      </c>
      <c r="R687" s="2">
        <v>45302</v>
      </c>
      <c r="S687" s="2">
        <v>45260</v>
      </c>
      <c r="T687" s="2">
        <v>45302</v>
      </c>
      <c r="U687" s="2">
        <v>45323</v>
      </c>
      <c r="V687" s="2">
        <v>45355</v>
      </c>
      <c r="W687">
        <f t="shared" si="59"/>
        <v>1</v>
      </c>
      <c r="X687">
        <f t="shared" si="60"/>
        <v>2024</v>
      </c>
      <c r="Y687">
        <f t="shared" si="61"/>
        <v>3</v>
      </c>
      <c r="Z687">
        <f t="shared" si="62"/>
        <v>2024</v>
      </c>
      <c r="AA687" s="111">
        <f t="shared" si="58"/>
        <v>40.613909537038126</v>
      </c>
    </row>
    <row r="688" spans="1:27" hidden="1" x14ac:dyDescent="0.25">
      <c r="A688" s="53" t="s">
        <v>507</v>
      </c>
      <c r="B688" t="s">
        <v>124</v>
      </c>
      <c r="C688" t="s">
        <v>508</v>
      </c>
      <c r="D688" t="s">
        <v>148</v>
      </c>
      <c r="E688" t="s">
        <v>129</v>
      </c>
      <c r="F688" t="s">
        <v>129</v>
      </c>
      <c r="G688" t="s">
        <v>139</v>
      </c>
      <c r="H688" t="s">
        <v>128</v>
      </c>
      <c r="I688" t="s">
        <v>129</v>
      </c>
      <c r="J688" s="53" t="s">
        <v>130</v>
      </c>
      <c r="K688" t="s">
        <v>131</v>
      </c>
      <c r="L688" t="s">
        <v>569</v>
      </c>
      <c r="M688" t="s">
        <v>570</v>
      </c>
      <c r="N688" t="s">
        <v>699</v>
      </c>
      <c r="O688" s="54">
        <v>45314.579284363426</v>
      </c>
      <c r="P688" s="54">
        <v>45320.578794745372</v>
      </c>
      <c r="Q688" s="2">
        <v>45292</v>
      </c>
      <c r="R688" s="2">
        <v>45657</v>
      </c>
      <c r="S688" s="2">
        <v>45292</v>
      </c>
      <c r="T688" s="2">
        <v>45657</v>
      </c>
      <c r="U688" t="s">
        <v>129</v>
      </c>
      <c r="V688" s="2">
        <v>45320</v>
      </c>
      <c r="W688">
        <f t="shared" si="59"/>
        <v>1</v>
      </c>
      <c r="X688">
        <f t="shared" si="60"/>
        <v>2024</v>
      </c>
      <c r="Y688">
        <f t="shared" si="61"/>
        <v>1</v>
      </c>
      <c r="Z688">
        <f t="shared" si="62"/>
        <v>2024</v>
      </c>
      <c r="AA688" s="111">
        <f t="shared" si="58"/>
        <v>5.9995103819455835</v>
      </c>
    </row>
    <row r="689" spans="1:27" hidden="1" x14ac:dyDescent="0.25">
      <c r="A689" s="53" t="s">
        <v>509</v>
      </c>
      <c r="B689" t="s">
        <v>124</v>
      </c>
      <c r="C689" t="s">
        <v>510</v>
      </c>
      <c r="D689" t="s">
        <v>148</v>
      </c>
      <c r="E689" t="s">
        <v>129</v>
      </c>
      <c r="F689" t="s">
        <v>129</v>
      </c>
      <c r="G689" t="s">
        <v>139</v>
      </c>
      <c r="H689" t="s">
        <v>128</v>
      </c>
      <c r="I689" t="s">
        <v>129</v>
      </c>
      <c r="J689" s="53" t="s">
        <v>130</v>
      </c>
      <c r="K689" t="s">
        <v>131</v>
      </c>
      <c r="L689" t="s">
        <v>569</v>
      </c>
      <c r="M689" t="s">
        <v>580</v>
      </c>
      <c r="N689" t="s">
        <v>700</v>
      </c>
      <c r="O689" s="54">
        <v>45313.411946377317</v>
      </c>
      <c r="P689" s="54">
        <v>45317.385059814813</v>
      </c>
      <c r="Q689" s="2">
        <v>45292</v>
      </c>
      <c r="R689" s="2">
        <v>45657</v>
      </c>
      <c r="S689" s="2">
        <v>45292</v>
      </c>
      <c r="T689" s="2">
        <v>45657</v>
      </c>
      <c r="U689" t="s">
        <v>129</v>
      </c>
      <c r="V689" s="2">
        <v>45317</v>
      </c>
      <c r="W689">
        <f t="shared" si="59"/>
        <v>1</v>
      </c>
      <c r="X689">
        <f t="shared" si="60"/>
        <v>2024</v>
      </c>
      <c r="Y689">
        <f t="shared" si="61"/>
        <v>1</v>
      </c>
      <c r="Z689">
        <f t="shared" si="62"/>
        <v>2024</v>
      </c>
      <c r="AA689" s="111">
        <f t="shared" si="58"/>
        <v>3.9731134374960675</v>
      </c>
    </row>
    <row r="690" spans="1:27" hidden="1" x14ac:dyDescent="0.25">
      <c r="A690" s="53" t="s">
        <v>511</v>
      </c>
      <c r="B690" t="s">
        <v>124</v>
      </c>
      <c r="C690" t="s">
        <v>512</v>
      </c>
      <c r="D690" t="s">
        <v>148</v>
      </c>
      <c r="E690" t="s">
        <v>129</v>
      </c>
      <c r="F690" t="s">
        <v>129</v>
      </c>
      <c r="G690" t="s">
        <v>139</v>
      </c>
      <c r="H690" t="s">
        <v>128</v>
      </c>
      <c r="I690" t="s">
        <v>129</v>
      </c>
      <c r="J690" s="53" t="s">
        <v>130</v>
      </c>
      <c r="K690" t="s">
        <v>131</v>
      </c>
      <c r="L690" t="s">
        <v>569</v>
      </c>
      <c r="M690" t="s">
        <v>570</v>
      </c>
      <c r="N690" t="s">
        <v>701</v>
      </c>
      <c r="O690" s="54">
        <v>45310.414182615743</v>
      </c>
      <c r="P690" s="54">
        <v>45313.423734039352</v>
      </c>
      <c r="Q690" s="2">
        <v>45292</v>
      </c>
      <c r="R690" s="2">
        <v>45657</v>
      </c>
      <c r="S690" s="2">
        <v>45292</v>
      </c>
      <c r="T690" s="2">
        <v>45657</v>
      </c>
      <c r="U690" t="s">
        <v>129</v>
      </c>
      <c r="V690" s="2">
        <v>45313</v>
      </c>
      <c r="W690">
        <f t="shared" si="59"/>
        <v>1</v>
      </c>
      <c r="X690">
        <f t="shared" si="60"/>
        <v>2024</v>
      </c>
      <c r="Y690">
        <f t="shared" si="61"/>
        <v>1</v>
      </c>
      <c r="Z690">
        <f t="shared" si="62"/>
        <v>2024</v>
      </c>
      <c r="AA690" s="111">
        <f t="shared" si="58"/>
        <v>3.0095514236090821</v>
      </c>
    </row>
    <row r="691" spans="1:27" x14ac:dyDescent="0.25">
      <c r="A691" s="53" t="s">
        <v>1037</v>
      </c>
      <c r="B691" t="s">
        <v>124</v>
      </c>
      <c r="C691" t="s">
        <v>1038</v>
      </c>
      <c r="D691" t="s">
        <v>148</v>
      </c>
      <c r="E691" t="s">
        <v>129</v>
      </c>
      <c r="F691" t="s">
        <v>129</v>
      </c>
      <c r="G691" t="s">
        <v>129</v>
      </c>
      <c r="H691" t="s">
        <v>128</v>
      </c>
      <c r="I691" s="53" t="s">
        <v>1039</v>
      </c>
      <c r="J691" s="53" t="s">
        <v>719</v>
      </c>
      <c r="K691" t="s">
        <v>720</v>
      </c>
      <c r="L691" t="s">
        <v>129</v>
      </c>
      <c r="M691" t="s">
        <v>570</v>
      </c>
      <c r="N691" t="s">
        <v>129</v>
      </c>
      <c r="O691" s="54">
        <v>45309.70596712963</v>
      </c>
      <c r="P691" s="54">
        <v>45316.711008182872</v>
      </c>
      <c r="Q691" s="2">
        <v>45292</v>
      </c>
      <c r="R691" s="2">
        <v>45657</v>
      </c>
      <c r="S691" s="2">
        <v>45292</v>
      </c>
      <c r="T691" s="2">
        <v>45657</v>
      </c>
      <c r="U691" s="2">
        <v>45316</v>
      </c>
      <c r="V691" s="2">
        <v>45316</v>
      </c>
      <c r="W691">
        <f t="shared" si="59"/>
        <v>1</v>
      </c>
      <c r="X691">
        <f t="shared" si="60"/>
        <v>2024</v>
      </c>
      <c r="Y691">
        <f t="shared" si="61"/>
        <v>1</v>
      </c>
      <c r="Z691">
        <f t="shared" si="62"/>
        <v>2024</v>
      </c>
      <c r="AA691" s="111">
        <f t="shared" si="58"/>
        <v>7.0050410532421665</v>
      </c>
    </row>
    <row r="692" spans="1:27" hidden="1" x14ac:dyDescent="0.25">
      <c r="A692" s="53" t="s">
        <v>513</v>
      </c>
      <c r="B692" t="s">
        <v>124</v>
      </c>
      <c r="C692" t="s">
        <v>514</v>
      </c>
      <c r="D692" t="s">
        <v>148</v>
      </c>
      <c r="E692" t="s">
        <v>129</v>
      </c>
      <c r="F692" t="s">
        <v>129</v>
      </c>
      <c r="G692" t="s">
        <v>139</v>
      </c>
      <c r="H692" t="s">
        <v>128</v>
      </c>
      <c r="I692" t="s">
        <v>129</v>
      </c>
      <c r="J692" s="53" t="s">
        <v>130</v>
      </c>
      <c r="K692" t="s">
        <v>131</v>
      </c>
      <c r="L692" t="s">
        <v>129</v>
      </c>
      <c r="M692" t="s">
        <v>580</v>
      </c>
      <c r="N692" t="s">
        <v>702</v>
      </c>
      <c r="O692" s="54">
        <v>45309.631769652777</v>
      </c>
      <c r="P692" s="54">
        <v>45310.553568923613</v>
      </c>
      <c r="Q692" s="2">
        <v>45292</v>
      </c>
      <c r="R692" s="2">
        <v>45657</v>
      </c>
      <c r="S692" s="2">
        <v>45292</v>
      </c>
      <c r="T692" s="2">
        <v>45657</v>
      </c>
      <c r="U692" t="s">
        <v>129</v>
      </c>
      <c r="V692" s="2">
        <v>45310</v>
      </c>
      <c r="W692">
        <f t="shared" si="59"/>
        <v>1</v>
      </c>
      <c r="X692">
        <f t="shared" si="60"/>
        <v>2024</v>
      </c>
      <c r="Y692">
        <f t="shared" si="61"/>
        <v>1</v>
      </c>
      <c r="Z692">
        <f t="shared" si="62"/>
        <v>2024</v>
      </c>
      <c r="AA692" s="111">
        <f t="shared" si="58"/>
        <v>0.92179927083634539</v>
      </c>
    </row>
    <row r="693" spans="1:27" hidden="1" x14ac:dyDescent="0.25">
      <c r="A693" s="53" t="s">
        <v>515</v>
      </c>
      <c r="B693" t="s">
        <v>124</v>
      </c>
      <c r="C693" t="s">
        <v>516</v>
      </c>
      <c r="D693" t="s">
        <v>148</v>
      </c>
      <c r="E693" t="s">
        <v>129</v>
      </c>
      <c r="F693" t="s">
        <v>129</v>
      </c>
      <c r="G693" t="s">
        <v>517</v>
      </c>
      <c r="H693" t="s">
        <v>128</v>
      </c>
      <c r="I693" t="s">
        <v>129</v>
      </c>
      <c r="J693" s="53" t="s">
        <v>130</v>
      </c>
      <c r="K693" t="s">
        <v>131</v>
      </c>
      <c r="L693" t="s">
        <v>129</v>
      </c>
      <c r="M693" t="s">
        <v>570</v>
      </c>
      <c r="N693" t="s">
        <v>703</v>
      </c>
      <c r="O693" s="54">
        <v>45309.601444560183</v>
      </c>
      <c r="P693" s="54">
        <v>45309.604987881947</v>
      </c>
      <c r="Q693" s="2">
        <v>45292</v>
      </c>
      <c r="R693" s="2">
        <v>45657</v>
      </c>
      <c r="S693" s="2">
        <v>45292</v>
      </c>
      <c r="T693" s="2">
        <v>45657</v>
      </c>
      <c r="U693" t="s">
        <v>129</v>
      </c>
      <c r="V693" s="2">
        <v>45309</v>
      </c>
      <c r="W693">
        <f t="shared" si="59"/>
        <v>1</v>
      </c>
      <c r="X693">
        <f t="shared" si="60"/>
        <v>2024</v>
      </c>
      <c r="Y693">
        <f t="shared" si="61"/>
        <v>1</v>
      </c>
      <c r="Z693">
        <f t="shared" si="62"/>
        <v>2024</v>
      </c>
      <c r="AA693" s="111">
        <f t="shared" si="58"/>
        <v>3.5433217635727488E-3</v>
      </c>
    </row>
    <row r="694" spans="1:27" hidden="1" x14ac:dyDescent="0.25">
      <c r="A694" s="53" t="s">
        <v>518</v>
      </c>
      <c r="B694" t="s">
        <v>124</v>
      </c>
      <c r="C694" t="s">
        <v>519</v>
      </c>
      <c r="D694" t="s">
        <v>148</v>
      </c>
      <c r="E694" t="s">
        <v>129</v>
      </c>
      <c r="F694" t="s">
        <v>129</v>
      </c>
      <c r="G694" t="s">
        <v>139</v>
      </c>
      <c r="H694" t="s">
        <v>128</v>
      </c>
      <c r="I694" t="s">
        <v>129</v>
      </c>
      <c r="J694" s="53" t="s">
        <v>130</v>
      </c>
      <c r="K694" t="s">
        <v>131</v>
      </c>
      <c r="L694" t="s">
        <v>569</v>
      </c>
      <c r="M694" t="s">
        <v>570</v>
      </c>
      <c r="N694" t="s">
        <v>704</v>
      </c>
      <c r="O694" s="54">
        <v>45309.502237465276</v>
      </c>
      <c r="P694" s="54">
        <v>45313.519780821756</v>
      </c>
      <c r="Q694" s="2">
        <v>45292</v>
      </c>
      <c r="R694" s="2">
        <v>45657</v>
      </c>
      <c r="S694" s="2">
        <v>45292</v>
      </c>
      <c r="T694" s="2">
        <v>45657</v>
      </c>
      <c r="U694" t="s">
        <v>129</v>
      </c>
      <c r="V694" s="2">
        <v>45313</v>
      </c>
      <c r="W694">
        <f t="shared" si="59"/>
        <v>1</v>
      </c>
      <c r="X694">
        <f t="shared" si="60"/>
        <v>2024</v>
      </c>
      <c r="Y694">
        <f t="shared" si="61"/>
        <v>1</v>
      </c>
      <c r="Z694">
        <f t="shared" si="62"/>
        <v>2024</v>
      </c>
      <c r="AA694" s="111">
        <f t="shared" si="58"/>
        <v>4.0175433564800187</v>
      </c>
    </row>
    <row r="695" spans="1:27" hidden="1" x14ac:dyDescent="0.25">
      <c r="A695" s="53" t="s">
        <v>520</v>
      </c>
      <c r="B695" t="s">
        <v>124</v>
      </c>
      <c r="C695" t="s">
        <v>521</v>
      </c>
      <c r="D695" t="s">
        <v>148</v>
      </c>
      <c r="E695" t="s">
        <v>129</v>
      </c>
      <c r="F695" t="s">
        <v>129</v>
      </c>
      <c r="G695" t="s">
        <v>139</v>
      </c>
      <c r="H695" t="s">
        <v>128</v>
      </c>
      <c r="I695" t="s">
        <v>129</v>
      </c>
      <c r="J695" s="53" t="s">
        <v>130</v>
      </c>
      <c r="K695" t="s">
        <v>131</v>
      </c>
      <c r="L695" t="s">
        <v>569</v>
      </c>
      <c r="M695" t="s">
        <v>570</v>
      </c>
      <c r="N695" t="s">
        <v>705</v>
      </c>
      <c r="O695" s="54">
        <v>45309.375492662039</v>
      </c>
      <c r="P695" s="54">
        <v>45313.432196504633</v>
      </c>
      <c r="Q695" s="2">
        <v>45292</v>
      </c>
      <c r="R695" s="2">
        <v>45657</v>
      </c>
      <c r="S695" s="2">
        <v>45292</v>
      </c>
      <c r="T695" s="2">
        <v>45657</v>
      </c>
      <c r="U695" t="s">
        <v>129</v>
      </c>
      <c r="V695" s="2">
        <v>45313</v>
      </c>
      <c r="W695">
        <f t="shared" si="59"/>
        <v>1</v>
      </c>
      <c r="X695">
        <f t="shared" si="60"/>
        <v>2024</v>
      </c>
      <c r="Y695">
        <f t="shared" si="61"/>
        <v>1</v>
      </c>
      <c r="Z695">
        <f t="shared" si="62"/>
        <v>2024</v>
      </c>
      <c r="AA695" s="111">
        <f t="shared" si="58"/>
        <v>4.0567038425942883</v>
      </c>
    </row>
    <row r="696" spans="1:27" hidden="1" x14ac:dyDescent="0.25">
      <c r="A696" s="53" t="s">
        <v>522</v>
      </c>
      <c r="B696" t="s">
        <v>124</v>
      </c>
      <c r="C696" t="s">
        <v>523</v>
      </c>
      <c r="D696" t="s">
        <v>148</v>
      </c>
      <c r="E696" t="s">
        <v>129</v>
      </c>
      <c r="F696" t="s">
        <v>129</v>
      </c>
      <c r="G696" t="s">
        <v>139</v>
      </c>
      <c r="H696" t="s">
        <v>128</v>
      </c>
      <c r="I696" t="s">
        <v>129</v>
      </c>
      <c r="J696" s="53" t="s">
        <v>130</v>
      </c>
      <c r="K696" t="s">
        <v>131</v>
      </c>
      <c r="L696" t="s">
        <v>129</v>
      </c>
      <c r="M696" t="s">
        <v>570</v>
      </c>
      <c r="N696" t="s">
        <v>129</v>
      </c>
      <c r="O696" s="54">
        <v>45307.683470127318</v>
      </c>
      <c r="P696" s="54">
        <v>45343.408914745371</v>
      </c>
      <c r="Q696" s="2">
        <v>45310</v>
      </c>
      <c r="R696" s="2">
        <v>45657</v>
      </c>
      <c r="S696" s="2">
        <v>45292</v>
      </c>
      <c r="T696" s="2">
        <v>45657</v>
      </c>
      <c r="U696" s="2">
        <v>45310</v>
      </c>
      <c r="V696" s="2">
        <v>45343</v>
      </c>
      <c r="W696">
        <f t="shared" si="59"/>
        <v>1</v>
      </c>
      <c r="X696">
        <f t="shared" si="60"/>
        <v>2024</v>
      </c>
      <c r="Y696">
        <f t="shared" si="61"/>
        <v>2</v>
      </c>
      <c r="Z696">
        <f t="shared" si="62"/>
        <v>2024</v>
      </c>
      <c r="AA696" s="111">
        <f t="shared" si="58"/>
        <v>35.725444618052279</v>
      </c>
    </row>
    <row r="697" spans="1:27" hidden="1" x14ac:dyDescent="0.25">
      <c r="A697" s="53" t="s">
        <v>524</v>
      </c>
      <c r="B697" t="s">
        <v>124</v>
      </c>
      <c r="C697" t="s">
        <v>525</v>
      </c>
      <c r="D697" t="s">
        <v>148</v>
      </c>
      <c r="E697" t="s">
        <v>129</v>
      </c>
      <c r="F697" t="s">
        <v>129</v>
      </c>
      <c r="G697" t="s">
        <v>129</v>
      </c>
      <c r="H697" t="s">
        <v>128</v>
      </c>
      <c r="I697" t="s">
        <v>129</v>
      </c>
      <c r="J697" s="53" t="s">
        <v>130</v>
      </c>
      <c r="K697" t="s">
        <v>131</v>
      </c>
      <c r="L697" t="s">
        <v>569</v>
      </c>
      <c r="M697" t="s">
        <v>570</v>
      </c>
      <c r="N697" t="s">
        <v>706</v>
      </c>
      <c r="O697" s="54">
        <v>45307.664985659721</v>
      </c>
      <c r="P697" s="54">
        <v>45308.548797037038</v>
      </c>
      <c r="Q697" s="2">
        <v>45292</v>
      </c>
      <c r="R697" s="2">
        <v>45657</v>
      </c>
      <c r="S697" s="2">
        <v>45292</v>
      </c>
      <c r="T697" s="2">
        <v>45657</v>
      </c>
      <c r="U697" t="s">
        <v>129</v>
      </c>
      <c r="V697" s="2">
        <v>45308</v>
      </c>
      <c r="W697">
        <f t="shared" si="59"/>
        <v>1</v>
      </c>
      <c r="X697">
        <f t="shared" si="60"/>
        <v>2024</v>
      </c>
      <c r="Y697">
        <f t="shared" si="61"/>
        <v>1</v>
      </c>
      <c r="Z697">
        <f t="shared" si="62"/>
        <v>2024</v>
      </c>
      <c r="AA697" s="111">
        <f t="shared" si="58"/>
        <v>0.88381137731630588</v>
      </c>
    </row>
    <row r="698" spans="1:27" hidden="1" x14ac:dyDescent="0.25">
      <c r="A698" s="53" t="s">
        <v>526</v>
      </c>
      <c r="B698" t="s">
        <v>124</v>
      </c>
      <c r="C698" t="s">
        <v>495</v>
      </c>
      <c r="D698" t="s">
        <v>148</v>
      </c>
      <c r="E698" t="s">
        <v>129</v>
      </c>
      <c r="F698" t="s">
        <v>129</v>
      </c>
      <c r="G698" t="s">
        <v>517</v>
      </c>
      <c r="H698" t="s">
        <v>128</v>
      </c>
      <c r="I698" t="s">
        <v>129</v>
      </c>
      <c r="J698" s="53" t="s">
        <v>130</v>
      </c>
      <c r="K698" t="s">
        <v>131</v>
      </c>
      <c r="L698" t="s">
        <v>129</v>
      </c>
      <c r="M698" t="s">
        <v>580</v>
      </c>
      <c r="N698" t="s">
        <v>129</v>
      </c>
      <c r="O698" s="54">
        <v>45307.431041967589</v>
      </c>
      <c r="P698" s="54">
        <v>45310.553868888892</v>
      </c>
      <c r="Q698" s="2">
        <v>45292</v>
      </c>
      <c r="R698" s="2">
        <v>45657</v>
      </c>
      <c r="S698" s="2">
        <v>45292</v>
      </c>
      <c r="T698" s="2">
        <v>45657</v>
      </c>
      <c r="U698" s="2">
        <v>45308</v>
      </c>
      <c r="V698" s="2">
        <v>45310</v>
      </c>
      <c r="W698">
        <f t="shared" si="59"/>
        <v>1</v>
      </c>
      <c r="X698">
        <f t="shared" si="60"/>
        <v>2024</v>
      </c>
      <c r="Y698">
        <f t="shared" si="61"/>
        <v>1</v>
      </c>
      <c r="Z698">
        <f t="shared" si="62"/>
        <v>2024</v>
      </c>
      <c r="AA698" s="111">
        <f t="shared" si="58"/>
        <v>3.122826921302476</v>
      </c>
    </row>
    <row r="699" spans="1:27" hidden="1" x14ac:dyDescent="0.25">
      <c r="A699" s="53" t="s">
        <v>527</v>
      </c>
      <c r="B699" t="s">
        <v>124</v>
      </c>
      <c r="C699" t="s">
        <v>528</v>
      </c>
      <c r="D699" t="s">
        <v>148</v>
      </c>
      <c r="E699" t="s">
        <v>129</v>
      </c>
      <c r="F699" t="s">
        <v>129</v>
      </c>
      <c r="G699" t="s">
        <v>139</v>
      </c>
      <c r="H699" t="s">
        <v>128</v>
      </c>
      <c r="I699" t="s">
        <v>129</v>
      </c>
      <c r="J699" s="53" t="s">
        <v>130</v>
      </c>
      <c r="K699" t="s">
        <v>131</v>
      </c>
      <c r="L699" t="s">
        <v>129</v>
      </c>
      <c r="M699" t="s">
        <v>570</v>
      </c>
      <c r="N699" t="s">
        <v>707</v>
      </c>
      <c r="O699" s="54">
        <v>45306.720682777777</v>
      </c>
      <c r="P699" s="54">
        <v>45338.35644541667</v>
      </c>
      <c r="Q699" t="s">
        <v>129</v>
      </c>
      <c r="R699" t="s">
        <v>129</v>
      </c>
      <c r="S699" s="2">
        <v>45292</v>
      </c>
      <c r="T699" s="2">
        <v>45657</v>
      </c>
      <c r="U699" s="2">
        <v>45314</v>
      </c>
      <c r="V699" s="2">
        <v>45338</v>
      </c>
      <c r="W699">
        <f t="shared" si="59"/>
        <v>1</v>
      </c>
      <c r="X699">
        <f t="shared" si="60"/>
        <v>2024</v>
      </c>
      <c r="Y699">
        <f t="shared" si="61"/>
        <v>2</v>
      </c>
      <c r="Z699">
        <f t="shared" si="62"/>
        <v>2024</v>
      </c>
      <c r="AA699" s="111">
        <f t="shared" si="58"/>
        <v>31.635762638892629</v>
      </c>
    </row>
    <row r="700" spans="1:27" x14ac:dyDescent="0.25">
      <c r="A700" s="53" t="s">
        <v>1040</v>
      </c>
      <c r="B700" t="s">
        <v>124</v>
      </c>
      <c r="C700" t="s">
        <v>1041</v>
      </c>
      <c r="D700" t="s">
        <v>148</v>
      </c>
      <c r="E700" t="s">
        <v>416</v>
      </c>
      <c r="F700" t="s">
        <v>1042</v>
      </c>
      <c r="G700" t="s">
        <v>874</v>
      </c>
      <c r="H700" t="s">
        <v>128</v>
      </c>
      <c r="I700" t="s">
        <v>129</v>
      </c>
      <c r="J700" s="53" t="s">
        <v>995</v>
      </c>
      <c r="K700" t="s">
        <v>720</v>
      </c>
      <c r="L700" t="s">
        <v>129</v>
      </c>
      <c r="M700" t="s">
        <v>570</v>
      </c>
      <c r="N700" t="s">
        <v>129</v>
      </c>
      <c r="O700" s="54">
        <v>45306.548815393522</v>
      </c>
      <c r="P700" s="54">
        <v>45369.702336319446</v>
      </c>
      <c r="Q700" s="2">
        <v>45313</v>
      </c>
      <c r="R700" s="2">
        <v>45291</v>
      </c>
      <c r="S700" s="2">
        <v>44986</v>
      </c>
      <c r="T700" s="2">
        <v>45291</v>
      </c>
      <c r="U700" s="2">
        <v>45316</v>
      </c>
      <c r="V700" s="2">
        <v>45369</v>
      </c>
      <c r="W700">
        <f t="shared" si="59"/>
        <v>1</v>
      </c>
      <c r="X700">
        <f t="shared" si="60"/>
        <v>2024</v>
      </c>
      <c r="Y700">
        <f t="shared" si="61"/>
        <v>3</v>
      </c>
      <c r="Z700">
        <f t="shared" si="62"/>
        <v>2024</v>
      </c>
      <c r="AA700" s="111">
        <f t="shared" si="58"/>
        <v>63.153520925923658</v>
      </c>
    </row>
    <row r="701" spans="1:27" hidden="1" x14ac:dyDescent="0.25">
      <c r="A701" s="53" t="s">
        <v>529</v>
      </c>
      <c r="B701" t="s">
        <v>124</v>
      </c>
      <c r="C701" t="s">
        <v>530</v>
      </c>
      <c r="D701" t="s">
        <v>148</v>
      </c>
      <c r="E701" t="s">
        <v>129</v>
      </c>
      <c r="F701" t="s">
        <v>129</v>
      </c>
      <c r="G701" t="s">
        <v>517</v>
      </c>
      <c r="H701" t="s">
        <v>128</v>
      </c>
      <c r="I701" t="s">
        <v>129</v>
      </c>
      <c r="J701" s="53" t="s">
        <v>130</v>
      </c>
      <c r="K701" t="s">
        <v>131</v>
      </c>
      <c r="L701" t="s">
        <v>569</v>
      </c>
      <c r="M701" t="s">
        <v>570</v>
      </c>
      <c r="N701" t="s">
        <v>708</v>
      </c>
      <c r="O701" s="54">
        <v>45302.603251446759</v>
      </c>
      <c r="P701" s="54">
        <v>45302.738818888887</v>
      </c>
      <c r="Q701" s="2">
        <v>45292</v>
      </c>
      <c r="R701" s="2">
        <v>45657</v>
      </c>
      <c r="S701" s="2">
        <v>45292</v>
      </c>
      <c r="T701" s="2">
        <v>45657</v>
      </c>
      <c r="U701" t="s">
        <v>129</v>
      </c>
      <c r="V701" s="2">
        <v>45302</v>
      </c>
      <c r="W701">
        <f t="shared" si="59"/>
        <v>1</v>
      </c>
      <c r="X701">
        <f t="shared" si="60"/>
        <v>2024</v>
      </c>
      <c r="Y701">
        <f t="shared" si="61"/>
        <v>1</v>
      </c>
      <c r="Z701">
        <f t="shared" si="62"/>
        <v>2024</v>
      </c>
      <c r="AA701" s="111">
        <f t="shared" si="58"/>
        <v>0.13556744212837657</v>
      </c>
    </row>
    <row r="702" spans="1:27" hidden="1" x14ac:dyDescent="0.25">
      <c r="A702" s="53" t="s">
        <v>531</v>
      </c>
      <c r="B702" t="s">
        <v>124</v>
      </c>
      <c r="C702" t="s">
        <v>532</v>
      </c>
      <c r="D702" t="s">
        <v>148</v>
      </c>
      <c r="E702" t="s">
        <v>129</v>
      </c>
      <c r="F702" t="s">
        <v>129</v>
      </c>
      <c r="G702" t="s">
        <v>517</v>
      </c>
      <c r="H702" t="s">
        <v>128</v>
      </c>
      <c r="I702" t="s">
        <v>129</v>
      </c>
      <c r="J702" s="53" t="s">
        <v>130</v>
      </c>
      <c r="K702" t="s">
        <v>131</v>
      </c>
      <c r="L702" t="s">
        <v>569</v>
      </c>
      <c r="M702" t="s">
        <v>570</v>
      </c>
      <c r="N702" t="s">
        <v>709</v>
      </c>
      <c r="O702" s="54">
        <v>45302.554734976853</v>
      </c>
      <c r="P702" s="54">
        <v>45308.445595370373</v>
      </c>
      <c r="Q702" s="2">
        <v>45292</v>
      </c>
      <c r="R702" s="2">
        <v>45657</v>
      </c>
      <c r="S702" s="2">
        <v>45292</v>
      </c>
      <c r="T702" s="2">
        <v>45657</v>
      </c>
      <c r="U702" t="s">
        <v>129</v>
      </c>
      <c r="V702" s="2">
        <v>45308</v>
      </c>
      <c r="W702">
        <f t="shared" si="59"/>
        <v>1</v>
      </c>
      <c r="X702">
        <f t="shared" si="60"/>
        <v>2024</v>
      </c>
      <c r="Y702">
        <f t="shared" si="61"/>
        <v>1</v>
      </c>
      <c r="Z702">
        <f t="shared" si="62"/>
        <v>2024</v>
      </c>
      <c r="AA702" s="111">
        <f t="shared" si="58"/>
        <v>5.8908603935196879</v>
      </c>
    </row>
    <row r="703" spans="1:27" x14ac:dyDescent="0.25">
      <c r="A703" s="53" t="s">
        <v>1043</v>
      </c>
      <c r="B703" t="s">
        <v>124</v>
      </c>
      <c r="C703" t="s">
        <v>1044</v>
      </c>
      <c r="D703" t="s">
        <v>148</v>
      </c>
      <c r="E703" t="s">
        <v>288</v>
      </c>
      <c r="F703" t="s">
        <v>1045</v>
      </c>
      <c r="G703" t="s">
        <v>806</v>
      </c>
      <c r="H703" t="s">
        <v>128</v>
      </c>
      <c r="I703" s="53" t="s">
        <v>1014</v>
      </c>
      <c r="J703" s="53" t="s">
        <v>719</v>
      </c>
      <c r="K703" t="s">
        <v>720</v>
      </c>
      <c r="L703" t="s">
        <v>129</v>
      </c>
      <c r="M703" t="s">
        <v>129</v>
      </c>
      <c r="N703" t="s">
        <v>129</v>
      </c>
      <c r="O703" s="54">
        <v>45301.673451458337</v>
      </c>
      <c r="P703" s="54">
        <v>45324.415252326391</v>
      </c>
      <c r="Q703" s="2">
        <v>44986</v>
      </c>
      <c r="R703" s="2">
        <v>45291</v>
      </c>
      <c r="S703" s="2">
        <v>44986</v>
      </c>
      <c r="T703" s="2">
        <v>45291</v>
      </c>
      <c r="U703" s="2">
        <v>45303</v>
      </c>
      <c r="V703" s="2">
        <v>45324</v>
      </c>
      <c r="W703">
        <f t="shared" si="59"/>
        <v>1</v>
      </c>
      <c r="X703">
        <f t="shared" si="60"/>
        <v>2024</v>
      </c>
      <c r="Y703">
        <f t="shared" si="61"/>
        <v>2</v>
      </c>
      <c r="Z703">
        <f t="shared" si="62"/>
        <v>2024</v>
      </c>
      <c r="AA703" s="111">
        <f t="shared" si="58"/>
        <v>22.74180086805427</v>
      </c>
    </row>
    <row r="704" spans="1:27" hidden="1" x14ac:dyDescent="0.25">
      <c r="A704" s="53" t="s">
        <v>533</v>
      </c>
      <c r="B704" t="s">
        <v>124</v>
      </c>
      <c r="C704" t="s">
        <v>534</v>
      </c>
      <c r="D704" t="s">
        <v>148</v>
      </c>
      <c r="E704" t="s">
        <v>129</v>
      </c>
      <c r="F704" t="s">
        <v>129</v>
      </c>
      <c r="G704" t="s">
        <v>139</v>
      </c>
      <c r="H704" t="s">
        <v>128</v>
      </c>
      <c r="I704" t="s">
        <v>129</v>
      </c>
      <c r="J704" s="53" t="s">
        <v>130</v>
      </c>
      <c r="K704" t="s">
        <v>131</v>
      </c>
      <c r="L704" t="s">
        <v>129</v>
      </c>
      <c r="M704" t="s">
        <v>129</v>
      </c>
      <c r="N704" t="s">
        <v>129</v>
      </c>
      <c r="O704" s="54">
        <v>45301.625115462964</v>
      </c>
      <c r="P704" s="54">
        <v>45462.526798784726</v>
      </c>
      <c r="Q704" s="2">
        <v>45303</v>
      </c>
      <c r="R704" s="2">
        <v>45657</v>
      </c>
      <c r="S704" s="2">
        <v>45292</v>
      </c>
      <c r="T704" s="2">
        <v>45657</v>
      </c>
      <c r="U704" s="2">
        <v>45303</v>
      </c>
      <c r="V704" s="2">
        <v>45462</v>
      </c>
      <c r="W704">
        <f t="shared" si="59"/>
        <v>1</v>
      </c>
      <c r="X704">
        <f t="shared" si="60"/>
        <v>2024</v>
      </c>
      <c r="Y704">
        <f t="shared" si="61"/>
        <v>6</v>
      </c>
      <c r="Z704">
        <f t="shared" si="62"/>
        <v>2024</v>
      </c>
      <c r="AA704" s="111">
        <f t="shared" si="58"/>
        <v>160.90168332176108</v>
      </c>
    </row>
    <row r="705" spans="1:27" hidden="1" x14ac:dyDescent="0.25">
      <c r="A705" s="53" t="s">
        <v>536</v>
      </c>
      <c r="B705" t="s">
        <v>124</v>
      </c>
      <c r="C705" t="s">
        <v>537</v>
      </c>
      <c r="D705" t="s">
        <v>148</v>
      </c>
      <c r="E705" t="s">
        <v>129</v>
      </c>
      <c r="F705" t="s">
        <v>129</v>
      </c>
      <c r="G705" t="s">
        <v>139</v>
      </c>
      <c r="H705" t="s">
        <v>128</v>
      </c>
      <c r="I705" t="s">
        <v>129</v>
      </c>
      <c r="J705" s="53" t="s">
        <v>130</v>
      </c>
      <c r="K705" t="s">
        <v>131</v>
      </c>
      <c r="L705" t="s">
        <v>129</v>
      </c>
      <c r="M705" t="s">
        <v>570</v>
      </c>
      <c r="N705" t="s">
        <v>710</v>
      </c>
      <c r="O705" s="54">
        <v>45301.572267662035</v>
      </c>
      <c r="P705" s="54">
        <v>45310.55084708333</v>
      </c>
      <c r="Q705" s="2">
        <v>45292</v>
      </c>
      <c r="R705" s="2">
        <v>45657</v>
      </c>
      <c r="S705" s="2">
        <v>45292</v>
      </c>
      <c r="T705" s="2">
        <v>45657</v>
      </c>
      <c r="U705" t="s">
        <v>129</v>
      </c>
      <c r="V705" s="2">
        <v>45310</v>
      </c>
      <c r="W705">
        <f t="shared" si="59"/>
        <v>1</v>
      </c>
      <c r="X705">
        <f t="shared" si="60"/>
        <v>2024</v>
      </c>
      <c r="Y705">
        <f t="shared" si="61"/>
        <v>1</v>
      </c>
      <c r="Z705">
        <f t="shared" si="62"/>
        <v>2024</v>
      </c>
      <c r="AA705" s="111">
        <f t="shared" si="58"/>
        <v>8.9785794212948531</v>
      </c>
    </row>
    <row r="706" spans="1:27" hidden="1" x14ac:dyDescent="0.25">
      <c r="A706" s="53" t="s">
        <v>538</v>
      </c>
      <c r="B706" t="s">
        <v>124</v>
      </c>
      <c r="C706" t="s">
        <v>539</v>
      </c>
      <c r="D706" t="s">
        <v>148</v>
      </c>
      <c r="E706" t="s">
        <v>129</v>
      </c>
      <c r="F706" t="s">
        <v>129</v>
      </c>
      <c r="G706" t="s">
        <v>139</v>
      </c>
      <c r="H706" t="s">
        <v>128</v>
      </c>
      <c r="I706" t="s">
        <v>129</v>
      </c>
      <c r="J706" s="53" t="s">
        <v>130</v>
      </c>
      <c r="K706" t="s">
        <v>131</v>
      </c>
      <c r="L706" t="s">
        <v>129</v>
      </c>
      <c r="M706" t="s">
        <v>570</v>
      </c>
      <c r="N706" t="s">
        <v>711</v>
      </c>
      <c r="O706" s="54">
        <v>45301.529295486114</v>
      </c>
      <c r="P706" s="54">
        <v>45310.553146331018</v>
      </c>
      <c r="Q706" s="2">
        <v>45292</v>
      </c>
      <c r="R706" s="2">
        <v>45657</v>
      </c>
      <c r="S706" s="2">
        <v>45292</v>
      </c>
      <c r="T706" s="2">
        <v>45657</v>
      </c>
      <c r="U706" t="s">
        <v>129</v>
      </c>
      <c r="V706" s="2">
        <v>45310</v>
      </c>
      <c r="W706">
        <f t="shared" si="59"/>
        <v>1</v>
      </c>
      <c r="X706">
        <f t="shared" si="60"/>
        <v>2024</v>
      </c>
      <c r="Y706">
        <f t="shared" si="61"/>
        <v>1</v>
      </c>
      <c r="Z706">
        <f t="shared" si="62"/>
        <v>2024</v>
      </c>
      <c r="AA706" s="111">
        <f t="shared" si="58"/>
        <v>9.0238508449037909</v>
      </c>
    </row>
    <row r="707" spans="1:27" hidden="1" x14ac:dyDescent="0.25">
      <c r="A707" s="53" t="s">
        <v>540</v>
      </c>
      <c r="B707" t="s">
        <v>124</v>
      </c>
      <c r="C707" t="s">
        <v>541</v>
      </c>
      <c r="D707" t="s">
        <v>171</v>
      </c>
      <c r="E707" t="s">
        <v>129</v>
      </c>
      <c r="F707" t="s">
        <v>129</v>
      </c>
      <c r="G707" t="s">
        <v>129</v>
      </c>
      <c r="H707" t="s">
        <v>128</v>
      </c>
      <c r="I707" t="s">
        <v>129</v>
      </c>
      <c r="J707" s="53" t="s">
        <v>130</v>
      </c>
      <c r="K707" t="s">
        <v>131</v>
      </c>
      <c r="L707" t="s">
        <v>129</v>
      </c>
      <c r="M707" t="s">
        <v>129</v>
      </c>
      <c r="N707" t="s">
        <v>712</v>
      </c>
      <c r="O707" s="54">
        <v>45301.427502557868</v>
      </c>
      <c r="P707" s="54">
        <v>45306.446402997688</v>
      </c>
      <c r="Q707" s="2">
        <v>45292</v>
      </c>
      <c r="R707" s="2">
        <v>45657</v>
      </c>
      <c r="S707" s="2">
        <v>45292</v>
      </c>
      <c r="T707" s="2">
        <v>45657</v>
      </c>
      <c r="U707" t="s">
        <v>129</v>
      </c>
      <c r="V707" t="s">
        <v>129</v>
      </c>
      <c r="W707">
        <f t="shared" si="59"/>
        <v>1</v>
      </c>
      <c r="X707">
        <f t="shared" si="60"/>
        <v>2024</v>
      </c>
      <c r="Y707">
        <f t="shared" si="61"/>
        <v>1</v>
      </c>
      <c r="Z707">
        <f t="shared" si="62"/>
        <v>2024</v>
      </c>
      <c r="AA707" s="111">
        <f t="shared" ref="AA707:AA768" si="63">IFERROR(P707-O707,0)</f>
        <v>5.0189004398198449</v>
      </c>
    </row>
    <row r="708" spans="1:27" hidden="1" x14ac:dyDescent="0.25">
      <c r="A708" s="53" t="s">
        <v>542</v>
      </c>
      <c r="B708" t="s">
        <v>124</v>
      </c>
      <c r="C708" t="s">
        <v>543</v>
      </c>
      <c r="D708" t="s">
        <v>148</v>
      </c>
      <c r="E708" t="s">
        <v>129</v>
      </c>
      <c r="F708" t="s">
        <v>129</v>
      </c>
      <c r="G708" t="s">
        <v>517</v>
      </c>
      <c r="H708" t="s">
        <v>128</v>
      </c>
      <c r="I708" t="s">
        <v>129</v>
      </c>
      <c r="J708" s="53" t="s">
        <v>130</v>
      </c>
      <c r="K708" t="s">
        <v>131</v>
      </c>
      <c r="L708" t="s">
        <v>129</v>
      </c>
      <c r="M708" t="s">
        <v>129</v>
      </c>
      <c r="N708" t="s">
        <v>712</v>
      </c>
      <c r="O708" s="54">
        <v>45301.410070324077</v>
      </c>
      <c r="P708" s="54">
        <v>45301.562138680558</v>
      </c>
      <c r="Q708" s="2">
        <v>45292</v>
      </c>
      <c r="R708" s="2">
        <v>45657</v>
      </c>
      <c r="S708" s="2">
        <v>45292</v>
      </c>
      <c r="T708" s="2">
        <v>45657</v>
      </c>
      <c r="U708" t="s">
        <v>129</v>
      </c>
      <c r="V708" s="2">
        <v>45301</v>
      </c>
      <c r="W708">
        <f t="shared" si="59"/>
        <v>1</v>
      </c>
      <c r="X708">
        <f t="shared" si="60"/>
        <v>2024</v>
      </c>
      <c r="Y708">
        <f t="shared" si="61"/>
        <v>1</v>
      </c>
      <c r="Z708">
        <f t="shared" si="62"/>
        <v>2024</v>
      </c>
      <c r="AA708" s="111">
        <f t="shared" si="63"/>
        <v>0.15206835648132255</v>
      </c>
    </row>
    <row r="709" spans="1:27" x14ac:dyDescent="0.25">
      <c r="A709" s="53" t="s">
        <v>1046</v>
      </c>
      <c r="B709" t="s">
        <v>124</v>
      </c>
      <c r="C709" t="s">
        <v>1047</v>
      </c>
      <c r="D709" t="s">
        <v>148</v>
      </c>
      <c r="E709" t="s">
        <v>129</v>
      </c>
      <c r="F709" t="s">
        <v>129</v>
      </c>
      <c r="G709" t="s">
        <v>129</v>
      </c>
      <c r="H709" t="s">
        <v>212</v>
      </c>
      <c r="I709" s="53" t="s">
        <v>1039</v>
      </c>
      <c r="J709" s="53" t="s">
        <v>1032</v>
      </c>
      <c r="K709" t="s">
        <v>720</v>
      </c>
      <c r="L709" t="s">
        <v>129</v>
      </c>
      <c r="M709" t="s">
        <v>570</v>
      </c>
      <c r="N709" t="s">
        <v>129</v>
      </c>
      <c r="O709" s="54">
        <v>45300.658554212961</v>
      </c>
      <c r="P709" s="54">
        <v>45301.701271458332</v>
      </c>
      <c r="Q709" s="2">
        <v>44986</v>
      </c>
      <c r="R709" s="2">
        <v>45291</v>
      </c>
      <c r="S709" s="2">
        <v>44986</v>
      </c>
      <c r="T709" s="2">
        <v>45291</v>
      </c>
      <c r="U709" t="s">
        <v>129</v>
      </c>
      <c r="V709" s="2">
        <v>45301</v>
      </c>
      <c r="W709">
        <f t="shared" si="59"/>
        <v>1</v>
      </c>
      <c r="X709">
        <f t="shared" si="60"/>
        <v>2024</v>
      </c>
      <c r="Y709">
        <f t="shared" si="61"/>
        <v>1</v>
      </c>
      <c r="Z709">
        <f t="shared" si="62"/>
        <v>2024</v>
      </c>
      <c r="AA709" s="111">
        <f t="shared" si="63"/>
        <v>1.0427172453710227</v>
      </c>
    </row>
    <row r="710" spans="1:27" hidden="1" x14ac:dyDescent="0.25">
      <c r="A710" s="53" t="s">
        <v>544</v>
      </c>
      <c r="B710" t="s">
        <v>124</v>
      </c>
      <c r="C710" t="s">
        <v>545</v>
      </c>
      <c r="D710" t="s">
        <v>148</v>
      </c>
      <c r="E710" t="s">
        <v>129</v>
      </c>
      <c r="F710" t="s">
        <v>129</v>
      </c>
      <c r="G710" t="s">
        <v>517</v>
      </c>
      <c r="H710" t="s">
        <v>128</v>
      </c>
      <c r="I710" t="s">
        <v>129</v>
      </c>
      <c r="J710" s="53" t="s">
        <v>130</v>
      </c>
      <c r="K710" t="s">
        <v>131</v>
      </c>
      <c r="L710" t="s">
        <v>569</v>
      </c>
      <c r="M710" t="s">
        <v>570</v>
      </c>
      <c r="N710" t="s">
        <v>713</v>
      </c>
      <c r="O710" s="54">
        <v>45300.591945057873</v>
      </c>
      <c r="P710" s="54">
        <v>45301.670056157411</v>
      </c>
      <c r="Q710" s="2">
        <v>45292</v>
      </c>
      <c r="R710" s="2">
        <v>45657</v>
      </c>
      <c r="S710" s="2">
        <v>45292</v>
      </c>
      <c r="T710" s="2">
        <v>45657</v>
      </c>
      <c r="U710" t="s">
        <v>129</v>
      </c>
      <c r="V710" s="2">
        <v>45301</v>
      </c>
      <c r="W710">
        <f t="shared" si="59"/>
        <v>1</v>
      </c>
      <c r="X710">
        <f t="shared" si="60"/>
        <v>2024</v>
      </c>
      <c r="Y710">
        <f t="shared" si="61"/>
        <v>1</v>
      </c>
      <c r="Z710">
        <f t="shared" si="62"/>
        <v>2024</v>
      </c>
      <c r="AA710" s="111">
        <f t="shared" si="63"/>
        <v>1.0781110995376366</v>
      </c>
    </row>
    <row r="711" spans="1:27" x14ac:dyDescent="0.25">
      <c r="A711" s="53" t="s">
        <v>1048</v>
      </c>
      <c r="B711" t="s">
        <v>124</v>
      </c>
      <c r="C711" t="s">
        <v>1049</v>
      </c>
      <c r="D711" t="s">
        <v>148</v>
      </c>
      <c r="E711" t="s">
        <v>129</v>
      </c>
      <c r="F711" t="s">
        <v>129</v>
      </c>
      <c r="G711" t="s">
        <v>129</v>
      </c>
      <c r="H711" t="s">
        <v>212</v>
      </c>
      <c r="I711" s="53" t="s">
        <v>1039</v>
      </c>
      <c r="J711" s="53" t="s">
        <v>1032</v>
      </c>
      <c r="K711" t="s">
        <v>720</v>
      </c>
      <c r="L711" t="s">
        <v>129</v>
      </c>
      <c r="M711" t="s">
        <v>129</v>
      </c>
      <c r="N711" t="s">
        <v>129</v>
      </c>
      <c r="O711" s="54">
        <v>45299.49022821759</v>
      </c>
      <c r="P711" s="54">
        <v>45316.712231296297</v>
      </c>
      <c r="Q711" s="2">
        <v>44986</v>
      </c>
      <c r="R711" s="2">
        <v>45291</v>
      </c>
      <c r="S711" s="2">
        <v>44986</v>
      </c>
      <c r="T711" s="2">
        <v>45291</v>
      </c>
      <c r="U711" t="s">
        <v>129</v>
      </c>
      <c r="V711" s="2">
        <v>45316</v>
      </c>
      <c r="W711">
        <f t="shared" si="59"/>
        <v>1</v>
      </c>
      <c r="X711">
        <f t="shared" si="60"/>
        <v>2024</v>
      </c>
      <c r="Y711">
        <f t="shared" si="61"/>
        <v>1</v>
      </c>
      <c r="Z711">
        <f t="shared" si="62"/>
        <v>2024</v>
      </c>
      <c r="AA711" s="111">
        <f t="shared" si="63"/>
        <v>17.222003078706621</v>
      </c>
    </row>
    <row r="712" spans="1:27" hidden="1" x14ac:dyDescent="0.25">
      <c r="A712" s="53" t="s">
        <v>1050</v>
      </c>
      <c r="B712" t="s">
        <v>124</v>
      </c>
      <c r="C712" t="s">
        <v>1051</v>
      </c>
      <c r="D712" t="s">
        <v>148</v>
      </c>
      <c r="E712" t="s">
        <v>129</v>
      </c>
      <c r="F712" t="s">
        <v>129</v>
      </c>
      <c r="G712" t="s">
        <v>129</v>
      </c>
      <c r="H712" t="s">
        <v>128</v>
      </c>
      <c r="I712" t="s">
        <v>129</v>
      </c>
      <c r="J712" s="53" t="s">
        <v>130</v>
      </c>
      <c r="K712" t="s">
        <v>131</v>
      </c>
      <c r="L712" t="s">
        <v>129</v>
      </c>
      <c r="M712" t="s">
        <v>580</v>
      </c>
      <c r="N712" t="s">
        <v>129</v>
      </c>
      <c r="O712" s="54">
        <v>45287.687545196757</v>
      </c>
      <c r="P712" s="54">
        <v>45323.551489398145</v>
      </c>
      <c r="Q712" s="2">
        <v>44925</v>
      </c>
      <c r="R712" s="2">
        <v>44925</v>
      </c>
      <c r="S712" s="2">
        <v>45292</v>
      </c>
      <c r="T712" s="2">
        <v>45657</v>
      </c>
      <c r="U712" s="2">
        <v>45307</v>
      </c>
      <c r="V712" s="2">
        <v>45323</v>
      </c>
      <c r="W712">
        <f t="shared" si="59"/>
        <v>12</v>
      </c>
      <c r="X712">
        <f t="shared" si="60"/>
        <v>2023</v>
      </c>
      <c r="Y712">
        <f t="shared" si="61"/>
        <v>2</v>
      </c>
      <c r="Z712">
        <f t="shared" si="62"/>
        <v>2024</v>
      </c>
      <c r="AA712" s="111">
        <f t="shared" si="63"/>
        <v>35.863944201388222</v>
      </c>
    </row>
    <row r="713" spans="1:27" x14ac:dyDescent="0.25">
      <c r="A713" s="53" t="s">
        <v>1052</v>
      </c>
      <c r="B713" t="s">
        <v>124</v>
      </c>
      <c r="C713" t="s">
        <v>1053</v>
      </c>
      <c r="D713" t="s">
        <v>148</v>
      </c>
      <c r="E713" t="s">
        <v>129</v>
      </c>
      <c r="F713" t="s">
        <v>129</v>
      </c>
      <c r="G713" t="s">
        <v>129</v>
      </c>
      <c r="H713" t="s">
        <v>128</v>
      </c>
      <c r="I713" s="53" t="s">
        <v>1039</v>
      </c>
      <c r="J713" s="53" t="s">
        <v>1032</v>
      </c>
      <c r="K713" t="s">
        <v>720</v>
      </c>
      <c r="L713" t="s">
        <v>129</v>
      </c>
      <c r="M713" t="s">
        <v>570</v>
      </c>
      <c r="N713" t="s">
        <v>129</v>
      </c>
      <c r="O713" s="54">
        <v>45287.441811736113</v>
      </c>
      <c r="P713" s="54">
        <v>45295.653950428241</v>
      </c>
      <c r="Q713" s="2">
        <v>44986</v>
      </c>
      <c r="R713" s="2">
        <v>45291</v>
      </c>
      <c r="S713" s="2">
        <v>44986</v>
      </c>
      <c r="T713" s="2">
        <v>45291</v>
      </c>
      <c r="U713" t="s">
        <v>129</v>
      </c>
      <c r="V713" s="2">
        <v>45295</v>
      </c>
      <c r="W713">
        <f t="shared" si="59"/>
        <v>12</v>
      </c>
      <c r="X713">
        <f t="shared" si="60"/>
        <v>2023</v>
      </c>
      <c r="Y713">
        <f t="shared" si="61"/>
        <v>1</v>
      </c>
      <c r="Z713">
        <f t="shared" si="62"/>
        <v>2024</v>
      </c>
      <c r="AA713" s="111">
        <f t="shared" si="63"/>
        <v>8.2121386921280646</v>
      </c>
    </row>
    <row r="714" spans="1:27" hidden="1" x14ac:dyDescent="0.25">
      <c r="A714" s="53" t="s">
        <v>546</v>
      </c>
      <c r="B714" t="s">
        <v>124</v>
      </c>
      <c r="C714" t="s">
        <v>547</v>
      </c>
      <c r="D714" t="s">
        <v>171</v>
      </c>
      <c r="E714" t="s">
        <v>129</v>
      </c>
      <c r="F714" t="s">
        <v>129</v>
      </c>
      <c r="G714" t="s">
        <v>139</v>
      </c>
      <c r="H714" t="s">
        <v>128</v>
      </c>
      <c r="I714" t="s">
        <v>129</v>
      </c>
      <c r="J714" s="53" t="s">
        <v>130</v>
      </c>
      <c r="K714" t="s">
        <v>131</v>
      </c>
      <c r="L714" t="s">
        <v>129</v>
      </c>
      <c r="M714" t="s">
        <v>570</v>
      </c>
      <c r="N714" t="s">
        <v>129</v>
      </c>
      <c r="O714" s="54">
        <v>45281.685366874997</v>
      </c>
      <c r="P714" s="54">
        <v>45394.384600937497</v>
      </c>
      <c r="Q714" s="2">
        <v>45281</v>
      </c>
      <c r="R714" s="2">
        <v>44925</v>
      </c>
      <c r="S714" s="2">
        <v>45292</v>
      </c>
      <c r="T714" s="2">
        <v>45657</v>
      </c>
      <c r="U714" t="s">
        <v>129</v>
      </c>
      <c r="V714" t="s">
        <v>129</v>
      </c>
      <c r="W714">
        <f t="shared" si="59"/>
        <v>12</v>
      </c>
      <c r="X714">
        <f t="shared" si="60"/>
        <v>2023</v>
      </c>
      <c r="Y714">
        <f t="shared" si="61"/>
        <v>4</v>
      </c>
      <c r="Z714">
        <f t="shared" si="62"/>
        <v>2024</v>
      </c>
      <c r="AA714" s="111">
        <f t="shared" si="63"/>
        <v>112.69923406250018</v>
      </c>
    </row>
    <row r="715" spans="1:27" x14ac:dyDescent="0.25">
      <c r="A715" s="53" t="s">
        <v>1054</v>
      </c>
      <c r="B715" t="s">
        <v>124</v>
      </c>
      <c r="C715" t="s">
        <v>1055</v>
      </c>
      <c r="D715" t="s">
        <v>148</v>
      </c>
      <c r="E715" t="s">
        <v>129</v>
      </c>
      <c r="F715" t="s">
        <v>129</v>
      </c>
      <c r="G715" t="s">
        <v>129</v>
      </c>
      <c r="H715" t="s">
        <v>128</v>
      </c>
      <c r="I715" s="53" t="s">
        <v>1056</v>
      </c>
      <c r="J715" s="53" t="s">
        <v>1032</v>
      </c>
      <c r="K715" t="s">
        <v>720</v>
      </c>
      <c r="L715" t="s">
        <v>129</v>
      </c>
      <c r="M715" t="s">
        <v>570</v>
      </c>
      <c r="N715" t="s">
        <v>129</v>
      </c>
      <c r="O715" s="54">
        <v>45281.649410636572</v>
      </c>
      <c r="P715" s="54">
        <v>45282.402135277778</v>
      </c>
      <c r="Q715" s="2">
        <v>44986</v>
      </c>
      <c r="R715" s="2">
        <v>45291</v>
      </c>
      <c r="S715" s="2">
        <v>44986</v>
      </c>
      <c r="T715" s="2">
        <v>45291</v>
      </c>
      <c r="U715" t="s">
        <v>129</v>
      </c>
      <c r="V715" s="2">
        <v>45282</v>
      </c>
      <c r="W715">
        <f t="shared" si="59"/>
        <v>12</v>
      </c>
      <c r="X715">
        <f t="shared" si="60"/>
        <v>2023</v>
      </c>
      <c r="Y715">
        <f t="shared" si="61"/>
        <v>12</v>
      </c>
      <c r="Z715">
        <f t="shared" si="62"/>
        <v>2023</v>
      </c>
      <c r="AA715" s="111">
        <f t="shared" si="63"/>
        <v>0.75272464120644145</v>
      </c>
    </row>
    <row r="716" spans="1:27" x14ac:dyDescent="0.25">
      <c r="A716" s="53" t="s">
        <v>1057</v>
      </c>
      <c r="B716" t="s">
        <v>124</v>
      </c>
      <c r="C716" t="s">
        <v>1058</v>
      </c>
      <c r="D716" t="s">
        <v>148</v>
      </c>
      <c r="E716" t="s">
        <v>135</v>
      </c>
      <c r="F716" t="s">
        <v>1059</v>
      </c>
      <c r="G716" t="s">
        <v>806</v>
      </c>
      <c r="H716" t="s">
        <v>128</v>
      </c>
      <c r="I716" s="53" t="s">
        <v>1060</v>
      </c>
      <c r="J716" s="53" t="s">
        <v>719</v>
      </c>
      <c r="K716" t="s">
        <v>720</v>
      </c>
      <c r="L716" t="s">
        <v>129</v>
      </c>
      <c r="M716" t="s">
        <v>570</v>
      </c>
      <c r="N716" t="s">
        <v>129</v>
      </c>
      <c r="O716" s="54">
        <v>45280.791494027777</v>
      </c>
      <c r="P716" s="54">
        <v>45342.363173425925</v>
      </c>
      <c r="Q716" s="2">
        <v>45127</v>
      </c>
      <c r="R716" s="2">
        <v>45162</v>
      </c>
      <c r="S716" s="2">
        <v>45127</v>
      </c>
      <c r="T716" s="2">
        <v>45162</v>
      </c>
      <c r="U716" s="2">
        <v>45317</v>
      </c>
      <c r="V716" s="2">
        <v>45342</v>
      </c>
      <c r="W716">
        <f t="shared" si="59"/>
        <v>12</v>
      </c>
      <c r="X716">
        <f t="shared" si="60"/>
        <v>2023</v>
      </c>
      <c r="Y716">
        <f t="shared" si="61"/>
        <v>2</v>
      </c>
      <c r="Z716">
        <f t="shared" si="62"/>
        <v>2024</v>
      </c>
      <c r="AA716" s="111">
        <f t="shared" si="63"/>
        <v>61.571679398148262</v>
      </c>
    </row>
    <row r="717" spans="1:27" x14ac:dyDescent="0.25">
      <c r="A717" s="53" t="s">
        <v>1061</v>
      </c>
      <c r="B717" t="s">
        <v>124</v>
      </c>
      <c r="C717" t="s">
        <v>1062</v>
      </c>
      <c r="D717" t="s">
        <v>148</v>
      </c>
      <c r="E717" t="s">
        <v>135</v>
      </c>
      <c r="F717" t="s">
        <v>1059</v>
      </c>
      <c r="G717" t="s">
        <v>806</v>
      </c>
      <c r="H717" t="s">
        <v>128</v>
      </c>
      <c r="I717" s="53" t="s">
        <v>1060</v>
      </c>
      <c r="J717" s="53" t="s">
        <v>719</v>
      </c>
      <c r="K717" t="s">
        <v>720</v>
      </c>
      <c r="L717" t="s">
        <v>129</v>
      </c>
      <c r="M717" t="s">
        <v>570</v>
      </c>
      <c r="N717" t="s">
        <v>129</v>
      </c>
      <c r="O717" s="54">
        <v>45280.759669259256</v>
      </c>
      <c r="P717" s="54">
        <v>45342.36317300926</v>
      </c>
      <c r="Q717" s="2">
        <v>44986</v>
      </c>
      <c r="R717" s="2">
        <v>45291</v>
      </c>
      <c r="S717" s="2">
        <v>44986</v>
      </c>
      <c r="T717" s="2">
        <v>45291</v>
      </c>
      <c r="U717" s="2">
        <v>45320</v>
      </c>
      <c r="V717" s="2">
        <v>45342</v>
      </c>
      <c r="W717">
        <f t="shared" si="59"/>
        <v>12</v>
      </c>
      <c r="X717">
        <f t="shared" si="60"/>
        <v>2023</v>
      </c>
      <c r="Y717">
        <f t="shared" si="61"/>
        <v>2</v>
      </c>
      <c r="Z717">
        <f t="shared" si="62"/>
        <v>2024</v>
      </c>
      <c r="AA717" s="111">
        <f t="shared" si="63"/>
        <v>61.603503750004165</v>
      </c>
    </row>
    <row r="718" spans="1:27" hidden="1" x14ac:dyDescent="0.25">
      <c r="A718" s="53" t="s">
        <v>1063</v>
      </c>
      <c r="B718" t="s">
        <v>124</v>
      </c>
      <c r="C718" t="s">
        <v>1064</v>
      </c>
      <c r="D718" t="s">
        <v>171</v>
      </c>
      <c r="E718" t="s">
        <v>211</v>
      </c>
      <c r="F718" t="s">
        <v>129</v>
      </c>
      <c r="G718" t="s">
        <v>104</v>
      </c>
      <c r="H718" t="s">
        <v>212</v>
      </c>
      <c r="I718" t="s">
        <v>129</v>
      </c>
      <c r="J718" s="53" t="s">
        <v>130</v>
      </c>
      <c r="K718" t="s">
        <v>131</v>
      </c>
      <c r="L718" t="s">
        <v>129</v>
      </c>
      <c r="M718" t="s">
        <v>570</v>
      </c>
      <c r="N718" t="s">
        <v>129</v>
      </c>
      <c r="O718" s="54">
        <v>45278.622436493053</v>
      </c>
      <c r="P718" s="54">
        <v>45324.538113229166</v>
      </c>
      <c r="Q718" s="2">
        <v>44925</v>
      </c>
      <c r="R718" s="2">
        <v>44925</v>
      </c>
      <c r="S718" s="2">
        <v>45292</v>
      </c>
      <c r="T718" s="2">
        <v>45657</v>
      </c>
      <c r="U718" s="2">
        <v>45313</v>
      </c>
      <c r="V718" t="s">
        <v>129</v>
      </c>
      <c r="W718">
        <f t="shared" si="59"/>
        <v>12</v>
      </c>
      <c r="X718">
        <f t="shared" si="60"/>
        <v>2023</v>
      </c>
      <c r="Y718">
        <f t="shared" si="61"/>
        <v>2</v>
      </c>
      <c r="Z718">
        <f t="shared" si="62"/>
        <v>2024</v>
      </c>
      <c r="AA718" s="111">
        <f t="shared" si="63"/>
        <v>45.9156767361128</v>
      </c>
    </row>
    <row r="719" spans="1:27" x14ac:dyDescent="0.25">
      <c r="A719" s="53" t="s">
        <v>1065</v>
      </c>
      <c r="B719" t="s">
        <v>124</v>
      </c>
      <c r="C719" t="s">
        <v>1066</v>
      </c>
      <c r="D719" t="s">
        <v>148</v>
      </c>
      <c r="E719" t="s">
        <v>135</v>
      </c>
      <c r="F719" t="s">
        <v>1067</v>
      </c>
      <c r="G719" t="s">
        <v>1068</v>
      </c>
      <c r="H719" t="s">
        <v>128</v>
      </c>
      <c r="I719" s="53" t="s">
        <v>1069</v>
      </c>
      <c r="J719" s="53" t="s">
        <v>1032</v>
      </c>
      <c r="K719" t="s">
        <v>720</v>
      </c>
      <c r="L719" t="s">
        <v>129</v>
      </c>
      <c r="M719" t="s">
        <v>129</v>
      </c>
      <c r="N719" t="s">
        <v>129</v>
      </c>
      <c r="O719" s="54">
        <v>45278.48390885417</v>
      </c>
      <c r="P719" s="54">
        <v>45320.807405752312</v>
      </c>
      <c r="Q719" s="2">
        <v>44986</v>
      </c>
      <c r="R719" s="2">
        <v>45291</v>
      </c>
      <c r="S719" s="2">
        <v>44986</v>
      </c>
      <c r="T719" s="2">
        <v>45291</v>
      </c>
      <c r="U719" s="2">
        <v>45286</v>
      </c>
      <c r="V719" s="2">
        <v>45320</v>
      </c>
      <c r="W719">
        <f t="shared" si="59"/>
        <v>12</v>
      </c>
      <c r="X719">
        <f t="shared" si="60"/>
        <v>2023</v>
      </c>
      <c r="Y719">
        <f t="shared" si="61"/>
        <v>1</v>
      </c>
      <c r="Z719">
        <f t="shared" si="62"/>
        <v>2024</v>
      </c>
      <c r="AA719" s="111">
        <f t="shared" si="63"/>
        <v>42.323496898141457</v>
      </c>
    </row>
    <row r="720" spans="1:27" x14ac:dyDescent="0.25">
      <c r="A720" s="53" t="s">
        <v>1070</v>
      </c>
      <c r="B720" t="s">
        <v>124</v>
      </c>
      <c r="C720" t="s">
        <v>1071</v>
      </c>
      <c r="D720" t="s">
        <v>148</v>
      </c>
      <c r="E720" t="s">
        <v>135</v>
      </c>
      <c r="F720" t="s">
        <v>1067</v>
      </c>
      <c r="G720" t="s">
        <v>874</v>
      </c>
      <c r="H720" t="s">
        <v>128</v>
      </c>
      <c r="I720" s="53" t="s">
        <v>1069</v>
      </c>
      <c r="J720" s="53" t="s">
        <v>1032</v>
      </c>
      <c r="K720" t="s">
        <v>720</v>
      </c>
      <c r="L720" t="s">
        <v>129</v>
      </c>
      <c r="M720" t="s">
        <v>570</v>
      </c>
      <c r="N720" t="s">
        <v>129</v>
      </c>
      <c r="O720" s="54">
        <v>45274.518790439812</v>
      </c>
      <c r="P720" s="54">
        <v>45320.807408298613</v>
      </c>
      <c r="Q720" s="2">
        <v>44986</v>
      </c>
      <c r="R720" s="2">
        <v>45291</v>
      </c>
      <c r="S720" s="2">
        <v>44986</v>
      </c>
      <c r="T720" s="2">
        <v>45291</v>
      </c>
      <c r="U720" s="2">
        <v>45294</v>
      </c>
      <c r="V720" s="2">
        <v>45320</v>
      </c>
      <c r="W720">
        <f t="shared" si="59"/>
        <v>12</v>
      </c>
      <c r="X720">
        <f t="shared" si="60"/>
        <v>2023</v>
      </c>
      <c r="Y720">
        <f t="shared" si="61"/>
        <v>1</v>
      </c>
      <c r="Z720">
        <f t="shared" si="62"/>
        <v>2024</v>
      </c>
      <c r="AA720" s="111">
        <f t="shared" si="63"/>
        <v>46.288617858801445</v>
      </c>
    </row>
    <row r="721" spans="1:27" hidden="1" x14ac:dyDescent="0.25">
      <c r="A721" s="53" t="s">
        <v>548</v>
      </c>
      <c r="B721" t="s">
        <v>124</v>
      </c>
      <c r="C721" t="s">
        <v>549</v>
      </c>
      <c r="D721" t="s">
        <v>148</v>
      </c>
      <c r="E721" t="s">
        <v>288</v>
      </c>
      <c r="F721" t="s">
        <v>29</v>
      </c>
      <c r="G721" t="s">
        <v>103</v>
      </c>
      <c r="H721" t="s">
        <v>212</v>
      </c>
      <c r="I721" s="53" t="s">
        <v>550</v>
      </c>
      <c r="J721" s="53" t="s">
        <v>551</v>
      </c>
      <c r="K721" t="s">
        <v>131</v>
      </c>
      <c r="L721" t="s">
        <v>129</v>
      </c>
      <c r="M721" t="s">
        <v>129</v>
      </c>
      <c r="N721" t="s">
        <v>129</v>
      </c>
      <c r="O721" s="54">
        <v>45273.393750960648</v>
      </c>
      <c r="P721" s="54">
        <v>45320.341705451392</v>
      </c>
      <c r="Q721" s="2">
        <v>44961</v>
      </c>
      <c r="R721" s="2">
        <v>44961</v>
      </c>
      <c r="S721" t="s">
        <v>129</v>
      </c>
      <c r="T721" t="s">
        <v>129</v>
      </c>
      <c r="U721" s="2">
        <v>45278</v>
      </c>
      <c r="V721" s="2">
        <v>45320</v>
      </c>
      <c r="W721">
        <f t="shared" si="59"/>
        <v>12</v>
      </c>
      <c r="X721">
        <f t="shared" si="60"/>
        <v>2023</v>
      </c>
      <c r="Y721">
        <f t="shared" si="61"/>
        <v>1</v>
      </c>
      <c r="Z721">
        <f t="shared" si="62"/>
        <v>2024</v>
      </c>
      <c r="AA721" s="111">
        <f t="shared" si="63"/>
        <v>46.947954490744451</v>
      </c>
    </row>
    <row r="722" spans="1:27" x14ac:dyDescent="0.25">
      <c r="A722" s="53" t="s">
        <v>1072</v>
      </c>
      <c r="B722" t="s">
        <v>124</v>
      </c>
      <c r="C722" t="s">
        <v>1073</v>
      </c>
      <c r="D722" t="s">
        <v>148</v>
      </c>
      <c r="E722" t="s">
        <v>135</v>
      </c>
      <c r="F722" t="s">
        <v>1059</v>
      </c>
      <c r="G722" t="s">
        <v>806</v>
      </c>
      <c r="H722" t="s">
        <v>128</v>
      </c>
      <c r="I722" s="53" t="s">
        <v>1060</v>
      </c>
      <c r="J722" s="53" t="s">
        <v>719</v>
      </c>
      <c r="K722" t="s">
        <v>720</v>
      </c>
      <c r="L722" t="s">
        <v>129</v>
      </c>
      <c r="M722" t="s">
        <v>129</v>
      </c>
      <c r="N722" t="s">
        <v>129</v>
      </c>
      <c r="O722" s="54">
        <v>45272.693788391203</v>
      </c>
      <c r="P722" s="54">
        <v>45342.363175196762</v>
      </c>
      <c r="Q722" s="2">
        <v>44986</v>
      </c>
      <c r="R722" s="2">
        <v>45291</v>
      </c>
      <c r="S722" s="2">
        <v>44986</v>
      </c>
      <c r="T722" s="2">
        <v>45291</v>
      </c>
      <c r="U722" s="2">
        <v>45316</v>
      </c>
      <c r="V722" s="2">
        <v>45342</v>
      </c>
      <c r="W722">
        <f t="shared" si="59"/>
        <v>12</v>
      </c>
      <c r="X722">
        <f t="shared" si="60"/>
        <v>2023</v>
      </c>
      <c r="Y722">
        <f t="shared" si="61"/>
        <v>2</v>
      </c>
      <c r="Z722">
        <f t="shared" si="62"/>
        <v>2024</v>
      </c>
      <c r="AA722" s="111">
        <f t="shared" si="63"/>
        <v>69.669386805559043</v>
      </c>
    </row>
    <row r="723" spans="1:27" x14ac:dyDescent="0.25">
      <c r="A723" s="53" t="s">
        <v>1074</v>
      </c>
      <c r="B723" t="s">
        <v>124</v>
      </c>
      <c r="C723" t="s">
        <v>1075</v>
      </c>
      <c r="D723" t="s">
        <v>148</v>
      </c>
      <c r="E723" t="s">
        <v>135</v>
      </c>
      <c r="F723" t="s">
        <v>1076</v>
      </c>
      <c r="G723" t="s">
        <v>1077</v>
      </c>
      <c r="H723" t="s">
        <v>212</v>
      </c>
      <c r="I723" s="53" t="s">
        <v>1078</v>
      </c>
      <c r="J723" s="53" t="s">
        <v>1032</v>
      </c>
      <c r="K723" t="s">
        <v>720</v>
      </c>
      <c r="L723" t="s">
        <v>129</v>
      </c>
      <c r="M723" t="s">
        <v>129</v>
      </c>
      <c r="N723" t="s">
        <v>129</v>
      </c>
      <c r="O723" s="54">
        <v>45264.402952245371</v>
      </c>
      <c r="P723" s="54">
        <v>45274.514739074075</v>
      </c>
      <c r="Q723" s="2">
        <v>44986</v>
      </c>
      <c r="R723" s="2">
        <v>45291</v>
      </c>
      <c r="S723" s="2">
        <v>44986</v>
      </c>
      <c r="T723" s="2">
        <v>45291</v>
      </c>
      <c r="U723" s="2">
        <v>45271</v>
      </c>
      <c r="V723" s="2">
        <v>45274</v>
      </c>
      <c r="W723">
        <f t="shared" si="59"/>
        <v>12</v>
      </c>
      <c r="X723">
        <f t="shared" si="60"/>
        <v>2023</v>
      </c>
      <c r="Y723">
        <f t="shared" si="61"/>
        <v>12</v>
      </c>
      <c r="Z723">
        <f t="shared" si="62"/>
        <v>2023</v>
      </c>
      <c r="AA723" s="111">
        <f t="shared" si="63"/>
        <v>10.111786828703771</v>
      </c>
    </row>
    <row r="724" spans="1:27" x14ac:dyDescent="0.25">
      <c r="A724" s="53" t="s">
        <v>1079</v>
      </c>
      <c r="B724" t="s">
        <v>124</v>
      </c>
      <c r="C724" t="s">
        <v>1080</v>
      </c>
      <c r="D724" t="s">
        <v>148</v>
      </c>
      <c r="E724" t="s">
        <v>129</v>
      </c>
      <c r="F724" t="s">
        <v>129</v>
      </c>
      <c r="G724" t="s">
        <v>129</v>
      </c>
      <c r="H724" t="s">
        <v>212</v>
      </c>
      <c r="I724" s="53" t="s">
        <v>1069</v>
      </c>
      <c r="J724" s="53" t="s">
        <v>1032</v>
      </c>
      <c r="K724" t="s">
        <v>720</v>
      </c>
      <c r="L724" t="s">
        <v>129</v>
      </c>
      <c r="M724" t="s">
        <v>129</v>
      </c>
      <c r="N724" t="s">
        <v>129</v>
      </c>
      <c r="O724" s="54">
        <v>45261.537945787037</v>
      </c>
      <c r="P724" s="54">
        <v>45306.490864212959</v>
      </c>
      <c r="Q724" s="2">
        <v>44986</v>
      </c>
      <c r="R724" s="2">
        <v>45291</v>
      </c>
      <c r="S724" s="2">
        <v>44986</v>
      </c>
      <c r="T724" s="2">
        <v>45291</v>
      </c>
      <c r="U724" s="2">
        <v>45267</v>
      </c>
      <c r="V724" s="2">
        <v>45306</v>
      </c>
      <c r="W724">
        <f t="shared" si="59"/>
        <v>12</v>
      </c>
      <c r="X724">
        <f t="shared" si="60"/>
        <v>2023</v>
      </c>
      <c r="Y724">
        <f t="shared" si="61"/>
        <v>1</v>
      </c>
      <c r="Z724">
        <f t="shared" si="62"/>
        <v>2024</v>
      </c>
      <c r="AA724" s="111">
        <f t="shared" si="63"/>
        <v>44.952918425922689</v>
      </c>
    </row>
    <row r="725" spans="1:27" x14ac:dyDescent="0.25">
      <c r="A725" s="53" t="s">
        <v>1081</v>
      </c>
      <c r="B725" t="s">
        <v>124</v>
      </c>
      <c r="C725" t="s">
        <v>1082</v>
      </c>
      <c r="D725" t="s">
        <v>148</v>
      </c>
      <c r="E725" t="s">
        <v>129</v>
      </c>
      <c r="F725" t="s">
        <v>129</v>
      </c>
      <c r="G725" t="s">
        <v>129</v>
      </c>
      <c r="H725" t="s">
        <v>212</v>
      </c>
      <c r="I725" s="53" t="s">
        <v>1069</v>
      </c>
      <c r="J725" s="53" t="s">
        <v>1032</v>
      </c>
      <c r="K725" t="s">
        <v>720</v>
      </c>
      <c r="L725" t="s">
        <v>129</v>
      </c>
      <c r="M725" t="s">
        <v>129</v>
      </c>
      <c r="N725" t="s">
        <v>129</v>
      </c>
      <c r="O725" s="54">
        <v>45260.726461736114</v>
      </c>
      <c r="P725" s="54">
        <v>45275.441617881945</v>
      </c>
      <c r="Q725" t="s">
        <v>129</v>
      </c>
      <c r="R725" t="s">
        <v>129</v>
      </c>
      <c r="S725" t="s">
        <v>129</v>
      </c>
      <c r="T725" t="s">
        <v>129</v>
      </c>
      <c r="U725" t="s">
        <v>129</v>
      </c>
      <c r="V725" s="2">
        <v>45275</v>
      </c>
      <c r="W725">
        <f t="shared" si="59"/>
        <v>11</v>
      </c>
      <c r="X725">
        <f t="shared" si="60"/>
        <v>2023</v>
      </c>
      <c r="Y725">
        <f t="shared" si="61"/>
        <v>12</v>
      </c>
      <c r="Z725">
        <f t="shared" si="62"/>
        <v>2023</v>
      </c>
      <c r="AA725" s="111">
        <f t="shared" si="63"/>
        <v>14.715156145830406</v>
      </c>
    </row>
    <row r="726" spans="1:27" hidden="1" x14ac:dyDescent="0.25">
      <c r="A726" s="53" t="s">
        <v>552</v>
      </c>
      <c r="B726" t="s">
        <v>124</v>
      </c>
      <c r="C726" t="s">
        <v>553</v>
      </c>
      <c r="D726" t="s">
        <v>148</v>
      </c>
      <c r="E726" t="s">
        <v>288</v>
      </c>
      <c r="F726" t="s">
        <v>29</v>
      </c>
      <c r="G726" t="s">
        <v>554</v>
      </c>
      <c r="H726" t="s">
        <v>128</v>
      </c>
      <c r="I726" t="s">
        <v>129</v>
      </c>
      <c r="J726" s="53" t="s">
        <v>555</v>
      </c>
      <c r="K726" t="s">
        <v>131</v>
      </c>
      <c r="L726" t="s">
        <v>129</v>
      </c>
      <c r="M726" t="s">
        <v>129</v>
      </c>
      <c r="N726" t="s">
        <v>129</v>
      </c>
      <c r="O726" s="54">
        <v>45260.456779629632</v>
      </c>
      <c r="P726" s="54">
        <v>45320.34170060185</v>
      </c>
      <c r="Q726" s="2">
        <v>45170</v>
      </c>
      <c r="R726" s="2">
        <v>45291</v>
      </c>
      <c r="S726" t="s">
        <v>129</v>
      </c>
      <c r="T726" t="s">
        <v>129</v>
      </c>
      <c r="U726" s="2">
        <v>45281</v>
      </c>
      <c r="V726" s="2">
        <v>45320</v>
      </c>
      <c r="W726">
        <f t="shared" si="59"/>
        <v>11</v>
      </c>
      <c r="X726">
        <f t="shared" si="60"/>
        <v>2023</v>
      </c>
      <c r="Y726">
        <f t="shared" si="61"/>
        <v>1</v>
      </c>
      <c r="Z726">
        <f t="shared" si="62"/>
        <v>2024</v>
      </c>
      <c r="AA726" s="111">
        <f t="shared" si="63"/>
        <v>59.884920972217515</v>
      </c>
    </row>
    <row r="727" spans="1:27" x14ac:dyDescent="0.25">
      <c r="A727" s="53" t="s">
        <v>1083</v>
      </c>
      <c r="B727" t="s">
        <v>124</v>
      </c>
      <c r="C727" t="s">
        <v>1084</v>
      </c>
      <c r="D727" t="s">
        <v>148</v>
      </c>
      <c r="E727" t="s">
        <v>416</v>
      </c>
      <c r="F727" t="s">
        <v>1076</v>
      </c>
      <c r="G727" t="s">
        <v>1077</v>
      </c>
      <c r="H727" t="s">
        <v>212</v>
      </c>
      <c r="I727" s="53" t="s">
        <v>1078</v>
      </c>
      <c r="J727" s="53" t="s">
        <v>1032</v>
      </c>
      <c r="K727" t="s">
        <v>720</v>
      </c>
      <c r="L727" t="s">
        <v>129</v>
      </c>
      <c r="M727" t="s">
        <v>129</v>
      </c>
      <c r="N727" t="s">
        <v>129</v>
      </c>
      <c r="O727" s="54">
        <v>45259.544741504629</v>
      </c>
      <c r="P727" s="54">
        <v>45274.514739305552</v>
      </c>
      <c r="Q727" s="2">
        <v>44986</v>
      </c>
      <c r="R727" s="2">
        <v>45291</v>
      </c>
      <c r="S727" s="2">
        <v>44986</v>
      </c>
      <c r="T727" s="2">
        <v>45291</v>
      </c>
      <c r="U727" s="2">
        <v>45271</v>
      </c>
      <c r="V727" s="2">
        <v>45274</v>
      </c>
      <c r="W727">
        <f t="shared" si="59"/>
        <v>11</v>
      </c>
      <c r="X727">
        <f t="shared" si="60"/>
        <v>2023</v>
      </c>
      <c r="Y727">
        <f t="shared" si="61"/>
        <v>12</v>
      </c>
      <c r="Z727">
        <f t="shared" si="62"/>
        <v>2023</v>
      </c>
      <c r="AA727" s="111">
        <f t="shared" si="63"/>
        <v>14.969997800923011</v>
      </c>
    </row>
    <row r="728" spans="1:27" x14ac:dyDescent="0.25">
      <c r="A728" s="53" t="s">
        <v>1085</v>
      </c>
      <c r="B728" t="s">
        <v>124</v>
      </c>
      <c r="C728" t="s">
        <v>1086</v>
      </c>
      <c r="D728" t="s">
        <v>148</v>
      </c>
      <c r="E728" t="s">
        <v>127</v>
      </c>
      <c r="F728" t="s">
        <v>1087</v>
      </c>
      <c r="G728" t="s">
        <v>1088</v>
      </c>
      <c r="H728" t="s">
        <v>212</v>
      </c>
      <c r="I728" s="53" t="s">
        <v>1069</v>
      </c>
      <c r="J728" s="53" t="s">
        <v>1032</v>
      </c>
      <c r="K728" t="s">
        <v>720</v>
      </c>
      <c r="L728" t="s">
        <v>129</v>
      </c>
      <c r="M728" t="s">
        <v>129</v>
      </c>
      <c r="N728" t="s">
        <v>129</v>
      </c>
      <c r="O728" s="54">
        <v>45257.399464062502</v>
      </c>
      <c r="P728" s="54">
        <v>45271.405252337965</v>
      </c>
      <c r="Q728" s="2">
        <v>44986</v>
      </c>
      <c r="R728" s="2">
        <v>45291</v>
      </c>
      <c r="S728" s="2">
        <v>44986</v>
      </c>
      <c r="T728" s="2">
        <v>45291</v>
      </c>
      <c r="U728" s="2">
        <v>45259</v>
      </c>
      <c r="V728" s="2">
        <v>45271</v>
      </c>
      <c r="W728">
        <f t="shared" si="59"/>
        <v>11</v>
      </c>
      <c r="X728">
        <f t="shared" si="60"/>
        <v>2023</v>
      </c>
      <c r="Y728">
        <f t="shared" si="61"/>
        <v>12</v>
      </c>
      <c r="Z728">
        <f t="shared" si="62"/>
        <v>2023</v>
      </c>
      <c r="AA728" s="111">
        <f t="shared" si="63"/>
        <v>14.005788275462692</v>
      </c>
    </row>
    <row r="729" spans="1:27" x14ac:dyDescent="0.25">
      <c r="A729" s="53" t="s">
        <v>1089</v>
      </c>
      <c r="B729" t="s">
        <v>124</v>
      </c>
      <c r="C729" t="s">
        <v>1090</v>
      </c>
      <c r="D729" t="s">
        <v>148</v>
      </c>
      <c r="E729" t="s">
        <v>416</v>
      </c>
      <c r="F729" t="s">
        <v>1067</v>
      </c>
      <c r="G729" t="s">
        <v>874</v>
      </c>
      <c r="H729" t="s">
        <v>128</v>
      </c>
      <c r="I729" s="53" t="s">
        <v>1026</v>
      </c>
      <c r="J729" s="53" t="s">
        <v>719</v>
      </c>
      <c r="K729" t="s">
        <v>720</v>
      </c>
      <c r="L729" t="s">
        <v>129</v>
      </c>
      <c r="M729" t="s">
        <v>129</v>
      </c>
      <c r="N729" t="s">
        <v>129</v>
      </c>
      <c r="O729" s="54">
        <v>45253.644883622685</v>
      </c>
      <c r="P729" s="54">
        <v>45324.414769247684</v>
      </c>
      <c r="Q729" s="2">
        <v>44986</v>
      </c>
      <c r="R729" s="2">
        <v>45291</v>
      </c>
      <c r="S729" s="2">
        <v>44986</v>
      </c>
      <c r="T729" s="2">
        <v>45291</v>
      </c>
      <c r="U729" s="2">
        <v>45286</v>
      </c>
      <c r="V729" s="2">
        <v>45324</v>
      </c>
      <c r="W729">
        <f t="shared" si="59"/>
        <v>11</v>
      </c>
      <c r="X729">
        <f t="shared" si="60"/>
        <v>2023</v>
      </c>
      <c r="Y729">
        <f t="shared" si="61"/>
        <v>2</v>
      </c>
      <c r="Z729">
        <f t="shared" si="62"/>
        <v>2024</v>
      </c>
      <c r="AA729" s="111">
        <f t="shared" si="63"/>
        <v>70.769885624999006</v>
      </c>
    </row>
    <row r="730" spans="1:27" x14ac:dyDescent="0.25">
      <c r="A730" s="53" t="s">
        <v>1091</v>
      </c>
      <c r="B730" t="s">
        <v>124</v>
      </c>
      <c r="C730" t="s">
        <v>1092</v>
      </c>
      <c r="D730" t="s">
        <v>148</v>
      </c>
      <c r="E730" t="s">
        <v>211</v>
      </c>
      <c r="F730" t="s">
        <v>1087</v>
      </c>
      <c r="G730" t="s">
        <v>1088</v>
      </c>
      <c r="H730" t="s">
        <v>212</v>
      </c>
      <c r="I730" s="53" t="s">
        <v>1069</v>
      </c>
      <c r="J730" s="53" t="s">
        <v>1032</v>
      </c>
      <c r="K730" t="s">
        <v>720</v>
      </c>
      <c r="L730" t="s">
        <v>129</v>
      </c>
      <c r="M730" t="s">
        <v>129</v>
      </c>
      <c r="N730" t="s">
        <v>129</v>
      </c>
      <c r="O730" s="54">
        <v>45253.411661041668</v>
      </c>
      <c r="P730" s="54">
        <v>45271.405289479168</v>
      </c>
      <c r="Q730" s="2">
        <v>44986</v>
      </c>
      <c r="R730" s="2">
        <v>45291</v>
      </c>
      <c r="S730" s="2">
        <v>44986</v>
      </c>
      <c r="T730" s="2">
        <v>45291</v>
      </c>
      <c r="U730" s="2">
        <v>45259</v>
      </c>
      <c r="V730" s="2">
        <v>45271</v>
      </c>
      <c r="W730">
        <f t="shared" si="59"/>
        <v>11</v>
      </c>
      <c r="X730">
        <f t="shared" si="60"/>
        <v>2023</v>
      </c>
      <c r="Y730">
        <f t="shared" si="61"/>
        <v>12</v>
      </c>
      <c r="Z730">
        <f t="shared" si="62"/>
        <v>2023</v>
      </c>
      <c r="AA730" s="111">
        <f t="shared" si="63"/>
        <v>17.993628437499865</v>
      </c>
    </row>
    <row r="731" spans="1:27" x14ac:dyDescent="0.25">
      <c r="A731" s="53" t="s">
        <v>1093</v>
      </c>
      <c r="B731" t="s">
        <v>124</v>
      </c>
      <c r="C731" t="s">
        <v>1094</v>
      </c>
      <c r="D731" t="s">
        <v>148</v>
      </c>
      <c r="E731" t="s">
        <v>129</v>
      </c>
      <c r="F731" t="s">
        <v>129</v>
      </c>
      <c r="G731" t="s">
        <v>129</v>
      </c>
      <c r="H731" t="s">
        <v>128</v>
      </c>
      <c r="I731" s="53" t="s">
        <v>1095</v>
      </c>
      <c r="J731" s="53" t="s">
        <v>1032</v>
      </c>
      <c r="K731" t="s">
        <v>720</v>
      </c>
      <c r="L731" t="s">
        <v>129</v>
      </c>
      <c r="M731" t="s">
        <v>570</v>
      </c>
      <c r="N731" t="s">
        <v>129</v>
      </c>
      <c r="O731" s="54">
        <v>45252.481641863429</v>
      </c>
      <c r="P731" s="54">
        <v>45322.657709120373</v>
      </c>
      <c r="Q731" s="2">
        <v>44986</v>
      </c>
      <c r="R731" s="2">
        <v>45291</v>
      </c>
      <c r="S731" s="2">
        <v>44986</v>
      </c>
      <c r="T731" s="2">
        <v>45291</v>
      </c>
      <c r="U731" t="s">
        <v>129</v>
      </c>
      <c r="V731" s="2">
        <v>45322</v>
      </c>
      <c r="W731">
        <f t="shared" si="59"/>
        <v>11</v>
      </c>
      <c r="X731">
        <f t="shared" si="60"/>
        <v>2023</v>
      </c>
      <c r="Y731">
        <f t="shared" si="61"/>
        <v>1</v>
      </c>
      <c r="Z731">
        <f t="shared" si="62"/>
        <v>2024</v>
      </c>
      <c r="AA731" s="111">
        <f t="shared" si="63"/>
        <v>70.176067256943497</v>
      </c>
    </row>
    <row r="732" spans="1:27" hidden="1" x14ac:dyDescent="0.25">
      <c r="A732" s="53" t="s">
        <v>1096</v>
      </c>
      <c r="B732" t="s">
        <v>124</v>
      </c>
      <c r="C732" t="s">
        <v>1097</v>
      </c>
      <c r="D732" t="s">
        <v>148</v>
      </c>
      <c r="E732" t="s">
        <v>288</v>
      </c>
      <c r="F732" t="s">
        <v>26</v>
      </c>
      <c r="G732" t="s">
        <v>1098</v>
      </c>
      <c r="H732" t="s">
        <v>128</v>
      </c>
      <c r="I732" s="53" t="s">
        <v>1099</v>
      </c>
      <c r="J732" s="53" t="s">
        <v>1100</v>
      </c>
      <c r="K732" t="s">
        <v>131</v>
      </c>
      <c r="L732" t="s">
        <v>129</v>
      </c>
      <c r="M732" t="s">
        <v>129</v>
      </c>
      <c r="N732" t="s">
        <v>129</v>
      </c>
      <c r="O732" s="54">
        <v>45252.409068391207</v>
      </c>
      <c r="P732" s="54">
        <v>45271.536436296294</v>
      </c>
      <c r="Q732" s="2">
        <v>44986</v>
      </c>
      <c r="R732" s="2">
        <v>45291</v>
      </c>
      <c r="S732" s="2">
        <v>44986</v>
      </c>
      <c r="T732" s="2">
        <v>45291</v>
      </c>
      <c r="U732" s="2">
        <v>45253</v>
      </c>
      <c r="V732" s="2">
        <v>45271</v>
      </c>
      <c r="W732">
        <f t="shared" si="59"/>
        <v>11</v>
      </c>
      <c r="X732">
        <f t="shared" si="60"/>
        <v>2023</v>
      </c>
      <c r="Y732">
        <f t="shared" si="61"/>
        <v>12</v>
      </c>
      <c r="Z732">
        <f t="shared" si="62"/>
        <v>2023</v>
      </c>
      <c r="AA732" s="111">
        <f t="shared" si="63"/>
        <v>19.12736790508643</v>
      </c>
    </row>
    <row r="733" spans="1:27" x14ac:dyDescent="0.25">
      <c r="A733" s="53" t="s">
        <v>1101</v>
      </c>
      <c r="B733" t="s">
        <v>124</v>
      </c>
      <c r="C733" t="s">
        <v>1102</v>
      </c>
      <c r="D733" t="s">
        <v>148</v>
      </c>
      <c r="E733" t="s">
        <v>127</v>
      </c>
      <c r="F733" t="s">
        <v>1103</v>
      </c>
      <c r="G733" t="s">
        <v>1104</v>
      </c>
      <c r="H733" t="s">
        <v>212</v>
      </c>
      <c r="I733" s="53" t="s">
        <v>1069</v>
      </c>
      <c r="J733" s="53" t="s">
        <v>1032</v>
      </c>
      <c r="K733" t="s">
        <v>720</v>
      </c>
      <c r="L733" t="s">
        <v>129</v>
      </c>
      <c r="M733" t="s">
        <v>570</v>
      </c>
      <c r="N733" t="s">
        <v>129</v>
      </c>
      <c r="O733" s="54">
        <v>45251.712243298614</v>
      </c>
      <c r="P733" s="54">
        <v>45281.694567013888</v>
      </c>
      <c r="Q733" s="2">
        <v>44986</v>
      </c>
      <c r="R733" s="2">
        <v>45291</v>
      </c>
      <c r="S733" s="2">
        <v>44986</v>
      </c>
      <c r="T733" s="2">
        <v>45291</v>
      </c>
      <c r="U733" s="2">
        <v>45259</v>
      </c>
      <c r="V733" s="2">
        <v>45281</v>
      </c>
      <c r="W733">
        <f t="shared" si="59"/>
        <v>11</v>
      </c>
      <c r="X733">
        <f t="shared" si="60"/>
        <v>2023</v>
      </c>
      <c r="Y733">
        <f t="shared" si="61"/>
        <v>12</v>
      </c>
      <c r="Z733">
        <f t="shared" si="62"/>
        <v>2023</v>
      </c>
      <c r="AA733" s="111">
        <f t="shared" si="63"/>
        <v>29.982323715274106</v>
      </c>
    </row>
    <row r="734" spans="1:27" x14ac:dyDescent="0.25">
      <c r="A734" s="53" t="s">
        <v>1105</v>
      </c>
      <c r="B734" t="s">
        <v>124</v>
      </c>
      <c r="C734" t="s">
        <v>1106</v>
      </c>
      <c r="D734" t="s">
        <v>148</v>
      </c>
      <c r="E734" t="s">
        <v>416</v>
      </c>
      <c r="F734" t="s">
        <v>1107</v>
      </c>
      <c r="G734" t="s">
        <v>1077</v>
      </c>
      <c r="H734" t="s">
        <v>128</v>
      </c>
      <c r="I734" s="53" t="s">
        <v>1108</v>
      </c>
      <c r="J734" s="53" t="s">
        <v>1032</v>
      </c>
      <c r="K734" t="s">
        <v>720</v>
      </c>
      <c r="L734" t="s">
        <v>129</v>
      </c>
      <c r="M734" t="s">
        <v>570</v>
      </c>
      <c r="N734" t="s">
        <v>129</v>
      </c>
      <c r="O734" s="54">
        <v>45251.633180682868</v>
      </c>
      <c r="P734" s="54">
        <v>45320.807408449073</v>
      </c>
      <c r="Q734" s="2">
        <v>44986</v>
      </c>
      <c r="R734" s="2">
        <v>45291</v>
      </c>
      <c r="S734" s="2">
        <v>44986</v>
      </c>
      <c r="T734" s="2">
        <v>45291</v>
      </c>
      <c r="U734" s="2">
        <v>45279</v>
      </c>
      <c r="V734" s="2">
        <v>45320</v>
      </c>
      <c r="W734">
        <f t="shared" si="59"/>
        <v>11</v>
      </c>
      <c r="X734">
        <f t="shared" si="60"/>
        <v>2023</v>
      </c>
      <c r="Y734">
        <f t="shared" si="61"/>
        <v>1</v>
      </c>
      <c r="Z734">
        <f t="shared" si="62"/>
        <v>2024</v>
      </c>
      <c r="AA734" s="111">
        <f t="shared" si="63"/>
        <v>69.174227766205149</v>
      </c>
    </row>
    <row r="735" spans="1:27" x14ac:dyDescent="0.25">
      <c r="A735" s="53" t="s">
        <v>1109</v>
      </c>
      <c r="B735" t="s">
        <v>124</v>
      </c>
      <c r="C735" t="s">
        <v>1110</v>
      </c>
      <c r="D735" t="s">
        <v>148</v>
      </c>
      <c r="E735" t="s">
        <v>129</v>
      </c>
      <c r="F735" t="s">
        <v>129</v>
      </c>
      <c r="G735" t="s">
        <v>129</v>
      </c>
      <c r="H735" t="s">
        <v>128</v>
      </c>
      <c r="I735" s="53" t="s">
        <v>1069</v>
      </c>
      <c r="J735" s="53" t="s">
        <v>1032</v>
      </c>
      <c r="K735" t="s">
        <v>720</v>
      </c>
      <c r="L735" t="s">
        <v>129</v>
      </c>
      <c r="M735" t="s">
        <v>129</v>
      </c>
      <c r="N735" t="s">
        <v>129</v>
      </c>
      <c r="O735" s="54">
        <v>45250.787065763892</v>
      </c>
      <c r="P735" s="54">
        <v>45258.392308946757</v>
      </c>
      <c r="Q735" t="s">
        <v>129</v>
      </c>
      <c r="R735" t="s">
        <v>129</v>
      </c>
      <c r="S735" t="s">
        <v>129</v>
      </c>
      <c r="T735" t="s">
        <v>129</v>
      </c>
      <c r="U735" s="2">
        <v>45258</v>
      </c>
      <c r="V735" s="2">
        <v>45258</v>
      </c>
      <c r="W735">
        <f t="shared" si="59"/>
        <v>11</v>
      </c>
      <c r="X735">
        <f t="shared" si="60"/>
        <v>2023</v>
      </c>
      <c r="Y735">
        <f t="shared" si="61"/>
        <v>11</v>
      </c>
      <c r="Z735">
        <f t="shared" si="62"/>
        <v>2023</v>
      </c>
      <c r="AA735" s="111">
        <f t="shared" si="63"/>
        <v>7.6052431828647968</v>
      </c>
    </row>
    <row r="736" spans="1:27" x14ac:dyDescent="0.25">
      <c r="A736" s="53" t="s">
        <v>1111</v>
      </c>
      <c r="B736" t="s">
        <v>124</v>
      </c>
      <c r="C736" t="s">
        <v>1112</v>
      </c>
      <c r="D736" t="s">
        <v>148</v>
      </c>
      <c r="E736" t="s">
        <v>127</v>
      </c>
      <c r="F736" t="s">
        <v>1076</v>
      </c>
      <c r="G736" t="s">
        <v>1104</v>
      </c>
      <c r="H736" t="s">
        <v>128</v>
      </c>
      <c r="I736" s="53" t="s">
        <v>1108</v>
      </c>
      <c r="J736" s="53" t="s">
        <v>1032</v>
      </c>
      <c r="K736" t="s">
        <v>720</v>
      </c>
      <c r="L736" t="s">
        <v>129</v>
      </c>
      <c r="M736" t="s">
        <v>570</v>
      </c>
      <c r="N736" t="s">
        <v>129</v>
      </c>
      <c r="O736" s="54">
        <v>45250.636511099539</v>
      </c>
      <c r="P736" s="54">
        <v>45309.671404525463</v>
      </c>
      <c r="Q736" s="2">
        <v>44986</v>
      </c>
      <c r="R736" s="2">
        <v>45291</v>
      </c>
      <c r="S736" s="2">
        <v>44986</v>
      </c>
      <c r="T736" s="2">
        <v>45291</v>
      </c>
      <c r="U736" s="2">
        <v>45271</v>
      </c>
      <c r="V736" s="2">
        <v>45309</v>
      </c>
      <c r="W736">
        <f t="shared" si="59"/>
        <v>11</v>
      </c>
      <c r="X736">
        <f t="shared" si="60"/>
        <v>2023</v>
      </c>
      <c r="Y736">
        <f t="shared" si="61"/>
        <v>1</v>
      </c>
      <c r="Z736">
        <f t="shared" si="62"/>
        <v>2024</v>
      </c>
      <c r="AA736" s="111">
        <f t="shared" si="63"/>
        <v>59.034893425923656</v>
      </c>
    </row>
    <row r="737" spans="1:27" x14ac:dyDescent="0.25">
      <c r="A737" s="53" t="s">
        <v>1113</v>
      </c>
      <c r="B737" t="s">
        <v>124</v>
      </c>
      <c r="C737" t="s">
        <v>1114</v>
      </c>
      <c r="D737" t="s">
        <v>148</v>
      </c>
      <c r="E737" t="s">
        <v>135</v>
      </c>
      <c r="F737" t="s">
        <v>1076</v>
      </c>
      <c r="G737" t="s">
        <v>1077</v>
      </c>
      <c r="H737" t="s">
        <v>212</v>
      </c>
      <c r="I737" s="53" t="s">
        <v>1078</v>
      </c>
      <c r="J737" s="53" t="s">
        <v>1032</v>
      </c>
      <c r="K737" t="s">
        <v>720</v>
      </c>
      <c r="L737" t="s">
        <v>129</v>
      </c>
      <c r="M737" t="s">
        <v>129</v>
      </c>
      <c r="N737" t="s">
        <v>129</v>
      </c>
      <c r="O737" s="54">
        <v>45250.402729398149</v>
      </c>
      <c r="P737" s="54">
        <v>45274.514739687504</v>
      </c>
      <c r="Q737" s="2">
        <v>44986</v>
      </c>
      <c r="R737" s="2">
        <v>45291</v>
      </c>
      <c r="S737" s="2">
        <v>44986</v>
      </c>
      <c r="T737" s="2">
        <v>45291</v>
      </c>
      <c r="U737" s="2">
        <v>45271</v>
      </c>
      <c r="V737" s="2">
        <v>45274</v>
      </c>
      <c r="W737">
        <f t="shared" si="59"/>
        <v>11</v>
      </c>
      <c r="X737">
        <f t="shared" si="60"/>
        <v>2023</v>
      </c>
      <c r="Y737">
        <f t="shared" si="61"/>
        <v>12</v>
      </c>
      <c r="Z737">
        <f t="shared" si="62"/>
        <v>2023</v>
      </c>
      <c r="AA737" s="111">
        <f t="shared" si="63"/>
        <v>24.112010289354657</v>
      </c>
    </row>
    <row r="738" spans="1:27" x14ac:dyDescent="0.25">
      <c r="A738" s="53" t="s">
        <v>1115</v>
      </c>
      <c r="B738" t="s">
        <v>124</v>
      </c>
      <c r="C738" t="s">
        <v>1116</v>
      </c>
      <c r="D738" t="s">
        <v>148</v>
      </c>
      <c r="E738" t="s">
        <v>135</v>
      </c>
      <c r="F738" t="s">
        <v>1076</v>
      </c>
      <c r="G738" t="s">
        <v>1077</v>
      </c>
      <c r="H738" t="s">
        <v>128</v>
      </c>
      <c r="I738" s="53" t="s">
        <v>1078</v>
      </c>
      <c r="J738" s="53" t="s">
        <v>1032</v>
      </c>
      <c r="K738" t="s">
        <v>720</v>
      </c>
      <c r="L738" t="s">
        <v>129</v>
      </c>
      <c r="M738" t="s">
        <v>129</v>
      </c>
      <c r="N738" t="s">
        <v>129</v>
      </c>
      <c r="O738" s="54">
        <v>45246.617849768518</v>
      </c>
      <c r="P738" s="54">
        <v>45274.516989999996</v>
      </c>
      <c r="Q738" s="2">
        <v>44986</v>
      </c>
      <c r="R738" s="2">
        <v>45291</v>
      </c>
      <c r="S738" s="2">
        <v>44986</v>
      </c>
      <c r="T738" s="2">
        <v>45291</v>
      </c>
      <c r="U738" s="2">
        <v>45271</v>
      </c>
      <c r="V738" s="2">
        <v>45274</v>
      </c>
      <c r="W738">
        <f t="shared" si="59"/>
        <v>11</v>
      </c>
      <c r="X738">
        <f t="shared" si="60"/>
        <v>2023</v>
      </c>
      <c r="Y738">
        <f t="shared" si="61"/>
        <v>12</v>
      </c>
      <c r="Z738">
        <f t="shared" si="62"/>
        <v>2023</v>
      </c>
      <c r="AA738" s="111">
        <f t="shared" si="63"/>
        <v>27.899140231478668</v>
      </c>
    </row>
    <row r="739" spans="1:27" x14ac:dyDescent="0.25">
      <c r="A739" s="53" t="s">
        <v>1117</v>
      </c>
      <c r="B739" t="s">
        <v>124</v>
      </c>
      <c r="C739" t="s">
        <v>1118</v>
      </c>
      <c r="D739" t="s">
        <v>148</v>
      </c>
      <c r="E739" t="s">
        <v>135</v>
      </c>
      <c r="F739" t="s">
        <v>1076</v>
      </c>
      <c r="G739" t="s">
        <v>1077</v>
      </c>
      <c r="H739" t="s">
        <v>212</v>
      </c>
      <c r="I739" s="53" t="s">
        <v>1078</v>
      </c>
      <c r="J739" s="53" t="s">
        <v>1032</v>
      </c>
      <c r="K739" t="s">
        <v>720</v>
      </c>
      <c r="L739" t="s">
        <v>129</v>
      </c>
      <c r="M739" t="s">
        <v>129</v>
      </c>
      <c r="N739" t="s">
        <v>129</v>
      </c>
      <c r="O739" s="54">
        <v>45246.607581388889</v>
      </c>
      <c r="P739" s="54">
        <v>45274.514743506945</v>
      </c>
      <c r="Q739" s="2">
        <v>44986</v>
      </c>
      <c r="R739" s="2">
        <v>45291</v>
      </c>
      <c r="S739" s="2">
        <v>44986</v>
      </c>
      <c r="T739" s="2">
        <v>45291</v>
      </c>
      <c r="U739" s="2">
        <v>45271</v>
      </c>
      <c r="V739" s="2">
        <v>45274</v>
      </c>
      <c r="W739">
        <f t="shared" si="59"/>
        <v>11</v>
      </c>
      <c r="X739">
        <f t="shared" si="60"/>
        <v>2023</v>
      </c>
      <c r="Y739">
        <f t="shared" si="61"/>
        <v>12</v>
      </c>
      <c r="Z739">
        <f t="shared" si="62"/>
        <v>2023</v>
      </c>
      <c r="AA739" s="111">
        <f t="shared" si="63"/>
        <v>27.907162118055567</v>
      </c>
    </row>
    <row r="740" spans="1:27" x14ac:dyDescent="0.25">
      <c r="A740" s="53" t="s">
        <v>1119</v>
      </c>
      <c r="B740" t="s">
        <v>124</v>
      </c>
      <c r="C740" t="s">
        <v>1120</v>
      </c>
      <c r="D740" t="s">
        <v>148</v>
      </c>
      <c r="E740" t="s">
        <v>135</v>
      </c>
      <c r="F740" t="s">
        <v>1076</v>
      </c>
      <c r="G740" t="s">
        <v>1077</v>
      </c>
      <c r="H740" t="s">
        <v>212</v>
      </c>
      <c r="I740" s="53" t="s">
        <v>1078</v>
      </c>
      <c r="J740" s="53" t="s">
        <v>1032</v>
      </c>
      <c r="K740" t="s">
        <v>720</v>
      </c>
      <c r="L740" t="s">
        <v>129</v>
      </c>
      <c r="M740" t="s">
        <v>129</v>
      </c>
      <c r="N740" t="s">
        <v>129</v>
      </c>
      <c r="O740" s="54">
        <v>45246.603357766202</v>
      </c>
      <c r="P740" s="54">
        <v>45274.514743657404</v>
      </c>
      <c r="Q740" s="2">
        <v>44986</v>
      </c>
      <c r="R740" s="2">
        <v>45291</v>
      </c>
      <c r="S740" s="2">
        <v>44986</v>
      </c>
      <c r="T740" s="2">
        <v>45291</v>
      </c>
      <c r="U740" s="2">
        <v>45271</v>
      </c>
      <c r="V740" s="2">
        <v>45274</v>
      </c>
      <c r="W740">
        <f t="shared" si="59"/>
        <v>11</v>
      </c>
      <c r="X740">
        <f t="shared" si="60"/>
        <v>2023</v>
      </c>
      <c r="Y740">
        <f t="shared" si="61"/>
        <v>12</v>
      </c>
      <c r="Z740">
        <f t="shared" si="62"/>
        <v>2023</v>
      </c>
      <c r="AA740" s="111">
        <f t="shared" si="63"/>
        <v>27.911385891202372</v>
      </c>
    </row>
    <row r="741" spans="1:27" x14ac:dyDescent="0.25">
      <c r="A741" s="53" t="s">
        <v>1121</v>
      </c>
      <c r="B741" t="s">
        <v>124</v>
      </c>
      <c r="C741" t="s">
        <v>1122</v>
      </c>
      <c r="D741" t="s">
        <v>148</v>
      </c>
      <c r="E741" t="s">
        <v>950</v>
      </c>
      <c r="F741" t="s">
        <v>1087</v>
      </c>
      <c r="G741" t="s">
        <v>1077</v>
      </c>
      <c r="H741" t="s">
        <v>212</v>
      </c>
      <c r="I741" s="53" t="s">
        <v>1069</v>
      </c>
      <c r="J741" s="53" t="s">
        <v>1032</v>
      </c>
      <c r="K741" t="s">
        <v>720</v>
      </c>
      <c r="L741" t="s">
        <v>129</v>
      </c>
      <c r="M741" t="s">
        <v>570</v>
      </c>
      <c r="N741" t="s">
        <v>129</v>
      </c>
      <c r="O741" s="54">
        <v>45245.453641446758</v>
      </c>
      <c r="P741" s="54">
        <v>45274.514744583335</v>
      </c>
      <c r="Q741" s="2">
        <v>44986</v>
      </c>
      <c r="R741" s="2">
        <v>45291</v>
      </c>
      <c r="S741" s="2">
        <v>44986</v>
      </c>
      <c r="T741" s="2">
        <v>45291</v>
      </c>
      <c r="U741" s="2">
        <v>45253</v>
      </c>
      <c r="V741" s="2">
        <v>45274</v>
      </c>
      <c r="W741">
        <f t="shared" si="59"/>
        <v>11</v>
      </c>
      <c r="X741">
        <f t="shared" si="60"/>
        <v>2023</v>
      </c>
      <c r="Y741">
        <f t="shared" si="61"/>
        <v>12</v>
      </c>
      <c r="Z741">
        <f t="shared" si="62"/>
        <v>2023</v>
      </c>
      <c r="AA741" s="111">
        <f t="shared" si="63"/>
        <v>29.061103136577003</v>
      </c>
    </row>
    <row r="742" spans="1:27" x14ac:dyDescent="0.25">
      <c r="A742" s="53" t="s">
        <v>1123</v>
      </c>
      <c r="B742" t="s">
        <v>124</v>
      </c>
      <c r="C742" t="s">
        <v>1124</v>
      </c>
      <c r="D742" t="s">
        <v>148</v>
      </c>
      <c r="E742" t="s">
        <v>129</v>
      </c>
      <c r="F742" t="s">
        <v>129</v>
      </c>
      <c r="G742" t="s">
        <v>129</v>
      </c>
      <c r="H742" t="s">
        <v>128</v>
      </c>
      <c r="I742" s="53" t="s">
        <v>1039</v>
      </c>
      <c r="J742" s="53" t="s">
        <v>1032</v>
      </c>
      <c r="K742" t="s">
        <v>720</v>
      </c>
      <c r="L742" t="s">
        <v>129</v>
      </c>
      <c r="M742" t="s">
        <v>570</v>
      </c>
      <c r="N742" t="s">
        <v>129</v>
      </c>
      <c r="O742" s="54">
        <v>45240.337887187503</v>
      </c>
      <c r="P742" s="54">
        <v>45317.480420659725</v>
      </c>
      <c r="Q742" s="2">
        <v>44986</v>
      </c>
      <c r="R742" s="2">
        <v>45291</v>
      </c>
      <c r="S742" s="2">
        <v>44986</v>
      </c>
      <c r="T742" s="2">
        <v>45291</v>
      </c>
      <c r="U742" s="2">
        <v>45299</v>
      </c>
      <c r="V742" s="2">
        <v>45317</v>
      </c>
      <c r="W742">
        <f t="shared" si="59"/>
        <v>11</v>
      </c>
      <c r="X742">
        <f t="shared" si="60"/>
        <v>2023</v>
      </c>
      <c r="Y742">
        <f t="shared" si="61"/>
        <v>1</v>
      </c>
      <c r="Z742">
        <f t="shared" si="62"/>
        <v>2024</v>
      </c>
      <c r="AA742" s="111">
        <f t="shared" si="63"/>
        <v>77.142533472222567</v>
      </c>
    </row>
    <row r="743" spans="1:27" x14ac:dyDescent="0.25">
      <c r="A743" s="53" t="s">
        <v>1125</v>
      </c>
      <c r="B743" t="s">
        <v>124</v>
      </c>
      <c r="C743" t="s">
        <v>1126</v>
      </c>
      <c r="D743" t="s">
        <v>148</v>
      </c>
      <c r="E743" t="s">
        <v>127</v>
      </c>
      <c r="F743" t="s">
        <v>1127</v>
      </c>
      <c r="G743" t="s">
        <v>1077</v>
      </c>
      <c r="H743" t="s">
        <v>128</v>
      </c>
      <c r="I743" s="53" t="s">
        <v>1069</v>
      </c>
      <c r="J743" s="53" t="s">
        <v>1032</v>
      </c>
      <c r="K743" t="s">
        <v>720</v>
      </c>
      <c r="L743" t="s">
        <v>129</v>
      </c>
      <c r="M743" t="s">
        <v>129</v>
      </c>
      <c r="N743" t="s">
        <v>129</v>
      </c>
      <c r="O743" s="54">
        <v>45237.647818032405</v>
      </c>
      <c r="P743" s="54">
        <v>45273.344251620372</v>
      </c>
      <c r="Q743" s="2">
        <v>44986</v>
      </c>
      <c r="R743" s="2">
        <v>45291</v>
      </c>
      <c r="S743" s="2">
        <v>44986</v>
      </c>
      <c r="T743" s="2">
        <v>45291</v>
      </c>
      <c r="U743" s="2">
        <v>45244</v>
      </c>
      <c r="V743" s="2">
        <v>45273</v>
      </c>
      <c r="W743">
        <f t="shared" si="59"/>
        <v>11</v>
      </c>
      <c r="X743">
        <f t="shared" si="60"/>
        <v>2023</v>
      </c>
      <c r="Y743">
        <f t="shared" si="61"/>
        <v>12</v>
      </c>
      <c r="Z743">
        <f t="shared" si="62"/>
        <v>2023</v>
      </c>
      <c r="AA743" s="111">
        <f t="shared" si="63"/>
        <v>35.696433587967476</v>
      </c>
    </row>
    <row r="744" spans="1:27" x14ac:dyDescent="0.25">
      <c r="A744" s="53" t="s">
        <v>1128</v>
      </c>
      <c r="B744" t="s">
        <v>124</v>
      </c>
      <c r="C744" t="s">
        <v>1129</v>
      </c>
      <c r="D744" t="s">
        <v>148</v>
      </c>
      <c r="E744" t="s">
        <v>416</v>
      </c>
      <c r="F744" t="s">
        <v>1001</v>
      </c>
      <c r="G744" t="s">
        <v>806</v>
      </c>
      <c r="H744" t="s">
        <v>736</v>
      </c>
      <c r="I744" t="s">
        <v>129</v>
      </c>
      <c r="J744" s="53" t="s">
        <v>719</v>
      </c>
      <c r="K744" t="s">
        <v>720</v>
      </c>
      <c r="L744" t="s">
        <v>129</v>
      </c>
      <c r="M744" t="s">
        <v>129</v>
      </c>
      <c r="N744" t="s">
        <v>129</v>
      </c>
      <c r="O744" s="54">
        <v>45237.618307060184</v>
      </c>
      <c r="P744" s="54">
        <v>45364.517874224533</v>
      </c>
      <c r="Q744" s="2">
        <v>44986</v>
      </c>
      <c r="R744" s="2">
        <v>45291</v>
      </c>
      <c r="S744" s="2">
        <v>44986</v>
      </c>
      <c r="T744" s="2">
        <v>45291</v>
      </c>
      <c r="U744" s="2">
        <v>45336</v>
      </c>
      <c r="V744" s="2">
        <v>45364</v>
      </c>
      <c r="W744">
        <f t="shared" si="59"/>
        <v>11</v>
      </c>
      <c r="X744">
        <f t="shared" si="60"/>
        <v>2023</v>
      </c>
      <c r="Y744">
        <f t="shared" si="61"/>
        <v>3</v>
      </c>
      <c r="Z744">
        <f t="shared" si="62"/>
        <v>2024</v>
      </c>
      <c r="AA744" s="111">
        <f t="shared" si="63"/>
        <v>126.89956716434972</v>
      </c>
    </row>
    <row r="745" spans="1:27" x14ac:dyDescent="0.25">
      <c r="A745" s="53" t="s">
        <v>1130</v>
      </c>
      <c r="B745" t="s">
        <v>124</v>
      </c>
      <c r="C745" t="s">
        <v>1131</v>
      </c>
      <c r="D745" t="s">
        <v>148</v>
      </c>
      <c r="E745" t="s">
        <v>129</v>
      </c>
      <c r="F745" t="s">
        <v>129</v>
      </c>
      <c r="G745" t="s">
        <v>139</v>
      </c>
      <c r="H745" t="s">
        <v>128</v>
      </c>
      <c r="I745" s="53" t="s">
        <v>378</v>
      </c>
      <c r="J745" s="53" t="s">
        <v>1032</v>
      </c>
      <c r="K745" t="s">
        <v>720</v>
      </c>
      <c r="L745" t="s">
        <v>129</v>
      </c>
      <c r="M745" t="s">
        <v>129</v>
      </c>
      <c r="N745" t="s">
        <v>129</v>
      </c>
      <c r="O745" s="54">
        <v>45226.551381030091</v>
      </c>
      <c r="P745" s="54">
        <v>45233.607866805556</v>
      </c>
      <c r="Q745" s="2">
        <v>44986</v>
      </c>
      <c r="R745" s="2">
        <v>45291</v>
      </c>
      <c r="S745" s="2">
        <v>44986</v>
      </c>
      <c r="T745" s="2">
        <v>45291</v>
      </c>
      <c r="U745" t="s">
        <v>129</v>
      </c>
      <c r="V745" s="2">
        <v>45233</v>
      </c>
      <c r="W745">
        <f t="shared" si="59"/>
        <v>10</v>
      </c>
      <c r="X745">
        <f t="shared" si="60"/>
        <v>2023</v>
      </c>
      <c r="Y745">
        <f t="shared" si="61"/>
        <v>11</v>
      </c>
      <c r="Z745">
        <f t="shared" si="62"/>
        <v>2023</v>
      </c>
      <c r="AA745" s="111">
        <f t="shared" si="63"/>
        <v>7.0564857754652621</v>
      </c>
    </row>
    <row r="746" spans="1:27" x14ac:dyDescent="0.25">
      <c r="A746" s="53" t="s">
        <v>1132</v>
      </c>
      <c r="B746" t="s">
        <v>124</v>
      </c>
      <c r="C746" t="s">
        <v>1133</v>
      </c>
      <c r="D746" t="s">
        <v>148</v>
      </c>
      <c r="E746" t="s">
        <v>127</v>
      </c>
      <c r="F746" t="s">
        <v>1087</v>
      </c>
      <c r="G746" t="s">
        <v>1077</v>
      </c>
      <c r="H746" t="s">
        <v>736</v>
      </c>
      <c r="I746" s="53" t="s">
        <v>1134</v>
      </c>
      <c r="J746" s="53" t="s">
        <v>1032</v>
      </c>
      <c r="K746" t="s">
        <v>720</v>
      </c>
      <c r="L746" t="s">
        <v>129</v>
      </c>
      <c r="M746" t="s">
        <v>129</v>
      </c>
      <c r="N746" t="s">
        <v>129</v>
      </c>
      <c r="O746" s="54">
        <v>45226.547525925926</v>
      </c>
      <c r="P746" s="54">
        <v>45274.514741724539</v>
      </c>
      <c r="Q746" s="2">
        <v>44986</v>
      </c>
      <c r="R746" s="2">
        <v>45291</v>
      </c>
      <c r="S746" s="2">
        <v>44986</v>
      </c>
      <c r="T746" s="2">
        <v>45291</v>
      </c>
      <c r="U746" s="2">
        <v>45253</v>
      </c>
      <c r="V746" s="2">
        <v>45274</v>
      </c>
      <c r="W746">
        <f t="shared" si="59"/>
        <v>10</v>
      </c>
      <c r="X746">
        <f t="shared" si="60"/>
        <v>2023</v>
      </c>
      <c r="Y746">
        <f t="shared" si="61"/>
        <v>12</v>
      </c>
      <c r="Z746">
        <f t="shared" si="62"/>
        <v>2023</v>
      </c>
      <c r="AA746" s="111">
        <f t="shared" si="63"/>
        <v>47.967215798613324</v>
      </c>
    </row>
    <row r="747" spans="1:27" x14ac:dyDescent="0.25">
      <c r="A747" s="53" t="s">
        <v>1135</v>
      </c>
      <c r="B747" t="s">
        <v>124</v>
      </c>
      <c r="C747" t="s">
        <v>1136</v>
      </c>
      <c r="D747" t="s">
        <v>148</v>
      </c>
      <c r="E747" t="s">
        <v>127</v>
      </c>
      <c r="F747" t="s">
        <v>1087</v>
      </c>
      <c r="G747" t="s">
        <v>1077</v>
      </c>
      <c r="H747" t="s">
        <v>736</v>
      </c>
      <c r="I747" s="53" t="s">
        <v>1134</v>
      </c>
      <c r="J747" s="53" t="s">
        <v>1032</v>
      </c>
      <c r="K747" t="s">
        <v>720</v>
      </c>
      <c r="L747" t="s">
        <v>129</v>
      </c>
      <c r="M747" t="s">
        <v>129</v>
      </c>
      <c r="N747" t="s">
        <v>129</v>
      </c>
      <c r="O747" s="54">
        <v>45226.537878182869</v>
      </c>
      <c r="P747" s="54">
        <v>45279.419026342592</v>
      </c>
      <c r="Q747" s="2">
        <v>44986</v>
      </c>
      <c r="R747" s="2">
        <v>45291</v>
      </c>
      <c r="S747" s="2">
        <v>44986</v>
      </c>
      <c r="T747" s="2">
        <v>45291</v>
      </c>
      <c r="U747" s="2">
        <v>45254</v>
      </c>
      <c r="V747" s="2">
        <v>45279</v>
      </c>
      <c r="W747">
        <f t="shared" si="59"/>
        <v>10</v>
      </c>
      <c r="X747">
        <f t="shared" si="60"/>
        <v>2023</v>
      </c>
      <c r="Y747">
        <f t="shared" si="61"/>
        <v>12</v>
      </c>
      <c r="Z747">
        <f t="shared" si="62"/>
        <v>2023</v>
      </c>
      <c r="AA747" s="111">
        <f t="shared" si="63"/>
        <v>52.881148159722215</v>
      </c>
    </row>
    <row r="748" spans="1:27" x14ac:dyDescent="0.25">
      <c r="A748" s="53" t="s">
        <v>1137</v>
      </c>
      <c r="B748" t="s">
        <v>124</v>
      </c>
      <c r="C748" t="s">
        <v>1138</v>
      </c>
      <c r="D748" t="s">
        <v>171</v>
      </c>
      <c r="E748" t="s">
        <v>129</v>
      </c>
      <c r="F748" t="s">
        <v>129</v>
      </c>
      <c r="G748" t="s">
        <v>129</v>
      </c>
      <c r="H748" t="s">
        <v>128</v>
      </c>
      <c r="I748" s="53" t="s">
        <v>1108</v>
      </c>
      <c r="J748" s="53" t="s">
        <v>1032</v>
      </c>
      <c r="K748" t="s">
        <v>720</v>
      </c>
      <c r="L748" t="s">
        <v>129</v>
      </c>
      <c r="M748" t="s">
        <v>570</v>
      </c>
      <c r="N748" t="s">
        <v>129</v>
      </c>
      <c r="O748" s="54">
        <v>45225.623169791666</v>
      </c>
      <c r="P748" s="54">
        <v>45230.371420416668</v>
      </c>
      <c r="Q748" s="2">
        <v>44986</v>
      </c>
      <c r="R748" s="2">
        <v>45291</v>
      </c>
      <c r="S748" s="2">
        <v>44986</v>
      </c>
      <c r="T748" s="2">
        <v>45291</v>
      </c>
      <c r="U748" t="s">
        <v>129</v>
      </c>
      <c r="V748" t="s">
        <v>129</v>
      </c>
      <c r="W748">
        <f t="shared" si="59"/>
        <v>10</v>
      </c>
      <c r="X748">
        <f t="shared" si="60"/>
        <v>2023</v>
      </c>
      <c r="Y748">
        <f t="shared" si="61"/>
        <v>10</v>
      </c>
      <c r="Z748">
        <f t="shared" si="62"/>
        <v>2023</v>
      </c>
      <c r="AA748" s="111">
        <f t="shared" si="63"/>
        <v>4.7482506250016741</v>
      </c>
    </row>
    <row r="749" spans="1:27" x14ac:dyDescent="0.25">
      <c r="A749" s="53" t="s">
        <v>1139</v>
      </c>
      <c r="B749" t="s">
        <v>124</v>
      </c>
      <c r="C749" t="s">
        <v>1140</v>
      </c>
      <c r="D749" t="s">
        <v>171</v>
      </c>
      <c r="E749" t="s">
        <v>129</v>
      </c>
      <c r="F749" t="s">
        <v>129</v>
      </c>
      <c r="G749" t="s">
        <v>129</v>
      </c>
      <c r="H749" t="s">
        <v>128</v>
      </c>
      <c r="I749" s="53" t="s">
        <v>1108</v>
      </c>
      <c r="J749" s="53" t="s">
        <v>1032</v>
      </c>
      <c r="K749" t="s">
        <v>720</v>
      </c>
      <c r="L749" t="s">
        <v>129</v>
      </c>
      <c r="M749" t="s">
        <v>570</v>
      </c>
      <c r="N749" t="s">
        <v>129</v>
      </c>
      <c r="O749" s="54">
        <v>45225.564814791665</v>
      </c>
      <c r="P749" s="54">
        <v>45225.586455949073</v>
      </c>
      <c r="Q749" s="2">
        <v>44986</v>
      </c>
      <c r="R749" s="2">
        <v>45291</v>
      </c>
      <c r="S749" s="2">
        <v>44986</v>
      </c>
      <c r="T749" s="2">
        <v>45291</v>
      </c>
      <c r="U749" t="s">
        <v>129</v>
      </c>
      <c r="V749" t="s">
        <v>129</v>
      </c>
      <c r="W749">
        <f t="shared" si="59"/>
        <v>10</v>
      </c>
      <c r="X749">
        <f t="shared" si="60"/>
        <v>2023</v>
      </c>
      <c r="Y749">
        <f t="shared" si="61"/>
        <v>10</v>
      </c>
      <c r="Z749">
        <f t="shared" si="62"/>
        <v>2023</v>
      </c>
      <c r="AA749" s="111">
        <f t="shared" si="63"/>
        <v>2.1641157407430001E-2</v>
      </c>
    </row>
    <row r="750" spans="1:27" x14ac:dyDescent="0.25">
      <c r="A750" s="53" t="s">
        <v>1141</v>
      </c>
      <c r="B750" t="s">
        <v>124</v>
      </c>
      <c r="C750" t="s">
        <v>1142</v>
      </c>
      <c r="D750" t="s">
        <v>148</v>
      </c>
      <c r="E750" t="s">
        <v>129</v>
      </c>
      <c r="F750" t="s">
        <v>129</v>
      </c>
      <c r="G750" t="s">
        <v>129</v>
      </c>
      <c r="H750" t="s">
        <v>128</v>
      </c>
      <c r="I750" s="53" t="s">
        <v>1039</v>
      </c>
      <c r="J750" s="53" t="s">
        <v>1032</v>
      </c>
      <c r="K750" t="s">
        <v>720</v>
      </c>
      <c r="L750" t="s">
        <v>129</v>
      </c>
      <c r="M750" t="s">
        <v>570</v>
      </c>
      <c r="N750" t="s">
        <v>129</v>
      </c>
      <c r="O750" s="54">
        <v>45223.482876319445</v>
      </c>
      <c r="P750" s="54">
        <v>45246.476303379626</v>
      </c>
      <c r="Q750" s="2">
        <v>44986</v>
      </c>
      <c r="R750" s="2">
        <v>45291</v>
      </c>
      <c r="S750" s="2">
        <v>44986</v>
      </c>
      <c r="T750" s="2">
        <v>45291</v>
      </c>
      <c r="U750" t="s">
        <v>129</v>
      </c>
      <c r="V750" s="2">
        <v>45246</v>
      </c>
      <c r="W750">
        <f t="shared" ref="W750:W768" si="64">MONTH(O750)</f>
        <v>10</v>
      </c>
      <c r="X750">
        <f t="shared" ref="X750:X768" si="65">YEAR(O750)</f>
        <v>2023</v>
      </c>
      <c r="Y750">
        <f t="shared" ref="Y750:Y768" si="66">IFERROR(MONTH(P750),0)</f>
        <v>11</v>
      </c>
      <c r="Z750">
        <f t="shared" ref="Z750:Z768" si="67">IFERROR(YEAR(P750),0)</f>
        <v>2023</v>
      </c>
      <c r="AA750" s="111">
        <f t="shared" si="63"/>
        <v>22.993427060180693</v>
      </c>
    </row>
    <row r="751" spans="1:27" x14ac:dyDescent="0.25">
      <c r="A751" s="53" t="s">
        <v>1143</v>
      </c>
      <c r="B751" t="s">
        <v>124</v>
      </c>
      <c r="C751" t="s">
        <v>1144</v>
      </c>
      <c r="D751" t="s">
        <v>148</v>
      </c>
      <c r="E751" t="s">
        <v>129</v>
      </c>
      <c r="F751" t="s">
        <v>129</v>
      </c>
      <c r="G751" t="s">
        <v>129</v>
      </c>
      <c r="H751" t="s">
        <v>128</v>
      </c>
      <c r="I751" s="53" t="s">
        <v>1078</v>
      </c>
      <c r="J751" s="53" t="s">
        <v>1032</v>
      </c>
      <c r="K751" t="s">
        <v>720</v>
      </c>
      <c r="L751" t="s">
        <v>129</v>
      </c>
      <c r="M751" t="s">
        <v>129</v>
      </c>
      <c r="N751" t="s">
        <v>1145</v>
      </c>
      <c r="O751" s="54">
        <v>45219.496307870373</v>
      </c>
      <c r="P751" s="54">
        <v>45224.842793634256</v>
      </c>
      <c r="Q751" s="2">
        <v>44986</v>
      </c>
      <c r="R751" s="2">
        <v>45291</v>
      </c>
      <c r="S751" s="2">
        <v>44986</v>
      </c>
      <c r="T751" s="2">
        <v>45291</v>
      </c>
      <c r="U751" s="2">
        <v>45219</v>
      </c>
      <c r="V751" s="2">
        <v>45224</v>
      </c>
      <c r="W751">
        <f t="shared" si="64"/>
        <v>10</v>
      </c>
      <c r="X751">
        <f t="shared" si="65"/>
        <v>2023</v>
      </c>
      <c r="Y751">
        <f t="shared" si="66"/>
        <v>10</v>
      </c>
      <c r="Z751">
        <f t="shared" si="67"/>
        <v>2023</v>
      </c>
      <c r="AA751" s="111">
        <f t="shared" si="63"/>
        <v>5.3464857638828107</v>
      </c>
    </row>
    <row r="752" spans="1:27" x14ac:dyDescent="0.25">
      <c r="A752" s="53" t="s">
        <v>1146</v>
      </c>
      <c r="B752" t="s">
        <v>124</v>
      </c>
      <c r="C752" t="s">
        <v>1147</v>
      </c>
      <c r="D752" t="s">
        <v>148</v>
      </c>
      <c r="E752" t="s">
        <v>129</v>
      </c>
      <c r="F752" t="s">
        <v>129</v>
      </c>
      <c r="G752" t="s">
        <v>129</v>
      </c>
      <c r="H752" t="s">
        <v>128</v>
      </c>
      <c r="I752" s="53" t="s">
        <v>1069</v>
      </c>
      <c r="J752" s="53" t="s">
        <v>1032</v>
      </c>
      <c r="K752" t="s">
        <v>720</v>
      </c>
      <c r="L752" t="s">
        <v>129</v>
      </c>
      <c r="M752" t="s">
        <v>570</v>
      </c>
      <c r="N752" t="s">
        <v>1148</v>
      </c>
      <c r="O752" s="54">
        <v>45218.484151307872</v>
      </c>
      <c r="P752" s="54">
        <v>45233.6080137963</v>
      </c>
      <c r="Q752" s="2">
        <v>44986</v>
      </c>
      <c r="R752" s="2">
        <v>45291</v>
      </c>
      <c r="S752" s="2">
        <v>44986</v>
      </c>
      <c r="T752" s="2">
        <v>45291</v>
      </c>
      <c r="U752" s="2">
        <v>45218</v>
      </c>
      <c r="V752" s="2">
        <v>45233</v>
      </c>
      <c r="W752">
        <f t="shared" si="64"/>
        <v>10</v>
      </c>
      <c r="X752">
        <f t="shared" si="65"/>
        <v>2023</v>
      </c>
      <c r="Y752">
        <f t="shared" si="66"/>
        <v>11</v>
      </c>
      <c r="Z752">
        <f t="shared" si="67"/>
        <v>2023</v>
      </c>
      <c r="AA752" s="111">
        <f t="shared" si="63"/>
        <v>15.123862488428131</v>
      </c>
    </row>
    <row r="753" spans="1:27" x14ac:dyDescent="0.25">
      <c r="A753" s="53" t="s">
        <v>1149</v>
      </c>
      <c r="B753" t="s">
        <v>124</v>
      </c>
      <c r="C753" t="s">
        <v>1150</v>
      </c>
      <c r="D753" t="s">
        <v>148</v>
      </c>
      <c r="E753" t="s">
        <v>416</v>
      </c>
      <c r="F753" t="s">
        <v>1151</v>
      </c>
      <c r="G753" t="s">
        <v>1104</v>
      </c>
      <c r="H753" t="s">
        <v>128</v>
      </c>
      <c r="I753" s="53" t="s">
        <v>1069</v>
      </c>
      <c r="J753" s="53" t="s">
        <v>1032</v>
      </c>
      <c r="K753" t="s">
        <v>720</v>
      </c>
      <c r="L753" t="s">
        <v>129</v>
      </c>
      <c r="M753" t="s">
        <v>129</v>
      </c>
      <c r="N753" t="s">
        <v>129</v>
      </c>
      <c r="O753" s="54">
        <v>45218.363599247685</v>
      </c>
      <c r="P753" s="54">
        <v>45232.425385694442</v>
      </c>
      <c r="Q753" s="2">
        <v>44986</v>
      </c>
      <c r="R753" s="2">
        <v>45291</v>
      </c>
      <c r="S753" s="2">
        <v>44986</v>
      </c>
      <c r="T753" s="2">
        <v>45291</v>
      </c>
      <c r="U753" s="2">
        <v>45218</v>
      </c>
      <c r="V753" s="2">
        <v>45232</v>
      </c>
      <c r="W753">
        <f t="shared" si="64"/>
        <v>10</v>
      </c>
      <c r="X753">
        <f t="shared" si="65"/>
        <v>2023</v>
      </c>
      <c r="Y753">
        <f t="shared" si="66"/>
        <v>11</v>
      </c>
      <c r="Z753">
        <f t="shared" si="67"/>
        <v>2023</v>
      </c>
      <c r="AA753" s="111">
        <f t="shared" si="63"/>
        <v>14.061786446756741</v>
      </c>
    </row>
    <row r="754" spans="1:27" x14ac:dyDescent="0.25">
      <c r="A754" s="53" t="s">
        <v>1152</v>
      </c>
      <c r="B754" t="s">
        <v>124</v>
      </c>
      <c r="C754" t="s">
        <v>1153</v>
      </c>
      <c r="D754" t="s">
        <v>148</v>
      </c>
      <c r="E754" t="s">
        <v>129</v>
      </c>
      <c r="F754" t="s">
        <v>129</v>
      </c>
      <c r="G754" t="s">
        <v>129</v>
      </c>
      <c r="H754" t="s">
        <v>128</v>
      </c>
      <c r="I754" t="s">
        <v>129</v>
      </c>
      <c r="J754" s="53" t="s">
        <v>1032</v>
      </c>
      <c r="K754" t="s">
        <v>720</v>
      </c>
      <c r="L754" t="s">
        <v>129</v>
      </c>
      <c r="M754" t="s">
        <v>129</v>
      </c>
      <c r="N754" t="s">
        <v>129</v>
      </c>
      <c r="O754" s="54">
        <v>45217.56282997685</v>
      </c>
      <c r="P754" s="54">
        <v>45224.842423148148</v>
      </c>
      <c r="Q754" t="s">
        <v>129</v>
      </c>
      <c r="R754" t="s">
        <v>129</v>
      </c>
      <c r="S754" t="s">
        <v>129</v>
      </c>
      <c r="T754" t="s">
        <v>129</v>
      </c>
      <c r="U754" s="2">
        <v>45217</v>
      </c>
      <c r="V754" s="2">
        <v>45224</v>
      </c>
      <c r="W754">
        <f t="shared" si="64"/>
        <v>10</v>
      </c>
      <c r="X754">
        <f t="shared" si="65"/>
        <v>2023</v>
      </c>
      <c r="Y754">
        <f t="shared" si="66"/>
        <v>10</v>
      </c>
      <c r="Z754">
        <f t="shared" si="67"/>
        <v>2023</v>
      </c>
      <c r="AA754" s="111">
        <f t="shared" si="63"/>
        <v>7.2795931712971651</v>
      </c>
    </row>
    <row r="755" spans="1:27" x14ac:dyDescent="0.25">
      <c r="A755" s="53" t="s">
        <v>1154</v>
      </c>
      <c r="B755" t="s">
        <v>124</v>
      </c>
      <c r="C755" t="s">
        <v>1155</v>
      </c>
      <c r="D755" t="s">
        <v>148</v>
      </c>
      <c r="E755" t="s">
        <v>129</v>
      </c>
      <c r="F755" t="s">
        <v>1127</v>
      </c>
      <c r="G755" t="s">
        <v>129</v>
      </c>
      <c r="H755" t="s">
        <v>128</v>
      </c>
      <c r="I755" s="53" t="s">
        <v>1069</v>
      </c>
      <c r="J755" s="53" t="s">
        <v>1032</v>
      </c>
      <c r="K755" t="s">
        <v>720</v>
      </c>
      <c r="L755" t="s">
        <v>129</v>
      </c>
      <c r="M755" t="s">
        <v>129</v>
      </c>
      <c r="N755" t="s">
        <v>129</v>
      </c>
      <c r="O755" s="54">
        <v>45216.67303229167</v>
      </c>
      <c r="P755" s="54">
        <v>45230.531097893516</v>
      </c>
      <c r="Q755" s="2">
        <v>44986</v>
      </c>
      <c r="R755" s="2">
        <v>45291</v>
      </c>
      <c r="S755" s="2">
        <v>44986</v>
      </c>
      <c r="T755" s="2">
        <v>45291</v>
      </c>
      <c r="U755" s="2">
        <v>45223</v>
      </c>
      <c r="V755" s="2">
        <v>45230</v>
      </c>
      <c r="W755">
        <f t="shared" si="64"/>
        <v>10</v>
      </c>
      <c r="X755">
        <f t="shared" si="65"/>
        <v>2023</v>
      </c>
      <c r="Y755">
        <f t="shared" si="66"/>
        <v>10</v>
      </c>
      <c r="Z755">
        <f t="shared" si="67"/>
        <v>2023</v>
      </c>
      <c r="AA755" s="111">
        <f t="shared" si="63"/>
        <v>13.858065601845738</v>
      </c>
    </row>
    <row r="756" spans="1:27" x14ac:dyDescent="0.25">
      <c r="A756" s="53" t="s">
        <v>1156</v>
      </c>
      <c r="B756" t="s">
        <v>124</v>
      </c>
      <c r="C756" t="s">
        <v>1157</v>
      </c>
      <c r="D756" t="s">
        <v>171</v>
      </c>
      <c r="E756" t="s">
        <v>129</v>
      </c>
      <c r="F756" t="s">
        <v>1076</v>
      </c>
      <c r="G756" t="s">
        <v>129</v>
      </c>
      <c r="H756" t="s">
        <v>212</v>
      </c>
      <c r="I756" s="53" t="s">
        <v>1069</v>
      </c>
      <c r="J756" s="53" t="s">
        <v>1032</v>
      </c>
      <c r="K756" t="s">
        <v>720</v>
      </c>
      <c r="L756" t="s">
        <v>129</v>
      </c>
      <c r="M756" t="s">
        <v>129</v>
      </c>
      <c r="N756" t="s">
        <v>129</v>
      </c>
      <c r="O756" s="54">
        <v>45216.541514814817</v>
      </c>
      <c r="P756" s="54">
        <v>45257.683709166668</v>
      </c>
      <c r="Q756" s="2">
        <v>44986</v>
      </c>
      <c r="R756" s="2">
        <v>45291</v>
      </c>
      <c r="S756" s="2">
        <v>44986</v>
      </c>
      <c r="T756" s="2">
        <v>45291</v>
      </c>
      <c r="U756" t="s">
        <v>129</v>
      </c>
      <c r="V756" t="s">
        <v>129</v>
      </c>
      <c r="W756">
        <f t="shared" si="64"/>
        <v>10</v>
      </c>
      <c r="X756">
        <f t="shared" si="65"/>
        <v>2023</v>
      </c>
      <c r="Y756">
        <f t="shared" si="66"/>
        <v>11</v>
      </c>
      <c r="Z756">
        <f t="shared" si="67"/>
        <v>2023</v>
      </c>
      <c r="AA756" s="111">
        <f t="shared" si="63"/>
        <v>41.142194351850776</v>
      </c>
    </row>
    <row r="757" spans="1:27" x14ac:dyDescent="0.25">
      <c r="A757" s="53" t="s">
        <v>1158</v>
      </c>
      <c r="B757" t="s">
        <v>124</v>
      </c>
      <c r="C757" t="s">
        <v>1159</v>
      </c>
      <c r="D757" t="s">
        <v>148</v>
      </c>
      <c r="E757" t="s">
        <v>416</v>
      </c>
      <c r="F757" t="s">
        <v>1127</v>
      </c>
      <c r="G757" t="s">
        <v>1077</v>
      </c>
      <c r="H757" t="s">
        <v>128</v>
      </c>
      <c r="I757" s="53" t="s">
        <v>1069</v>
      </c>
      <c r="J757" s="53" t="s">
        <v>1032</v>
      </c>
      <c r="K757" t="s">
        <v>720</v>
      </c>
      <c r="L757" t="s">
        <v>129</v>
      </c>
      <c r="M757" t="s">
        <v>129</v>
      </c>
      <c r="N757" t="s">
        <v>129</v>
      </c>
      <c r="O757" s="54">
        <v>45216.537346354169</v>
      </c>
      <c r="P757" s="54">
        <v>45271.40528958333</v>
      </c>
      <c r="Q757" s="2">
        <v>44986</v>
      </c>
      <c r="R757" s="2">
        <v>45291</v>
      </c>
      <c r="S757" s="2">
        <v>44986</v>
      </c>
      <c r="T757" s="2">
        <v>45291</v>
      </c>
      <c r="U757" s="2">
        <v>45243</v>
      </c>
      <c r="V757" s="2">
        <v>45271</v>
      </c>
      <c r="W757">
        <f t="shared" si="64"/>
        <v>10</v>
      </c>
      <c r="X757">
        <f t="shared" si="65"/>
        <v>2023</v>
      </c>
      <c r="Y757">
        <f t="shared" si="66"/>
        <v>12</v>
      </c>
      <c r="Z757">
        <f t="shared" si="67"/>
        <v>2023</v>
      </c>
      <c r="AA757" s="111">
        <f t="shared" si="63"/>
        <v>54.867943229161028</v>
      </c>
    </row>
    <row r="758" spans="1:27" x14ac:dyDescent="0.25">
      <c r="A758" s="53" t="s">
        <v>1160</v>
      </c>
      <c r="B758" t="s">
        <v>124</v>
      </c>
      <c r="C758" t="s">
        <v>1161</v>
      </c>
      <c r="D758" t="s">
        <v>148</v>
      </c>
      <c r="E758" t="s">
        <v>129</v>
      </c>
      <c r="F758" t="s">
        <v>1162</v>
      </c>
      <c r="G758" t="s">
        <v>129</v>
      </c>
      <c r="H758" t="s">
        <v>128</v>
      </c>
      <c r="I758" s="53" t="s">
        <v>1069</v>
      </c>
      <c r="J758" s="53" t="s">
        <v>1032</v>
      </c>
      <c r="K758" t="s">
        <v>720</v>
      </c>
      <c r="L758" t="s">
        <v>129</v>
      </c>
      <c r="M758" t="s">
        <v>129</v>
      </c>
      <c r="N758" t="s">
        <v>129</v>
      </c>
      <c r="O758" s="54">
        <v>45212.446721354165</v>
      </c>
      <c r="P758" s="54">
        <v>45244.688513668982</v>
      </c>
      <c r="Q758" s="2">
        <v>44986</v>
      </c>
      <c r="R758" s="2">
        <v>45291</v>
      </c>
      <c r="S758" s="2">
        <v>44986</v>
      </c>
      <c r="T758" s="2">
        <v>45291</v>
      </c>
      <c r="U758" s="2">
        <v>45244</v>
      </c>
      <c r="V758" s="2">
        <v>45244</v>
      </c>
      <c r="W758">
        <f t="shared" si="64"/>
        <v>10</v>
      </c>
      <c r="X758">
        <f t="shared" si="65"/>
        <v>2023</v>
      </c>
      <c r="Y758">
        <f t="shared" si="66"/>
        <v>11</v>
      </c>
      <c r="Z758">
        <f t="shared" si="67"/>
        <v>2023</v>
      </c>
      <c r="AA758" s="111">
        <f t="shared" si="63"/>
        <v>32.241792314816848</v>
      </c>
    </row>
    <row r="759" spans="1:27" x14ac:dyDescent="0.25">
      <c r="A759" s="53" t="s">
        <v>1163</v>
      </c>
      <c r="B759" t="s">
        <v>124</v>
      </c>
      <c r="C759" t="s">
        <v>1164</v>
      </c>
      <c r="D759" t="s">
        <v>148</v>
      </c>
      <c r="E759" t="s">
        <v>129</v>
      </c>
      <c r="F759" t="s">
        <v>1162</v>
      </c>
      <c r="G759" t="s">
        <v>129</v>
      </c>
      <c r="H759" t="s">
        <v>128</v>
      </c>
      <c r="I759" s="53" t="s">
        <v>1069</v>
      </c>
      <c r="J759" s="53" t="s">
        <v>1032</v>
      </c>
      <c r="K759" t="s">
        <v>720</v>
      </c>
      <c r="L759" t="s">
        <v>129</v>
      </c>
      <c r="M759" t="s">
        <v>129</v>
      </c>
      <c r="N759" t="s">
        <v>129</v>
      </c>
      <c r="O759" s="54">
        <v>45212.440654999999</v>
      </c>
      <c r="P759" s="54">
        <v>45244.687853715281</v>
      </c>
      <c r="Q759" s="2">
        <v>44986</v>
      </c>
      <c r="R759" s="2">
        <v>45291</v>
      </c>
      <c r="S759" s="2">
        <v>44986</v>
      </c>
      <c r="T759" s="2">
        <v>45291</v>
      </c>
      <c r="U759" s="2">
        <v>45218</v>
      </c>
      <c r="V759" s="2">
        <v>45244</v>
      </c>
      <c r="W759">
        <f t="shared" si="64"/>
        <v>10</v>
      </c>
      <c r="X759">
        <f t="shared" si="65"/>
        <v>2023</v>
      </c>
      <c r="Y759">
        <f t="shared" si="66"/>
        <v>11</v>
      </c>
      <c r="Z759">
        <f t="shared" si="67"/>
        <v>2023</v>
      </c>
      <c r="AA759" s="111">
        <f t="shared" si="63"/>
        <v>32.247198715282138</v>
      </c>
    </row>
    <row r="760" spans="1:27" x14ac:dyDescent="0.25">
      <c r="A760" s="53" t="s">
        <v>1165</v>
      </c>
      <c r="B760" t="s">
        <v>124</v>
      </c>
      <c r="C760" t="s">
        <v>1166</v>
      </c>
      <c r="D760" t="s">
        <v>171</v>
      </c>
      <c r="E760" t="s">
        <v>129</v>
      </c>
      <c r="F760" t="s">
        <v>1087</v>
      </c>
      <c r="G760" t="s">
        <v>129</v>
      </c>
      <c r="H760" t="s">
        <v>128</v>
      </c>
      <c r="I760" s="53" t="s">
        <v>1078</v>
      </c>
      <c r="J760" s="53" t="s">
        <v>1032</v>
      </c>
      <c r="K760" t="s">
        <v>720</v>
      </c>
      <c r="L760" t="s">
        <v>129</v>
      </c>
      <c r="M760" t="s">
        <v>570</v>
      </c>
      <c r="N760" t="s">
        <v>129</v>
      </c>
      <c r="O760" s="54">
        <v>45210.52803666667</v>
      </c>
      <c r="P760" s="54">
        <v>45467.616753333336</v>
      </c>
      <c r="Q760" s="2">
        <v>44986</v>
      </c>
      <c r="R760" s="2">
        <v>45291</v>
      </c>
      <c r="S760" s="2">
        <v>44986</v>
      </c>
      <c r="T760" s="2">
        <v>45291</v>
      </c>
      <c r="U760" t="s">
        <v>129</v>
      </c>
      <c r="V760" s="2">
        <v>45244</v>
      </c>
      <c r="W760">
        <f t="shared" si="64"/>
        <v>10</v>
      </c>
      <c r="X760">
        <f t="shared" si="65"/>
        <v>2023</v>
      </c>
      <c r="Y760">
        <f t="shared" si="66"/>
        <v>6</v>
      </c>
      <c r="Z760">
        <f t="shared" si="67"/>
        <v>2024</v>
      </c>
      <c r="AA760" s="111">
        <f t="shared" si="63"/>
        <v>257.08871666666528</v>
      </c>
    </row>
    <row r="761" spans="1:27" x14ac:dyDescent="0.25">
      <c r="A761" s="53" t="s">
        <v>1167</v>
      </c>
      <c r="B761" t="s">
        <v>124</v>
      </c>
      <c r="C761" t="s">
        <v>1168</v>
      </c>
      <c r="D761" t="s">
        <v>148</v>
      </c>
      <c r="E761" t="s">
        <v>129</v>
      </c>
      <c r="F761" t="s">
        <v>1169</v>
      </c>
      <c r="G761" t="s">
        <v>129</v>
      </c>
      <c r="H761" t="s">
        <v>128</v>
      </c>
      <c r="I761" s="53" t="s">
        <v>1039</v>
      </c>
      <c r="J761" s="53" t="s">
        <v>1032</v>
      </c>
      <c r="K761" t="s">
        <v>720</v>
      </c>
      <c r="L761" t="s">
        <v>129</v>
      </c>
      <c r="M761" t="s">
        <v>570</v>
      </c>
      <c r="N761" t="s">
        <v>129</v>
      </c>
      <c r="O761" s="54">
        <v>45208.742695104163</v>
      </c>
      <c r="P761" s="54">
        <v>45251.328615543978</v>
      </c>
      <c r="Q761" s="2">
        <v>44986</v>
      </c>
      <c r="R761" s="2">
        <v>45291</v>
      </c>
      <c r="S761" s="2">
        <v>44986</v>
      </c>
      <c r="T761" s="2">
        <v>45291</v>
      </c>
      <c r="U761" s="2">
        <v>45236</v>
      </c>
      <c r="V761" s="2">
        <v>45251</v>
      </c>
      <c r="W761">
        <f t="shared" si="64"/>
        <v>10</v>
      </c>
      <c r="X761">
        <f t="shared" si="65"/>
        <v>2023</v>
      </c>
      <c r="Y761">
        <f t="shared" si="66"/>
        <v>11</v>
      </c>
      <c r="Z761">
        <f t="shared" si="67"/>
        <v>2023</v>
      </c>
      <c r="AA761" s="111">
        <f t="shared" si="63"/>
        <v>42.585920439814799</v>
      </c>
    </row>
    <row r="762" spans="1:27" x14ac:dyDescent="0.25">
      <c r="A762" s="53" t="s">
        <v>1170</v>
      </c>
      <c r="B762" t="s">
        <v>124</v>
      </c>
      <c r="C762" t="s">
        <v>1171</v>
      </c>
      <c r="D762" t="s">
        <v>148</v>
      </c>
      <c r="E762" t="s">
        <v>135</v>
      </c>
      <c r="F762" t="s">
        <v>1127</v>
      </c>
      <c r="G762" t="s">
        <v>1104</v>
      </c>
      <c r="H762" t="s">
        <v>128</v>
      </c>
      <c r="I762" s="53" t="s">
        <v>1172</v>
      </c>
      <c r="J762" s="53" t="s">
        <v>1032</v>
      </c>
      <c r="K762" t="s">
        <v>720</v>
      </c>
      <c r="L762" t="s">
        <v>129</v>
      </c>
      <c r="M762" t="s">
        <v>570</v>
      </c>
      <c r="N762" t="s">
        <v>129</v>
      </c>
      <c r="O762" s="54">
        <v>45204.542797430557</v>
      </c>
      <c r="P762" s="54">
        <v>45261.529115289355</v>
      </c>
      <c r="Q762" s="2">
        <v>44986</v>
      </c>
      <c r="R762" s="2">
        <v>45291</v>
      </c>
      <c r="S762" s="2">
        <v>44986</v>
      </c>
      <c r="T762" s="2">
        <v>45291</v>
      </c>
      <c r="U762" s="2">
        <v>45239</v>
      </c>
      <c r="V762" s="2">
        <v>45261</v>
      </c>
      <c r="W762">
        <f t="shared" si="64"/>
        <v>10</v>
      </c>
      <c r="X762">
        <f t="shared" si="65"/>
        <v>2023</v>
      </c>
      <c r="Y762">
        <f t="shared" si="66"/>
        <v>12</v>
      </c>
      <c r="Z762">
        <f t="shared" si="67"/>
        <v>2023</v>
      </c>
      <c r="AA762" s="111">
        <f t="shared" si="63"/>
        <v>56.986317858798429</v>
      </c>
    </row>
    <row r="763" spans="1:27" x14ac:dyDescent="0.25">
      <c r="A763" s="53" t="s">
        <v>1173</v>
      </c>
      <c r="B763" t="s">
        <v>124</v>
      </c>
      <c r="C763" t="s">
        <v>1174</v>
      </c>
      <c r="D763" t="s">
        <v>148</v>
      </c>
      <c r="E763" t="s">
        <v>211</v>
      </c>
      <c r="F763" t="s">
        <v>1151</v>
      </c>
      <c r="G763" t="s">
        <v>1104</v>
      </c>
      <c r="H763" t="s">
        <v>128</v>
      </c>
      <c r="I763" s="53" t="s">
        <v>1069</v>
      </c>
      <c r="J763" s="53" t="s">
        <v>970</v>
      </c>
      <c r="K763" t="s">
        <v>720</v>
      </c>
      <c r="L763" t="s">
        <v>129</v>
      </c>
      <c r="M763" t="s">
        <v>129</v>
      </c>
      <c r="N763" t="s">
        <v>129</v>
      </c>
      <c r="O763" s="54">
        <v>45203.746743252312</v>
      </c>
      <c r="P763" s="54">
        <v>45232.425386689814</v>
      </c>
      <c r="Q763" s="2">
        <v>44986</v>
      </c>
      <c r="R763" s="2">
        <v>45291</v>
      </c>
      <c r="S763" s="2">
        <v>44986</v>
      </c>
      <c r="T763" s="2">
        <v>45291</v>
      </c>
      <c r="U763" s="2">
        <v>45216</v>
      </c>
      <c r="V763" s="2">
        <v>45232</v>
      </c>
      <c r="W763">
        <f t="shared" si="64"/>
        <v>10</v>
      </c>
      <c r="X763">
        <f t="shared" si="65"/>
        <v>2023</v>
      </c>
      <c r="Y763">
        <f t="shared" si="66"/>
        <v>11</v>
      </c>
      <c r="Z763">
        <f t="shared" si="67"/>
        <v>2023</v>
      </c>
      <c r="AA763" s="111">
        <f t="shared" si="63"/>
        <v>28.678643437502615</v>
      </c>
    </row>
    <row r="764" spans="1:27" x14ac:dyDescent="0.25">
      <c r="A764" s="53" t="s">
        <v>1175</v>
      </c>
      <c r="B764" t="s">
        <v>124</v>
      </c>
      <c r="C764" t="s">
        <v>1176</v>
      </c>
      <c r="D764" t="s">
        <v>148</v>
      </c>
      <c r="E764" t="s">
        <v>416</v>
      </c>
      <c r="F764" t="s">
        <v>1151</v>
      </c>
      <c r="G764" t="s">
        <v>1088</v>
      </c>
      <c r="H764" t="s">
        <v>128</v>
      </c>
      <c r="I764" s="53" t="s">
        <v>1069</v>
      </c>
      <c r="J764" s="53" t="s">
        <v>970</v>
      </c>
      <c r="K764" t="s">
        <v>720</v>
      </c>
      <c r="L764" t="s">
        <v>129</v>
      </c>
      <c r="M764" t="s">
        <v>129</v>
      </c>
      <c r="N764" t="s">
        <v>129</v>
      </c>
      <c r="O764" s="54">
        <v>45203.535234745374</v>
      </c>
      <c r="P764" s="54">
        <v>45232.42538685185</v>
      </c>
      <c r="Q764" s="2">
        <v>44986</v>
      </c>
      <c r="R764" s="2">
        <v>45291</v>
      </c>
      <c r="S764" s="2">
        <v>44986</v>
      </c>
      <c r="T764" s="2">
        <v>45291</v>
      </c>
      <c r="U764" s="2">
        <v>45216</v>
      </c>
      <c r="V764" s="2">
        <v>45232</v>
      </c>
      <c r="W764">
        <f t="shared" si="64"/>
        <v>10</v>
      </c>
      <c r="X764">
        <f t="shared" si="65"/>
        <v>2023</v>
      </c>
      <c r="Y764">
        <f t="shared" si="66"/>
        <v>11</v>
      </c>
      <c r="Z764">
        <f t="shared" si="67"/>
        <v>2023</v>
      </c>
      <c r="AA764" s="111">
        <f t="shared" si="63"/>
        <v>28.890152106476307</v>
      </c>
    </row>
    <row r="765" spans="1:27" x14ac:dyDescent="0.25">
      <c r="A765" s="53" t="s">
        <v>1177</v>
      </c>
      <c r="B765" t="s">
        <v>124</v>
      </c>
      <c r="C765" t="s">
        <v>1178</v>
      </c>
      <c r="D765" t="s">
        <v>148</v>
      </c>
      <c r="E765" t="s">
        <v>127</v>
      </c>
      <c r="F765" t="s">
        <v>1151</v>
      </c>
      <c r="G765" t="s">
        <v>1088</v>
      </c>
      <c r="H765" t="s">
        <v>128</v>
      </c>
      <c r="I765" s="53" t="s">
        <v>1069</v>
      </c>
      <c r="J765" s="53" t="s">
        <v>970</v>
      </c>
      <c r="K765" t="s">
        <v>720</v>
      </c>
      <c r="L765" t="s">
        <v>129</v>
      </c>
      <c r="M765" t="s">
        <v>129</v>
      </c>
      <c r="N765" t="s">
        <v>129</v>
      </c>
      <c r="O765" s="54">
        <v>45203.517136550923</v>
      </c>
      <c r="P765" s="54">
        <v>45232.425389942131</v>
      </c>
      <c r="Q765" s="2">
        <v>44986</v>
      </c>
      <c r="R765" s="2">
        <v>45291</v>
      </c>
      <c r="S765" s="2">
        <v>44986</v>
      </c>
      <c r="T765" s="2">
        <v>45291</v>
      </c>
      <c r="U765" s="2">
        <v>45216</v>
      </c>
      <c r="V765" s="2">
        <v>45232</v>
      </c>
      <c r="W765">
        <f t="shared" si="64"/>
        <v>10</v>
      </c>
      <c r="X765">
        <f t="shared" si="65"/>
        <v>2023</v>
      </c>
      <c r="Y765">
        <f t="shared" si="66"/>
        <v>11</v>
      </c>
      <c r="Z765">
        <f t="shared" si="67"/>
        <v>2023</v>
      </c>
      <c r="AA765" s="111">
        <f t="shared" si="63"/>
        <v>28.908253391207836</v>
      </c>
    </row>
    <row r="766" spans="1:27" x14ac:dyDescent="0.25">
      <c r="A766" s="53" t="s">
        <v>1179</v>
      </c>
      <c r="B766" t="s">
        <v>124</v>
      </c>
      <c r="C766" t="s">
        <v>1180</v>
      </c>
      <c r="D766" t="s">
        <v>148</v>
      </c>
      <c r="E766" t="s">
        <v>135</v>
      </c>
      <c r="F766" t="s">
        <v>1103</v>
      </c>
      <c r="G766" t="s">
        <v>1104</v>
      </c>
      <c r="H766" t="s">
        <v>128</v>
      </c>
      <c r="I766" s="53" t="s">
        <v>1078</v>
      </c>
      <c r="J766" s="53" t="s">
        <v>1032</v>
      </c>
      <c r="K766" t="s">
        <v>720</v>
      </c>
      <c r="L766" t="s">
        <v>129</v>
      </c>
      <c r="M766" t="s">
        <v>570</v>
      </c>
      <c r="N766" t="s">
        <v>129</v>
      </c>
      <c r="O766" s="54">
        <v>45203.469001446756</v>
      </c>
      <c r="P766" s="54">
        <v>45281.687352152781</v>
      </c>
      <c r="Q766" s="2">
        <v>44986</v>
      </c>
      <c r="R766" s="2">
        <v>45291</v>
      </c>
      <c r="S766" s="2">
        <v>44986</v>
      </c>
      <c r="T766" s="2">
        <v>45291</v>
      </c>
      <c r="U766" s="2">
        <v>45254</v>
      </c>
      <c r="V766" s="2">
        <v>45281</v>
      </c>
      <c r="W766">
        <f t="shared" si="64"/>
        <v>10</v>
      </c>
      <c r="X766">
        <f t="shared" si="65"/>
        <v>2023</v>
      </c>
      <c r="Y766">
        <f t="shared" si="66"/>
        <v>12</v>
      </c>
      <c r="Z766">
        <f t="shared" si="67"/>
        <v>2023</v>
      </c>
      <c r="AA766" s="111">
        <f t="shared" si="63"/>
        <v>78.218350706025376</v>
      </c>
    </row>
    <row r="767" spans="1:27" x14ac:dyDescent="0.25">
      <c r="A767" s="53" t="s">
        <v>1181</v>
      </c>
      <c r="B767" t="s">
        <v>124</v>
      </c>
      <c r="C767" t="s">
        <v>1182</v>
      </c>
      <c r="D767" t="s">
        <v>148</v>
      </c>
      <c r="E767" t="s">
        <v>129</v>
      </c>
      <c r="F767" t="s">
        <v>129</v>
      </c>
      <c r="G767" t="s">
        <v>1183</v>
      </c>
      <c r="H767" t="s">
        <v>128</v>
      </c>
      <c r="I767" s="53" t="s">
        <v>1078</v>
      </c>
      <c r="J767" s="53" t="s">
        <v>1032</v>
      </c>
      <c r="K767" t="s">
        <v>720</v>
      </c>
      <c r="L767" t="s">
        <v>129</v>
      </c>
      <c r="M767" t="s">
        <v>570</v>
      </c>
      <c r="N767" t="s">
        <v>129</v>
      </c>
      <c r="O767" s="54">
        <v>45197.72722497685</v>
      </c>
      <c r="P767" s="54">
        <v>45204.400984351851</v>
      </c>
      <c r="Q767" s="2">
        <v>45183</v>
      </c>
      <c r="R767" s="2">
        <v>45183</v>
      </c>
      <c r="S767" t="s">
        <v>129</v>
      </c>
      <c r="T767" t="s">
        <v>129</v>
      </c>
      <c r="U767" t="s">
        <v>129</v>
      </c>
      <c r="V767" s="2">
        <v>45204</v>
      </c>
      <c r="W767">
        <f t="shared" si="64"/>
        <v>9</v>
      </c>
      <c r="X767">
        <f t="shared" si="65"/>
        <v>2023</v>
      </c>
      <c r="Y767">
        <f t="shared" si="66"/>
        <v>10</v>
      </c>
      <c r="Z767">
        <f t="shared" si="67"/>
        <v>2023</v>
      </c>
      <c r="AA767" s="111">
        <f t="shared" si="63"/>
        <v>6.6737593750003725</v>
      </c>
    </row>
    <row r="768" spans="1:27" x14ac:dyDescent="0.25">
      <c r="A768" s="53" t="s">
        <v>1184</v>
      </c>
      <c r="B768" t="s">
        <v>124</v>
      </c>
      <c r="C768" t="s">
        <v>1185</v>
      </c>
      <c r="D768" t="s">
        <v>171</v>
      </c>
      <c r="E768" t="s">
        <v>129</v>
      </c>
      <c r="F768" t="s">
        <v>129</v>
      </c>
      <c r="G768" t="s">
        <v>129</v>
      </c>
      <c r="H768" t="s">
        <v>128</v>
      </c>
      <c r="I768" s="53" t="s">
        <v>1069</v>
      </c>
      <c r="J768" s="53" t="s">
        <v>1186</v>
      </c>
      <c r="K768" t="s">
        <v>720</v>
      </c>
      <c r="L768" t="s">
        <v>129</v>
      </c>
      <c r="M768" t="s">
        <v>129</v>
      </c>
      <c r="N768" t="s">
        <v>129</v>
      </c>
      <c r="O768" s="54">
        <v>45197.660695590275</v>
      </c>
      <c r="P768" s="54">
        <v>45202.453346643517</v>
      </c>
      <c r="Q768" t="s">
        <v>129</v>
      </c>
      <c r="R768" t="s">
        <v>129</v>
      </c>
      <c r="S768" t="s">
        <v>129</v>
      </c>
      <c r="T768" t="s">
        <v>129</v>
      </c>
      <c r="U768" t="s">
        <v>129</v>
      </c>
      <c r="V768" t="s">
        <v>129</v>
      </c>
      <c r="W768">
        <f t="shared" si="64"/>
        <v>9</v>
      </c>
      <c r="X768">
        <f t="shared" si="65"/>
        <v>2023</v>
      </c>
      <c r="Y768">
        <f t="shared" si="66"/>
        <v>10</v>
      </c>
      <c r="Z768">
        <f t="shared" si="67"/>
        <v>2023</v>
      </c>
      <c r="AA768" s="111">
        <f t="shared" si="63"/>
        <v>4.7926510532415705</v>
      </c>
    </row>
    <row r="769" spans="1:27" x14ac:dyDescent="0.25">
      <c r="A769" s="53" t="s">
        <v>1187</v>
      </c>
      <c r="B769" t="s">
        <v>124</v>
      </c>
      <c r="C769" t="s">
        <v>1188</v>
      </c>
      <c r="D769" t="s">
        <v>148</v>
      </c>
      <c r="E769" t="s">
        <v>129</v>
      </c>
      <c r="F769" t="s">
        <v>129</v>
      </c>
      <c r="G769" t="s">
        <v>129</v>
      </c>
      <c r="H769" t="s">
        <v>128</v>
      </c>
      <c r="I769" s="53" t="s">
        <v>1069</v>
      </c>
      <c r="J769" s="53" t="s">
        <v>1186</v>
      </c>
      <c r="K769" t="s">
        <v>720</v>
      </c>
      <c r="L769" t="s">
        <v>129</v>
      </c>
      <c r="M769" t="s">
        <v>129</v>
      </c>
      <c r="N769" t="s">
        <v>129</v>
      </c>
      <c r="O769" s="54">
        <v>45197.456026342596</v>
      </c>
      <c r="P769" s="54">
        <v>45210.701401678241</v>
      </c>
      <c r="Q769" s="2">
        <v>44986</v>
      </c>
      <c r="R769" s="2">
        <v>45291</v>
      </c>
      <c r="S769" s="2">
        <v>44986</v>
      </c>
      <c r="T769" s="2">
        <v>45291</v>
      </c>
      <c r="U769" t="s">
        <v>129</v>
      </c>
      <c r="V769" s="2">
        <v>45210</v>
      </c>
      <c r="W769">
        <f t="shared" ref="W769:W781" si="68">MONTH(O769)</f>
        <v>9</v>
      </c>
      <c r="X769">
        <f t="shared" ref="X769:X781" si="69">YEAR(O769)</f>
        <v>2023</v>
      </c>
      <c r="Y769">
        <f t="shared" ref="Y769:Y781" si="70">IFERROR(MONTH(P769),0)</f>
        <v>10</v>
      </c>
      <c r="Z769">
        <f t="shared" ref="Z769:Z781" si="71">IFERROR(YEAR(P769),0)</f>
        <v>2023</v>
      </c>
      <c r="AA769" s="111">
        <f t="shared" ref="AA769:AA781" si="72">IFERROR(P769-O769,0)</f>
        <v>13.245375335645804</v>
      </c>
    </row>
    <row r="770" spans="1:27" x14ac:dyDescent="0.25">
      <c r="A770" s="53" t="s">
        <v>1189</v>
      </c>
      <c r="B770" t="s">
        <v>124</v>
      </c>
      <c r="C770" t="s">
        <v>1190</v>
      </c>
      <c r="D770" t="s">
        <v>148</v>
      </c>
      <c r="E770" t="s">
        <v>129</v>
      </c>
      <c r="F770" t="s">
        <v>129</v>
      </c>
      <c r="G770" t="s">
        <v>129</v>
      </c>
      <c r="H770" t="s">
        <v>128</v>
      </c>
      <c r="I770" s="53" t="s">
        <v>1069</v>
      </c>
      <c r="J770" s="53" t="s">
        <v>1186</v>
      </c>
      <c r="K770" t="s">
        <v>720</v>
      </c>
      <c r="L770" t="s">
        <v>129</v>
      </c>
      <c r="M770" t="s">
        <v>129</v>
      </c>
      <c r="N770" t="s">
        <v>129</v>
      </c>
      <c r="O770" s="54">
        <v>45191.531875601853</v>
      </c>
      <c r="P770" s="54">
        <v>45191.536205902776</v>
      </c>
      <c r="Q770" s="2">
        <v>45191</v>
      </c>
      <c r="R770" s="2">
        <v>45191</v>
      </c>
      <c r="S770" t="s">
        <v>129</v>
      </c>
      <c r="T770" t="s">
        <v>129</v>
      </c>
      <c r="U770" t="s">
        <v>129</v>
      </c>
      <c r="V770" s="2">
        <v>45191</v>
      </c>
      <c r="W770">
        <f t="shared" si="68"/>
        <v>9</v>
      </c>
      <c r="X770">
        <f t="shared" si="69"/>
        <v>2023</v>
      </c>
      <c r="Y770">
        <f t="shared" si="70"/>
        <v>9</v>
      </c>
      <c r="Z770">
        <f t="shared" si="71"/>
        <v>2023</v>
      </c>
      <c r="AA770" s="111">
        <f t="shared" si="72"/>
        <v>4.3303009224473499E-3</v>
      </c>
    </row>
    <row r="771" spans="1:27" x14ac:dyDescent="0.25">
      <c r="A771" s="53" t="s">
        <v>1191</v>
      </c>
      <c r="B771" t="s">
        <v>124</v>
      </c>
      <c r="C771" t="s">
        <v>1192</v>
      </c>
      <c r="D771" t="s">
        <v>148</v>
      </c>
      <c r="E771" t="s">
        <v>129</v>
      </c>
      <c r="F771" t="s">
        <v>129</v>
      </c>
      <c r="G771" t="s">
        <v>129</v>
      </c>
      <c r="H771" t="s">
        <v>128</v>
      </c>
      <c r="I771" s="53" t="s">
        <v>1069</v>
      </c>
      <c r="J771" s="53" t="s">
        <v>1186</v>
      </c>
      <c r="K771" t="s">
        <v>720</v>
      </c>
      <c r="L771" t="s">
        <v>129</v>
      </c>
      <c r="M771" t="s">
        <v>129</v>
      </c>
      <c r="N771" t="s">
        <v>129</v>
      </c>
      <c r="O771" s="54">
        <v>45190.383684918983</v>
      </c>
      <c r="P771" s="54">
        <v>45210.701706354164</v>
      </c>
      <c r="Q771" s="2">
        <v>44986</v>
      </c>
      <c r="R771" s="2">
        <v>45291</v>
      </c>
      <c r="S771" s="2">
        <v>44986</v>
      </c>
      <c r="T771" s="2">
        <v>45291</v>
      </c>
      <c r="U771" t="s">
        <v>129</v>
      </c>
      <c r="V771" s="2">
        <v>45210</v>
      </c>
      <c r="W771">
        <f t="shared" si="68"/>
        <v>9</v>
      </c>
      <c r="X771">
        <f t="shared" si="69"/>
        <v>2023</v>
      </c>
      <c r="Y771">
        <f t="shared" si="70"/>
        <v>10</v>
      </c>
      <c r="Z771">
        <f t="shared" si="71"/>
        <v>2023</v>
      </c>
      <c r="AA771" s="111">
        <f t="shared" si="72"/>
        <v>20.318021435181436</v>
      </c>
    </row>
    <row r="772" spans="1:27" x14ac:dyDescent="0.25">
      <c r="A772" s="53" t="s">
        <v>1193</v>
      </c>
      <c r="B772" t="s">
        <v>124</v>
      </c>
      <c r="C772" t="s">
        <v>1194</v>
      </c>
      <c r="D772" t="s">
        <v>148</v>
      </c>
      <c r="E772" t="s">
        <v>135</v>
      </c>
      <c r="F772" t="s">
        <v>129</v>
      </c>
      <c r="G772" t="s">
        <v>1183</v>
      </c>
      <c r="H772" t="s">
        <v>128</v>
      </c>
      <c r="I772" s="53" t="s">
        <v>1195</v>
      </c>
      <c r="J772" s="53" t="s">
        <v>1032</v>
      </c>
      <c r="K772" t="s">
        <v>720</v>
      </c>
      <c r="L772" t="s">
        <v>129</v>
      </c>
      <c r="M772" t="s">
        <v>570</v>
      </c>
      <c r="N772" t="s">
        <v>129</v>
      </c>
      <c r="O772" s="54">
        <v>45188.349361412038</v>
      </c>
      <c r="P772" s="54">
        <v>45204.400314606479</v>
      </c>
      <c r="Q772" s="2">
        <v>44986</v>
      </c>
      <c r="R772" s="2">
        <v>45291</v>
      </c>
      <c r="S772" s="2">
        <v>44986</v>
      </c>
      <c r="T772" s="2">
        <v>45291</v>
      </c>
      <c r="U772" s="2">
        <v>45190</v>
      </c>
      <c r="V772" s="2">
        <v>45204</v>
      </c>
      <c r="W772">
        <f t="shared" si="68"/>
        <v>9</v>
      </c>
      <c r="X772">
        <f t="shared" si="69"/>
        <v>2023</v>
      </c>
      <c r="Y772">
        <f t="shared" si="70"/>
        <v>10</v>
      </c>
      <c r="Z772">
        <f t="shared" si="71"/>
        <v>2023</v>
      </c>
      <c r="AA772" s="111">
        <f t="shared" si="72"/>
        <v>16.050953194440808</v>
      </c>
    </row>
    <row r="773" spans="1:27" x14ac:dyDescent="0.25">
      <c r="A773" s="53" t="s">
        <v>1196</v>
      </c>
      <c r="B773" t="s">
        <v>124</v>
      </c>
      <c r="C773" t="s">
        <v>1197</v>
      </c>
      <c r="D773" t="s">
        <v>148</v>
      </c>
      <c r="E773" t="s">
        <v>135</v>
      </c>
      <c r="F773" t="s">
        <v>1127</v>
      </c>
      <c r="G773" t="s">
        <v>1088</v>
      </c>
      <c r="H773" t="s">
        <v>128</v>
      </c>
      <c r="I773" s="53" t="s">
        <v>1039</v>
      </c>
      <c r="J773" s="53" t="s">
        <v>1032</v>
      </c>
      <c r="K773" t="s">
        <v>720</v>
      </c>
      <c r="L773" t="s">
        <v>129</v>
      </c>
      <c r="M773" t="s">
        <v>129</v>
      </c>
      <c r="N773" t="s">
        <v>129</v>
      </c>
      <c r="O773" s="54">
        <v>45182.386630717592</v>
      </c>
      <c r="P773" s="54">
        <v>45261.529123981483</v>
      </c>
      <c r="Q773" s="2">
        <v>44986</v>
      </c>
      <c r="R773" s="2">
        <v>45291</v>
      </c>
      <c r="S773" s="2">
        <v>44986</v>
      </c>
      <c r="T773" s="2">
        <v>45291</v>
      </c>
      <c r="U773" s="2">
        <v>45243</v>
      </c>
      <c r="V773" s="2">
        <v>45261</v>
      </c>
      <c r="W773">
        <f t="shared" si="68"/>
        <v>9</v>
      </c>
      <c r="X773">
        <f t="shared" si="69"/>
        <v>2023</v>
      </c>
      <c r="Y773">
        <f t="shared" si="70"/>
        <v>12</v>
      </c>
      <c r="Z773">
        <f t="shared" si="71"/>
        <v>2023</v>
      </c>
      <c r="AA773" s="111">
        <f t="shared" si="72"/>
        <v>79.142493263891083</v>
      </c>
    </row>
    <row r="774" spans="1:27" x14ac:dyDescent="0.25">
      <c r="A774" s="53" t="s">
        <v>1198</v>
      </c>
      <c r="B774" t="s">
        <v>124</v>
      </c>
      <c r="C774" t="s">
        <v>1199</v>
      </c>
      <c r="D774" t="s">
        <v>148</v>
      </c>
      <c r="E774" t="s">
        <v>206</v>
      </c>
      <c r="F774" t="s">
        <v>1200</v>
      </c>
      <c r="G774" t="s">
        <v>1088</v>
      </c>
      <c r="H774" t="s">
        <v>128</v>
      </c>
      <c r="I774" s="53" t="s">
        <v>1108</v>
      </c>
      <c r="J774" s="53" t="s">
        <v>1032</v>
      </c>
      <c r="K774" t="s">
        <v>720</v>
      </c>
      <c r="L774" t="s">
        <v>129</v>
      </c>
      <c r="M774" t="s">
        <v>129</v>
      </c>
      <c r="N774" t="s">
        <v>129</v>
      </c>
      <c r="O774" s="54">
        <v>45180.48737490741</v>
      </c>
      <c r="P774" s="54">
        <v>45225.783602997682</v>
      </c>
      <c r="Q774" t="s">
        <v>129</v>
      </c>
      <c r="R774" t="s">
        <v>129</v>
      </c>
      <c r="S774" t="s">
        <v>129</v>
      </c>
      <c r="T774" t="s">
        <v>129</v>
      </c>
      <c r="U774" s="2">
        <v>45187</v>
      </c>
      <c r="V774" s="2">
        <v>45225</v>
      </c>
      <c r="W774">
        <f t="shared" si="68"/>
        <v>9</v>
      </c>
      <c r="X774">
        <f t="shared" si="69"/>
        <v>2023</v>
      </c>
      <c r="Y774">
        <f t="shared" si="70"/>
        <v>10</v>
      </c>
      <c r="Z774">
        <f t="shared" si="71"/>
        <v>2023</v>
      </c>
      <c r="AA774" s="111">
        <f t="shared" si="72"/>
        <v>45.296228090272052</v>
      </c>
    </row>
    <row r="775" spans="1:27" x14ac:dyDescent="0.25">
      <c r="A775" s="53" t="s">
        <v>1201</v>
      </c>
      <c r="B775" t="s">
        <v>124</v>
      </c>
      <c r="C775" t="s">
        <v>1202</v>
      </c>
      <c r="D775" t="s">
        <v>148</v>
      </c>
      <c r="E775" t="s">
        <v>129</v>
      </c>
      <c r="F775" t="s">
        <v>129</v>
      </c>
      <c r="G775" t="s">
        <v>129</v>
      </c>
      <c r="H775" t="s">
        <v>128</v>
      </c>
      <c r="I775" t="s">
        <v>129</v>
      </c>
      <c r="J775" s="53" t="s">
        <v>1032</v>
      </c>
      <c r="K775" t="s">
        <v>720</v>
      </c>
      <c r="L775" t="s">
        <v>129</v>
      </c>
      <c r="M775" t="s">
        <v>129</v>
      </c>
      <c r="N775" t="s">
        <v>129</v>
      </c>
      <c r="O775" s="54">
        <v>45180.364226956015</v>
      </c>
      <c r="P775" s="54">
        <v>45194.378500833336</v>
      </c>
      <c r="Q775" s="2">
        <v>44986</v>
      </c>
      <c r="R775" s="2">
        <v>45291</v>
      </c>
      <c r="S775" s="2">
        <v>44986</v>
      </c>
      <c r="T775" s="2">
        <v>45291</v>
      </c>
      <c r="U775" t="s">
        <v>129</v>
      </c>
      <c r="V775" s="2">
        <v>45194</v>
      </c>
      <c r="W775">
        <f t="shared" si="68"/>
        <v>9</v>
      </c>
      <c r="X775">
        <f t="shared" si="69"/>
        <v>2023</v>
      </c>
      <c r="Y775">
        <f t="shared" si="70"/>
        <v>9</v>
      </c>
      <c r="Z775">
        <f t="shared" si="71"/>
        <v>2023</v>
      </c>
      <c r="AA775" s="111">
        <f t="shared" si="72"/>
        <v>14.014273877321102</v>
      </c>
    </row>
    <row r="776" spans="1:27" x14ac:dyDescent="0.25">
      <c r="A776" s="53" t="s">
        <v>1203</v>
      </c>
      <c r="B776" t="s">
        <v>124</v>
      </c>
      <c r="C776" t="s">
        <v>1204</v>
      </c>
      <c r="D776" t="s">
        <v>148</v>
      </c>
      <c r="E776" t="s">
        <v>129</v>
      </c>
      <c r="F776" t="s">
        <v>129</v>
      </c>
      <c r="G776" t="s">
        <v>129</v>
      </c>
      <c r="H776" t="s">
        <v>128</v>
      </c>
      <c r="I776" t="s">
        <v>129</v>
      </c>
      <c r="J776" s="53" t="s">
        <v>1032</v>
      </c>
      <c r="K776" t="s">
        <v>720</v>
      </c>
      <c r="L776" t="s">
        <v>129</v>
      </c>
      <c r="M776" t="s">
        <v>129</v>
      </c>
      <c r="N776" t="s">
        <v>129</v>
      </c>
      <c r="O776" s="54">
        <v>45180.362108344911</v>
      </c>
      <c r="P776" s="54">
        <v>45194.380271458336</v>
      </c>
      <c r="Q776" s="2">
        <v>44986</v>
      </c>
      <c r="R776" s="2">
        <v>45291</v>
      </c>
      <c r="S776" s="2">
        <v>44986</v>
      </c>
      <c r="T776" s="2">
        <v>45291</v>
      </c>
      <c r="U776" t="s">
        <v>129</v>
      </c>
      <c r="V776" s="2">
        <v>45194</v>
      </c>
      <c r="W776">
        <f t="shared" si="68"/>
        <v>9</v>
      </c>
      <c r="X776">
        <f t="shared" si="69"/>
        <v>2023</v>
      </c>
      <c r="Y776">
        <f t="shared" si="70"/>
        <v>9</v>
      </c>
      <c r="Z776">
        <f t="shared" si="71"/>
        <v>2023</v>
      </c>
      <c r="AA776" s="111">
        <f t="shared" si="72"/>
        <v>14.018163113425544</v>
      </c>
    </row>
    <row r="777" spans="1:27" x14ac:dyDescent="0.25">
      <c r="A777" s="53" t="s">
        <v>1205</v>
      </c>
      <c r="B777" t="s">
        <v>124</v>
      </c>
      <c r="C777" t="s">
        <v>1206</v>
      </c>
      <c r="D777" t="s">
        <v>148</v>
      </c>
      <c r="E777" t="s">
        <v>129</v>
      </c>
      <c r="F777" t="s">
        <v>129</v>
      </c>
      <c r="G777" t="s">
        <v>129</v>
      </c>
      <c r="H777" t="s">
        <v>128</v>
      </c>
      <c r="I777" t="s">
        <v>129</v>
      </c>
      <c r="J777" s="53" t="s">
        <v>1032</v>
      </c>
      <c r="K777" t="s">
        <v>720</v>
      </c>
      <c r="L777" t="s">
        <v>129</v>
      </c>
      <c r="M777" t="s">
        <v>129</v>
      </c>
      <c r="N777" t="s">
        <v>129</v>
      </c>
      <c r="O777" s="54">
        <v>45177.330241307871</v>
      </c>
      <c r="P777" s="54">
        <v>45194.377816099535</v>
      </c>
      <c r="Q777" s="2">
        <v>44986</v>
      </c>
      <c r="R777" s="2">
        <v>45291</v>
      </c>
      <c r="S777" s="2">
        <v>44986</v>
      </c>
      <c r="T777" s="2">
        <v>45291</v>
      </c>
      <c r="U777" t="s">
        <v>129</v>
      </c>
      <c r="V777" s="2">
        <v>45194</v>
      </c>
      <c r="W777">
        <f t="shared" si="68"/>
        <v>9</v>
      </c>
      <c r="X777">
        <f t="shared" si="69"/>
        <v>2023</v>
      </c>
      <c r="Y777">
        <f t="shared" si="70"/>
        <v>9</v>
      </c>
      <c r="Z777">
        <f t="shared" si="71"/>
        <v>2023</v>
      </c>
      <c r="AA777" s="111">
        <f t="shared" si="72"/>
        <v>17.047574791664374</v>
      </c>
    </row>
    <row r="778" spans="1:27" x14ac:dyDescent="0.25">
      <c r="A778" s="53" t="s">
        <v>1207</v>
      </c>
      <c r="B778" t="s">
        <v>124</v>
      </c>
      <c r="C778" t="s">
        <v>1208</v>
      </c>
      <c r="D778" t="s">
        <v>148</v>
      </c>
      <c r="E778" t="s">
        <v>129</v>
      </c>
      <c r="F778" t="s">
        <v>129</v>
      </c>
      <c r="G778" t="s">
        <v>129</v>
      </c>
      <c r="H778" t="s">
        <v>128</v>
      </c>
      <c r="I778" t="s">
        <v>129</v>
      </c>
      <c r="J778" s="53" t="s">
        <v>1032</v>
      </c>
      <c r="K778" t="s">
        <v>720</v>
      </c>
      <c r="L778" t="s">
        <v>129</v>
      </c>
      <c r="M778" t="s">
        <v>129</v>
      </c>
      <c r="N778" t="s">
        <v>129</v>
      </c>
      <c r="O778" s="54">
        <v>45176.35359677083</v>
      </c>
      <c r="P778" s="54">
        <v>45194.374104386574</v>
      </c>
      <c r="Q778" s="2">
        <v>44986</v>
      </c>
      <c r="R778" s="2">
        <v>45291</v>
      </c>
      <c r="S778" s="2">
        <v>44986</v>
      </c>
      <c r="T778" s="2">
        <v>45291</v>
      </c>
      <c r="U778" t="s">
        <v>129</v>
      </c>
      <c r="V778" s="2">
        <v>45194</v>
      </c>
      <c r="W778">
        <f t="shared" si="68"/>
        <v>9</v>
      </c>
      <c r="X778">
        <f t="shared" si="69"/>
        <v>2023</v>
      </c>
      <c r="Y778">
        <f t="shared" si="70"/>
        <v>9</v>
      </c>
      <c r="Z778">
        <f t="shared" si="71"/>
        <v>2023</v>
      </c>
      <c r="AA778" s="111">
        <f t="shared" si="72"/>
        <v>18.020507615743554</v>
      </c>
    </row>
    <row r="779" spans="1:27" x14ac:dyDescent="0.25">
      <c r="A779" s="53" t="s">
        <v>1209</v>
      </c>
      <c r="B779" t="s">
        <v>124</v>
      </c>
      <c r="C779" t="s">
        <v>1210</v>
      </c>
      <c r="D779" t="s">
        <v>148</v>
      </c>
      <c r="E779" t="s">
        <v>129</v>
      </c>
      <c r="F779" t="s">
        <v>1211</v>
      </c>
      <c r="G779" t="s">
        <v>129</v>
      </c>
      <c r="H779" t="s">
        <v>128</v>
      </c>
      <c r="I779" t="s">
        <v>129</v>
      </c>
      <c r="J779" s="53" t="s">
        <v>1032</v>
      </c>
      <c r="K779" t="s">
        <v>720</v>
      </c>
      <c r="L779" t="s">
        <v>129</v>
      </c>
      <c r="M779" t="s">
        <v>129</v>
      </c>
      <c r="N779" t="s">
        <v>129</v>
      </c>
      <c r="O779" s="54">
        <v>45176.349887638891</v>
      </c>
      <c r="P779" s="54">
        <v>45181.701335081016</v>
      </c>
      <c r="Q779" s="2">
        <v>44986</v>
      </c>
      <c r="R779" s="2">
        <v>45291</v>
      </c>
      <c r="S779" s="2">
        <v>44986</v>
      </c>
      <c r="T779" s="2">
        <v>45291</v>
      </c>
      <c r="U779" s="2">
        <v>45181</v>
      </c>
      <c r="V779" s="2">
        <v>45181</v>
      </c>
      <c r="W779">
        <f t="shared" si="68"/>
        <v>9</v>
      </c>
      <c r="X779">
        <f t="shared" si="69"/>
        <v>2023</v>
      </c>
      <c r="Y779">
        <f t="shared" si="70"/>
        <v>9</v>
      </c>
      <c r="Z779">
        <f t="shared" si="71"/>
        <v>2023</v>
      </c>
      <c r="AA779" s="111">
        <f t="shared" si="72"/>
        <v>5.3514474421244813</v>
      </c>
    </row>
    <row r="780" spans="1:27" x14ac:dyDescent="0.25">
      <c r="A780" s="53" t="s">
        <v>1212</v>
      </c>
      <c r="B780" t="s">
        <v>124</v>
      </c>
      <c r="C780" t="s">
        <v>1213</v>
      </c>
      <c r="D780" t="s">
        <v>148</v>
      </c>
      <c r="E780" t="s">
        <v>129</v>
      </c>
      <c r="F780" t="s">
        <v>129</v>
      </c>
      <c r="G780" t="s">
        <v>129</v>
      </c>
      <c r="H780" t="s">
        <v>128</v>
      </c>
      <c r="I780" t="s">
        <v>129</v>
      </c>
      <c r="J780" s="53" t="s">
        <v>1032</v>
      </c>
      <c r="K780" t="s">
        <v>720</v>
      </c>
      <c r="L780" t="s">
        <v>129</v>
      </c>
      <c r="M780" t="s">
        <v>129</v>
      </c>
      <c r="N780" t="s">
        <v>129</v>
      </c>
      <c r="O780" s="54">
        <v>45175.335614317133</v>
      </c>
      <c r="P780" s="54">
        <v>45182.374350497688</v>
      </c>
      <c r="Q780" s="2">
        <v>44986</v>
      </c>
      <c r="R780" s="2">
        <v>45291</v>
      </c>
      <c r="S780" s="2">
        <v>44986</v>
      </c>
      <c r="T780" s="2">
        <v>45291</v>
      </c>
      <c r="U780" t="s">
        <v>129</v>
      </c>
      <c r="V780" s="2">
        <v>45182</v>
      </c>
      <c r="W780">
        <f t="shared" si="68"/>
        <v>9</v>
      </c>
      <c r="X780">
        <f t="shared" si="69"/>
        <v>2023</v>
      </c>
      <c r="Y780">
        <f t="shared" si="70"/>
        <v>9</v>
      </c>
      <c r="Z780">
        <f t="shared" si="71"/>
        <v>2023</v>
      </c>
      <c r="AA780" s="111">
        <f t="shared" si="72"/>
        <v>7.0387361805551336</v>
      </c>
    </row>
    <row r="781" spans="1:27" x14ac:dyDescent="0.25">
      <c r="A781" s="53" t="s">
        <v>1214</v>
      </c>
      <c r="B781" t="s">
        <v>124</v>
      </c>
      <c r="C781" t="s">
        <v>1215</v>
      </c>
      <c r="D781" t="s">
        <v>148</v>
      </c>
      <c r="E781" t="s">
        <v>127</v>
      </c>
      <c r="F781" t="s">
        <v>1162</v>
      </c>
      <c r="G781" t="s">
        <v>1077</v>
      </c>
      <c r="H781" t="s">
        <v>128</v>
      </c>
      <c r="I781" s="53" t="s">
        <v>1069</v>
      </c>
      <c r="J781" s="53" t="s">
        <v>1032</v>
      </c>
      <c r="K781" t="s">
        <v>720</v>
      </c>
      <c r="L781" t="s">
        <v>129</v>
      </c>
      <c r="M781" t="s">
        <v>129</v>
      </c>
      <c r="N781" t="s">
        <v>129</v>
      </c>
      <c r="O781" s="54">
        <v>45174.499611898151</v>
      </c>
      <c r="P781" s="54">
        <v>45246.70763636574</v>
      </c>
      <c r="Q781" s="2">
        <v>44986</v>
      </c>
      <c r="R781" s="2">
        <v>45291</v>
      </c>
      <c r="S781" s="2">
        <v>44986</v>
      </c>
      <c r="T781" s="2">
        <v>45291</v>
      </c>
      <c r="U781" s="2">
        <v>45229</v>
      </c>
      <c r="V781" s="2">
        <v>45246</v>
      </c>
      <c r="W781">
        <f t="shared" si="68"/>
        <v>9</v>
      </c>
      <c r="X781">
        <f t="shared" si="69"/>
        <v>2023</v>
      </c>
      <c r="Y781">
        <f t="shared" si="70"/>
        <v>11</v>
      </c>
      <c r="Z781">
        <f t="shared" si="71"/>
        <v>2023</v>
      </c>
      <c r="AA781" s="111">
        <f t="shared" si="72"/>
        <v>72.208024467588984</v>
      </c>
    </row>
    <row r="782" spans="1:27" x14ac:dyDescent="0.25">
      <c r="A782" s="53" t="s">
        <v>1216</v>
      </c>
      <c r="B782" t="s">
        <v>124</v>
      </c>
      <c r="C782" t="s">
        <v>1217</v>
      </c>
      <c r="D782" t="s">
        <v>148</v>
      </c>
      <c r="E782" t="s">
        <v>127</v>
      </c>
      <c r="F782" t="s">
        <v>1162</v>
      </c>
      <c r="G782" t="s">
        <v>1104</v>
      </c>
      <c r="H782" t="s">
        <v>128</v>
      </c>
      <c r="I782" s="53" t="s">
        <v>1069</v>
      </c>
      <c r="J782" s="53" t="s">
        <v>1032</v>
      </c>
      <c r="K782" t="s">
        <v>720</v>
      </c>
      <c r="L782" t="s">
        <v>129</v>
      </c>
      <c r="M782" t="s">
        <v>129</v>
      </c>
      <c r="N782" t="s">
        <v>129</v>
      </c>
      <c r="O782" s="54">
        <v>45174.498919444442</v>
      </c>
      <c r="P782" s="54">
        <v>45250.792188761574</v>
      </c>
      <c r="Q782" s="2">
        <v>44986</v>
      </c>
      <c r="R782" s="2">
        <v>45291</v>
      </c>
      <c r="S782" s="2">
        <v>44986</v>
      </c>
      <c r="T782" s="2">
        <v>45291</v>
      </c>
      <c r="U782" s="2">
        <v>45226</v>
      </c>
      <c r="V782" s="2">
        <v>45250</v>
      </c>
      <c r="W782">
        <f t="shared" ref="W782:W807" si="73">MONTH(O782)</f>
        <v>9</v>
      </c>
      <c r="X782">
        <f t="shared" ref="X782:X807" si="74">YEAR(O782)</f>
        <v>2023</v>
      </c>
      <c r="Y782">
        <f t="shared" ref="Y782:Y807" si="75">IFERROR(MONTH(P782),0)</f>
        <v>11</v>
      </c>
      <c r="Z782">
        <f t="shared" ref="Z782:Z807" si="76">IFERROR(YEAR(P782),0)</f>
        <v>2023</v>
      </c>
    </row>
    <row r="783" spans="1:27" x14ac:dyDescent="0.25">
      <c r="A783" s="53" t="s">
        <v>1218</v>
      </c>
      <c r="B783" t="s">
        <v>124</v>
      </c>
      <c r="C783" t="s">
        <v>1219</v>
      </c>
      <c r="D783" t="s">
        <v>148</v>
      </c>
      <c r="E783" t="s">
        <v>129</v>
      </c>
      <c r="F783" t="s">
        <v>129</v>
      </c>
      <c r="G783" t="s">
        <v>129</v>
      </c>
      <c r="H783" t="s">
        <v>128</v>
      </c>
      <c r="I783" t="s">
        <v>129</v>
      </c>
      <c r="J783" s="53" t="s">
        <v>1032</v>
      </c>
      <c r="K783" t="s">
        <v>720</v>
      </c>
      <c r="L783" t="s">
        <v>129</v>
      </c>
      <c r="M783" t="s">
        <v>129</v>
      </c>
      <c r="N783" t="s">
        <v>129</v>
      </c>
      <c r="O783" s="54">
        <v>45174.376535787036</v>
      </c>
      <c r="P783" s="54">
        <v>45182.539133935185</v>
      </c>
      <c r="Q783" s="2">
        <v>44986</v>
      </c>
      <c r="R783" s="2">
        <v>45291</v>
      </c>
      <c r="S783" s="2">
        <v>44986</v>
      </c>
      <c r="T783" s="2">
        <v>45291</v>
      </c>
      <c r="U783" t="s">
        <v>129</v>
      </c>
      <c r="V783" s="2">
        <v>45182</v>
      </c>
      <c r="W783">
        <f t="shared" si="73"/>
        <v>9</v>
      </c>
      <c r="X783">
        <f t="shared" si="74"/>
        <v>2023</v>
      </c>
      <c r="Y783">
        <f t="shared" si="75"/>
        <v>9</v>
      </c>
      <c r="Z783">
        <f t="shared" si="76"/>
        <v>2023</v>
      </c>
    </row>
    <row r="784" spans="1:27" x14ac:dyDescent="0.25">
      <c r="A784" s="53" t="s">
        <v>1220</v>
      </c>
      <c r="B784" t="s">
        <v>124</v>
      </c>
      <c r="C784" t="s">
        <v>1221</v>
      </c>
      <c r="D784" t="s">
        <v>148</v>
      </c>
      <c r="E784" t="s">
        <v>135</v>
      </c>
      <c r="F784" t="s">
        <v>1211</v>
      </c>
      <c r="G784" t="s">
        <v>1088</v>
      </c>
      <c r="H784" t="s">
        <v>128</v>
      </c>
      <c r="I784" t="s">
        <v>129</v>
      </c>
      <c r="J784" s="53" t="s">
        <v>1032</v>
      </c>
      <c r="K784" t="s">
        <v>720</v>
      </c>
      <c r="L784" t="s">
        <v>129</v>
      </c>
      <c r="M784" t="s">
        <v>129</v>
      </c>
      <c r="N784" t="s">
        <v>129</v>
      </c>
      <c r="O784" s="54">
        <v>45173.693636956021</v>
      </c>
      <c r="P784" s="54">
        <v>45271.543101944444</v>
      </c>
      <c r="Q784" s="2">
        <v>44986</v>
      </c>
      <c r="R784" s="2">
        <v>45291</v>
      </c>
      <c r="S784" s="2">
        <v>44986</v>
      </c>
      <c r="T784" s="2">
        <v>45291</v>
      </c>
      <c r="U784" s="2">
        <v>45176</v>
      </c>
      <c r="V784" s="2">
        <v>45271</v>
      </c>
      <c r="W784">
        <f t="shared" si="73"/>
        <v>9</v>
      </c>
      <c r="X784">
        <f t="shared" si="74"/>
        <v>2023</v>
      </c>
      <c r="Y784">
        <f t="shared" si="75"/>
        <v>12</v>
      </c>
      <c r="Z784">
        <f t="shared" si="76"/>
        <v>2023</v>
      </c>
    </row>
    <row r="785" spans="1:26" x14ac:dyDescent="0.25">
      <c r="A785" s="53" t="s">
        <v>1222</v>
      </c>
      <c r="B785" t="s">
        <v>124</v>
      </c>
      <c r="C785" t="s">
        <v>1223</v>
      </c>
      <c r="D785" t="s">
        <v>171</v>
      </c>
      <c r="E785" t="s">
        <v>129</v>
      </c>
      <c r="F785" t="s">
        <v>129</v>
      </c>
      <c r="G785" t="s">
        <v>129</v>
      </c>
      <c r="H785" t="s">
        <v>128</v>
      </c>
      <c r="I785" s="53" t="s">
        <v>1069</v>
      </c>
      <c r="J785" s="53" t="s">
        <v>970</v>
      </c>
      <c r="K785" t="s">
        <v>720</v>
      </c>
      <c r="L785" t="s">
        <v>129</v>
      </c>
      <c r="M785" t="s">
        <v>129</v>
      </c>
      <c r="N785" t="s">
        <v>129</v>
      </c>
      <c r="O785" s="54">
        <v>45168.502747060185</v>
      </c>
      <c r="P785" s="54">
        <v>45189.394997557873</v>
      </c>
      <c r="Q785" s="2">
        <v>44986</v>
      </c>
      <c r="R785" s="2">
        <v>45291</v>
      </c>
      <c r="S785" s="2">
        <v>44986</v>
      </c>
      <c r="T785" s="2">
        <v>45291</v>
      </c>
      <c r="U785" t="s">
        <v>129</v>
      </c>
      <c r="V785" t="s">
        <v>129</v>
      </c>
      <c r="W785">
        <f t="shared" si="73"/>
        <v>8</v>
      </c>
      <c r="X785">
        <f t="shared" si="74"/>
        <v>2023</v>
      </c>
      <c r="Y785">
        <f t="shared" si="75"/>
        <v>9</v>
      </c>
      <c r="Z785">
        <f t="shared" si="76"/>
        <v>2023</v>
      </c>
    </row>
    <row r="786" spans="1:26" x14ac:dyDescent="0.25">
      <c r="A786" s="53" t="s">
        <v>1224</v>
      </c>
      <c r="B786" t="s">
        <v>124</v>
      </c>
      <c r="C786" t="s">
        <v>1225</v>
      </c>
      <c r="D786" t="s">
        <v>148</v>
      </c>
      <c r="E786" t="s">
        <v>206</v>
      </c>
      <c r="F786" t="s">
        <v>1200</v>
      </c>
      <c r="G786" t="s">
        <v>1088</v>
      </c>
      <c r="H786" t="s">
        <v>128</v>
      </c>
      <c r="I786" s="53" t="s">
        <v>1069</v>
      </c>
      <c r="J786" s="53" t="s">
        <v>970</v>
      </c>
      <c r="K786" t="s">
        <v>720</v>
      </c>
      <c r="L786" t="s">
        <v>129</v>
      </c>
      <c r="M786" t="s">
        <v>129</v>
      </c>
      <c r="N786" t="s">
        <v>129</v>
      </c>
      <c r="O786" s="54">
        <v>45168.410962615744</v>
      </c>
      <c r="P786" s="54">
        <v>45225.783756817131</v>
      </c>
      <c r="Q786" s="2">
        <v>44986</v>
      </c>
      <c r="R786" s="2">
        <v>45291</v>
      </c>
      <c r="S786" s="2">
        <v>44986</v>
      </c>
      <c r="T786" s="2">
        <v>45291</v>
      </c>
      <c r="U786" s="2">
        <v>45188</v>
      </c>
      <c r="V786" s="2">
        <v>45225</v>
      </c>
      <c r="W786">
        <f t="shared" si="73"/>
        <v>8</v>
      </c>
      <c r="X786">
        <f t="shared" si="74"/>
        <v>2023</v>
      </c>
      <c r="Y786">
        <f t="shared" si="75"/>
        <v>10</v>
      </c>
      <c r="Z786">
        <f t="shared" si="76"/>
        <v>2023</v>
      </c>
    </row>
    <row r="787" spans="1:26" hidden="1" x14ac:dyDescent="0.25">
      <c r="A787" s="53" t="s">
        <v>556</v>
      </c>
      <c r="B787" t="s">
        <v>124</v>
      </c>
      <c r="C787" t="s">
        <v>557</v>
      </c>
      <c r="D787" t="s">
        <v>171</v>
      </c>
      <c r="E787" t="s">
        <v>135</v>
      </c>
      <c r="F787" t="s">
        <v>23</v>
      </c>
      <c r="G787" t="s">
        <v>104</v>
      </c>
      <c r="H787" t="s">
        <v>128</v>
      </c>
      <c r="I787" t="s">
        <v>129</v>
      </c>
      <c r="J787" s="53" t="s">
        <v>130</v>
      </c>
      <c r="K787" t="s">
        <v>131</v>
      </c>
      <c r="L787" t="s">
        <v>129</v>
      </c>
      <c r="M787" t="s">
        <v>580</v>
      </c>
      <c r="N787" t="s">
        <v>714</v>
      </c>
      <c r="O787" s="54">
        <v>45161.44124630787</v>
      </c>
      <c r="P787" s="54">
        <v>45394.383306527779</v>
      </c>
      <c r="Q787" s="2">
        <v>45204</v>
      </c>
      <c r="R787" s="2">
        <v>44925</v>
      </c>
      <c r="S787" s="2">
        <v>45292</v>
      </c>
      <c r="T787" s="2">
        <v>45657</v>
      </c>
      <c r="U787" s="2">
        <v>45208</v>
      </c>
      <c r="V787" t="s">
        <v>129</v>
      </c>
      <c r="W787">
        <f t="shared" si="73"/>
        <v>8</v>
      </c>
      <c r="X787">
        <f t="shared" si="74"/>
        <v>2023</v>
      </c>
      <c r="Y787">
        <f t="shared" si="75"/>
        <v>4</v>
      </c>
      <c r="Z787">
        <f t="shared" si="76"/>
        <v>2024</v>
      </c>
    </row>
    <row r="788" spans="1:26" x14ac:dyDescent="0.25">
      <c r="A788" s="53" t="s">
        <v>1226</v>
      </c>
      <c r="B788" t="s">
        <v>124</v>
      </c>
      <c r="C788" t="s">
        <v>1227</v>
      </c>
      <c r="D788" t="s">
        <v>148</v>
      </c>
      <c r="E788" t="s">
        <v>288</v>
      </c>
      <c r="F788" t="s">
        <v>1200</v>
      </c>
      <c r="G788" t="s">
        <v>1104</v>
      </c>
      <c r="H788" t="s">
        <v>128</v>
      </c>
      <c r="I788" s="53" t="s">
        <v>1069</v>
      </c>
      <c r="J788" s="53" t="s">
        <v>1032</v>
      </c>
      <c r="K788" t="s">
        <v>720</v>
      </c>
      <c r="L788" t="s">
        <v>129</v>
      </c>
      <c r="M788" t="s">
        <v>129</v>
      </c>
      <c r="N788" t="s">
        <v>129</v>
      </c>
      <c r="O788" s="54">
        <v>45139.632549756941</v>
      </c>
      <c r="P788" s="54">
        <v>45204.664074178239</v>
      </c>
      <c r="Q788" s="2">
        <v>45168</v>
      </c>
      <c r="R788" s="2">
        <v>45197</v>
      </c>
      <c r="S788" s="2">
        <v>45168</v>
      </c>
      <c r="T788" s="2">
        <v>45197</v>
      </c>
      <c r="U788" s="2">
        <v>45187</v>
      </c>
      <c r="V788" s="2">
        <v>45204</v>
      </c>
      <c r="W788">
        <f t="shared" si="73"/>
        <v>8</v>
      </c>
      <c r="X788">
        <f t="shared" si="74"/>
        <v>2023</v>
      </c>
      <c r="Y788">
        <f t="shared" si="75"/>
        <v>10</v>
      </c>
      <c r="Z788">
        <f t="shared" si="76"/>
        <v>2023</v>
      </c>
    </row>
    <row r="789" spans="1:26" x14ac:dyDescent="0.25">
      <c r="A789" s="53" t="s">
        <v>1228</v>
      </c>
      <c r="B789" t="s">
        <v>124</v>
      </c>
      <c r="C789" t="s">
        <v>1229</v>
      </c>
      <c r="D789" t="s">
        <v>148</v>
      </c>
      <c r="E789" t="s">
        <v>416</v>
      </c>
      <c r="F789" t="s">
        <v>1230</v>
      </c>
      <c r="G789" t="s">
        <v>1088</v>
      </c>
      <c r="H789" t="s">
        <v>128</v>
      </c>
      <c r="I789" s="53" t="s">
        <v>1195</v>
      </c>
      <c r="J789" s="53" t="s">
        <v>1032</v>
      </c>
      <c r="K789" t="s">
        <v>720</v>
      </c>
      <c r="L789" t="s">
        <v>129</v>
      </c>
      <c r="M789" t="s">
        <v>570</v>
      </c>
      <c r="N789" t="s">
        <v>129</v>
      </c>
      <c r="O789" s="54">
        <v>45139.603993807868</v>
      </c>
      <c r="P789" s="54">
        <v>45181.508310868056</v>
      </c>
      <c r="Q789" s="2">
        <v>45141</v>
      </c>
      <c r="R789" s="2">
        <v>45176</v>
      </c>
      <c r="S789" s="2">
        <v>45141</v>
      </c>
      <c r="T789" s="2">
        <v>45176</v>
      </c>
      <c r="U789" s="2">
        <v>45145</v>
      </c>
      <c r="V789" s="2">
        <v>45181</v>
      </c>
      <c r="W789">
        <f t="shared" si="73"/>
        <v>8</v>
      </c>
      <c r="X789">
        <f t="shared" si="74"/>
        <v>2023</v>
      </c>
      <c r="Y789">
        <f t="shared" si="75"/>
        <v>9</v>
      </c>
      <c r="Z789">
        <f t="shared" si="76"/>
        <v>2023</v>
      </c>
    </row>
    <row r="790" spans="1:26" x14ac:dyDescent="0.25">
      <c r="A790" s="53" t="s">
        <v>1231</v>
      </c>
      <c r="B790" t="s">
        <v>124</v>
      </c>
      <c r="C790" t="s">
        <v>1232</v>
      </c>
      <c r="D790" t="s">
        <v>148</v>
      </c>
      <c r="E790" t="s">
        <v>416</v>
      </c>
      <c r="F790" t="s">
        <v>1230</v>
      </c>
      <c r="G790" t="s">
        <v>1088</v>
      </c>
      <c r="H790" t="s">
        <v>128</v>
      </c>
      <c r="I790" s="53" t="s">
        <v>1195</v>
      </c>
      <c r="J790" s="53" t="s">
        <v>1032</v>
      </c>
      <c r="K790" t="s">
        <v>720</v>
      </c>
      <c r="L790" t="s">
        <v>129</v>
      </c>
      <c r="M790" t="s">
        <v>570</v>
      </c>
      <c r="N790" t="s">
        <v>129</v>
      </c>
      <c r="O790" s="54">
        <v>45139.600028159723</v>
      </c>
      <c r="P790" s="54">
        <v>45181.700756087965</v>
      </c>
      <c r="Q790" s="2">
        <v>45141</v>
      </c>
      <c r="R790" s="2">
        <v>45176</v>
      </c>
      <c r="S790" s="2">
        <v>45141</v>
      </c>
      <c r="T790" s="2">
        <v>45176</v>
      </c>
      <c r="U790" s="2">
        <v>45147</v>
      </c>
      <c r="V790" s="2">
        <v>45181</v>
      </c>
      <c r="W790">
        <f t="shared" si="73"/>
        <v>8</v>
      </c>
      <c r="X790">
        <f t="shared" si="74"/>
        <v>2023</v>
      </c>
      <c r="Y790">
        <f t="shared" si="75"/>
        <v>9</v>
      </c>
      <c r="Z790">
        <f t="shared" si="76"/>
        <v>2023</v>
      </c>
    </row>
    <row r="791" spans="1:26" x14ac:dyDescent="0.25">
      <c r="A791" s="53" t="s">
        <v>1233</v>
      </c>
      <c r="B791" t="s">
        <v>124</v>
      </c>
      <c r="C791" t="s">
        <v>1234</v>
      </c>
      <c r="D791" t="s">
        <v>148</v>
      </c>
      <c r="E791" t="s">
        <v>127</v>
      </c>
      <c r="F791" t="s">
        <v>1235</v>
      </c>
      <c r="G791" t="s">
        <v>1077</v>
      </c>
      <c r="H791" t="s">
        <v>128</v>
      </c>
      <c r="I791" s="53" t="s">
        <v>1099</v>
      </c>
      <c r="J791" s="53" t="s">
        <v>1100</v>
      </c>
      <c r="K791" t="s">
        <v>720</v>
      </c>
      <c r="L791" t="s">
        <v>129</v>
      </c>
      <c r="M791" t="s">
        <v>129</v>
      </c>
      <c r="N791" t="s">
        <v>129</v>
      </c>
      <c r="O791" s="54">
        <v>45138.42567109954</v>
      </c>
      <c r="P791" s="54">
        <v>45204.664157754632</v>
      </c>
      <c r="Q791" s="2">
        <v>45141</v>
      </c>
      <c r="R791" s="2">
        <v>45176</v>
      </c>
      <c r="S791" s="2">
        <v>45141</v>
      </c>
      <c r="T791" s="2">
        <v>45176</v>
      </c>
      <c r="U791" s="2">
        <v>45142</v>
      </c>
      <c r="V791" s="2">
        <v>45204</v>
      </c>
      <c r="W791">
        <f t="shared" si="73"/>
        <v>7</v>
      </c>
      <c r="X791">
        <f t="shared" si="74"/>
        <v>2023</v>
      </c>
      <c r="Y791">
        <f t="shared" si="75"/>
        <v>10</v>
      </c>
      <c r="Z791">
        <f t="shared" si="76"/>
        <v>2023</v>
      </c>
    </row>
    <row r="792" spans="1:26" x14ac:dyDescent="0.25">
      <c r="A792" s="53" t="s">
        <v>1236</v>
      </c>
      <c r="B792" t="s">
        <v>124</v>
      </c>
      <c r="C792" t="s">
        <v>1237</v>
      </c>
      <c r="D792" t="s">
        <v>171</v>
      </c>
      <c r="E792" t="s">
        <v>129</v>
      </c>
      <c r="F792" t="s">
        <v>129</v>
      </c>
      <c r="G792" t="s">
        <v>129</v>
      </c>
      <c r="H792" t="s">
        <v>128</v>
      </c>
      <c r="I792" s="53" t="s">
        <v>1069</v>
      </c>
      <c r="J792" s="53" t="s">
        <v>970</v>
      </c>
      <c r="K792" t="s">
        <v>720</v>
      </c>
      <c r="L792" t="s">
        <v>129</v>
      </c>
      <c r="M792" t="s">
        <v>129</v>
      </c>
      <c r="N792" t="s">
        <v>129</v>
      </c>
      <c r="O792" s="54">
        <v>45134.493902256945</v>
      </c>
      <c r="P792" s="54">
        <v>45209.401267465277</v>
      </c>
      <c r="Q792" s="2">
        <v>45141</v>
      </c>
      <c r="R792" s="2">
        <v>45176</v>
      </c>
      <c r="S792" s="2">
        <v>45141</v>
      </c>
      <c r="T792" s="2">
        <v>45176</v>
      </c>
      <c r="U792" t="s">
        <v>129</v>
      </c>
      <c r="V792" s="2">
        <v>45209</v>
      </c>
      <c r="W792">
        <f t="shared" si="73"/>
        <v>7</v>
      </c>
      <c r="X792">
        <f t="shared" si="74"/>
        <v>2023</v>
      </c>
      <c r="Y792">
        <f t="shared" si="75"/>
        <v>10</v>
      </c>
      <c r="Z792">
        <f t="shared" si="76"/>
        <v>2023</v>
      </c>
    </row>
    <row r="793" spans="1:26" x14ac:dyDescent="0.25">
      <c r="A793" s="53" t="s">
        <v>1238</v>
      </c>
      <c r="B793" t="s">
        <v>124</v>
      </c>
      <c r="C793" t="s">
        <v>1239</v>
      </c>
      <c r="D793" t="s">
        <v>148</v>
      </c>
      <c r="E793" t="s">
        <v>135</v>
      </c>
      <c r="F793" t="s">
        <v>1230</v>
      </c>
      <c r="G793" t="s">
        <v>1077</v>
      </c>
      <c r="H793" t="s">
        <v>128</v>
      </c>
      <c r="I793" s="53" t="s">
        <v>1056</v>
      </c>
      <c r="J793" s="53" t="s">
        <v>1032</v>
      </c>
      <c r="K793" t="s">
        <v>720</v>
      </c>
      <c r="L793" t="s">
        <v>129</v>
      </c>
      <c r="M793" t="s">
        <v>129</v>
      </c>
      <c r="N793" t="s">
        <v>129</v>
      </c>
      <c r="O793" s="54">
        <v>45133.476664594906</v>
      </c>
      <c r="P793" s="54">
        <v>45203.371691388886</v>
      </c>
      <c r="Q793" s="2">
        <v>45141</v>
      </c>
      <c r="R793" s="2">
        <v>45176</v>
      </c>
      <c r="S793" s="2">
        <v>45141</v>
      </c>
      <c r="T793" s="2">
        <v>45176</v>
      </c>
      <c r="U793" s="2">
        <v>45148</v>
      </c>
      <c r="V793" s="2">
        <v>45203</v>
      </c>
      <c r="W793">
        <f t="shared" si="73"/>
        <v>7</v>
      </c>
      <c r="X793">
        <f t="shared" si="74"/>
        <v>2023</v>
      </c>
      <c r="Y793">
        <f t="shared" si="75"/>
        <v>10</v>
      </c>
      <c r="Z793">
        <f t="shared" si="76"/>
        <v>2023</v>
      </c>
    </row>
    <row r="794" spans="1:26" x14ac:dyDescent="0.25">
      <c r="A794" s="53" t="s">
        <v>1240</v>
      </c>
      <c r="B794" t="s">
        <v>124</v>
      </c>
      <c r="C794" t="s">
        <v>1241</v>
      </c>
      <c r="D794" t="s">
        <v>148</v>
      </c>
      <c r="E794" t="s">
        <v>206</v>
      </c>
      <c r="F794" t="s">
        <v>1230</v>
      </c>
      <c r="G794" t="s">
        <v>1104</v>
      </c>
      <c r="H794" t="s">
        <v>128</v>
      </c>
      <c r="I794" s="53" t="s">
        <v>1069</v>
      </c>
      <c r="J794" s="53" t="s">
        <v>1032</v>
      </c>
      <c r="K794" t="s">
        <v>720</v>
      </c>
      <c r="L794" t="s">
        <v>129</v>
      </c>
      <c r="M794" t="s">
        <v>129</v>
      </c>
      <c r="N794" t="s">
        <v>129</v>
      </c>
      <c r="O794" s="54">
        <v>45132.492753564817</v>
      </c>
      <c r="P794" s="54">
        <v>45271.544114629629</v>
      </c>
      <c r="Q794" s="2">
        <v>45141</v>
      </c>
      <c r="R794" s="2">
        <v>45176</v>
      </c>
      <c r="S794" s="2">
        <v>45141</v>
      </c>
      <c r="T794" s="2">
        <v>45176</v>
      </c>
      <c r="U794" s="2">
        <v>45145</v>
      </c>
      <c r="V794" s="2">
        <v>45271</v>
      </c>
      <c r="W794">
        <f t="shared" si="73"/>
        <v>7</v>
      </c>
      <c r="X794">
        <f t="shared" si="74"/>
        <v>2023</v>
      </c>
      <c r="Y794">
        <f t="shared" si="75"/>
        <v>12</v>
      </c>
      <c r="Z794">
        <f t="shared" si="76"/>
        <v>2023</v>
      </c>
    </row>
    <row r="795" spans="1:26" x14ac:dyDescent="0.25">
      <c r="A795" s="53" t="s">
        <v>1242</v>
      </c>
      <c r="B795" t="s">
        <v>124</v>
      </c>
      <c r="C795" t="s">
        <v>1243</v>
      </c>
      <c r="D795" t="s">
        <v>148</v>
      </c>
      <c r="E795" t="s">
        <v>416</v>
      </c>
      <c r="F795" t="s">
        <v>1244</v>
      </c>
      <c r="G795" t="s">
        <v>1088</v>
      </c>
      <c r="H795" t="s">
        <v>128</v>
      </c>
      <c r="I795" s="53" t="s">
        <v>1195</v>
      </c>
      <c r="J795" s="53" t="s">
        <v>1032</v>
      </c>
      <c r="K795" t="s">
        <v>720</v>
      </c>
      <c r="L795" t="s">
        <v>129</v>
      </c>
      <c r="M795" t="s">
        <v>129</v>
      </c>
      <c r="N795" t="s">
        <v>129</v>
      </c>
      <c r="O795" s="54">
        <v>45132.450292719906</v>
      </c>
      <c r="P795" s="54">
        <v>45215.509887442131</v>
      </c>
      <c r="Q795" s="2">
        <v>45141</v>
      </c>
      <c r="R795" s="2">
        <v>45176</v>
      </c>
      <c r="S795" s="2">
        <v>45141</v>
      </c>
      <c r="T795" s="2">
        <v>45176</v>
      </c>
      <c r="U795" s="2">
        <v>45163</v>
      </c>
      <c r="V795" s="2">
        <v>45215</v>
      </c>
      <c r="W795">
        <f t="shared" si="73"/>
        <v>7</v>
      </c>
      <c r="X795">
        <f t="shared" si="74"/>
        <v>2023</v>
      </c>
      <c r="Y795">
        <f t="shared" si="75"/>
        <v>10</v>
      </c>
      <c r="Z795">
        <f t="shared" si="76"/>
        <v>2023</v>
      </c>
    </row>
    <row r="796" spans="1:26" x14ac:dyDescent="0.25">
      <c r="A796" s="53" t="s">
        <v>1245</v>
      </c>
      <c r="B796" t="s">
        <v>124</v>
      </c>
      <c r="C796" t="s">
        <v>1246</v>
      </c>
      <c r="D796" t="s">
        <v>148</v>
      </c>
      <c r="E796" t="s">
        <v>416</v>
      </c>
      <c r="F796" t="s">
        <v>1230</v>
      </c>
      <c r="G796" t="s">
        <v>1104</v>
      </c>
      <c r="H796" t="s">
        <v>128</v>
      </c>
      <c r="I796" s="53" t="s">
        <v>1195</v>
      </c>
      <c r="J796" s="53" t="s">
        <v>1032</v>
      </c>
      <c r="K796" t="s">
        <v>720</v>
      </c>
      <c r="L796" t="s">
        <v>129</v>
      </c>
      <c r="M796" t="s">
        <v>129</v>
      </c>
      <c r="N796" t="s">
        <v>129</v>
      </c>
      <c r="O796" s="54">
        <v>45127.507831620373</v>
      </c>
      <c r="P796" s="54">
        <v>45181.50831060185</v>
      </c>
      <c r="Q796" s="2">
        <v>45141</v>
      </c>
      <c r="R796" s="2">
        <v>45176</v>
      </c>
      <c r="S796" s="2">
        <v>45141</v>
      </c>
      <c r="T796" s="2">
        <v>45176</v>
      </c>
      <c r="U796" s="2">
        <v>45142</v>
      </c>
      <c r="V796" s="2">
        <v>45181</v>
      </c>
      <c r="W796">
        <f t="shared" si="73"/>
        <v>7</v>
      </c>
      <c r="X796">
        <f t="shared" si="74"/>
        <v>2023</v>
      </c>
      <c r="Y796">
        <f t="shared" si="75"/>
        <v>9</v>
      </c>
      <c r="Z796">
        <f t="shared" si="76"/>
        <v>2023</v>
      </c>
    </row>
    <row r="797" spans="1:26" x14ac:dyDescent="0.25">
      <c r="A797" s="53" t="s">
        <v>1247</v>
      </c>
      <c r="B797" t="s">
        <v>124</v>
      </c>
      <c r="C797" t="s">
        <v>1248</v>
      </c>
      <c r="D797" t="s">
        <v>148</v>
      </c>
      <c r="E797" t="s">
        <v>288</v>
      </c>
      <c r="F797" t="s">
        <v>1249</v>
      </c>
      <c r="G797" t="s">
        <v>1104</v>
      </c>
      <c r="H797" t="s">
        <v>128</v>
      </c>
      <c r="I797" s="53" t="s">
        <v>1069</v>
      </c>
      <c r="J797" s="53" t="s">
        <v>1032</v>
      </c>
      <c r="K797" t="s">
        <v>720</v>
      </c>
      <c r="L797" t="s">
        <v>129</v>
      </c>
      <c r="M797" t="s">
        <v>129</v>
      </c>
      <c r="N797" t="s">
        <v>129</v>
      </c>
      <c r="O797" s="54">
        <v>45126.602128090279</v>
      </c>
      <c r="P797" s="54">
        <v>45204.664131446756</v>
      </c>
      <c r="Q797" s="2">
        <v>45141</v>
      </c>
      <c r="R797" s="2">
        <v>45176</v>
      </c>
      <c r="S797" s="2">
        <v>45141</v>
      </c>
      <c r="T797" s="2">
        <v>45176</v>
      </c>
      <c r="U797" s="2">
        <v>45156</v>
      </c>
      <c r="V797" s="2">
        <v>45204</v>
      </c>
      <c r="W797">
        <f t="shared" si="73"/>
        <v>7</v>
      </c>
      <c r="X797">
        <f t="shared" si="74"/>
        <v>2023</v>
      </c>
      <c r="Y797">
        <f t="shared" si="75"/>
        <v>10</v>
      </c>
      <c r="Z797">
        <f t="shared" si="76"/>
        <v>2023</v>
      </c>
    </row>
    <row r="798" spans="1:26" x14ac:dyDescent="0.25">
      <c r="A798" s="53" t="s">
        <v>1250</v>
      </c>
      <c r="B798" t="s">
        <v>124</v>
      </c>
      <c r="C798" t="s">
        <v>1251</v>
      </c>
      <c r="D798" t="s">
        <v>148</v>
      </c>
      <c r="E798" t="s">
        <v>288</v>
      </c>
      <c r="F798" t="s">
        <v>1249</v>
      </c>
      <c r="G798" t="s">
        <v>1104</v>
      </c>
      <c r="H798" t="s">
        <v>128</v>
      </c>
      <c r="I798" s="53" t="s">
        <v>1069</v>
      </c>
      <c r="J798" s="53" t="s">
        <v>1032</v>
      </c>
      <c r="K798" t="s">
        <v>720</v>
      </c>
      <c r="L798" t="s">
        <v>129</v>
      </c>
      <c r="M798" t="s">
        <v>129</v>
      </c>
      <c r="N798" t="s">
        <v>129</v>
      </c>
      <c r="O798" s="54">
        <v>45126.601725613429</v>
      </c>
      <c r="P798" s="54">
        <v>45204.664134479164</v>
      </c>
      <c r="Q798" s="2">
        <v>45141</v>
      </c>
      <c r="R798" s="2">
        <v>45291</v>
      </c>
      <c r="S798" s="2">
        <v>45141</v>
      </c>
      <c r="T798" s="2">
        <v>45176</v>
      </c>
      <c r="U798" s="2">
        <v>45159</v>
      </c>
      <c r="V798" s="2">
        <v>45204</v>
      </c>
      <c r="W798">
        <f t="shared" si="73"/>
        <v>7</v>
      </c>
      <c r="X798">
        <f t="shared" si="74"/>
        <v>2023</v>
      </c>
      <c r="Y798">
        <f t="shared" si="75"/>
        <v>10</v>
      </c>
      <c r="Z798">
        <f t="shared" si="76"/>
        <v>2023</v>
      </c>
    </row>
    <row r="799" spans="1:26" x14ac:dyDescent="0.25">
      <c r="A799" s="53" t="s">
        <v>1252</v>
      </c>
      <c r="B799" t="s">
        <v>124</v>
      </c>
      <c r="C799" t="s">
        <v>1253</v>
      </c>
      <c r="D799" t="s">
        <v>148</v>
      </c>
      <c r="E799" t="s">
        <v>129</v>
      </c>
      <c r="F799" t="s">
        <v>129</v>
      </c>
      <c r="G799" t="s">
        <v>129</v>
      </c>
      <c r="H799" t="s">
        <v>128</v>
      </c>
      <c r="I799" t="s">
        <v>129</v>
      </c>
      <c r="J799" s="53" t="s">
        <v>1032</v>
      </c>
      <c r="K799" t="s">
        <v>720</v>
      </c>
      <c r="L799" t="s">
        <v>129</v>
      </c>
      <c r="M799" t="s">
        <v>129</v>
      </c>
      <c r="N799" t="s">
        <v>129</v>
      </c>
      <c r="O799" s="54">
        <v>45114.442698344908</v>
      </c>
      <c r="P799" s="54">
        <v>45114.442701886575</v>
      </c>
      <c r="Q799" s="2">
        <v>45113</v>
      </c>
      <c r="R799" s="2">
        <v>45113</v>
      </c>
      <c r="S799" s="2">
        <v>44986</v>
      </c>
      <c r="T799" s="2">
        <v>45291</v>
      </c>
      <c r="U799" t="s">
        <v>129</v>
      </c>
      <c r="V799" s="2">
        <v>45114</v>
      </c>
      <c r="W799">
        <f t="shared" si="73"/>
        <v>7</v>
      </c>
      <c r="X799">
        <f t="shared" si="74"/>
        <v>2023</v>
      </c>
      <c r="Y799">
        <f t="shared" si="75"/>
        <v>7</v>
      </c>
      <c r="Z799">
        <f t="shared" si="76"/>
        <v>2023</v>
      </c>
    </row>
    <row r="800" spans="1:26" x14ac:dyDescent="0.25">
      <c r="A800" s="53" t="s">
        <v>1254</v>
      </c>
      <c r="B800" t="s">
        <v>124</v>
      </c>
      <c r="C800" t="s">
        <v>1255</v>
      </c>
      <c r="D800" t="s">
        <v>148</v>
      </c>
      <c r="E800" t="s">
        <v>288</v>
      </c>
      <c r="F800" t="s">
        <v>1256</v>
      </c>
      <c r="G800" t="s">
        <v>1088</v>
      </c>
      <c r="H800" t="s">
        <v>128</v>
      </c>
      <c r="I800" s="53" t="s">
        <v>1195</v>
      </c>
      <c r="J800" s="53" t="s">
        <v>1032</v>
      </c>
      <c r="K800" t="s">
        <v>720</v>
      </c>
      <c r="L800" t="s">
        <v>129</v>
      </c>
      <c r="M800" t="s">
        <v>129</v>
      </c>
      <c r="N800" t="s">
        <v>129</v>
      </c>
      <c r="O800" s="54">
        <v>45107.405679212963</v>
      </c>
      <c r="P800" s="54">
        <v>45132.097759374999</v>
      </c>
      <c r="Q800" s="2">
        <v>44986</v>
      </c>
      <c r="R800" s="2">
        <v>45291</v>
      </c>
      <c r="S800" s="2">
        <v>44986</v>
      </c>
      <c r="T800" s="2">
        <v>45291</v>
      </c>
      <c r="U800" t="s">
        <v>129</v>
      </c>
      <c r="V800" s="2">
        <v>45132</v>
      </c>
      <c r="W800">
        <f t="shared" si="73"/>
        <v>6</v>
      </c>
      <c r="X800">
        <f t="shared" si="74"/>
        <v>2023</v>
      </c>
      <c r="Y800">
        <f t="shared" si="75"/>
        <v>7</v>
      </c>
      <c r="Z800">
        <f t="shared" si="76"/>
        <v>2023</v>
      </c>
    </row>
    <row r="801" spans="1:26" x14ac:dyDescent="0.25">
      <c r="A801" s="53" t="s">
        <v>1257</v>
      </c>
      <c r="B801" t="s">
        <v>124</v>
      </c>
      <c r="C801" t="s">
        <v>1258</v>
      </c>
      <c r="D801" t="s">
        <v>148</v>
      </c>
      <c r="E801" t="s">
        <v>135</v>
      </c>
      <c r="F801" t="s">
        <v>1256</v>
      </c>
      <c r="G801" t="s">
        <v>1088</v>
      </c>
      <c r="H801" t="s">
        <v>128</v>
      </c>
      <c r="I801" t="s">
        <v>129</v>
      </c>
      <c r="J801" s="53" t="s">
        <v>1032</v>
      </c>
      <c r="K801" t="s">
        <v>720</v>
      </c>
      <c r="L801" t="s">
        <v>129</v>
      </c>
      <c r="M801" t="s">
        <v>129</v>
      </c>
      <c r="N801" t="s">
        <v>129</v>
      </c>
      <c r="O801" s="54">
        <v>45104.420803171299</v>
      </c>
      <c r="P801" s="54">
        <v>45271.588898483795</v>
      </c>
      <c r="Q801" s="2">
        <v>45099</v>
      </c>
      <c r="R801" s="2">
        <v>45127</v>
      </c>
      <c r="S801" s="2">
        <v>45099</v>
      </c>
      <c r="T801" s="2">
        <v>45127</v>
      </c>
      <c r="U801" s="2">
        <v>45106</v>
      </c>
      <c r="V801" s="2">
        <v>45271</v>
      </c>
      <c r="W801">
        <f t="shared" si="73"/>
        <v>6</v>
      </c>
      <c r="X801">
        <f t="shared" si="74"/>
        <v>2023</v>
      </c>
      <c r="Y801">
        <f t="shared" si="75"/>
        <v>12</v>
      </c>
      <c r="Z801">
        <f t="shared" si="76"/>
        <v>2023</v>
      </c>
    </row>
    <row r="802" spans="1:26" x14ac:dyDescent="0.25">
      <c r="A802" s="53" t="s">
        <v>1259</v>
      </c>
      <c r="B802" t="s">
        <v>124</v>
      </c>
      <c r="C802" t="s">
        <v>1260</v>
      </c>
      <c r="D802" t="s">
        <v>171</v>
      </c>
      <c r="E802" t="s">
        <v>129</v>
      </c>
      <c r="F802" t="s">
        <v>129</v>
      </c>
      <c r="G802" t="s">
        <v>129</v>
      </c>
      <c r="H802" t="s">
        <v>128</v>
      </c>
      <c r="I802" t="s">
        <v>129</v>
      </c>
      <c r="J802" s="53" t="s">
        <v>1032</v>
      </c>
      <c r="K802" t="s">
        <v>720</v>
      </c>
      <c r="L802" t="s">
        <v>129</v>
      </c>
      <c r="M802" t="s">
        <v>129</v>
      </c>
      <c r="N802" t="s">
        <v>129</v>
      </c>
      <c r="O802" s="54">
        <v>45097.312451018515</v>
      </c>
      <c r="P802" s="54">
        <v>45119.526267210647</v>
      </c>
      <c r="Q802" s="2">
        <v>44986</v>
      </c>
      <c r="R802" s="2">
        <v>45291</v>
      </c>
      <c r="S802" s="2">
        <v>44986</v>
      </c>
      <c r="T802" s="2">
        <v>45291</v>
      </c>
      <c r="U802" t="s">
        <v>129</v>
      </c>
      <c r="V802" t="s">
        <v>129</v>
      </c>
      <c r="W802">
        <f t="shared" si="73"/>
        <v>6</v>
      </c>
      <c r="X802">
        <f t="shared" si="74"/>
        <v>2023</v>
      </c>
      <c r="Y802">
        <f t="shared" si="75"/>
        <v>7</v>
      </c>
      <c r="Z802">
        <f t="shared" si="76"/>
        <v>2023</v>
      </c>
    </row>
    <row r="803" spans="1:26" x14ac:dyDescent="0.25">
      <c r="A803" s="53" t="s">
        <v>1261</v>
      </c>
      <c r="B803" t="s">
        <v>124</v>
      </c>
      <c r="C803" t="s">
        <v>1262</v>
      </c>
      <c r="D803" t="s">
        <v>148</v>
      </c>
      <c r="E803" t="s">
        <v>206</v>
      </c>
      <c r="F803" t="s">
        <v>1263</v>
      </c>
      <c r="G803" t="s">
        <v>1088</v>
      </c>
      <c r="H803" t="s">
        <v>128</v>
      </c>
      <c r="I803" t="s">
        <v>129</v>
      </c>
      <c r="J803" s="53" t="s">
        <v>1032</v>
      </c>
      <c r="K803" t="s">
        <v>720</v>
      </c>
      <c r="L803" t="s">
        <v>129</v>
      </c>
      <c r="M803" t="s">
        <v>129</v>
      </c>
      <c r="N803" t="s">
        <v>129</v>
      </c>
      <c r="O803" s="54">
        <v>45093.410992627316</v>
      </c>
      <c r="P803" s="54">
        <v>45181.701558703702</v>
      </c>
      <c r="Q803" s="2">
        <v>44986</v>
      </c>
      <c r="R803" s="2">
        <v>45291</v>
      </c>
      <c r="S803" s="2">
        <v>44986</v>
      </c>
      <c r="T803" s="2">
        <v>45291</v>
      </c>
      <c r="U803" s="2">
        <v>45105</v>
      </c>
      <c r="V803" s="2">
        <v>45181</v>
      </c>
      <c r="W803">
        <f t="shared" si="73"/>
        <v>6</v>
      </c>
      <c r="X803">
        <f t="shared" si="74"/>
        <v>2023</v>
      </c>
      <c r="Y803">
        <f t="shared" si="75"/>
        <v>9</v>
      </c>
      <c r="Z803">
        <f t="shared" si="76"/>
        <v>2023</v>
      </c>
    </row>
    <row r="804" spans="1:26" x14ac:dyDescent="0.25">
      <c r="A804" s="53" t="s">
        <v>1264</v>
      </c>
      <c r="B804" t="s">
        <v>124</v>
      </c>
      <c r="C804" t="s">
        <v>1265</v>
      </c>
      <c r="D804" t="s">
        <v>148</v>
      </c>
      <c r="E804" t="s">
        <v>129</v>
      </c>
      <c r="F804" t="s">
        <v>129</v>
      </c>
      <c r="G804" t="s">
        <v>129</v>
      </c>
      <c r="H804" t="s">
        <v>128</v>
      </c>
      <c r="I804" t="s">
        <v>129</v>
      </c>
      <c r="J804" s="53" t="s">
        <v>1032</v>
      </c>
      <c r="K804" t="s">
        <v>720</v>
      </c>
      <c r="L804" t="s">
        <v>129</v>
      </c>
      <c r="M804" t="s">
        <v>129</v>
      </c>
      <c r="N804" t="s">
        <v>129</v>
      </c>
      <c r="O804" s="54">
        <v>45084.699505277778</v>
      </c>
      <c r="P804" s="54">
        <v>45139.544215833332</v>
      </c>
      <c r="Q804" s="2">
        <v>44986</v>
      </c>
      <c r="R804" s="2">
        <v>45291</v>
      </c>
      <c r="S804" s="2">
        <v>44986</v>
      </c>
      <c r="T804" s="2">
        <v>45291</v>
      </c>
      <c r="U804" s="2">
        <v>45099</v>
      </c>
      <c r="V804" s="2">
        <v>45139</v>
      </c>
      <c r="W804">
        <f t="shared" si="73"/>
        <v>6</v>
      </c>
      <c r="X804">
        <f t="shared" si="74"/>
        <v>2023</v>
      </c>
      <c r="Y804">
        <f t="shared" si="75"/>
        <v>8</v>
      </c>
      <c r="Z804">
        <f t="shared" si="76"/>
        <v>2023</v>
      </c>
    </row>
    <row r="805" spans="1:26" x14ac:dyDescent="0.25">
      <c r="A805" s="53" t="s">
        <v>1266</v>
      </c>
      <c r="B805" t="s">
        <v>124</v>
      </c>
      <c r="C805" t="s">
        <v>1267</v>
      </c>
      <c r="D805" t="s">
        <v>148</v>
      </c>
      <c r="E805" t="s">
        <v>416</v>
      </c>
      <c r="F805" t="s">
        <v>1263</v>
      </c>
      <c r="G805" t="s">
        <v>1088</v>
      </c>
      <c r="H805" t="s">
        <v>128</v>
      </c>
      <c r="I805" t="s">
        <v>129</v>
      </c>
      <c r="J805" s="53" t="s">
        <v>1032</v>
      </c>
      <c r="K805" t="s">
        <v>720</v>
      </c>
      <c r="L805" t="s">
        <v>129</v>
      </c>
      <c r="M805" t="s">
        <v>129</v>
      </c>
      <c r="N805" t="s">
        <v>129</v>
      </c>
      <c r="O805" s="54">
        <v>45083.74481866898</v>
      </c>
      <c r="P805" s="54">
        <v>45181.701640578707</v>
      </c>
      <c r="Q805" s="2">
        <v>44986</v>
      </c>
      <c r="R805" s="2">
        <v>45291</v>
      </c>
      <c r="S805" s="2">
        <v>44986</v>
      </c>
      <c r="T805" s="2">
        <v>45291</v>
      </c>
      <c r="U805" s="2">
        <v>45100</v>
      </c>
      <c r="V805" s="2">
        <v>45181</v>
      </c>
      <c r="W805">
        <f t="shared" si="73"/>
        <v>6</v>
      </c>
      <c r="X805">
        <f t="shared" si="74"/>
        <v>2023</v>
      </c>
      <c r="Y805">
        <f t="shared" si="75"/>
        <v>9</v>
      </c>
      <c r="Z805">
        <f t="shared" si="76"/>
        <v>2023</v>
      </c>
    </row>
    <row r="806" spans="1:26" x14ac:dyDescent="0.25">
      <c r="A806" s="53" t="s">
        <v>1268</v>
      </c>
      <c r="B806" t="s">
        <v>124</v>
      </c>
      <c r="C806" t="s">
        <v>1269</v>
      </c>
      <c r="D806" t="s">
        <v>171</v>
      </c>
      <c r="E806" t="s">
        <v>950</v>
      </c>
      <c r="F806" t="s">
        <v>1270</v>
      </c>
      <c r="G806" t="s">
        <v>1088</v>
      </c>
      <c r="H806" t="s">
        <v>128</v>
      </c>
      <c r="I806" t="s">
        <v>129</v>
      </c>
      <c r="J806" s="53" t="s">
        <v>1032</v>
      </c>
      <c r="K806" t="s">
        <v>720</v>
      </c>
      <c r="L806" t="s">
        <v>129</v>
      </c>
      <c r="M806" t="s">
        <v>129</v>
      </c>
      <c r="N806" t="s">
        <v>129</v>
      </c>
      <c r="O806" s="54">
        <v>45071.43900914352</v>
      </c>
      <c r="P806" s="54">
        <v>45272.397870891204</v>
      </c>
      <c r="Q806" s="2">
        <v>45071</v>
      </c>
      <c r="R806" s="2">
        <v>45105</v>
      </c>
      <c r="S806" s="2">
        <v>45071</v>
      </c>
      <c r="T806" s="2">
        <v>45105</v>
      </c>
      <c r="U806" s="2">
        <v>45082</v>
      </c>
      <c r="V806" t="s">
        <v>129</v>
      </c>
      <c r="W806">
        <f t="shared" si="73"/>
        <v>5</v>
      </c>
      <c r="X806">
        <f t="shared" si="74"/>
        <v>2023</v>
      </c>
      <c r="Y806">
        <f t="shared" si="75"/>
        <v>12</v>
      </c>
      <c r="Z806">
        <f t="shared" si="76"/>
        <v>2023</v>
      </c>
    </row>
    <row r="807" spans="1:26" x14ac:dyDescent="0.25">
      <c r="A807" s="53" t="s">
        <v>1271</v>
      </c>
      <c r="B807" t="s">
        <v>124</v>
      </c>
      <c r="C807" t="s">
        <v>1272</v>
      </c>
      <c r="D807" t="s">
        <v>148</v>
      </c>
      <c r="E807" t="s">
        <v>206</v>
      </c>
      <c r="F807" t="s">
        <v>1270</v>
      </c>
      <c r="G807" t="s">
        <v>1077</v>
      </c>
      <c r="H807" t="s">
        <v>128</v>
      </c>
      <c r="I807" t="s">
        <v>129</v>
      </c>
      <c r="J807" s="53" t="s">
        <v>1032</v>
      </c>
      <c r="K807" t="s">
        <v>720</v>
      </c>
      <c r="L807" t="s">
        <v>129</v>
      </c>
      <c r="M807" t="s">
        <v>129</v>
      </c>
      <c r="N807" t="s">
        <v>129</v>
      </c>
      <c r="O807" s="54">
        <v>45055.443813437501</v>
      </c>
      <c r="P807" s="54">
        <v>45110.822019143518</v>
      </c>
      <c r="Q807" s="2">
        <v>45071</v>
      </c>
      <c r="R807" s="2">
        <v>45105</v>
      </c>
      <c r="S807" s="2">
        <v>45071</v>
      </c>
      <c r="T807" s="2">
        <v>45105</v>
      </c>
      <c r="U807" s="2">
        <v>45078</v>
      </c>
      <c r="V807" s="2">
        <v>45110</v>
      </c>
      <c r="W807">
        <f t="shared" si="73"/>
        <v>5</v>
      </c>
      <c r="X807">
        <f t="shared" si="74"/>
        <v>2023</v>
      </c>
      <c r="Y807">
        <f t="shared" si="75"/>
        <v>7</v>
      </c>
      <c r="Z807">
        <f t="shared" si="76"/>
        <v>2023</v>
      </c>
    </row>
  </sheetData>
  <autoFilter ref="A1:AA807" xr:uid="{0A062B3D-22FD-4160-BE9B-1E834EF68B81}">
    <filterColumn colId="10">
      <filters>
        <filter val="ANALÍTICO"/>
      </filters>
    </filterColumn>
  </autoFilter>
  <conditionalFormatting sqref="D1:D1048576">
    <cfRule type="cellIs" dxfId="52" priority="3" operator="equal">
      <formula>"In Testing CERT / TEST"</formula>
    </cfRule>
    <cfRule type="cellIs" dxfId="51" priority="4" operator="equal">
      <formula>"Developed"</formula>
    </cfRule>
    <cfRule type="cellIs" dxfId="50" priority="5" operator="equal">
      <formula>"EN DESARROLLO"</formula>
    </cfRule>
    <cfRule type="cellIs" dxfId="49" priority="6" operator="equal">
      <formula>"Ready to Develop"</formula>
    </cfRule>
    <cfRule type="cellIs" dxfId="48" priority="7" operator="equal">
      <formula>"Upstream Generic State 09"</formula>
    </cfRule>
    <cfRule type="cellIs" dxfId="47" priority="8" operator="equal">
      <formula>"Upstream Generic State 08"</formula>
    </cfRule>
    <cfRule type="cellIs" dxfId="46" priority="9" operator="equal">
      <formula>"Upstream Generic State 07"</formula>
    </cfRule>
    <cfRule type="cellIs" dxfId="45" priority="10" operator="equal">
      <formula>"Upstream Generic State 06"</formula>
    </cfRule>
    <cfRule type="cellIs" dxfId="44" priority="11" operator="equal">
      <formula>"Upstream Generic State 04"</formula>
    </cfRule>
    <cfRule type="cellIs" dxfId="43" priority="12" operator="equal">
      <formula>"Upstream Generic State 03"</formula>
    </cfRule>
    <cfRule type="cellIs" dxfId="42" priority="13" operator="equal">
      <formula>"Upstream Generic State 01"</formula>
    </cfRule>
    <cfRule type="cellIs" dxfId="41" priority="14" operator="equal">
      <formula>"Upstream Generic State 00"</formula>
    </cfRule>
    <cfRule type="cellIs" dxfId="40" priority="15" operator="equal">
      <formula>"BACKLOG"</formula>
    </cfRule>
    <cfRule type="cellIs" dxfId="39" priority="16" operator="equal">
      <formula>"Upstream Generic State 05"</formula>
    </cfRule>
    <cfRule type="cellIs" dxfId="38" priority="17" operator="equal">
      <formula>"CANCELADO"</formula>
    </cfRule>
    <cfRule type="cellIs" dxfId="37" priority="18" operator="equal">
      <formula>"Tested CERT / TEST"</formula>
    </cfRule>
    <cfRule type="cellIs" dxfId="36" priority="19" operator="equal">
      <formula>"Blocked"</formula>
    </cfRule>
    <cfRule type="cellIs" dxfId="35" priority="20" operator="equal">
      <formula>"ON HOLD"</formula>
    </cfRule>
    <cfRule type="cellIs" dxfId="34" priority="21" operator="equal">
      <formula>"CERRADO"</formula>
    </cfRule>
  </conditionalFormatting>
  <conditionalFormatting sqref="K1:K1048576">
    <cfRule type="cellIs" dxfId="33" priority="1" operator="equal">
      <formula>"ANALÍTICO"</formula>
    </cfRule>
    <cfRule type="cellIs" dxfId="32" priority="2" operator="equal">
      <formula>"OPERACIONAL"</formula>
    </cfRule>
  </conditionalFormatting>
  <hyperlinks>
    <hyperlink ref="A2" r:id="rId1" xr:uid="{A8308DE1-B782-4798-8162-6F3160FB5D42}"/>
    <hyperlink ref="J2" r:id="rId2" xr:uid="{FA7A1DF8-189D-420A-B6C8-C35CD6C07DDE}"/>
    <hyperlink ref="A3" r:id="rId3" xr:uid="{E96CE158-1831-4189-BB27-FA14BFB69FAE}"/>
    <hyperlink ref="A4" r:id="rId4" xr:uid="{3C2B2A96-261C-4140-9520-36C7AC8AEF92}"/>
    <hyperlink ref="J4" r:id="rId5" xr:uid="{108D62B0-39C4-478A-AE52-3EBF870BDB04}"/>
    <hyperlink ref="A5" r:id="rId6" xr:uid="{EE7D6EEE-4495-4F36-B025-2E049590EF94}"/>
    <hyperlink ref="J5" r:id="rId7" xr:uid="{80F883B5-BF7A-466D-9F72-89DE79C5DC1B}"/>
    <hyperlink ref="A6" r:id="rId8" xr:uid="{4E5939ED-9304-4B1E-8A7C-58CECBC4F313}"/>
    <hyperlink ref="J6" r:id="rId9" xr:uid="{22691FC6-9FC0-4BCB-8F9B-04937B17A4C9}"/>
    <hyperlink ref="A7" r:id="rId10" xr:uid="{3744FC1A-D144-4C40-94EB-ECBC7E3C8DB0}"/>
    <hyperlink ref="J7" r:id="rId11" xr:uid="{CE0C8675-07C3-4A6B-B32E-52689CE66B61}"/>
    <hyperlink ref="A8" r:id="rId12" xr:uid="{317679A7-A3B4-471C-B71E-49772EDBB2DD}"/>
    <hyperlink ref="J8" r:id="rId13" xr:uid="{F98A0E13-98F5-4B78-8A78-2E9D136454B9}"/>
    <hyperlink ref="A9" r:id="rId14" xr:uid="{E7ED7A79-B6E8-4045-90BD-C542625562CC}"/>
    <hyperlink ref="J9" r:id="rId15" xr:uid="{A3A1DF39-5C32-40A7-81E3-6E0A3BD29742}"/>
    <hyperlink ref="A10" r:id="rId16" xr:uid="{18A32B49-36F0-4535-8BB9-3CDA15DD5BB3}"/>
    <hyperlink ref="J10" r:id="rId17" xr:uid="{3930F2DF-36B8-4A5C-A62D-8DDF723CE7FE}"/>
    <hyperlink ref="A11" r:id="rId18" xr:uid="{E2C8D989-CED8-4BCC-8CE4-348E39570FCF}"/>
    <hyperlink ref="J11" r:id="rId19" xr:uid="{2B446F28-EB94-4701-9DD5-965DAA1B028B}"/>
    <hyperlink ref="A12" r:id="rId20" xr:uid="{CB097CC1-8292-4155-BA41-BE74FE4225E5}"/>
    <hyperlink ref="J12" r:id="rId21" xr:uid="{32F51AE1-94A0-4157-AC5A-64151AAD2A64}"/>
    <hyperlink ref="A13" r:id="rId22" xr:uid="{602C71D1-C9B0-44A2-B9D3-9D45A90829E5}"/>
    <hyperlink ref="J13" r:id="rId23" xr:uid="{47242E4D-191A-44DD-8F10-90CBF2785075}"/>
    <hyperlink ref="A14" r:id="rId24" xr:uid="{D4860117-D9A6-42F7-A549-C111638278C8}"/>
    <hyperlink ref="J14" r:id="rId25" xr:uid="{3189F9C2-EB79-4682-A8BA-C2D50DB3D5A2}"/>
    <hyperlink ref="A15" r:id="rId26" xr:uid="{9C162D8E-01DB-4FC0-A2A0-2E4405A075C1}"/>
    <hyperlink ref="J15" r:id="rId27" xr:uid="{66FC9027-A355-47EF-AFB7-53B27CAC9B68}"/>
    <hyperlink ref="A16" r:id="rId28" xr:uid="{41592F6C-5B80-4DE8-9233-74CCE5B51A59}"/>
    <hyperlink ref="J16" r:id="rId29" xr:uid="{852487BD-E278-49B2-B650-EC32404E2D76}"/>
    <hyperlink ref="A17" r:id="rId30" xr:uid="{B5A99C65-A832-497F-BE5D-4D28C2FEFE55}"/>
    <hyperlink ref="J17" r:id="rId31" xr:uid="{E9B51E68-4C93-447E-8B49-CCEF3594B5C5}"/>
    <hyperlink ref="A18" r:id="rId32" xr:uid="{361F2C3A-20F6-4D87-892E-0C2A24A766EC}"/>
    <hyperlink ref="J18" r:id="rId33" xr:uid="{A63123EE-F510-4E58-B036-7F649945A55C}"/>
    <hyperlink ref="A19" r:id="rId34" xr:uid="{DC493D1E-27CE-4BB9-A7EE-5EE903B7C162}"/>
    <hyperlink ref="J19" r:id="rId35" xr:uid="{94FD697C-15BE-4BD7-A2FB-FD404D49953B}"/>
    <hyperlink ref="A20" r:id="rId36" xr:uid="{3639765A-FBE8-4F4A-A523-BB7546D05D65}"/>
    <hyperlink ref="J20" r:id="rId37" xr:uid="{C364A0F0-995F-4AE0-B3A0-EA62E06618DB}"/>
    <hyperlink ref="A21" r:id="rId38" xr:uid="{93BBC7F6-EE02-4EB0-BF7C-E08720418031}"/>
    <hyperlink ref="J21" r:id="rId39" xr:uid="{46C2AEDA-60E7-4489-AEB0-9FA7FF9D2B14}"/>
    <hyperlink ref="A22" r:id="rId40" xr:uid="{8E1F86C0-7FAA-4260-8E95-4392011E5188}"/>
    <hyperlink ref="J22" r:id="rId41" xr:uid="{A9A6F74D-5BDC-42FD-B4B4-C087B23F8634}"/>
    <hyperlink ref="A23" r:id="rId42" xr:uid="{6429E5F8-5B73-43BA-B8AA-A55D3F8F91C9}"/>
    <hyperlink ref="J23" r:id="rId43" xr:uid="{8554FABC-E223-4DA7-AFA1-2841DECA97D2}"/>
    <hyperlink ref="A24" r:id="rId44" xr:uid="{213A2906-DA9F-46DA-9906-2842B5E96FB5}"/>
    <hyperlink ref="J24" r:id="rId45" xr:uid="{86C5D9E2-E30C-4030-A960-F9BE9048E373}"/>
    <hyperlink ref="A25" r:id="rId46" xr:uid="{4C2E7F38-0D7B-4DD7-94FB-3871871EE2C9}"/>
    <hyperlink ref="J25" r:id="rId47" xr:uid="{F8093E88-B740-4FCA-97B0-110BDBB5C9B5}"/>
    <hyperlink ref="A26" r:id="rId48" xr:uid="{433AA145-9D0A-4C91-9EF0-6E0318204785}"/>
    <hyperlink ref="J26" r:id="rId49" xr:uid="{425E7B01-A8E7-4D5B-9F6B-A32299FEA63A}"/>
    <hyperlink ref="A27" r:id="rId50" xr:uid="{408D3DC2-59D2-4A2F-808E-51CCB50D53F2}"/>
    <hyperlink ref="J27" r:id="rId51" xr:uid="{C73EABA6-9447-459C-88CA-7614B3A54F53}"/>
    <hyperlink ref="A28" r:id="rId52" xr:uid="{71C356AF-651D-44E1-8947-F54E925F94D9}"/>
    <hyperlink ref="J28" r:id="rId53" xr:uid="{65F5330D-B1AF-4194-99DE-A83F408AED04}"/>
    <hyperlink ref="A29" r:id="rId54" xr:uid="{C70F584B-655D-4E72-B502-CBE72FC4B3D2}"/>
    <hyperlink ref="J29" r:id="rId55" xr:uid="{6EB641DF-2CE0-4E46-9BF6-81E860C44462}"/>
    <hyperlink ref="A30" r:id="rId56" xr:uid="{6D593AB8-967A-445B-8FC3-F1E9E0936D8B}"/>
    <hyperlink ref="J30" r:id="rId57" xr:uid="{012C8746-BF45-462D-8CD0-A73920D749AD}"/>
    <hyperlink ref="A31" r:id="rId58" xr:uid="{B4934357-4440-463E-A817-04D0E45B2649}"/>
    <hyperlink ref="J31" r:id="rId59" xr:uid="{E100F497-5D37-4769-A7FB-FC23585B3CA2}"/>
    <hyperlink ref="A32" r:id="rId60" xr:uid="{88E97C04-611C-4222-8C75-704AC63048AF}"/>
    <hyperlink ref="J32" r:id="rId61" xr:uid="{58D0D894-C1AC-4036-B4F4-E564150627F2}"/>
    <hyperlink ref="A33" r:id="rId62" xr:uid="{A7711765-E1A0-4E87-B605-6BD9D5D72A12}"/>
    <hyperlink ref="J33" r:id="rId63" xr:uid="{4C444ED4-BD82-4930-B738-BE2F6789E8EE}"/>
    <hyperlink ref="A34" r:id="rId64" xr:uid="{3E6CF6E8-4F53-40ED-BC61-32D3D8EE01CA}"/>
    <hyperlink ref="J34" r:id="rId65" xr:uid="{71097711-EBD5-46F1-B135-BCC222469574}"/>
    <hyperlink ref="A35" r:id="rId66" xr:uid="{8F6AB8BC-54CF-4F88-8CF1-BDD9D0371B69}"/>
    <hyperlink ref="J35" r:id="rId67" xr:uid="{557E4E0B-3F82-4CD9-85E6-AD8E79A62C88}"/>
    <hyperlink ref="A36" r:id="rId68" xr:uid="{A9B4E6D0-33B5-4368-A40E-3C4607A529D2}"/>
    <hyperlink ref="J36" r:id="rId69" xr:uid="{A5AE74EE-8FE3-4EAB-A03C-75418122F3F8}"/>
    <hyperlink ref="A37" r:id="rId70" xr:uid="{2BAF0B3E-32C6-4C18-A74A-438DF9EE39DD}"/>
    <hyperlink ref="J37" r:id="rId71" xr:uid="{F3CA8D0A-B415-4DC2-AB8D-E693FC7694B6}"/>
    <hyperlink ref="A38" r:id="rId72" xr:uid="{8CA3B88A-5BB9-4D0B-8B1B-ACBA370F9DC7}"/>
    <hyperlink ref="J38" r:id="rId73" xr:uid="{906DD21D-177E-4843-82F9-E8347E7AA92A}"/>
    <hyperlink ref="A39" r:id="rId74" xr:uid="{F660B5FF-2250-4241-B48F-612DDB418D55}"/>
    <hyperlink ref="J39" r:id="rId75" xr:uid="{87D4BF64-1ED8-43FE-AD7D-8D018198A814}"/>
    <hyperlink ref="A40" r:id="rId76" xr:uid="{52253843-2BDD-4A9F-AF3A-4E4EE3E0C3B6}"/>
    <hyperlink ref="J40" r:id="rId77" xr:uid="{29A9368E-059F-42F1-9D03-B75B7996D105}"/>
    <hyperlink ref="A41" r:id="rId78" xr:uid="{ECD84402-DF8B-4077-AE4C-138009183CCC}"/>
    <hyperlink ref="J41" r:id="rId79" xr:uid="{5FBF4A91-7E28-4FDF-A401-9FA5BB9272AD}"/>
    <hyperlink ref="A42" r:id="rId80" xr:uid="{59D2E36A-93C0-4D0D-8965-5714A63D8A87}"/>
    <hyperlink ref="J42" r:id="rId81" xr:uid="{CB787AA6-CA7C-46D9-9F68-9B8723BA6719}"/>
    <hyperlink ref="A43" r:id="rId82" xr:uid="{6398F2C8-5B2C-4B76-B43E-91663E2D3BE8}"/>
    <hyperlink ref="J43" r:id="rId83" xr:uid="{60B6014C-58BF-4EC5-8440-2DB61454B12F}"/>
    <hyperlink ref="A44" r:id="rId84" xr:uid="{AD05FE27-2818-406E-B557-ECFD1A7DDABF}"/>
    <hyperlink ref="J44" r:id="rId85" xr:uid="{0F577B2D-BD02-4E5A-B823-D46325AAF8A4}"/>
    <hyperlink ref="A45" r:id="rId86" xr:uid="{C885D99A-6714-4070-9C47-04B84DAAF212}"/>
    <hyperlink ref="J45" r:id="rId87" xr:uid="{E8D77B34-F6B8-49F4-A50C-59F000E588E6}"/>
    <hyperlink ref="A46" r:id="rId88" xr:uid="{3945912E-5577-46E6-84ED-EBEA8F25A0C2}"/>
    <hyperlink ref="J46" r:id="rId89" xr:uid="{655DF3A1-C528-4685-964D-8A9211421856}"/>
    <hyperlink ref="A47" r:id="rId90" xr:uid="{11074826-7F45-4266-AF55-840FBBAB08B8}"/>
    <hyperlink ref="J47" r:id="rId91" xr:uid="{68443EDF-3CA9-48A2-A8EA-9890AEED07B6}"/>
    <hyperlink ref="A48" r:id="rId92" xr:uid="{7268533C-3EE8-4FB6-BC4E-51EEF16A937E}"/>
    <hyperlink ref="J48" r:id="rId93" xr:uid="{FBD91C76-FE58-4F31-AD46-E57425CF19EE}"/>
    <hyperlink ref="A49" r:id="rId94" xr:uid="{DC4EB120-E49B-4D8F-A2C8-456E487B453B}"/>
    <hyperlink ref="J49" r:id="rId95" xr:uid="{3965BEBC-C8B8-4A26-B5AB-D71C0B28C432}"/>
    <hyperlink ref="A50" r:id="rId96" xr:uid="{89FB2625-9B18-4169-A63F-EEEE5F06F208}"/>
    <hyperlink ref="J50" r:id="rId97" xr:uid="{032836CE-A75D-4742-A3C6-DC6B4FB96325}"/>
    <hyperlink ref="A51" r:id="rId98" xr:uid="{892CE1C3-29C2-4C56-9EBC-B2641AAB00A8}"/>
    <hyperlink ref="J51" r:id="rId99" xr:uid="{A960EEBF-38EA-4CBA-B916-9887BAB6076A}"/>
    <hyperlink ref="A52" r:id="rId100" xr:uid="{1779E5CF-F714-4429-8B98-0A4060AB2446}"/>
    <hyperlink ref="J52" r:id="rId101" xr:uid="{2FB9FDF0-A6E5-4364-B326-F589065CE38B}"/>
    <hyperlink ref="A53" r:id="rId102" xr:uid="{4146A895-5113-440E-B742-044FA42DEA07}"/>
    <hyperlink ref="J53" r:id="rId103" xr:uid="{C942E0F6-236D-402B-9A55-EE6154911B8E}"/>
    <hyperlink ref="A54" r:id="rId104" xr:uid="{B59CDBC8-966E-4EB5-9DA5-4DA4505669E6}"/>
    <hyperlink ref="J54" r:id="rId105" xr:uid="{F3E3232C-605D-454D-A6FC-136F19701341}"/>
    <hyperlink ref="A55" r:id="rId106" xr:uid="{AC90AF85-E078-441B-B97D-70F05ED6D48C}"/>
    <hyperlink ref="J55" r:id="rId107" xr:uid="{88249985-0826-4E98-86B0-AFBF3AF2DABB}"/>
    <hyperlink ref="A56" r:id="rId108" xr:uid="{4BD84CE9-3221-4A18-B28E-274B273B9567}"/>
    <hyperlink ref="J56" r:id="rId109" xr:uid="{872B5E55-13F1-447C-96BC-B233A543F92E}"/>
    <hyperlink ref="A57" r:id="rId110" xr:uid="{9AA83D77-D8B7-4A46-9396-CB973301F611}"/>
    <hyperlink ref="I57" r:id="rId111" xr:uid="{44122253-D470-492A-AA78-CFB1B7D421CE}"/>
    <hyperlink ref="J57" r:id="rId112" xr:uid="{30726D88-8A05-4E58-94A3-E02C93ECFB93}"/>
    <hyperlink ref="A58" r:id="rId113" xr:uid="{8F3C8500-EE4B-4CDA-95AC-BC0AF0C5FA13}"/>
    <hyperlink ref="I58" r:id="rId114" xr:uid="{5F75ED89-CB1F-47F5-9C83-E8DC0884FFE8}"/>
    <hyperlink ref="J58" r:id="rId115" xr:uid="{C15676BD-2DB9-4E1E-B178-1CC14461A0E2}"/>
    <hyperlink ref="A59" r:id="rId116" xr:uid="{315A69CA-1610-44E7-BA2A-44AEEB487F07}"/>
    <hyperlink ref="J59" r:id="rId117" xr:uid="{EC847719-57BD-4A96-837E-E3214AF3B2B5}"/>
    <hyperlink ref="A60" r:id="rId118" xr:uid="{92B62A04-55A6-43AD-AA7C-DFAF1539A924}"/>
    <hyperlink ref="J60" r:id="rId119" xr:uid="{5E4296E2-4D71-4774-92DF-58CF0EB88990}"/>
    <hyperlink ref="A61" r:id="rId120" xr:uid="{81A3F1BB-CF42-4D1D-A87E-04F111C8D6A0}"/>
    <hyperlink ref="J61" r:id="rId121" xr:uid="{47847E60-CDF8-4EEC-A977-4A57472F96C8}"/>
    <hyperlink ref="A62" r:id="rId122" xr:uid="{4194A546-3D01-4075-A0AD-6344E5537FE5}"/>
    <hyperlink ref="J62" r:id="rId123" xr:uid="{776CA9FA-BDED-497E-A04B-FD5F38FD10F5}"/>
    <hyperlink ref="A63" r:id="rId124" xr:uid="{D6AA8793-9A90-464D-9A27-4EC1B859EDCD}"/>
    <hyperlink ref="J63" r:id="rId125" xr:uid="{6B20BE09-6608-4020-9C3A-F943B619E93C}"/>
    <hyperlink ref="A64" r:id="rId126" xr:uid="{E0CAF969-54E8-467E-A0E1-D9203F789961}"/>
    <hyperlink ref="J64" r:id="rId127" xr:uid="{DD2A43F7-61C3-423E-8BCF-13C3E4289907}"/>
    <hyperlink ref="A65" r:id="rId128" xr:uid="{9087B9E4-7C12-4A57-8B43-213468E28A9E}"/>
    <hyperlink ref="J65" r:id="rId129" xr:uid="{B53FE290-75D8-4C13-829A-9B9D90307643}"/>
    <hyperlink ref="A66" r:id="rId130" xr:uid="{F6441389-8571-43B9-B5C4-E5CFA456EA71}"/>
    <hyperlink ref="J66" r:id="rId131" xr:uid="{AF180F36-2BE9-4C8F-9318-D687E8AE1D2C}"/>
    <hyperlink ref="A67" r:id="rId132" xr:uid="{93DEC1DB-AB24-4C4E-A871-3A6B21B80CE4}"/>
    <hyperlink ref="J67" r:id="rId133" xr:uid="{2B311E54-F804-48B7-AF97-6D15BBCC79F9}"/>
    <hyperlink ref="A68" r:id="rId134" xr:uid="{7BE92837-8C43-4E56-AD77-7AB4E323EDF7}"/>
    <hyperlink ref="J68" r:id="rId135" xr:uid="{8E281CFE-F973-4081-A157-7EDAFB851B34}"/>
    <hyperlink ref="A69" r:id="rId136" xr:uid="{0C0FABD7-9EA9-41FC-B86E-F73118B6A556}"/>
    <hyperlink ref="J69" r:id="rId137" xr:uid="{135144D1-84D2-4F4B-9708-7A4A8874DD18}"/>
    <hyperlink ref="A70" r:id="rId138" xr:uid="{68714009-0037-4095-9B01-A1381A97F2E1}"/>
    <hyperlink ref="J70" r:id="rId139" xr:uid="{95C4783B-A360-4E65-8F1F-5761F2D2EF7A}"/>
    <hyperlink ref="A71" r:id="rId140" xr:uid="{8BA253B5-6CF4-4C74-80D2-8E9A5B8AA943}"/>
    <hyperlink ref="I71" r:id="rId141" xr:uid="{105402FE-A1FC-4E65-8BB0-A481E3628956}"/>
    <hyperlink ref="J71" r:id="rId142" xr:uid="{A2AD22C2-6736-4B48-B457-60B312A83989}"/>
    <hyperlink ref="A72" r:id="rId143" xr:uid="{3AA4D64B-B5E4-402F-840E-3C9AC20496FA}"/>
    <hyperlink ref="I72" r:id="rId144" xr:uid="{4E219831-9535-4542-9E31-867F3CC50FFF}"/>
    <hyperlink ref="J72" r:id="rId145" xr:uid="{079ED368-C354-4D6C-810D-6DF6CC509B30}"/>
    <hyperlink ref="A73" r:id="rId146" xr:uid="{EE5C0C75-028A-40A8-898C-50D5FFEB7313}"/>
    <hyperlink ref="J73" r:id="rId147" xr:uid="{40A1E0F0-C29C-4953-BAAF-71E540133D81}"/>
    <hyperlink ref="A74" r:id="rId148" xr:uid="{612B850E-20ED-428F-ACB9-EB89E8BF6ADD}"/>
    <hyperlink ref="J74" r:id="rId149" xr:uid="{B333101E-BAD2-472D-958C-8790BE47D7E6}"/>
    <hyperlink ref="A75" r:id="rId150" xr:uid="{74DCB12A-7582-471E-8827-5ECC311A13F7}"/>
    <hyperlink ref="J75" r:id="rId151" xr:uid="{E2B0A1CF-B5B4-43E0-98CA-289683098B87}"/>
    <hyperlink ref="A76" r:id="rId152" xr:uid="{D507212E-4200-4E6B-B2F7-97DC4849ACBC}"/>
    <hyperlink ref="J76" r:id="rId153" xr:uid="{907525D3-A0E1-47C9-B62C-90FE688727CC}"/>
    <hyperlink ref="A77" r:id="rId154" xr:uid="{3330C928-FD21-401B-98EE-189E0CACB4F2}"/>
    <hyperlink ref="J77" r:id="rId155" xr:uid="{174006FC-0DA3-407E-B6DA-68B2E7D8363A}"/>
    <hyperlink ref="A78" r:id="rId156" xr:uid="{145F0522-5424-4BD9-94E5-209071E03E8E}"/>
    <hyperlink ref="J78" r:id="rId157" xr:uid="{A8ECA96A-69B3-4A3F-ABB4-8D712CF3DF77}"/>
    <hyperlink ref="A79" r:id="rId158" xr:uid="{6BBAC01B-502A-415F-B134-DB9CD3D2D6A6}"/>
    <hyperlink ref="J79" r:id="rId159" xr:uid="{7EBDA5EC-4521-4E80-9D5C-ED7BD28312A3}"/>
    <hyperlink ref="A80" r:id="rId160" xr:uid="{ECB164D8-65C9-4602-BD95-D4B2E4FCF466}"/>
    <hyperlink ref="J80" r:id="rId161" xr:uid="{124A157A-61BA-4B8A-AC0D-75AC24A27775}"/>
    <hyperlink ref="A81" r:id="rId162" xr:uid="{48A8BE39-0814-4F26-8C73-67C988EB9BAE}"/>
    <hyperlink ref="J81" r:id="rId163" xr:uid="{34686742-E79A-4E42-93CE-D432A3C210AD}"/>
    <hyperlink ref="A82" r:id="rId164" xr:uid="{7CD7D9D5-947E-400F-82B5-47BB729ED5A1}"/>
    <hyperlink ref="J82" r:id="rId165" xr:uid="{D980B497-1E5B-44EB-B4CD-6D4C0912D8B3}"/>
    <hyperlink ref="A83" r:id="rId166" xr:uid="{A632C362-20ED-4DDE-8C0F-21AD744D546B}"/>
    <hyperlink ref="J83" r:id="rId167" xr:uid="{10BB50BE-1961-4F90-994B-1E17C4C55E28}"/>
    <hyperlink ref="A84" r:id="rId168" xr:uid="{F10BA09F-59E0-404F-9249-9A155BF5BC08}"/>
    <hyperlink ref="J84" r:id="rId169" xr:uid="{460CED67-CCB2-4767-B572-E8C6E3F3171A}"/>
    <hyperlink ref="A85" r:id="rId170" xr:uid="{63E16390-9E9A-480A-A3E7-32BE846CB5AA}"/>
    <hyperlink ref="J85" r:id="rId171" xr:uid="{4865B737-9A3A-4B33-8ED5-273E3805D724}"/>
    <hyperlink ref="A86" r:id="rId172" xr:uid="{B0E00DDE-A418-4DE8-B2F9-A6A6F239C5EA}"/>
    <hyperlink ref="J86" r:id="rId173" xr:uid="{90F7CE2B-6A40-4FCB-B9CE-EC282B260487}"/>
    <hyperlink ref="A87" r:id="rId174" xr:uid="{FE0EDADC-9948-4A72-92A6-77B5D81E0AC8}"/>
    <hyperlink ref="J87" r:id="rId175" xr:uid="{D545D570-1819-4B20-B752-4F237A4AD1B6}"/>
    <hyperlink ref="A88" r:id="rId176" xr:uid="{A0F94E9C-0767-49DA-8ED9-39834975F8A9}"/>
    <hyperlink ref="J88" r:id="rId177" xr:uid="{2239207A-343B-4AEF-9541-3C3C735C409A}"/>
    <hyperlink ref="A89" r:id="rId178" xr:uid="{B1506F44-0072-4662-BDC1-9C5CFA4C785A}"/>
    <hyperlink ref="J89" r:id="rId179" xr:uid="{CB0DD4CC-D5AD-49FD-BDCA-E741A408EC76}"/>
    <hyperlink ref="A90" r:id="rId180" xr:uid="{BE89C196-C392-49D2-A0CD-EC0F5AEFC58C}"/>
    <hyperlink ref="J90" r:id="rId181" xr:uid="{978D5EE6-3B00-494F-B544-4CB7E6BE53DA}"/>
    <hyperlink ref="A91" r:id="rId182" xr:uid="{2E5D8C6A-30E2-4C35-BCC3-AD4D9A7FD46C}"/>
    <hyperlink ref="J91" r:id="rId183" xr:uid="{811BD091-AF38-4C19-9D0F-3E277F3133B3}"/>
    <hyperlink ref="A92" r:id="rId184" xr:uid="{BF3036C0-22A6-45B7-A6E8-C103532BBE59}"/>
    <hyperlink ref="J92" r:id="rId185" xr:uid="{2E094ED6-DAC6-4389-836B-8AE4EDB4339D}"/>
    <hyperlink ref="A93" r:id="rId186" xr:uid="{5870E87A-539F-457F-9A92-4C6700AD9555}"/>
    <hyperlink ref="J93" r:id="rId187" xr:uid="{3011D449-7A64-4CF8-808D-212C56F6502F}"/>
    <hyperlink ref="A94" r:id="rId188" xr:uid="{953DF041-B334-46D2-8D81-6C520D16AEB9}"/>
    <hyperlink ref="J94" r:id="rId189" xr:uid="{A632BC3E-09B4-4D0D-88D7-810A65FDA5C2}"/>
    <hyperlink ref="A95" r:id="rId190" xr:uid="{A790624E-9EB4-4BB0-BBCF-D8B920E9035F}"/>
    <hyperlink ref="J95" r:id="rId191" xr:uid="{D3C8598B-6530-42E6-84F0-96D437E70EF9}"/>
    <hyperlink ref="A96" r:id="rId192" xr:uid="{A704B5A0-4B4C-413F-B751-FD2180FCC919}"/>
    <hyperlink ref="J96" r:id="rId193" xr:uid="{F4B64EF3-9FAD-4B91-800F-3B19BDFE44A1}"/>
    <hyperlink ref="A97" r:id="rId194" xr:uid="{5B5B7637-FBB2-48C1-94CD-8882E391AA9E}"/>
    <hyperlink ref="J97" r:id="rId195" xr:uid="{AD8D2346-DFBD-4909-B86F-6EFCC7D7D05C}"/>
    <hyperlink ref="A98" r:id="rId196" xr:uid="{EBAE7F5C-B5F5-4CE3-96FC-F096E513DD79}"/>
    <hyperlink ref="J98" r:id="rId197" xr:uid="{FDF10055-DBB0-4353-BD2A-57EC8A294A9F}"/>
    <hyperlink ref="A99" r:id="rId198" xr:uid="{A218BD90-451C-4672-9040-CEB00793F51C}"/>
    <hyperlink ref="J99" r:id="rId199" xr:uid="{39E8DB15-98C8-4DDE-BD44-73D2B4D388F1}"/>
    <hyperlink ref="A100" r:id="rId200" xr:uid="{D4BD1845-DED0-4557-8D30-FF09139FE75D}"/>
    <hyperlink ref="J100" r:id="rId201" xr:uid="{1EA15036-068E-4ED0-AD41-391B206BD8A0}"/>
    <hyperlink ref="A101" r:id="rId202" xr:uid="{D8462C09-1FFC-4B80-ABBF-B81552648EE4}"/>
    <hyperlink ref="J101" r:id="rId203" xr:uid="{F260B453-8C2D-42C7-912A-AB10546ADF4E}"/>
    <hyperlink ref="A102" r:id="rId204" xr:uid="{187AB9D2-07E7-4C35-8152-D9FFA9F6D4B0}"/>
    <hyperlink ref="J102" r:id="rId205" xr:uid="{2052AEE6-9D34-4588-8418-4D451D351B34}"/>
    <hyperlink ref="A103" r:id="rId206" xr:uid="{5DF60004-C9E7-42A5-8AB4-80309D005563}"/>
    <hyperlink ref="J103" r:id="rId207" xr:uid="{0F8EBBA4-908D-42D8-B6BB-1FB3E400D485}"/>
    <hyperlink ref="A104" r:id="rId208" xr:uid="{07ABEBDD-42E6-4ECB-A09D-C086EFE4D7FD}"/>
    <hyperlink ref="J104" r:id="rId209" xr:uid="{80BC0DFB-6029-4F8C-A9B3-19321534D928}"/>
    <hyperlink ref="A105" r:id="rId210" xr:uid="{099EBED8-4CE9-4C66-B1AD-0B8C51864FD9}"/>
    <hyperlink ref="J105" r:id="rId211" xr:uid="{C94DAAAC-8A8D-472F-B96C-804AE875172A}"/>
    <hyperlink ref="A106" r:id="rId212" xr:uid="{7C80586E-9F86-47ED-96D6-E8AF847B838B}"/>
    <hyperlink ref="J106" r:id="rId213" xr:uid="{AEA65056-D0DF-4E44-A944-7B25337DE8A7}"/>
    <hyperlink ref="A107" r:id="rId214" xr:uid="{77677EF6-95B8-4D9E-8D34-6EE9505CA4D4}"/>
    <hyperlink ref="J107" r:id="rId215" xr:uid="{21F55C19-E34E-464D-BDE6-77949B8B6B0F}"/>
    <hyperlink ref="A108" r:id="rId216" xr:uid="{32BCF502-65CD-4FAB-A22C-DED894C46D72}"/>
    <hyperlink ref="J108" r:id="rId217" xr:uid="{C6418C98-3FE7-4A6F-B438-28114F35042C}"/>
    <hyperlink ref="A109" r:id="rId218" xr:uid="{C7C517C0-0D0E-4B08-8110-4D279FE063D9}"/>
    <hyperlink ref="J109" r:id="rId219" xr:uid="{25CBE830-EB3B-4CC5-95AE-71521A559664}"/>
    <hyperlink ref="A110" r:id="rId220" xr:uid="{1F48E709-3926-4210-BD72-FC58F2D21CC0}"/>
    <hyperlink ref="J110" r:id="rId221" xr:uid="{327CFAF9-7128-42D8-8288-B01C434B32F0}"/>
    <hyperlink ref="A111" r:id="rId222" xr:uid="{2629E146-DA6B-440D-88ED-3E46F4AA8030}"/>
    <hyperlink ref="J111" r:id="rId223" xr:uid="{D41775A0-0219-4C8D-A209-391DCAAF9813}"/>
    <hyperlink ref="A112" r:id="rId224" xr:uid="{7BD42371-ACBE-4F79-9AC3-04CC7004B8D3}"/>
    <hyperlink ref="J112" r:id="rId225" xr:uid="{F6D84113-0E8C-4CCB-A926-F5E90FC78049}"/>
    <hyperlink ref="A113" r:id="rId226" xr:uid="{4D09C442-2694-4C5C-9C51-8DE43274E1DC}"/>
    <hyperlink ref="J113" r:id="rId227" xr:uid="{6F258C77-5629-4839-AB37-832D91DDC253}"/>
    <hyperlink ref="A114" r:id="rId228" xr:uid="{A7C396EB-489B-4865-95FB-E1D76F0A15F4}"/>
    <hyperlink ref="J114" r:id="rId229" xr:uid="{6A6B5DDB-2CAB-4834-89F3-0C83FE7AC8CE}"/>
    <hyperlink ref="A115" r:id="rId230" xr:uid="{C8C4AD98-C9BD-4465-AB82-59F9E563C935}"/>
    <hyperlink ref="J115" r:id="rId231" xr:uid="{7C581255-B67C-4742-8516-912FF9012A2C}"/>
    <hyperlink ref="A116" r:id="rId232" xr:uid="{6A63BEE8-365C-49EB-B061-73B4693CA470}"/>
    <hyperlink ref="J116" r:id="rId233" xr:uid="{1F9D5858-E767-44A9-A335-3F369463C297}"/>
    <hyperlink ref="A117" r:id="rId234" xr:uid="{9012D469-BA7F-4D45-8E48-32B37A24EC6B}"/>
    <hyperlink ref="J117" r:id="rId235" xr:uid="{9ECFE53B-7B7C-4308-B5A7-5E5B9AA2218C}"/>
    <hyperlink ref="A118" r:id="rId236" xr:uid="{C0BFB511-0FE4-42E2-8485-50141530AF5E}"/>
    <hyperlink ref="J118" r:id="rId237" xr:uid="{708E9315-4BBC-4639-9A72-8BA9358D5D42}"/>
    <hyperlink ref="A119" r:id="rId238" xr:uid="{24BF6106-6EC0-4900-A234-5F5057F49F18}"/>
    <hyperlink ref="J119" r:id="rId239" xr:uid="{76BC9EEE-E3B7-4623-AE6B-DC7E7B5FD443}"/>
    <hyperlink ref="A120" r:id="rId240" xr:uid="{3968F8B3-C21B-4D50-BB4A-4F9BFFD83520}"/>
    <hyperlink ref="J120" r:id="rId241" xr:uid="{7067B998-484B-469A-9561-782AD2732218}"/>
    <hyperlink ref="A121" r:id="rId242" xr:uid="{26F6E9E2-6F84-4F5B-AD7E-143939580125}"/>
    <hyperlink ref="J121" r:id="rId243" xr:uid="{D5481B8D-E8AB-4822-B2E7-3BF59B640AE8}"/>
    <hyperlink ref="A122" r:id="rId244" xr:uid="{899C9F47-518E-4F22-853E-B0EE2E69C78B}"/>
    <hyperlink ref="J122" r:id="rId245" xr:uid="{2DC4F796-6FAF-446C-8CB7-B2143825B6E9}"/>
    <hyperlink ref="A123" r:id="rId246" xr:uid="{5365DE88-23A2-4D76-B9E9-0B4385DA6EFF}"/>
    <hyperlink ref="J123" r:id="rId247" xr:uid="{E2C12848-B423-4623-A509-EB94ADD9F6FC}"/>
    <hyperlink ref="A124" r:id="rId248" xr:uid="{A8A295D0-C3E8-44F5-AF6B-769502526FA2}"/>
    <hyperlink ref="I124" r:id="rId249" xr:uid="{3B82420F-C0B2-4706-8E1F-79305DA4970C}"/>
    <hyperlink ref="J124" r:id="rId250" xr:uid="{8B6FE0BC-3AE2-416E-869D-D6055E847E9F}"/>
    <hyperlink ref="A125" r:id="rId251" xr:uid="{07B2B394-4122-41E3-8254-F29DFF4E2E39}"/>
    <hyperlink ref="J125" r:id="rId252" xr:uid="{56D72257-5FCD-4F5E-B72C-BF694AA43AF8}"/>
    <hyperlink ref="A126" r:id="rId253" xr:uid="{C0D0C05A-2BBA-4DBC-AEE1-90AE157B1410}"/>
    <hyperlink ref="J126" r:id="rId254" xr:uid="{168D7852-5E5F-4F48-8842-F7AB3E3BA51A}"/>
    <hyperlink ref="A127" r:id="rId255" xr:uid="{B90146B3-D8E0-433B-A7A6-BFEA4806322C}"/>
    <hyperlink ref="I127" r:id="rId256" xr:uid="{908DAF11-A072-4667-8C74-CC5317A052E3}"/>
    <hyperlink ref="J127" r:id="rId257" xr:uid="{3F1F8FC8-8465-49C5-BD04-FA947567752F}"/>
    <hyperlink ref="A128" r:id="rId258" xr:uid="{104D8117-22E5-4F5C-A690-58847677FF58}"/>
    <hyperlink ref="J128" r:id="rId259" xr:uid="{01864D1A-6991-48A0-8A12-5477524E0368}"/>
    <hyperlink ref="A129" r:id="rId260" xr:uid="{EB5A4857-C79F-4D48-A754-9D7EBB05F069}"/>
    <hyperlink ref="J129" r:id="rId261" xr:uid="{1A578583-CA84-4E52-A3D0-23301DAB8059}"/>
    <hyperlink ref="A130" r:id="rId262" xr:uid="{A62D9105-9BA0-48C8-8388-3945BB22D28F}"/>
    <hyperlink ref="J130" r:id="rId263" xr:uid="{AD5BAD1C-F7C6-46D3-8125-DE6FCBB78325}"/>
    <hyperlink ref="A131" r:id="rId264" xr:uid="{BF0B484E-DEA7-4E24-8F3F-5F2C56854866}"/>
    <hyperlink ref="J131" r:id="rId265" xr:uid="{381798FA-B614-4D91-95ED-2786F79B29F5}"/>
    <hyperlink ref="A132" r:id="rId266" xr:uid="{D76FEA41-FBF4-4FC1-9B81-8F6AB1567E0B}"/>
    <hyperlink ref="J132" r:id="rId267" xr:uid="{3B033DB1-6581-49F4-A2D6-B0DA2E731A9A}"/>
    <hyperlink ref="A133" r:id="rId268" xr:uid="{891D4478-9130-4E04-B67C-F09241CFDBD1}"/>
    <hyperlink ref="J133" r:id="rId269" xr:uid="{BB5180B5-ACB3-4AFE-9E4A-7B7E184A0CBA}"/>
    <hyperlink ref="A134" r:id="rId270" xr:uid="{FE5BBD8B-68AE-48C4-8C6D-F1FD85D86D6C}"/>
    <hyperlink ref="J134" r:id="rId271" xr:uid="{258D5E73-8E6A-4717-9474-5C4C3B868F01}"/>
    <hyperlink ref="A135" r:id="rId272" xr:uid="{8086621A-1C28-4345-BA5F-539BD457A249}"/>
    <hyperlink ref="J135" r:id="rId273" xr:uid="{A2E66E9B-DA61-47A7-BE77-58F68B53FB20}"/>
    <hyperlink ref="A136" r:id="rId274" xr:uid="{E48A9CD9-BFEB-4827-9158-8CB80CF2E637}"/>
    <hyperlink ref="J136" r:id="rId275" xr:uid="{56927D3D-5F95-4AC9-A2F1-8329F64ACEA5}"/>
    <hyperlink ref="A137" r:id="rId276" xr:uid="{335E6F96-0E6C-45CB-8CB6-3E773108717A}"/>
    <hyperlink ref="J137" r:id="rId277" xr:uid="{16E472FA-B530-41AE-AF29-8C1D52FDA87A}"/>
    <hyperlink ref="A138" r:id="rId278" xr:uid="{BD7328F7-EE29-4B49-9721-654CACF77062}"/>
    <hyperlink ref="J138" r:id="rId279" xr:uid="{10114666-2C0F-4C99-AD4E-C8C4D94A778A}"/>
    <hyperlink ref="A139" r:id="rId280" xr:uid="{B19C24A5-59D1-40F1-ADE1-CC4A56FB3EC4}"/>
    <hyperlink ref="J139" r:id="rId281" xr:uid="{FA00F192-CD4B-42CA-B636-AEF795CAF7AA}"/>
    <hyperlink ref="A140" r:id="rId282" xr:uid="{49659DF5-91D2-4D7C-BF61-F4C2CC55138D}"/>
    <hyperlink ref="J140" r:id="rId283" xr:uid="{D5007A4E-E4DF-46FB-9E3B-A77895ED9B6D}"/>
    <hyperlink ref="A141" r:id="rId284" xr:uid="{11386797-79F0-44FF-BB5D-0A7E50209059}"/>
    <hyperlink ref="J141" r:id="rId285" xr:uid="{3494F176-60D2-4EE4-9492-472648672DF9}"/>
    <hyperlink ref="A142" r:id="rId286" xr:uid="{0CD6C115-5060-47E5-9914-C0D2D77BD2E7}"/>
    <hyperlink ref="J142" r:id="rId287" xr:uid="{80D4668F-88B3-4557-8A8F-30A70BA8C9D5}"/>
    <hyperlink ref="A143" r:id="rId288" xr:uid="{B3D083DA-CB70-4B1B-BA96-AE4EA7D35E21}"/>
    <hyperlink ref="J143" r:id="rId289" xr:uid="{23AD4921-B9A2-4A7C-8C05-28EBE4C07829}"/>
    <hyperlink ref="A144" r:id="rId290" xr:uid="{C5B67B55-4A69-4A15-97FA-D33AA331270F}"/>
    <hyperlink ref="J144" r:id="rId291" xr:uid="{AEF610AD-4405-4E4E-8954-446A0C9872A7}"/>
    <hyperlink ref="A145" r:id="rId292" xr:uid="{C6E122E9-6253-423F-86E6-E000A1CAB025}"/>
    <hyperlink ref="J145" r:id="rId293" xr:uid="{29304A3F-313D-4712-9079-418C9AB188CC}"/>
    <hyperlink ref="A146" r:id="rId294" xr:uid="{7504E20A-25B2-4EE7-B054-CED892B284BE}"/>
    <hyperlink ref="J146" r:id="rId295" xr:uid="{DB0A8F5C-96E3-43EF-A0F5-5A478B7418D7}"/>
    <hyperlink ref="A147" r:id="rId296" xr:uid="{2DAB8254-E3BB-45D6-AAC4-F8E5CDDC5D84}"/>
    <hyperlink ref="J147" r:id="rId297" xr:uid="{01657196-637E-4881-95EC-8BB951C5F7D6}"/>
    <hyperlink ref="A148" r:id="rId298" xr:uid="{296FD21F-2AEA-4A26-BEEA-B58D505F610B}"/>
    <hyperlink ref="J148" r:id="rId299" xr:uid="{6C9676AD-EB97-4AB6-BC9D-0165EA860622}"/>
    <hyperlink ref="A149" r:id="rId300" xr:uid="{5EA5BD8D-CFC0-461B-8CE5-E6B7E05AEF6F}"/>
    <hyperlink ref="J149" r:id="rId301" xr:uid="{91F5631A-51C1-4316-A3F6-D87B5E403E94}"/>
    <hyperlink ref="A150" r:id="rId302" xr:uid="{0749D59D-234F-445C-B9A4-2712AE3747DF}"/>
    <hyperlink ref="J150" r:id="rId303" xr:uid="{96EB2E30-9E28-42D6-A2D5-688A7F42631B}"/>
    <hyperlink ref="A151" r:id="rId304" xr:uid="{25155873-8BF1-4311-9461-0A22DB8DA23A}"/>
    <hyperlink ref="J151" r:id="rId305" xr:uid="{F5A1A95D-E2FA-4B5A-880C-D932085B7878}"/>
    <hyperlink ref="A152" r:id="rId306" xr:uid="{C5C5D59D-8C6A-4606-8D09-AE6571E1F753}"/>
    <hyperlink ref="J152" r:id="rId307" xr:uid="{FD680CE4-50A9-46F6-9ABD-5A7465EB8718}"/>
    <hyperlink ref="A153" r:id="rId308" xr:uid="{2690A3CF-AC55-4708-AA2C-88F74A09B685}"/>
    <hyperlink ref="J153" r:id="rId309" xr:uid="{E7805C5A-F504-40C2-A373-8C4941780F80}"/>
    <hyperlink ref="A154" r:id="rId310" xr:uid="{E8B48532-0AA5-4554-9CBA-6B4610B81000}"/>
    <hyperlink ref="J154" r:id="rId311" xr:uid="{3F4B8DF3-9FCB-4032-AC59-520FE19F4077}"/>
    <hyperlink ref="A155" r:id="rId312" xr:uid="{7AF5E9E8-1D9A-4AFA-97B2-27BCDAC10B54}"/>
    <hyperlink ref="J155" r:id="rId313" xr:uid="{41B01744-3458-4251-BA5F-210195FA3F27}"/>
    <hyperlink ref="A156" r:id="rId314" xr:uid="{6E20E492-A615-4046-B3D1-B78F4003AA21}"/>
    <hyperlink ref="J156" r:id="rId315" xr:uid="{AD4DC20A-3A96-4691-B178-9EC097BCE933}"/>
    <hyperlink ref="A157" r:id="rId316" xr:uid="{7C5429E1-5F03-47C2-9686-5277DEAB222F}"/>
    <hyperlink ref="J157" r:id="rId317" xr:uid="{926F2566-00EC-488B-BA39-55B13A1ADE2A}"/>
    <hyperlink ref="A158" r:id="rId318" xr:uid="{F9FD55BD-DA10-47C6-A41E-F54BB69000E5}"/>
    <hyperlink ref="J158" r:id="rId319" xr:uid="{9C7A4C97-82B1-454E-8968-A6CF6A08B2CD}"/>
    <hyperlink ref="A159" r:id="rId320" xr:uid="{9832D0EB-71BD-413A-8C70-FBDBFCAAD24E}"/>
    <hyperlink ref="J159" r:id="rId321" xr:uid="{71198CC4-6AA0-44AC-AB61-4F61FFEA9996}"/>
    <hyperlink ref="A160" r:id="rId322" xr:uid="{06ACF8A4-7CF3-4B7F-BD0D-803FD87AA60D}"/>
    <hyperlink ref="J160" r:id="rId323" xr:uid="{60022C16-CAB5-4DB1-8118-DC7DC492CB10}"/>
    <hyperlink ref="A161" r:id="rId324" xr:uid="{238D2544-BDDD-47F6-A6D0-5336D070B8A9}"/>
    <hyperlink ref="J161" r:id="rId325" xr:uid="{37454101-EF5D-4C98-A5E1-C9CA13FA38EE}"/>
    <hyperlink ref="A162" r:id="rId326" xr:uid="{B595A6E3-42A5-4DA7-88F9-1BE9CB7ADDB7}"/>
    <hyperlink ref="J162" r:id="rId327" xr:uid="{03542FA6-F177-4CE7-A76A-93B7171DB064}"/>
    <hyperlink ref="A163" r:id="rId328" xr:uid="{B33F04B0-BF76-4732-B3A1-B6E696B1735D}"/>
    <hyperlink ref="J163" r:id="rId329" xr:uid="{6886CA46-60ED-4BEB-8EF8-B2EA1A7AEB59}"/>
    <hyperlink ref="A164" r:id="rId330" xr:uid="{19A0FB0D-01EA-4FC7-B391-472C9107FBF0}"/>
    <hyperlink ref="J164" r:id="rId331" xr:uid="{4E941337-60B7-4E58-B351-1134BA4935B6}"/>
    <hyperlink ref="A165" r:id="rId332" xr:uid="{C4E36909-C4A7-438A-9746-9A111184B3C2}"/>
    <hyperlink ref="J165" r:id="rId333" xr:uid="{795D9439-6027-4864-BA64-00746863380A}"/>
    <hyperlink ref="A166" r:id="rId334" xr:uid="{6EF84C49-FA1E-4434-851E-BAE917E560F9}"/>
    <hyperlink ref="J166" r:id="rId335" xr:uid="{5649B999-F2EE-471B-B5B5-390CC1D32B29}"/>
    <hyperlink ref="A167" r:id="rId336" xr:uid="{5DDB3D93-D7C6-4E4B-9F00-D7FB68AB2356}"/>
    <hyperlink ref="J167" r:id="rId337" xr:uid="{93EBE635-1547-4977-AEE3-6B77329CA9B7}"/>
    <hyperlink ref="A168" r:id="rId338" xr:uid="{AD220396-E8CF-4D34-83D6-E9AD4D32F6F3}"/>
    <hyperlink ref="J168" r:id="rId339" xr:uid="{43A3388D-F4E7-4782-90D0-F19A3FEBCDDB}"/>
    <hyperlink ref="A169" r:id="rId340" xr:uid="{F0132B46-8F80-47FF-A0B8-66E06D74CFD8}"/>
    <hyperlink ref="J169" r:id="rId341" xr:uid="{7ED54031-07F7-408B-86AA-6D40C0B1636D}"/>
    <hyperlink ref="A170" r:id="rId342" xr:uid="{88BC6CCB-ACEB-46EF-BB89-325F2891226B}"/>
    <hyperlink ref="J170" r:id="rId343" xr:uid="{A2F2CEB3-2D09-42FB-A74B-600103CDFA68}"/>
    <hyperlink ref="A171" r:id="rId344" xr:uid="{FB9105D2-298B-4C68-9F8B-A2DE7071112B}"/>
    <hyperlink ref="J171" r:id="rId345" xr:uid="{50D4F1A3-2F18-42C2-A3C2-9C1719808E44}"/>
    <hyperlink ref="A172" r:id="rId346" xr:uid="{64BE5490-6DB9-444B-9528-5FE4F3BC0ED7}"/>
    <hyperlink ref="J172" r:id="rId347" xr:uid="{D4C7B838-FE3C-414F-B3DB-23354F5860FA}"/>
    <hyperlink ref="A173" r:id="rId348" xr:uid="{C58B05C3-6024-4F2B-9990-2BC4E03F7B02}"/>
    <hyperlink ref="J173" r:id="rId349" xr:uid="{F6DFBBB0-6E7C-4B8A-BB27-7F0ECA9C114C}"/>
    <hyperlink ref="A174" r:id="rId350" xr:uid="{202AE4CE-22E4-4496-8F34-4C0E48F0B9A8}"/>
    <hyperlink ref="J174" r:id="rId351" xr:uid="{C45069E7-4B09-4414-8D9D-E2206934F790}"/>
    <hyperlink ref="A175" r:id="rId352" xr:uid="{9CCBF9BA-C8C1-4B32-98EC-B167624B48BE}"/>
    <hyperlink ref="J175" r:id="rId353" xr:uid="{C87DEC9F-5B25-4358-9F2D-8BD66B548231}"/>
    <hyperlink ref="A176" r:id="rId354" xr:uid="{403E4307-0DAE-4AAD-AC18-0CAD5A3B6051}"/>
    <hyperlink ref="J176" r:id="rId355" xr:uid="{4B198A66-5957-4CCC-9C6E-4CD68C02FF31}"/>
    <hyperlink ref="A177" r:id="rId356" xr:uid="{5E1A21BB-8AEF-449F-B5E6-4E90B10BD8F6}"/>
    <hyperlink ref="J177" r:id="rId357" xr:uid="{BCF71D80-57E3-4902-808A-88450F029BF3}"/>
    <hyperlink ref="A178" r:id="rId358" xr:uid="{FA1F8D18-AC62-41C0-A397-C3BC2D384686}"/>
    <hyperlink ref="J178" r:id="rId359" xr:uid="{3D47C0C7-6747-411C-97DA-E3A2C2EFD412}"/>
    <hyperlink ref="A179" r:id="rId360" xr:uid="{284BD7E9-B3F9-42B0-BDD5-31B7DF4F837E}"/>
    <hyperlink ref="J179" r:id="rId361" xr:uid="{64DAC818-BCD6-40FD-A595-402F3AEAE33D}"/>
    <hyperlink ref="A180" r:id="rId362" xr:uid="{79C87205-44CD-4BED-A95C-9CB54F3D90B5}"/>
    <hyperlink ref="J180" r:id="rId363" xr:uid="{C9282E6F-BF40-48E7-BA00-59A66890C523}"/>
    <hyperlink ref="A181" r:id="rId364" xr:uid="{C09869B5-4098-47F7-9591-598649D0C96C}"/>
    <hyperlink ref="J181" r:id="rId365" xr:uid="{D457C669-D078-4127-A4AA-D4C3EAF12AC5}"/>
    <hyperlink ref="A182" r:id="rId366" xr:uid="{E992AE88-8A4B-4976-992E-5A1D4E40D60B}"/>
    <hyperlink ref="J182" r:id="rId367" xr:uid="{EE92291E-6471-496D-9C20-773BC5182A06}"/>
    <hyperlink ref="A183" r:id="rId368" xr:uid="{1205AA2A-3F1E-4D8E-8B35-732BDE6B5D3B}"/>
    <hyperlink ref="J183" r:id="rId369" xr:uid="{DFF185F6-1B68-4442-80AA-0DD467ABC971}"/>
    <hyperlink ref="A184" r:id="rId370" xr:uid="{A21C8AA5-AD20-4C9A-956E-8C7941658ACA}"/>
    <hyperlink ref="I184" r:id="rId371" xr:uid="{C3AB34C9-DC65-4AD6-91D3-2438CEBE7BAA}"/>
    <hyperlink ref="J184" r:id="rId372" xr:uid="{DC804548-51BF-4560-98C3-2A5C4EF6CB06}"/>
    <hyperlink ref="A185" r:id="rId373" xr:uid="{5684512C-3849-410A-BB15-765CF5D52536}"/>
    <hyperlink ref="J185" r:id="rId374" xr:uid="{8F03C6BA-0C79-47DF-9785-DC1259922810}"/>
    <hyperlink ref="A186" r:id="rId375" xr:uid="{89541DCD-2828-47C4-965C-3811E05C1ABD}"/>
    <hyperlink ref="J186" r:id="rId376" xr:uid="{CF466DE9-28D7-4B55-95EC-9DCE427C81DC}"/>
    <hyperlink ref="A187" r:id="rId377" xr:uid="{5DA3E91A-F207-41AA-A9DF-F45367381F16}"/>
    <hyperlink ref="J187" r:id="rId378" xr:uid="{C99A94A4-3CD0-4965-AE48-AFA970511C62}"/>
    <hyperlink ref="A188" r:id="rId379" xr:uid="{8AE73567-15FF-49BB-9EDE-23AB78A10A3B}"/>
    <hyperlink ref="J188" r:id="rId380" xr:uid="{EAEB9049-8E43-464F-8516-B461A8099558}"/>
    <hyperlink ref="A189" r:id="rId381" xr:uid="{47D1CD20-D73C-4A71-8FDA-63C59E55E2AF}"/>
    <hyperlink ref="I189" r:id="rId382" xr:uid="{8AEDBFEE-EF4D-441B-9A0E-726BE65BB79A}"/>
    <hyperlink ref="J189" r:id="rId383" xr:uid="{0B44D64E-086F-441F-96BC-AE89D0210A79}"/>
    <hyperlink ref="A190" r:id="rId384" xr:uid="{5C5377EF-5E5D-40B9-ADED-93176EE593A3}"/>
    <hyperlink ref="J190" r:id="rId385" xr:uid="{09533474-22BA-4E59-B6DB-A33D689C73CE}"/>
    <hyperlink ref="A191" r:id="rId386" xr:uid="{1326A005-C786-4FCC-B419-0F5C89FEFA19}"/>
    <hyperlink ref="J191" r:id="rId387" xr:uid="{0D623FF6-260B-4005-809C-6FBFFB4CB935}"/>
    <hyperlink ref="A192" r:id="rId388" xr:uid="{7A8B3526-CEF9-4149-B2EE-E377FF31F90B}"/>
    <hyperlink ref="J192" r:id="rId389" xr:uid="{FBEBD64B-86F8-4CF6-BA5B-390CF5091C2E}"/>
    <hyperlink ref="A193" r:id="rId390" xr:uid="{70941D12-EF61-4EF1-8307-40B2625BEE02}"/>
    <hyperlink ref="J193" r:id="rId391" xr:uid="{13A08D17-F0A7-44BF-9246-481BE0BD929E}"/>
    <hyperlink ref="A194" r:id="rId392" xr:uid="{7599724B-BBD9-4495-B792-BBC42F9C0813}"/>
    <hyperlink ref="J194" r:id="rId393" xr:uid="{24EC5598-EFA8-49E2-B3E2-53D1AB470948}"/>
    <hyperlink ref="A195" r:id="rId394" xr:uid="{6EB6F3A8-225E-4B5E-80CD-27B1E9C3FE36}"/>
    <hyperlink ref="J195" r:id="rId395" xr:uid="{3BE6014C-0600-439B-91E0-CB79CCF7505D}"/>
    <hyperlink ref="A196" r:id="rId396" xr:uid="{D4366293-5B2F-4C37-B1FE-E0017BEE8932}"/>
    <hyperlink ref="J196" r:id="rId397" xr:uid="{0E156585-FCA8-4945-B178-A98C3586EFD3}"/>
    <hyperlink ref="A197" r:id="rId398" xr:uid="{055A0F68-4B2F-4242-9EF1-816B6D9A5A10}"/>
    <hyperlink ref="J197" r:id="rId399" xr:uid="{E4696CDE-8CED-42AD-9EE2-2F6AF9084B4C}"/>
    <hyperlink ref="A198" r:id="rId400" xr:uid="{D78A0E84-8134-42FF-91B6-BCE9613CCC19}"/>
    <hyperlink ref="J198" r:id="rId401" xr:uid="{657DB634-6B9D-41E0-8306-F90BFC469324}"/>
    <hyperlink ref="A199" r:id="rId402" xr:uid="{10AEFB01-130D-4B8A-B3AF-1D0C1D9CA756}"/>
    <hyperlink ref="J199" r:id="rId403" xr:uid="{7A2F2C9A-4690-4528-9D87-5596399B257B}"/>
    <hyperlink ref="A200" r:id="rId404" xr:uid="{FD2A9D04-51BC-44B7-86FC-390C9CB44F29}"/>
    <hyperlink ref="J200" r:id="rId405" xr:uid="{A62BB144-0DBD-469A-A24D-4B254F5F9978}"/>
    <hyperlink ref="A201" r:id="rId406" xr:uid="{B1BEA40C-F7D8-4382-9E0F-A75D71E703A0}"/>
    <hyperlink ref="J201" r:id="rId407" xr:uid="{2232EA97-0465-4D96-A4D9-2D4B64B8C75D}"/>
    <hyperlink ref="A202" r:id="rId408" xr:uid="{4F4C39C0-598C-4A9A-B474-137D3C6293CA}"/>
    <hyperlink ref="J202" r:id="rId409" xr:uid="{783B7A26-4DF3-476B-A261-9A31A94AA34B}"/>
    <hyperlink ref="A203" r:id="rId410" xr:uid="{C870DDC2-1604-4D65-8388-E275A5EB295E}"/>
    <hyperlink ref="J203" r:id="rId411" xr:uid="{C52A6321-4565-4C3B-8A5F-DE1BF375FB50}"/>
    <hyperlink ref="A204" r:id="rId412" xr:uid="{35F82C87-29F2-4832-9E66-29155E736A7B}"/>
    <hyperlink ref="I204" r:id="rId413" xr:uid="{9107A327-8C04-4A72-9683-C0872295D286}"/>
    <hyperlink ref="J204" r:id="rId414" xr:uid="{1E66B70A-2C35-42E5-932C-4C95C4234C4F}"/>
    <hyperlink ref="A205" r:id="rId415" xr:uid="{2658A6AA-3B4B-4361-8D92-FCBDD7A95004}"/>
    <hyperlink ref="I205" r:id="rId416" xr:uid="{7BCF96C5-AED4-43ED-A6ED-7D7CC6197776}"/>
    <hyperlink ref="J205" r:id="rId417" xr:uid="{D1EB3B51-502C-4030-9306-D65D01DE2031}"/>
    <hyperlink ref="A206" r:id="rId418" xr:uid="{4B69D970-11EC-4A40-B717-0FF29F69FAA9}"/>
    <hyperlink ref="I206" r:id="rId419" xr:uid="{2406A240-4E1D-45FF-9902-127DF8EDACD1}"/>
    <hyperlink ref="J206" r:id="rId420" xr:uid="{69416E38-9AE4-4883-B0EF-D3F733836323}"/>
    <hyperlink ref="A207" r:id="rId421" xr:uid="{C3515810-D648-42E9-AF9B-648340EC4318}"/>
    <hyperlink ref="J207" r:id="rId422" xr:uid="{64DC4D2F-3EBA-4C9B-86D4-764C6BC22BC1}"/>
    <hyperlink ref="A208" r:id="rId423" xr:uid="{E8579132-B877-4360-AF38-1DAFD75AA280}"/>
    <hyperlink ref="J208" r:id="rId424" xr:uid="{2EE53336-A77F-4346-9616-84D84E808D39}"/>
    <hyperlink ref="A209" r:id="rId425" xr:uid="{75C502C0-C988-481F-83D6-09EF4E764218}"/>
    <hyperlink ref="J209" r:id="rId426" xr:uid="{9BDBFF55-1262-4542-AA2C-D95EF0DE9E88}"/>
    <hyperlink ref="A210" r:id="rId427" xr:uid="{97924A3A-0184-4C13-8B9B-02D88A6E0F6C}"/>
    <hyperlink ref="J210" r:id="rId428" xr:uid="{22B15151-4464-4D0C-8D8B-E5D08AFC28D0}"/>
    <hyperlink ref="A211" r:id="rId429" xr:uid="{4EA14ED3-B218-4C07-BC29-47DCC34049AE}"/>
    <hyperlink ref="J211" r:id="rId430" xr:uid="{397CEF1E-E403-4F9E-B7C8-C556A028E5B7}"/>
    <hyperlink ref="A212" r:id="rId431" xr:uid="{1DE12CA6-824C-43A3-9A65-473C556FCD29}"/>
    <hyperlink ref="J212" r:id="rId432" xr:uid="{00598078-6297-4E43-9687-BA9B626DE40A}"/>
    <hyperlink ref="A213" r:id="rId433" xr:uid="{C8085652-90E9-4A2A-BB4D-40DDA0D9389A}"/>
    <hyperlink ref="J213" r:id="rId434" xr:uid="{3A9D53A8-ED69-422E-8A16-9D6078CE729B}"/>
    <hyperlink ref="A214" r:id="rId435" xr:uid="{62B9E5CD-C614-4B0D-A8A0-F28EAB01A3CD}"/>
    <hyperlink ref="J214" r:id="rId436" xr:uid="{712D9CFC-0BB5-4FC6-AD2E-045B378E7AAB}"/>
    <hyperlink ref="A215" r:id="rId437" xr:uid="{D52C3FFF-98F4-4214-8178-7E251F27F5FD}"/>
    <hyperlink ref="J215" r:id="rId438" xr:uid="{9BE22F2D-3DB8-4E73-B6CB-46D6C5B293F9}"/>
    <hyperlink ref="A216" r:id="rId439" xr:uid="{875EA722-5CAE-47C3-8F61-340E856194A6}"/>
    <hyperlink ref="J216" r:id="rId440" xr:uid="{03092339-77DB-4901-8F6A-AAEEBA4BFD90}"/>
    <hyperlink ref="A217" r:id="rId441" xr:uid="{020C1D08-3C98-410E-AEF2-42E8C4D8BE17}"/>
    <hyperlink ref="J217" r:id="rId442" xr:uid="{36077D1D-30D9-43E9-9F97-A7EC63AC8718}"/>
    <hyperlink ref="A218" r:id="rId443" xr:uid="{FD216734-4108-491C-BBF4-A73EB12BD6E4}"/>
    <hyperlink ref="J218" r:id="rId444" xr:uid="{E02B6E61-CC69-4706-A4FB-AE9D71B29109}"/>
    <hyperlink ref="A219" r:id="rId445" xr:uid="{E10E2D47-0EBD-4327-9769-B0FD86A89164}"/>
    <hyperlink ref="J219" r:id="rId446" xr:uid="{7768ABBA-9317-46BC-830B-1FC1FBAB60FD}"/>
    <hyperlink ref="A220" r:id="rId447" xr:uid="{90DFB481-FDFF-4308-B714-62D513D1AF03}"/>
    <hyperlink ref="J220" r:id="rId448" xr:uid="{6914FEC0-C5E4-4FF8-BA99-B616EAF9BF48}"/>
    <hyperlink ref="A221" r:id="rId449" xr:uid="{5CE07FB6-8EB6-4731-9FA0-862AED88E5C2}"/>
    <hyperlink ref="J221" r:id="rId450" xr:uid="{DA9DD5F6-1579-4F97-A951-30C141CA8AE2}"/>
    <hyperlink ref="A222" r:id="rId451" xr:uid="{B5FFDF2E-DBD6-4F7F-B767-0C182486D9AE}"/>
    <hyperlink ref="J222" r:id="rId452" xr:uid="{2CF4BB51-447E-48A3-99C8-B3D0B8AD61F4}"/>
    <hyperlink ref="A223" r:id="rId453" xr:uid="{D1C01E0B-F196-46CF-855F-84F1368A8A83}"/>
    <hyperlink ref="J223" r:id="rId454" xr:uid="{DFDF111F-9237-4111-ADB8-5493DCBD9AC0}"/>
    <hyperlink ref="A224" r:id="rId455" xr:uid="{F9A64962-C78F-4F30-907D-1955026F6FAA}"/>
    <hyperlink ref="J224" r:id="rId456" xr:uid="{586EF264-F6D7-47C3-8B77-9C1E28380B52}"/>
    <hyperlink ref="A225" r:id="rId457" xr:uid="{D9476573-498D-4219-8524-C4B0FB04148D}"/>
    <hyperlink ref="J225" r:id="rId458" xr:uid="{224BE4C8-3F98-4A70-84DC-D716697D3F81}"/>
    <hyperlink ref="A226" r:id="rId459" xr:uid="{59E1A9AF-DFE7-4681-8E3C-B08FC6EA8007}"/>
    <hyperlink ref="J226" r:id="rId460" xr:uid="{F138C268-C493-483C-9FAE-367E010768B0}"/>
    <hyperlink ref="A227" r:id="rId461" xr:uid="{F0EF6809-EABC-4B76-9312-63E6E0B842AF}"/>
    <hyperlink ref="J227" r:id="rId462" xr:uid="{215C17B0-9728-44C7-9B5C-35919D99A20A}"/>
    <hyperlink ref="A228" r:id="rId463" xr:uid="{829A6030-5C60-4E6B-8575-ACD44BBDC160}"/>
    <hyperlink ref="J228" r:id="rId464" xr:uid="{CAD525B8-CE0F-43F4-BEB5-5EA72862B603}"/>
    <hyperlink ref="A229" r:id="rId465" xr:uid="{347B8248-638A-4F1A-9AE5-5CA8AA388ABE}"/>
    <hyperlink ref="J229" r:id="rId466" xr:uid="{208AF666-B37E-4A9E-891A-C4A7672E7BB3}"/>
    <hyperlink ref="A230" r:id="rId467" xr:uid="{BD90D2D4-91C9-4839-9ED8-72D409D2FF4A}"/>
    <hyperlink ref="J230" r:id="rId468" xr:uid="{3897CB4C-5D6E-49A1-9263-8D4C66C26FA0}"/>
    <hyperlink ref="A231" r:id="rId469" xr:uid="{FBF4469E-44C3-4EB5-A22F-478EED3A4AAC}"/>
    <hyperlink ref="J231" r:id="rId470" xr:uid="{040DB0AF-6923-4F00-A247-C68A50D6196E}"/>
    <hyperlink ref="A232" r:id="rId471" xr:uid="{52F4F343-1B19-4D7D-8D32-D2F7EA987201}"/>
    <hyperlink ref="J232" r:id="rId472" xr:uid="{C73E5FD4-F71B-4C49-BE22-37375BCAD496}"/>
    <hyperlink ref="A233" r:id="rId473" xr:uid="{C966E2C1-AE06-4068-A0DF-10BAF2E00875}"/>
    <hyperlink ref="J233" r:id="rId474" xr:uid="{1E45674E-1C47-4CEE-B199-A81F03B458B6}"/>
    <hyperlink ref="A234" r:id="rId475" xr:uid="{1D19B567-A8EE-4FA7-A422-71F9823C42CD}"/>
    <hyperlink ref="J234" r:id="rId476" xr:uid="{7BCD8395-4D7C-4BB5-ABA8-6417D70529E1}"/>
    <hyperlink ref="A235" r:id="rId477" xr:uid="{6D9DC448-3859-4A3A-8573-6F3499BD3A95}"/>
    <hyperlink ref="J235" r:id="rId478" xr:uid="{E6897F53-70D5-4F20-87F9-26E39D6BAEBB}"/>
    <hyperlink ref="A236" r:id="rId479" xr:uid="{CA676A81-CB44-4C66-A9BC-928E6071F330}"/>
    <hyperlink ref="I236" r:id="rId480" xr:uid="{E5781D10-9D07-4AAF-9766-DCB0AF7837CA}"/>
    <hyperlink ref="J236" r:id="rId481" xr:uid="{3CACB24C-1F73-4DFA-B922-AD2A1F29C8FF}"/>
    <hyperlink ref="A237" r:id="rId482" xr:uid="{0390D3F0-8D14-4969-AD64-C0A71B949A3B}"/>
    <hyperlink ref="J237" r:id="rId483" xr:uid="{3B3140BD-3321-496F-A284-6E3552ABF6D4}"/>
    <hyperlink ref="A238" r:id="rId484" xr:uid="{825A73BA-0C68-4128-8C27-B7FF85AEC99D}"/>
    <hyperlink ref="J238" r:id="rId485" xr:uid="{876F6230-01D0-485F-83BA-21E2FA361F83}"/>
    <hyperlink ref="A239" r:id="rId486" xr:uid="{4797B43C-130B-4395-846E-36D6C7C1E138}"/>
    <hyperlink ref="J239" r:id="rId487" xr:uid="{3F12AF6C-6C38-4C99-AEE7-F3BF5293867B}"/>
    <hyperlink ref="A240" r:id="rId488" xr:uid="{89D9CBBB-8CC8-4CE6-A5F7-F6B457E6F564}"/>
    <hyperlink ref="J240" r:id="rId489" xr:uid="{93921C33-38D5-4383-BC01-CF28D2A1AA8E}"/>
    <hyperlink ref="A241" r:id="rId490" xr:uid="{A4F382C5-1E4B-4C33-84FF-D74C46969C81}"/>
    <hyperlink ref="J241" r:id="rId491" xr:uid="{B89358E7-39BE-44D2-B9F8-FF6F3445826E}"/>
    <hyperlink ref="A242" r:id="rId492" xr:uid="{E4AE942A-F621-4CA6-A71A-57BF1A84EC41}"/>
    <hyperlink ref="J242" r:id="rId493" xr:uid="{B9223B74-9903-4782-9DDE-1641B237E6FF}"/>
    <hyperlink ref="A243" r:id="rId494" xr:uid="{4C2CA92D-F564-4180-AF8A-27F90ED4E999}"/>
    <hyperlink ref="J243" r:id="rId495" xr:uid="{27D45B00-AFE4-46B9-8DDA-83DE3B67DCE0}"/>
    <hyperlink ref="A244" r:id="rId496" xr:uid="{81F60222-00CA-4018-ABF3-49D798842367}"/>
    <hyperlink ref="J244" r:id="rId497" xr:uid="{B0447B00-4201-4D7D-8DED-8C792AC9F7D0}"/>
    <hyperlink ref="A245" r:id="rId498" xr:uid="{82A55E2C-852A-4447-8726-793380F665FD}"/>
    <hyperlink ref="J245" r:id="rId499" xr:uid="{D2837C34-73AA-4FCF-8344-29F3BE0B76F8}"/>
    <hyperlink ref="A246" r:id="rId500" xr:uid="{0EE924DE-71AB-4C1A-B9C3-E179128D3A4E}"/>
    <hyperlink ref="J246" r:id="rId501" xr:uid="{D4F17009-D050-4AC7-B89B-C3451FB1A442}"/>
    <hyperlink ref="A247" r:id="rId502" xr:uid="{35AC5389-5587-44D0-A096-B3352534CABC}"/>
    <hyperlink ref="J247" r:id="rId503" xr:uid="{A356F651-568D-4193-ACE3-CAA483F9C1BD}"/>
    <hyperlink ref="A248" r:id="rId504" xr:uid="{F4BB5065-C485-4E97-ADA4-E5652A1C9166}"/>
    <hyperlink ref="I248" r:id="rId505" xr:uid="{29024F19-3CB9-4ABB-97F7-8E1F161B1C48}"/>
    <hyperlink ref="J248" r:id="rId506" xr:uid="{6A4601E0-7041-4335-BA87-281317FE4675}"/>
    <hyperlink ref="A249" r:id="rId507" xr:uid="{891177BE-9A2B-44FF-BF34-11117006454A}"/>
    <hyperlink ref="J249" r:id="rId508" xr:uid="{D5259388-5111-476D-8971-0431E567513E}"/>
    <hyperlink ref="A250" r:id="rId509" xr:uid="{2D637023-E209-4359-BC27-E9DAA627C435}"/>
    <hyperlink ref="J250" r:id="rId510" xr:uid="{23D4A597-B5CA-4F87-915B-E336C74488AF}"/>
    <hyperlink ref="A251" r:id="rId511" xr:uid="{00BBB443-D44E-4664-B63E-BB62EE47FF41}"/>
    <hyperlink ref="J251" r:id="rId512" xr:uid="{75519C69-74D0-467E-B8CB-1F1559EA1868}"/>
    <hyperlink ref="A252" r:id="rId513" xr:uid="{DFBD16E4-BD35-4821-8B43-4E258B9B5FAC}"/>
    <hyperlink ref="J252" r:id="rId514" xr:uid="{0FE48315-D1F6-4764-95FC-EE5E9CE5B681}"/>
    <hyperlink ref="A253" r:id="rId515" xr:uid="{FBE27046-AEE4-4EBD-AAB2-58D208DD43AA}"/>
    <hyperlink ref="J253" r:id="rId516" xr:uid="{30DA2E98-8D17-4EA1-8A74-51AC5C732C91}"/>
    <hyperlink ref="A254" r:id="rId517" xr:uid="{B587C308-5351-4C7E-89E7-6A42AD6B0AF6}"/>
    <hyperlink ref="J254" r:id="rId518" xr:uid="{FF563A65-AE4D-42A0-BA45-965BB178769B}"/>
    <hyperlink ref="A255" r:id="rId519" xr:uid="{7F2E1D1B-60DB-4DC7-BCA2-5F47231CEBD8}"/>
    <hyperlink ref="J255" r:id="rId520" xr:uid="{1C9EF90E-B20A-4186-80E2-46E8389CD13F}"/>
    <hyperlink ref="A256" r:id="rId521" xr:uid="{8E582962-8FB1-4A27-AB5D-E1E75C6BABB0}"/>
    <hyperlink ref="J256" r:id="rId522" xr:uid="{BB4028E0-D04F-4856-A35C-C48C77005E7B}"/>
    <hyperlink ref="A257" r:id="rId523" xr:uid="{CFABDC4F-FAF0-4745-9E46-9B1DA5AB91F3}"/>
    <hyperlink ref="J257" r:id="rId524" xr:uid="{758A3E8A-922E-42D5-9146-0E535E71E262}"/>
    <hyperlink ref="A258" r:id="rId525" xr:uid="{8B44ECFA-3DC0-4AC1-A93E-8C3A9CDC1E49}"/>
    <hyperlink ref="J258" r:id="rId526" xr:uid="{543A170D-6CE6-4BF1-9EA0-8B59CE024A98}"/>
    <hyperlink ref="A259" r:id="rId527" xr:uid="{02506FEA-92B0-4CCD-97BE-965A0CCFBE6E}"/>
    <hyperlink ref="J259" r:id="rId528" xr:uid="{E1438823-DD2D-4C17-87F2-28B4F15E6FB7}"/>
    <hyperlink ref="A260" r:id="rId529" xr:uid="{9A512F1A-5B80-4EEC-BA47-FC8966A27F04}"/>
    <hyperlink ref="J260" r:id="rId530" xr:uid="{6E18E77E-1CCE-489B-9CC1-0B526F093793}"/>
    <hyperlink ref="A261" r:id="rId531" xr:uid="{9470D996-3CEF-4E78-9611-0AEB608B2E7A}"/>
    <hyperlink ref="J261" r:id="rId532" xr:uid="{FDD4276A-395E-4F50-9C1D-FC51A94B5360}"/>
    <hyperlink ref="A262" r:id="rId533" xr:uid="{DDBEA1C4-3A64-457A-B8CD-4E7E35FD32CB}"/>
    <hyperlink ref="J262" r:id="rId534" xr:uid="{736223E8-4C07-4A09-B0A9-49B3128DF611}"/>
    <hyperlink ref="A263" r:id="rId535" xr:uid="{5E4BE363-BD9C-4A75-828D-ED32087F03DC}"/>
    <hyperlink ref="J263" r:id="rId536" xr:uid="{C22D42E2-7C03-469A-9FCE-D0F713C422A4}"/>
    <hyperlink ref="A264" r:id="rId537" xr:uid="{8BAF9B99-C75C-49DB-BDC4-A29BE583A970}"/>
    <hyperlink ref="J264" r:id="rId538" xr:uid="{C99B0438-DD10-4D57-9B55-BF07E1B09E34}"/>
    <hyperlink ref="A265" r:id="rId539" xr:uid="{91099620-0824-4777-98FF-1D0B6EA68D40}"/>
    <hyperlink ref="J265" r:id="rId540" xr:uid="{780B5649-91A6-4631-B0C9-9D5EF039E91F}"/>
    <hyperlink ref="A266" r:id="rId541" xr:uid="{DB24A496-5836-4E71-9661-0F17B8C953E5}"/>
    <hyperlink ref="J266" r:id="rId542" xr:uid="{48DE3A27-5777-4951-84DD-34394969C793}"/>
    <hyperlink ref="A267" r:id="rId543" xr:uid="{EBD83BE4-DDFA-4BFE-B3E1-6AEF83396F54}"/>
    <hyperlink ref="J267" r:id="rId544" xr:uid="{E7A48A86-03F9-4A82-A072-53791834AAB4}"/>
    <hyperlink ref="A268" r:id="rId545" xr:uid="{3B43D63C-3C2F-410F-98C9-687D51AFC3A1}"/>
    <hyperlink ref="J268" r:id="rId546" xr:uid="{93910FB0-40A4-4D60-B4FA-8A4FA3A9B177}"/>
    <hyperlink ref="A269" r:id="rId547" xr:uid="{DC8E00B4-E964-4F87-BF69-2828655AE909}"/>
    <hyperlink ref="J269" r:id="rId548" xr:uid="{DD6B1073-6802-41C1-990D-A6A52DB0FAB7}"/>
    <hyperlink ref="A270" r:id="rId549" xr:uid="{114B3FCF-C008-4FC6-A40F-458D5D96D4CD}"/>
    <hyperlink ref="J270" r:id="rId550" xr:uid="{63584B5A-F152-4041-B6E1-2B9E3BBECAB5}"/>
    <hyperlink ref="A271" r:id="rId551" xr:uid="{A32F25EF-A5CF-401D-974C-D08EE912E684}"/>
    <hyperlink ref="J271" r:id="rId552" xr:uid="{818C55AE-85D4-40F2-8398-41CEF0DBFD1B}"/>
    <hyperlink ref="A272" r:id="rId553" xr:uid="{ED9AAD8F-ADD4-4021-ADA0-677C2CF0168A}"/>
    <hyperlink ref="J272" r:id="rId554" xr:uid="{5191FB2C-1034-4D06-BE27-82254D9B9065}"/>
    <hyperlink ref="A273" r:id="rId555" xr:uid="{638E1EEB-096E-4339-B304-7393B4996B6F}"/>
    <hyperlink ref="J273" r:id="rId556" xr:uid="{A39AEC09-CAB5-406A-A5CA-EB78ADA4C36F}"/>
    <hyperlink ref="A274" r:id="rId557" xr:uid="{D548EF07-2D55-4CB9-B224-BC3726377899}"/>
    <hyperlink ref="J274" r:id="rId558" xr:uid="{35DF2F0B-2FC1-4CED-BCC9-832BE23677F2}"/>
    <hyperlink ref="A275" r:id="rId559" xr:uid="{7C19531D-135B-49D4-A9D4-E87550D7804B}"/>
    <hyperlink ref="J275" r:id="rId560" xr:uid="{E0860B48-2447-4380-B2D5-FC4585BEDF13}"/>
    <hyperlink ref="A276" r:id="rId561" xr:uid="{EB194505-D720-4134-81FE-0D8AAF3E40E3}"/>
    <hyperlink ref="J276" r:id="rId562" xr:uid="{B838FACC-D0AA-4867-936C-B85D640323D7}"/>
    <hyperlink ref="A277" r:id="rId563" xr:uid="{89652200-7448-4249-AD55-08B53DB3491F}"/>
    <hyperlink ref="J277" r:id="rId564" xr:uid="{B7F4FE92-B5D2-4BDA-BE08-F7B29FA2B7AD}"/>
    <hyperlink ref="A278" r:id="rId565" xr:uid="{7BA9D2EE-B6C2-4E8E-BA33-840C2E606216}"/>
    <hyperlink ref="J278" r:id="rId566" xr:uid="{F0CDFE82-DE6C-493F-84E3-36D4C0184ECB}"/>
    <hyperlink ref="A279" r:id="rId567" xr:uid="{E6C89CCA-7DD8-431B-8726-4D76E3F2ED4C}"/>
    <hyperlink ref="J279" r:id="rId568" xr:uid="{FDD0AA4D-7F0F-4BBC-91C8-D0BE0449EA10}"/>
    <hyperlink ref="A280" r:id="rId569" xr:uid="{96ED53D5-F87C-4ABA-BF51-69DDCCB38658}"/>
    <hyperlink ref="J280" r:id="rId570" xr:uid="{9CDD3FCE-2AC2-4168-B428-11AB0FF8744A}"/>
    <hyperlink ref="A281" r:id="rId571" xr:uid="{84D3A0BF-AE81-4FE9-B4EA-CCDA93D947E2}"/>
    <hyperlink ref="J281" r:id="rId572" xr:uid="{CFADE00C-98DE-4878-A69C-61647B126F55}"/>
    <hyperlink ref="A282" r:id="rId573" xr:uid="{EF64E2CB-69B7-4189-8269-277CE15F13FB}"/>
    <hyperlink ref="J282" r:id="rId574" xr:uid="{B27EE943-10C6-48DF-B8B2-614FA46D064E}"/>
    <hyperlink ref="A283" r:id="rId575" xr:uid="{D2D5CCB2-500E-4A40-9537-6E4EB53FB8D1}"/>
    <hyperlink ref="J283" r:id="rId576" xr:uid="{1F29DCFE-1086-42CD-814D-285D1B53FA48}"/>
    <hyperlink ref="A284" r:id="rId577" xr:uid="{C7181A01-0597-4480-A6A6-88B291515227}"/>
    <hyperlink ref="J284" r:id="rId578" xr:uid="{43381E54-B10B-4954-935E-012B3BFFAD64}"/>
    <hyperlink ref="A285" r:id="rId579" xr:uid="{BF35FE76-E943-423E-8073-E4F365354EDE}"/>
    <hyperlink ref="J285" r:id="rId580" xr:uid="{838D802F-E344-42D1-9E6C-D7D30DFB419B}"/>
    <hyperlink ref="A286" r:id="rId581" xr:uid="{04BF0768-BCC8-4DBB-B28A-753FF88EEFB3}"/>
    <hyperlink ref="J286" r:id="rId582" xr:uid="{4572E4F2-FF5B-493B-BDBB-6B3E35B6F96F}"/>
    <hyperlink ref="A287" r:id="rId583" xr:uid="{E5247D6A-0598-434D-A6BC-98AF64F9CB86}"/>
    <hyperlink ref="J287" r:id="rId584" xr:uid="{2D4FCCAD-BD2E-4D30-A93A-972688B02857}"/>
    <hyperlink ref="A288" r:id="rId585" xr:uid="{5D22DBF1-2C74-4B38-8002-BC2612F77AB8}"/>
    <hyperlink ref="J288" r:id="rId586" xr:uid="{D9B9DF7F-8F95-45AE-9B52-FE622C4911B5}"/>
    <hyperlink ref="A289" r:id="rId587" xr:uid="{25BFFFBA-8A75-4A69-8F8E-A9813F6B0F7E}"/>
    <hyperlink ref="J289" r:id="rId588" xr:uid="{95D7EE22-0565-4970-8E2C-92AF2D8EE18B}"/>
    <hyperlink ref="A290" r:id="rId589" xr:uid="{5801F64F-4026-4245-A318-C2914A484C83}"/>
    <hyperlink ref="J290" r:id="rId590" xr:uid="{104037A2-1BA8-477B-B832-CFED40155371}"/>
    <hyperlink ref="A291" r:id="rId591" xr:uid="{1B6559C9-147D-4A15-9315-695AD9B5EE13}"/>
    <hyperlink ref="J291" r:id="rId592" xr:uid="{0EE8DECD-065F-4DAC-B172-80E389652CF4}"/>
    <hyperlink ref="A292" r:id="rId593" xr:uid="{EAD6DBD1-6C5F-4111-87D0-13ECC5789CB9}"/>
    <hyperlink ref="J292" r:id="rId594" xr:uid="{4BE10947-0D9B-45BA-9472-72A93D26A585}"/>
    <hyperlink ref="A293" r:id="rId595" xr:uid="{264C7B4F-61EA-4049-8867-7BB39DE0703C}"/>
    <hyperlink ref="J293" r:id="rId596" xr:uid="{E8FC6BDC-55F1-45BD-853F-0D3F84D31CE3}"/>
    <hyperlink ref="A294" r:id="rId597" xr:uid="{9E511D2E-C33F-4748-BF00-751E5208719C}"/>
    <hyperlink ref="J294" r:id="rId598" xr:uid="{370B7DBF-CA0E-47E0-A185-9136FC61397F}"/>
    <hyperlink ref="A295" r:id="rId599" xr:uid="{41FC7401-6695-48CE-9C16-BB524F7D7DD3}"/>
    <hyperlink ref="J295" r:id="rId600" xr:uid="{D284C4BB-153B-4C8C-851A-3B769F04210F}"/>
    <hyperlink ref="A296" r:id="rId601" xr:uid="{707A5C1B-8F2B-46BB-918C-A6F0DE6A111D}"/>
    <hyperlink ref="J296" r:id="rId602" xr:uid="{BDC66DBB-1F2B-48EB-A642-B55D19F7660B}"/>
    <hyperlink ref="A297" r:id="rId603" xr:uid="{369362A6-2233-4BF0-99FF-E8BEEB1CFF00}"/>
    <hyperlink ref="J297" r:id="rId604" xr:uid="{74F5C89E-6BE8-43F6-8F19-85708FDB5DF9}"/>
    <hyperlink ref="A298" r:id="rId605" xr:uid="{45950DFB-9B1D-460A-97F5-29CE192A2B11}"/>
    <hyperlink ref="J298" r:id="rId606" xr:uid="{393D26C8-B791-4543-95A0-6CD7A7167994}"/>
    <hyperlink ref="A299" r:id="rId607" xr:uid="{8838292B-FF15-449E-87E4-4B96DE3CD524}"/>
    <hyperlink ref="J299" r:id="rId608" xr:uid="{6F446982-BD13-4297-A4B9-DD25C640C438}"/>
    <hyperlink ref="A300" r:id="rId609" xr:uid="{54AA1CBB-444E-4A4F-ADDD-413485CA8A80}"/>
    <hyperlink ref="J300" r:id="rId610" xr:uid="{57C5F904-2880-48F7-B4E8-9772F9A800AD}"/>
    <hyperlink ref="A301" r:id="rId611" xr:uid="{79D2D12B-1BE7-4C4F-BBD8-70AE484B0AFA}"/>
    <hyperlink ref="J301" r:id="rId612" xr:uid="{2193F10D-DEDC-479D-A635-C9B7D0EC9521}"/>
    <hyperlink ref="A302" r:id="rId613" xr:uid="{7372B1C2-057F-4599-9441-DD00D5979D63}"/>
    <hyperlink ref="J302" r:id="rId614" xr:uid="{01E4F0D1-C9BA-4462-80FA-D073141C1449}"/>
    <hyperlink ref="A303" r:id="rId615" xr:uid="{E70BC1A8-8B43-4494-AC6C-7597C6A1FF14}"/>
    <hyperlink ref="J303" r:id="rId616" xr:uid="{E3CBCDF1-7A4F-448D-A888-8782789FD9DA}"/>
    <hyperlink ref="A304" r:id="rId617" xr:uid="{ED7576C3-E820-45A3-BDDB-D1FCE98F1AC9}"/>
    <hyperlink ref="J304" r:id="rId618" xr:uid="{8B13149E-7625-49A9-9ECA-971E0C1F7569}"/>
    <hyperlink ref="A305" r:id="rId619" xr:uid="{0B150E1B-1BC8-42B8-83ED-753F3FE89171}"/>
    <hyperlink ref="I305" r:id="rId620" xr:uid="{E431A0EB-50F2-4993-85C3-5A4E0BE85093}"/>
    <hyperlink ref="J305" r:id="rId621" xr:uid="{861C8638-A5EC-4D55-8613-C29C95F178D4}"/>
    <hyperlink ref="A306" r:id="rId622" xr:uid="{E31E613E-13EC-4A78-84E1-D107134C7D34}"/>
    <hyperlink ref="J306" r:id="rId623" xr:uid="{8946CD1D-1A56-4F2F-BFA7-F2E9DF1CDCF8}"/>
    <hyperlink ref="A307" r:id="rId624" xr:uid="{9B01183B-E5A2-4290-94A6-8F5D5AB25CA3}"/>
    <hyperlink ref="J307" r:id="rId625" xr:uid="{EB98CC44-3CA6-460B-B20F-B40BA58501EC}"/>
    <hyperlink ref="A308" r:id="rId626" xr:uid="{24D6CE18-92D9-4BDC-BF58-E3A7DF8D7131}"/>
    <hyperlink ref="J308" r:id="rId627" xr:uid="{DFBDE5EC-4BB4-4266-B140-97F6C3682EB1}"/>
    <hyperlink ref="A309" r:id="rId628" xr:uid="{DBCEAD45-A54B-43AD-B16B-84B98D0FD1EF}"/>
    <hyperlink ref="I309" r:id="rId629" xr:uid="{DDDF4410-CA3F-46F1-8D76-BFF0628EFCD7}"/>
    <hyperlink ref="J309" r:id="rId630" xr:uid="{EF079F9C-6388-4389-904C-F4A572DD2590}"/>
    <hyperlink ref="A310" r:id="rId631" xr:uid="{E4C0BC0F-3892-492A-8A3E-531173B27658}"/>
    <hyperlink ref="J310" r:id="rId632" xr:uid="{79A97893-716E-4EC2-955E-B8C631A60CE5}"/>
    <hyperlink ref="A311" r:id="rId633" xr:uid="{F3466A7D-83EB-4901-AA32-D5E44275D8C5}"/>
    <hyperlink ref="J311" r:id="rId634" xr:uid="{B19317DE-52AC-474F-BE47-571AF0EF5AC0}"/>
    <hyperlink ref="A312" r:id="rId635" xr:uid="{AB922ABD-00C2-42B1-B19F-C9F165CEA398}"/>
    <hyperlink ref="J312" r:id="rId636" xr:uid="{1EF01698-AF97-41AA-B823-2347FBB9762A}"/>
    <hyperlink ref="A313" r:id="rId637" xr:uid="{8747B20C-B12E-4D9A-BB68-7C8F60532E09}"/>
    <hyperlink ref="J313" r:id="rId638" xr:uid="{41A6ECD1-7155-45EC-A9D9-9EED2610C940}"/>
    <hyperlink ref="A314" r:id="rId639" xr:uid="{3F26384C-3DB6-4E34-9D8C-9BDF4680EB0B}"/>
    <hyperlink ref="J314" r:id="rId640" xr:uid="{36E752B5-0100-4701-A2AE-A605CF8A22AD}"/>
    <hyperlink ref="A315" r:id="rId641" xr:uid="{1A7E1319-8543-44DC-8905-92E90B3CE1E6}"/>
    <hyperlink ref="J315" r:id="rId642" xr:uid="{1103A377-B3FD-41B5-8AE3-1D000F1CF575}"/>
    <hyperlink ref="A316" r:id="rId643" xr:uid="{0D71E2E1-7571-469D-A193-8AA57ACE493F}"/>
    <hyperlink ref="J316" r:id="rId644" xr:uid="{DC82204B-3BD1-4622-86C1-435ECFB84120}"/>
    <hyperlink ref="A317" r:id="rId645" xr:uid="{01C09F1D-0884-409E-90BA-F7D4D1B41DE2}"/>
    <hyperlink ref="J317" r:id="rId646" xr:uid="{7775FDDB-AF96-4D2F-8234-7171F22435F6}"/>
    <hyperlink ref="A318" r:id="rId647" xr:uid="{848F7D9D-FF4A-4847-AB6D-0AD6266134D1}"/>
    <hyperlink ref="J318" r:id="rId648" xr:uid="{94B52236-4116-43B5-A6A6-D52FAF5A601A}"/>
    <hyperlink ref="A319" r:id="rId649" xr:uid="{1C2203EF-C054-40F5-AF87-2AD94F0D668E}"/>
    <hyperlink ref="J319" r:id="rId650" xr:uid="{1F83107A-FFDD-4C0E-9E94-79C27A59D325}"/>
    <hyperlink ref="A320" r:id="rId651" xr:uid="{295DFA23-8C93-4CA3-B1F1-9EF40C12AED1}"/>
    <hyperlink ref="J320" r:id="rId652" xr:uid="{679A9735-5E5D-4092-81B5-2B95405FAC87}"/>
    <hyperlink ref="A321" r:id="rId653" xr:uid="{A2752D24-31EC-498A-AE08-AE2617DAA419}"/>
    <hyperlink ref="J321" r:id="rId654" xr:uid="{2B15E9AF-F66C-4138-8C44-0EAC6C37181E}"/>
    <hyperlink ref="A322" r:id="rId655" xr:uid="{67D2CAAB-1B1B-4F9C-8E99-5C8A750BA62A}"/>
    <hyperlink ref="J322" r:id="rId656" xr:uid="{8FAC34E1-F455-4B16-B93A-04F08DEF7563}"/>
    <hyperlink ref="A323" r:id="rId657" xr:uid="{F600A017-EC33-4461-B377-7653592D7575}"/>
    <hyperlink ref="J323" r:id="rId658" xr:uid="{3ED7E157-3867-448B-A2D2-3374A594A2F9}"/>
    <hyperlink ref="A324" r:id="rId659" xr:uid="{2B5D9261-E01D-4CA2-A3A1-E1B1EFFE0046}"/>
    <hyperlink ref="J324" r:id="rId660" xr:uid="{E81B4507-672E-4058-B9E3-9B046E74A173}"/>
    <hyperlink ref="A325" r:id="rId661" xr:uid="{D2AD56BD-746F-487F-B5E0-B10E79A754B8}"/>
    <hyperlink ref="J325" r:id="rId662" xr:uid="{22B08C16-A48D-4F28-BB6B-3D75B286D494}"/>
    <hyperlink ref="A326" r:id="rId663" xr:uid="{D6CD4947-C823-4131-973D-27E5793C5400}"/>
    <hyperlink ref="J326" r:id="rId664" xr:uid="{60428D11-E5E1-4982-9768-1E4E5981D4FF}"/>
    <hyperlink ref="A327" r:id="rId665" xr:uid="{F255411F-A747-405B-938C-BC4F7DD55D1A}"/>
    <hyperlink ref="J327" r:id="rId666" xr:uid="{18840DDC-7542-427E-8797-961D4017F174}"/>
    <hyperlink ref="A328" r:id="rId667" xr:uid="{A3793454-0D2D-4FBD-84F0-48144709C35C}"/>
    <hyperlink ref="J328" r:id="rId668" xr:uid="{540C2C0F-EEFA-4A87-8F85-C70F0C481C93}"/>
    <hyperlink ref="A329" r:id="rId669" xr:uid="{4FBE488C-6F84-4027-8630-7FFF2060591F}"/>
    <hyperlink ref="J329" r:id="rId670" xr:uid="{FDEA9819-23C6-4160-B818-A775086026D7}"/>
    <hyperlink ref="A330" r:id="rId671" xr:uid="{3E5A4BAF-6E6F-4EAC-9978-E79040F459D9}"/>
    <hyperlink ref="J330" r:id="rId672" xr:uid="{87F13DD7-C900-496F-AEC8-CE8D3A03E49D}"/>
    <hyperlink ref="A331" r:id="rId673" xr:uid="{6263BFFB-4A97-4C24-9925-50BB4C008071}"/>
    <hyperlink ref="J331" r:id="rId674" xr:uid="{38750F29-67FB-4911-AEA0-32394FD306DA}"/>
    <hyperlink ref="A332" r:id="rId675" xr:uid="{E64E2477-DBA9-423D-9FDE-6FB3C08201F6}"/>
    <hyperlink ref="J332" r:id="rId676" xr:uid="{3F809B03-8B59-436E-9685-75C5FBFD5D06}"/>
    <hyperlink ref="A333" r:id="rId677" xr:uid="{085F95FF-50B0-49A6-AFA7-A94C5A9F4448}"/>
    <hyperlink ref="J333" r:id="rId678" xr:uid="{1404C961-DCE4-497C-85E0-8D7F70B79FA4}"/>
    <hyperlink ref="A334" r:id="rId679" xr:uid="{F38EAB12-57DB-4848-9DDC-67079AFA5CC1}"/>
    <hyperlink ref="J334" r:id="rId680" xr:uid="{52DF460C-0F8F-455F-870F-8A256E7A0F3C}"/>
    <hyperlink ref="A335" r:id="rId681" xr:uid="{FC697702-DFD0-49F3-B3D9-6486FBD89F07}"/>
    <hyperlink ref="J335" r:id="rId682" xr:uid="{A1282019-B019-4033-BF57-B05A2275A67A}"/>
    <hyperlink ref="A336" r:id="rId683" xr:uid="{98744D35-4F52-4A90-8629-B1BE11F19A41}"/>
    <hyperlink ref="J336" r:id="rId684" xr:uid="{FDDAAD88-FCEB-45E0-B12C-097FA0AAE121}"/>
    <hyperlink ref="A337" r:id="rId685" xr:uid="{DD9A031C-EB50-4B2C-85E1-32155DCEB534}"/>
    <hyperlink ref="J337" r:id="rId686" xr:uid="{49A8A56A-918B-487A-A3B4-01E4F22341B2}"/>
    <hyperlink ref="A338" r:id="rId687" xr:uid="{61AD5027-84BB-4A4C-BEEC-AB226F2334E0}"/>
    <hyperlink ref="J338" r:id="rId688" xr:uid="{8D4B92EE-215C-431F-A43F-339735E8BB05}"/>
    <hyperlink ref="A339" r:id="rId689" xr:uid="{A3DF22C6-F3FC-49D9-9778-75649D206480}"/>
    <hyperlink ref="J339" r:id="rId690" xr:uid="{7879F76F-1DA1-42E4-8625-E46B59E3A93F}"/>
    <hyperlink ref="A340" r:id="rId691" xr:uid="{4AD35AC4-D71F-4556-BB81-B02B9C405491}"/>
    <hyperlink ref="J340" r:id="rId692" xr:uid="{A44AC7CF-8197-44D0-92A0-E40595239D03}"/>
    <hyperlink ref="A341" r:id="rId693" xr:uid="{30B7CB98-54FF-4D65-A8C0-654318CF103F}"/>
    <hyperlink ref="J341" r:id="rId694" xr:uid="{2FD8C7E4-6F8B-4440-A4B9-BE8DC7DF070B}"/>
    <hyperlink ref="A342" r:id="rId695" xr:uid="{C4F8BCE1-A550-4488-8D73-A5A708A0210E}"/>
    <hyperlink ref="J342" r:id="rId696" xr:uid="{D4B02546-57BE-4E4F-BE74-5774A369EEA6}"/>
    <hyperlink ref="A343" r:id="rId697" xr:uid="{1A763A02-F30F-4528-A592-861396FC61DC}"/>
    <hyperlink ref="J343" r:id="rId698" xr:uid="{AF255CAB-CE58-44EF-8297-92BAFA6D55EB}"/>
    <hyperlink ref="A344" r:id="rId699" xr:uid="{BE92EB19-9FCF-49D3-880B-23A6A77EC50B}"/>
    <hyperlink ref="J344" r:id="rId700" xr:uid="{8450B435-EBED-4889-A83C-0613F38AEFCB}"/>
    <hyperlink ref="A345" r:id="rId701" xr:uid="{57211292-EDFB-4FED-B1AC-0F095135EC98}"/>
    <hyperlink ref="J345" r:id="rId702" xr:uid="{05953C90-DBC3-4CE1-8C3B-D30D3F4A552D}"/>
    <hyperlink ref="A346" r:id="rId703" xr:uid="{12B3D52A-92E6-4F68-B47F-2FBFDF6FC2FF}"/>
    <hyperlink ref="J346" r:id="rId704" xr:uid="{FC141339-1BFB-45C0-A651-36725340E15F}"/>
    <hyperlink ref="A347" r:id="rId705" xr:uid="{9F6F5A40-1D00-45A7-8F92-408BC3D1FA3F}"/>
    <hyperlink ref="J347" r:id="rId706" xr:uid="{1554FB4F-27FA-4D1B-AC7E-5160460E2C94}"/>
    <hyperlink ref="A348" r:id="rId707" xr:uid="{5C237006-2A22-427C-B2DA-DC2F374DB259}"/>
    <hyperlink ref="J348" r:id="rId708" xr:uid="{7D5E419F-96B5-48A4-B0A5-D90486C17603}"/>
    <hyperlink ref="A349" r:id="rId709" xr:uid="{A4E32F8D-1122-4EA9-9528-0E9BCA65B051}"/>
    <hyperlink ref="J349" r:id="rId710" xr:uid="{F7201C21-5B94-4DFB-BF68-09048A1451FE}"/>
    <hyperlink ref="A350" r:id="rId711" xr:uid="{C400BD3F-F709-422C-9972-12CE0AD65E7B}"/>
    <hyperlink ref="J350" r:id="rId712" xr:uid="{56E62730-BB00-43E2-A500-0D16FE887198}"/>
    <hyperlink ref="A351" r:id="rId713" xr:uid="{5BD33F52-9BEA-495D-957C-ED7FC3320277}"/>
    <hyperlink ref="J351" r:id="rId714" xr:uid="{6D02D8B9-34DF-438D-A886-8B748EBF130B}"/>
    <hyperlink ref="A352" r:id="rId715" xr:uid="{4461CC0A-4888-4EA7-9A04-293736B31258}"/>
    <hyperlink ref="J352" r:id="rId716" xr:uid="{D60BCB38-2E7C-4263-A010-935AF1BEC607}"/>
    <hyperlink ref="A353" r:id="rId717" xr:uid="{1640412F-E21E-450D-8182-1967089C40CE}"/>
    <hyperlink ref="J353" r:id="rId718" xr:uid="{7E22510F-E8BC-4D6F-9D83-313E8B2AEF04}"/>
    <hyperlink ref="A354" r:id="rId719" xr:uid="{58F2648A-C16B-4682-A5B7-61C7A7F7E9C0}"/>
    <hyperlink ref="J354" r:id="rId720" xr:uid="{EFB5A6FF-4B1F-4497-9F2B-E8D4555DDFD6}"/>
    <hyperlink ref="A355" r:id="rId721" xr:uid="{3464CFDB-72BE-4D60-9BF6-ABED151B634E}"/>
    <hyperlink ref="J355" r:id="rId722" xr:uid="{4547DE02-F88C-45C9-9F7C-8514A24D15A5}"/>
    <hyperlink ref="A356" r:id="rId723" xr:uid="{1E21A79F-DE8B-441B-AC04-C090E3446573}"/>
    <hyperlink ref="J356" r:id="rId724" xr:uid="{E557FB40-FEF2-4B2B-BB8D-0404E62D4877}"/>
    <hyperlink ref="A357" r:id="rId725" xr:uid="{435D1B60-8340-4536-97EB-13800E4853F3}"/>
    <hyperlink ref="J357" r:id="rId726" xr:uid="{D6509F89-AA2D-4BCC-98C0-B0A86A7A321A}"/>
    <hyperlink ref="A358" r:id="rId727" xr:uid="{CB73C7AB-8EEF-48C7-83E2-A7E4C77B55DD}"/>
    <hyperlink ref="I358" r:id="rId728" xr:uid="{39212DC0-E33D-4735-BA27-E9B8A396C0CC}"/>
    <hyperlink ref="J358" r:id="rId729" xr:uid="{C6FB300E-C140-48AC-B787-49B490A3BBB8}"/>
    <hyperlink ref="A359" r:id="rId730" xr:uid="{B954A04F-D199-4252-9FEB-29C5F7642FF8}"/>
    <hyperlink ref="J359" r:id="rId731" xr:uid="{5E29B497-A5B4-4209-9BBF-36ADC6521C30}"/>
    <hyperlink ref="A360" r:id="rId732" xr:uid="{A2BCBD3E-1315-4179-9FE0-E28CF74F3F74}"/>
    <hyperlink ref="J360" r:id="rId733" xr:uid="{FAD7AC7B-6C28-453E-9937-A85171CF804B}"/>
    <hyperlink ref="A361" r:id="rId734" xr:uid="{A66D2497-81E1-4344-A768-F7F338DE9639}"/>
    <hyperlink ref="J361" r:id="rId735" xr:uid="{C3B91DD5-9B24-4C8C-83F7-5BF957F8EA1A}"/>
    <hyperlink ref="A362" r:id="rId736" xr:uid="{654BAE6C-EDDB-463F-B8BB-F3BFA496513B}"/>
    <hyperlink ref="J362" r:id="rId737" xr:uid="{1D01E248-992E-4A64-892B-6CC9C9B6298E}"/>
    <hyperlink ref="A363" r:id="rId738" xr:uid="{94080F46-72AB-40EB-85CC-77AF2E1EE94E}"/>
    <hyperlink ref="J363" r:id="rId739" xr:uid="{4B67F7D8-9066-4596-89EE-158E097E3C9E}"/>
    <hyperlink ref="A364" r:id="rId740" xr:uid="{10F72380-4A71-4698-AB75-B2B21A494245}"/>
    <hyperlink ref="J364" r:id="rId741" xr:uid="{F591DBFD-F43C-454B-9EB5-3ABD13623E0C}"/>
    <hyperlink ref="A365" r:id="rId742" xr:uid="{D05B3188-3F4E-4B29-A22D-9DDFA2F1BCB2}"/>
    <hyperlink ref="J365" r:id="rId743" xr:uid="{0A0970E8-9724-4E94-A3C0-BBD2CBF142AC}"/>
    <hyperlink ref="A366" r:id="rId744" xr:uid="{05E3F8C0-E09E-4894-A8E5-A402E9652543}"/>
    <hyperlink ref="J366" r:id="rId745" xr:uid="{D4F38AE1-4570-4D66-B07C-6CDDF16A97C0}"/>
    <hyperlink ref="A367" r:id="rId746" xr:uid="{D6249CCE-3E4E-4E50-ADF0-EC77349B5C4B}"/>
    <hyperlink ref="J367" r:id="rId747" xr:uid="{248D8B4E-0CD8-4090-A432-86AB9222E24B}"/>
    <hyperlink ref="A368" r:id="rId748" xr:uid="{D69891EB-DC67-4587-ADC9-F603434C71B7}"/>
    <hyperlink ref="J368" r:id="rId749" xr:uid="{4E4910BB-AD6A-4CC3-A93B-F10A64341CBA}"/>
    <hyperlink ref="A369" r:id="rId750" xr:uid="{13AB4EC8-AF00-438F-92B9-917B2711C0B7}"/>
    <hyperlink ref="J369" r:id="rId751" xr:uid="{6DDD2D4B-CC14-41C2-ABFD-2F5523CDA9AE}"/>
    <hyperlink ref="A370" r:id="rId752" xr:uid="{5B11C100-C5A9-45A2-91B6-FE22DDD0EE38}"/>
    <hyperlink ref="J370" r:id="rId753" xr:uid="{93B50EC8-021F-4D43-A32E-4F929797EC18}"/>
    <hyperlink ref="A371" r:id="rId754" xr:uid="{D9E47659-77B3-4A7B-8EA4-9C8AA115A6C3}"/>
    <hyperlink ref="J371" r:id="rId755" xr:uid="{E8614CA2-29ED-4D75-8E16-021936B1128A}"/>
    <hyperlink ref="A372" r:id="rId756" xr:uid="{7D42272A-1751-4100-9FCE-61BF2275BDD0}"/>
    <hyperlink ref="J372" r:id="rId757" xr:uid="{58211447-4911-4FA6-92D2-73C2FE6F1056}"/>
    <hyperlink ref="A373" r:id="rId758" xr:uid="{A479550A-B3A7-4675-AFCB-6610142D5F96}"/>
    <hyperlink ref="J373" r:id="rId759" xr:uid="{28EBD633-52B1-4A32-9079-FD9D980A215A}"/>
    <hyperlink ref="A374" r:id="rId760" xr:uid="{3EF07465-300F-4DDF-9620-1740F49CF2F6}"/>
    <hyperlink ref="J374" r:id="rId761" xr:uid="{18126ABF-092B-416F-B0B0-2AFD1CD1BD01}"/>
    <hyperlink ref="A375" r:id="rId762" xr:uid="{CEA53DC7-245D-4A1F-8AFF-4DA5E153973A}"/>
    <hyperlink ref="J375" r:id="rId763" xr:uid="{97B907F3-D613-4051-9947-3C6DB72BF8CD}"/>
    <hyperlink ref="A376" r:id="rId764" xr:uid="{632636C1-F847-404D-BBDF-BF2A1B5277B1}"/>
    <hyperlink ref="J376" r:id="rId765" xr:uid="{1F1DB474-E3D5-45F6-B481-F2334A57AEFE}"/>
    <hyperlink ref="A377" r:id="rId766" xr:uid="{360A57EA-E93F-422D-9F37-4A1F022C779F}"/>
    <hyperlink ref="J377" r:id="rId767" xr:uid="{A89C5734-C5C6-4DEA-951E-6D9A07A467D1}"/>
    <hyperlink ref="A378" r:id="rId768" xr:uid="{4CEEDD8E-C27A-432B-8B9F-B4FEFBD046F7}"/>
    <hyperlink ref="J378" r:id="rId769" xr:uid="{FCB8CDE6-E7E0-4E72-8A42-770B38A8EB71}"/>
    <hyperlink ref="A379" r:id="rId770" xr:uid="{2081D3AE-DC6B-492E-ACCC-F4FC5DB5C0E6}"/>
    <hyperlink ref="J379" r:id="rId771" xr:uid="{33385AB6-03EF-49E9-B970-060F8F768FE2}"/>
    <hyperlink ref="A380" r:id="rId772" xr:uid="{54C0E457-CCBD-4066-AA90-321D608EF71F}"/>
    <hyperlink ref="J380" r:id="rId773" xr:uid="{E3A56392-107B-40E0-A4F9-025D7D46845C}"/>
    <hyperlink ref="A381" r:id="rId774" xr:uid="{AA424682-F33E-4B61-90C4-906C3E3149A6}"/>
    <hyperlink ref="J381" r:id="rId775" xr:uid="{7D5D24ED-527D-4335-91B9-66A71F45B903}"/>
    <hyperlink ref="A382" r:id="rId776" xr:uid="{2098AC59-7EE2-42B6-ABB1-CA98772A6758}"/>
    <hyperlink ref="J382" r:id="rId777" xr:uid="{0524F790-4CE2-4663-9DBA-D3ED22A572C2}"/>
    <hyperlink ref="A383" r:id="rId778" xr:uid="{48BF4084-D97E-4114-A831-2310863DF2DD}"/>
    <hyperlink ref="J383" r:id="rId779" xr:uid="{FEF93A7A-D640-499D-B462-BFBE1951A5F3}"/>
    <hyperlink ref="A384" r:id="rId780" xr:uid="{C1952C1B-BF6C-48EC-A904-6FBE188EF8D8}"/>
    <hyperlink ref="J384" r:id="rId781" xr:uid="{CB1B42EA-D2D8-4A25-9D2B-DAC7B83420D4}"/>
    <hyperlink ref="A385" r:id="rId782" xr:uid="{6CF8B42B-24AF-434A-9E01-2C7D17AA59F1}"/>
    <hyperlink ref="I385" r:id="rId783" xr:uid="{871951D2-31E1-4C4F-A4FA-3453A8FF061D}"/>
    <hyperlink ref="J385" r:id="rId784" xr:uid="{E8EEDB95-5255-43A7-AACE-D9E17778A53E}"/>
    <hyperlink ref="A386" r:id="rId785" xr:uid="{25BAC2E9-887E-4D1C-96E1-A8F6C894C392}"/>
    <hyperlink ref="J386" r:id="rId786" xr:uid="{F2E3C7FA-E721-4484-856C-0FFE1112395F}"/>
    <hyperlink ref="A387" r:id="rId787" xr:uid="{D049073A-7FEA-4D0A-898E-BC01652B788A}"/>
    <hyperlink ref="J387" r:id="rId788" xr:uid="{FA418F90-2608-43E3-899A-608CB872554F}"/>
    <hyperlink ref="A388" r:id="rId789" xr:uid="{9EF52429-ED96-4A20-9C0E-9D6B42893AF3}"/>
    <hyperlink ref="J388" r:id="rId790" xr:uid="{F7EB6E2B-9708-464C-A420-6465958806E7}"/>
    <hyperlink ref="A389" r:id="rId791" xr:uid="{BB09F682-4302-4C7A-8D2C-1E4104854C0C}"/>
    <hyperlink ref="J389" r:id="rId792" xr:uid="{1F081488-D6EA-40F1-969B-71089CD22B92}"/>
    <hyperlink ref="A390" r:id="rId793" xr:uid="{19E8734F-9C22-44C4-8D43-66271464B7F2}"/>
    <hyperlink ref="J390" r:id="rId794" xr:uid="{67F9B742-DF99-4AC9-9F14-526845572273}"/>
    <hyperlink ref="A391" r:id="rId795" xr:uid="{645DD635-C7E7-463C-8DC3-1B43E0453D70}"/>
    <hyperlink ref="J391" r:id="rId796" xr:uid="{904555CF-CEA4-42C7-BFCD-6F1D3535BDCB}"/>
    <hyperlink ref="A392" r:id="rId797" xr:uid="{2A2E4CA9-94C5-4EDF-8FA5-CCEAA366B157}"/>
    <hyperlink ref="J392" r:id="rId798" xr:uid="{2831B00C-88A4-4B98-834B-10ACC408B659}"/>
    <hyperlink ref="A393" r:id="rId799" xr:uid="{927352D8-75FC-4B73-9134-6AC2DC1D6C1A}"/>
    <hyperlink ref="J393" r:id="rId800" xr:uid="{1247F65C-97D8-422C-A977-1F5481C073FE}"/>
    <hyperlink ref="A394" r:id="rId801" xr:uid="{CFC8DF06-9C01-4B45-8B2B-AFF7E16CEDA5}"/>
    <hyperlink ref="J394" r:id="rId802" xr:uid="{6ADAED00-8B10-4D10-A72F-B273FD00D29B}"/>
    <hyperlink ref="A395" r:id="rId803" xr:uid="{A52FA995-0A01-4AC2-A5EF-8251344A9ABB}"/>
    <hyperlink ref="J395" r:id="rId804" xr:uid="{6CA141A1-2833-4665-AC0E-9782754F84FC}"/>
    <hyperlink ref="A396" r:id="rId805" xr:uid="{E36A23D5-AE63-4FBB-BBBE-C366CCA97852}"/>
    <hyperlink ref="J396" r:id="rId806" xr:uid="{5F186F49-D4B7-40E3-BF6C-92AC71A7C8EC}"/>
    <hyperlink ref="A397" r:id="rId807" xr:uid="{65739414-3EA7-448F-9608-27EF7A8B6AFA}"/>
    <hyperlink ref="J397" r:id="rId808" xr:uid="{F3B558A1-F0FD-4259-BCEC-1BE892AAAC02}"/>
    <hyperlink ref="A398" r:id="rId809" xr:uid="{ABC8E22D-AB95-45F1-A06C-31749D00E5DE}"/>
    <hyperlink ref="J398" r:id="rId810" xr:uid="{F730B74B-6F6F-4777-9B99-7AB3129B46CF}"/>
    <hyperlink ref="A399" r:id="rId811" xr:uid="{9E1ECC55-58A3-4076-A537-264DBB1F4013}"/>
    <hyperlink ref="J399" r:id="rId812" xr:uid="{B4D20AC2-D9C1-4110-8127-60C8FA0431F8}"/>
    <hyperlink ref="A400" r:id="rId813" xr:uid="{93D75115-D8C5-4E74-9F32-C1CF745D09AC}"/>
    <hyperlink ref="J400" r:id="rId814" xr:uid="{6DE1118C-7431-4981-95FC-B78F630F938C}"/>
    <hyperlink ref="A401" r:id="rId815" xr:uid="{716F8EE4-ED03-46D2-B805-2CDC81736C90}"/>
    <hyperlink ref="J401" r:id="rId816" xr:uid="{C225F16A-2974-4836-92D6-0FD026101611}"/>
    <hyperlink ref="A402" r:id="rId817" xr:uid="{8D370BAB-9F39-474D-9FEC-25D9D342DC1C}"/>
    <hyperlink ref="J402" r:id="rId818" xr:uid="{8B71E72B-E715-4420-AA2D-E57541AFE2B0}"/>
    <hyperlink ref="A403" r:id="rId819" xr:uid="{D8713A1E-6FA8-43C2-B74C-F2584E63AFEB}"/>
    <hyperlink ref="J403" r:id="rId820" xr:uid="{7341E400-15EE-4078-BF6E-A54B48930331}"/>
    <hyperlink ref="A404" r:id="rId821" xr:uid="{8BC6628B-C28D-44E2-9806-3A28F5D06462}"/>
    <hyperlink ref="J404" r:id="rId822" xr:uid="{2399FE2E-A1B3-4753-8841-A6C14129DA3C}"/>
    <hyperlink ref="A405" r:id="rId823" xr:uid="{B8C92202-F3EE-480D-AE08-B8EED0CB9E45}"/>
    <hyperlink ref="J405" r:id="rId824" xr:uid="{E8D13ECE-B60E-4392-A979-906E9BACC7EA}"/>
    <hyperlink ref="A406" r:id="rId825" xr:uid="{33FC36E1-AA82-4B8F-B449-EE2772531C36}"/>
    <hyperlink ref="J406" r:id="rId826" xr:uid="{EF6CF183-4413-4E35-A10B-E2D44502345A}"/>
    <hyperlink ref="A407" r:id="rId827" xr:uid="{B57CA7CB-F41A-4CF9-9FFB-30A75D29F657}"/>
    <hyperlink ref="J407" r:id="rId828" xr:uid="{56069F4D-2ABF-456D-A65A-122BAF5F6003}"/>
    <hyperlink ref="A408" r:id="rId829" xr:uid="{F1259616-F2DC-48D5-8D54-ABC1F027E8C2}"/>
    <hyperlink ref="J408" r:id="rId830" xr:uid="{363C4008-4C85-4AF7-BC8E-783F94E24F69}"/>
    <hyperlink ref="A409" r:id="rId831" xr:uid="{95A664AD-7569-4CCC-A6D8-B0DA53BA01E5}"/>
    <hyperlink ref="J409" r:id="rId832" xr:uid="{6299FA64-76E9-4CFC-B396-E640D50A39B3}"/>
    <hyperlink ref="A410" r:id="rId833" xr:uid="{E915427D-40E0-4009-9337-006FF46E3D24}"/>
    <hyperlink ref="J410" r:id="rId834" xr:uid="{EEFD78CB-AC32-4540-9E4A-CE2A594DE5D0}"/>
    <hyperlink ref="A411" r:id="rId835" xr:uid="{44B4CA71-E2FB-4848-970B-11C26DF1B2B1}"/>
    <hyperlink ref="J411" r:id="rId836" xr:uid="{D6855149-DB68-400B-B04C-5A8099E0A457}"/>
    <hyperlink ref="A412" r:id="rId837" xr:uid="{4A920FE0-6384-41E3-ACFE-FB86673B698E}"/>
    <hyperlink ref="J412" r:id="rId838" xr:uid="{A508B8A3-6FC8-4611-922D-BEB8F952FEA3}"/>
    <hyperlink ref="A413" r:id="rId839" xr:uid="{FB41E8ED-4FA6-4321-9842-7AC2AE190610}"/>
    <hyperlink ref="J413" r:id="rId840" xr:uid="{68B662E6-2EDD-4C57-A0CD-0A207F684C1B}"/>
    <hyperlink ref="A414" r:id="rId841" xr:uid="{AB086A80-8562-4483-8766-23D0D87C9A64}"/>
    <hyperlink ref="J414" r:id="rId842" xr:uid="{920AAC4A-1D1F-45A6-A660-16138F5D6161}"/>
    <hyperlink ref="A415" r:id="rId843" xr:uid="{30F42E7E-A79A-434B-8CD0-EE7856F18E18}"/>
    <hyperlink ref="J415" r:id="rId844" xr:uid="{D044C342-83F5-4F6D-9829-FBF0D839CF46}"/>
    <hyperlink ref="A416" r:id="rId845" xr:uid="{1B763AC8-45D4-4662-B4AB-1CE0DBF82275}"/>
    <hyperlink ref="J416" r:id="rId846" xr:uid="{DCF400D4-3CFC-45C6-95B7-4525B513862E}"/>
    <hyperlink ref="A417" r:id="rId847" xr:uid="{974E21D8-3053-40ED-A717-65DAFA09CFB0}"/>
    <hyperlink ref="J417" r:id="rId848" xr:uid="{752292A3-7D8B-479D-98F6-FB6F78432704}"/>
    <hyperlink ref="A418" r:id="rId849" xr:uid="{A85F079D-E080-4952-BA4A-3B57B343599A}"/>
    <hyperlink ref="J418" r:id="rId850" xr:uid="{24744166-AD7F-4024-B10C-63B4558018DD}"/>
    <hyperlink ref="A419" r:id="rId851" xr:uid="{0CE5017C-FD53-41F2-9221-B535E7217DD3}"/>
    <hyperlink ref="J419" r:id="rId852" xr:uid="{8EAAFDB0-C1AC-4E37-B410-38C6294DE2C3}"/>
    <hyperlink ref="A420" r:id="rId853" xr:uid="{A72E0890-A9FA-4D8C-AB7A-11A56EFA02C6}"/>
    <hyperlink ref="J420" r:id="rId854" xr:uid="{81C69225-9A43-4608-B5E1-CC8D9E9F2394}"/>
    <hyperlink ref="A421" r:id="rId855" xr:uid="{CE47DE8F-0F88-4F3B-AC52-CC270775DE3F}"/>
    <hyperlink ref="J421" r:id="rId856" xr:uid="{3B9B4865-C688-4B5F-AD3E-914405816A3B}"/>
    <hyperlink ref="A422" r:id="rId857" xr:uid="{77898B6D-A012-464F-AC84-4C71820CEAD1}"/>
    <hyperlink ref="J422" r:id="rId858" xr:uid="{F7FEE4AC-CFE9-45A2-A1C2-574C5CF0DD48}"/>
    <hyperlink ref="A423" r:id="rId859" xr:uid="{CA668162-CCAB-4D56-80AB-C125880C3E86}"/>
    <hyperlink ref="J423" r:id="rId860" xr:uid="{305D5886-B8D4-4AAD-9661-E85CA094A041}"/>
    <hyperlink ref="A424" r:id="rId861" xr:uid="{A3A3D5BA-0DAF-4BCB-8448-1A26BF9BDBDF}"/>
    <hyperlink ref="J424" r:id="rId862" xr:uid="{2EFF6615-CF3A-4119-9E65-1A7D1937E5BF}"/>
    <hyperlink ref="A425" r:id="rId863" xr:uid="{D0DFA83E-1FFB-44B4-BF87-B4660B73BD0C}"/>
    <hyperlink ref="J425" r:id="rId864" xr:uid="{68BD4DE1-D514-45F6-BC02-48D6992D9C46}"/>
    <hyperlink ref="A426" r:id="rId865" xr:uid="{87D19B4E-E4C0-4725-A2FC-36E0818108C9}"/>
    <hyperlink ref="J426" r:id="rId866" xr:uid="{FB5BDCEC-1109-49D9-AB5C-ED05DD986C62}"/>
    <hyperlink ref="A427" r:id="rId867" xr:uid="{052CFCF2-5D38-43F9-82D7-6E935FEB9551}"/>
    <hyperlink ref="J427" r:id="rId868" xr:uid="{302EBDD8-0CF4-4B2B-8673-7B1E9082FDCE}"/>
    <hyperlink ref="A428" r:id="rId869" xr:uid="{01EF7874-F846-4C83-B057-61D9AC2B73D7}"/>
    <hyperlink ref="J428" r:id="rId870" xr:uid="{8518AB2E-AB6C-4E5F-829E-BA52CEDBF89D}"/>
    <hyperlink ref="A429" r:id="rId871" xr:uid="{4816982C-5F51-4B09-90A6-999C1B6C265B}"/>
    <hyperlink ref="J429" r:id="rId872" xr:uid="{018886B2-B79B-4DA4-B49C-98F40844641E}"/>
    <hyperlink ref="A430" r:id="rId873" xr:uid="{D7B9CDAD-3AAC-4660-96B5-FBABD1FC0D55}"/>
    <hyperlink ref="J430" r:id="rId874" xr:uid="{E6452914-2149-4E08-B2C2-983260679C1F}"/>
    <hyperlink ref="A431" r:id="rId875" xr:uid="{7848490B-FBF6-4E4F-B3A1-9A3841E5E637}"/>
    <hyperlink ref="J431" r:id="rId876" xr:uid="{3AF85947-62A0-402D-966A-F5D842CA28F4}"/>
    <hyperlink ref="A432" r:id="rId877" xr:uid="{51E4E634-B488-4B77-A1D1-C7A9A362A7D6}"/>
    <hyperlink ref="J432" r:id="rId878" xr:uid="{0A338405-DB24-4F51-9C40-4CC175AC85E4}"/>
    <hyperlink ref="A433" r:id="rId879" xr:uid="{55056EE0-E2F6-45CF-AC7A-5328BA9C13C2}"/>
    <hyperlink ref="J433" r:id="rId880" xr:uid="{6C0A8A5A-2B60-411C-BC7E-115DAEF5FFBC}"/>
    <hyperlink ref="A434" r:id="rId881" xr:uid="{0E5BC409-B08D-447B-986E-45FA97A311A1}"/>
    <hyperlink ref="J434" r:id="rId882" xr:uid="{8775C12D-38EE-4904-88AC-F457F9051590}"/>
    <hyperlink ref="A435" r:id="rId883" xr:uid="{E2E89E61-846D-4BB5-9E32-7F83679F49F4}"/>
    <hyperlink ref="J435" r:id="rId884" xr:uid="{CEF3A659-F7D0-4696-8E34-A9AFA5FDE160}"/>
    <hyperlink ref="A436" r:id="rId885" xr:uid="{3DF9D13F-70AD-42A7-B168-949A65D3F7F9}"/>
    <hyperlink ref="J436" r:id="rId886" xr:uid="{260C556F-7875-41DA-AB69-35E91D357ACC}"/>
    <hyperlink ref="A437" r:id="rId887" xr:uid="{BD0AB5C1-C42E-49BA-9B12-6C841B20C11C}"/>
    <hyperlink ref="J437" r:id="rId888" xr:uid="{7305CFC6-AC6B-4B7C-B8FD-E657853B2718}"/>
    <hyperlink ref="A438" r:id="rId889" xr:uid="{189EED94-81FE-44E4-AFC4-5ACA560423B2}"/>
    <hyperlink ref="J438" r:id="rId890" xr:uid="{40B7846C-C757-4045-8A0C-80FF43E03F28}"/>
    <hyperlink ref="A439" r:id="rId891" xr:uid="{B3716F30-620A-45FB-B871-57F9A6AF6598}"/>
    <hyperlink ref="J439" r:id="rId892" xr:uid="{ECCFBC8B-E5E3-44F9-B2E1-5A5805DBAD26}"/>
    <hyperlink ref="A440" r:id="rId893" xr:uid="{E8FD86F2-2065-400B-B856-7A1EFB4802F0}"/>
    <hyperlink ref="J440" r:id="rId894" xr:uid="{1A9C8AE6-D809-4D21-93A4-21364D95AA21}"/>
    <hyperlink ref="A441" r:id="rId895" xr:uid="{74C7C7BB-C7BD-4580-90AA-185D6A76E69B}"/>
    <hyperlink ref="J441" r:id="rId896" xr:uid="{9B2F8A57-37F9-4A1A-A81F-FCE50CFC0C99}"/>
    <hyperlink ref="A442" r:id="rId897" xr:uid="{A3EC2D2F-9BF9-4433-9363-557E0D576782}"/>
    <hyperlink ref="J442" r:id="rId898" xr:uid="{319E6B90-651A-4975-B1A4-298F99D37481}"/>
    <hyperlink ref="A443" r:id="rId899" xr:uid="{09265785-505A-4C01-B02E-76D2B007A452}"/>
    <hyperlink ref="J443" r:id="rId900" xr:uid="{91D9466F-F083-4581-84C7-E0585E27009E}"/>
    <hyperlink ref="A444" r:id="rId901" xr:uid="{E4857C58-0242-4638-BF80-FB0E88A0AD78}"/>
    <hyperlink ref="J444" r:id="rId902" xr:uid="{B7F3602D-E71F-4E30-BFC4-3A9FDAFC108E}"/>
    <hyperlink ref="A445" r:id="rId903" xr:uid="{940FFA92-712D-444A-AB25-5E5B1F0770FC}"/>
    <hyperlink ref="J445" r:id="rId904" xr:uid="{BEB54DDA-542D-432F-B11B-DC8981B435C3}"/>
    <hyperlink ref="A446" r:id="rId905" xr:uid="{EC64AFE7-FE27-4FE3-B2A7-35192BB63635}"/>
    <hyperlink ref="J446" r:id="rId906" xr:uid="{C7A48EF5-404B-41F4-BEE2-ED8EB7D321D2}"/>
    <hyperlink ref="A447" r:id="rId907" xr:uid="{CFA6E700-ACAE-4E23-8E37-D3CEE1EAA62B}"/>
    <hyperlink ref="J447" r:id="rId908" xr:uid="{66258528-9FEA-4362-9ADC-A3D89E593276}"/>
    <hyperlink ref="A448" r:id="rId909" xr:uid="{3806433F-6FF2-4C0E-9DFD-AB9D8C73B8A9}"/>
    <hyperlink ref="J448" r:id="rId910" xr:uid="{6D4361DF-7BC3-4A0E-9447-CE3BDCCCE9F2}"/>
    <hyperlink ref="A449" r:id="rId911" xr:uid="{FEFE0CA3-7461-4BF6-AE83-24709862176C}"/>
    <hyperlink ref="J449" r:id="rId912" xr:uid="{06718828-E7CE-457A-B791-ECA29C816B4D}"/>
    <hyperlink ref="A450" r:id="rId913" xr:uid="{8BC803E8-DD50-4C0D-B4F7-601B8447456C}"/>
    <hyperlink ref="J450" r:id="rId914" xr:uid="{C80EFDE8-386A-48E1-8992-DDFE1D787AB2}"/>
    <hyperlink ref="A451" r:id="rId915" xr:uid="{042946D1-F903-47BF-A0E0-3F77777E5456}"/>
    <hyperlink ref="J451" r:id="rId916" xr:uid="{8A272A67-0DC9-4451-BE75-E53583EEB994}"/>
    <hyperlink ref="A452" r:id="rId917" xr:uid="{877C4942-E592-4C00-96F2-BD0866DB24F7}"/>
    <hyperlink ref="J452" r:id="rId918" xr:uid="{3E0D179A-0EE6-4938-B863-320D9493538B}"/>
    <hyperlink ref="A453" r:id="rId919" xr:uid="{2765CDD9-72D9-45EB-9E4F-71721B15C982}"/>
    <hyperlink ref="J453" r:id="rId920" xr:uid="{DA4A334E-3262-490D-9203-16436B04E468}"/>
    <hyperlink ref="A454" r:id="rId921" xr:uid="{5A4DA8B8-0B69-47C5-AE75-D9A9D406606D}"/>
    <hyperlink ref="J454" r:id="rId922" xr:uid="{D64F3C29-2633-44FC-B4D7-B0EA63421778}"/>
    <hyperlink ref="A455" r:id="rId923" xr:uid="{D4515EAA-A788-45B5-837B-F64C1FF40D61}"/>
    <hyperlink ref="J455" r:id="rId924" xr:uid="{F080B507-6CD1-4682-B353-4262004E1EF2}"/>
    <hyperlink ref="A456" r:id="rId925" xr:uid="{3E077A5E-DB4F-4C75-A802-378B71BAF2B0}"/>
    <hyperlink ref="J456" r:id="rId926" xr:uid="{1DDE93CA-EF70-45B8-97BC-BDC094AFE23B}"/>
    <hyperlink ref="A457" r:id="rId927" xr:uid="{35E2B1CB-1E6B-4620-A9EA-F743EF85514A}"/>
    <hyperlink ref="J457" r:id="rId928" xr:uid="{3D79E394-CCD4-43D2-A73A-E6FB67CB16CA}"/>
    <hyperlink ref="A458" r:id="rId929" xr:uid="{3FA30B42-7AF5-40C4-A788-5407B8A41733}"/>
    <hyperlink ref="J458" r:id="rId930" xr:uid="{4D3801B4-31AF-4829-9E7B-8FB4DF12C450}"/>
    <hyperlink ref="A459" r:id="rId931" xr:uid="{DC465D28-333D-4D8B-8276-12C5BA4935A0}"/>
    <hyperlink ref="J459" r:id="rId932" xr:uid="{33DE8F75-5893-4BC8-A879-7408C1530EBA}"/>
    <hyperlink ref="A460" r:id="rId933" xr:uid="{D72C6C15-0D23-4B1D-B7D1-D32DAB5AA5A3}"/>
    <hyperlink ref="J460" r:id="rId934" xr:uid="{489C856B-0876-41B9-A5C0-2F7A1504BFCA}"/>
    <hyperlink ref="A461" r:id="rId935" xr:uid="{E5416082-53CC-4C14-8E74-2BBDC156591C}"/>
    <hyperlink ref="J461" r:id="rId936" xr:uid="{29C24411-9915-4E59-B32D-F2DE53E314DD}"/>
    <hyperlink ref="A462" r:id="rId937" xr:uid="{C6A3802E-D6A5-425E-8233-149D88D62B16}"/>
    <hyperlink ref="J462" r:id="rId938" xr:uid="{985AFDA0-BF6E-4403-8704-9CA18A595B23}"/>
    <hyperlink ref="A463" r:id="rId939" xr:uid="{EE2310B6-43F0-458A-BC48-13AB36DAB277}"/>
    <hyperlink ref="J463" r:id="rId940" xr:uid="{CAEC66B8-F719-4A4B-9D8B-ADC1C1DDE388}"/>
    <hyperlink ref="A464" r:id="rId941" xr:uid="{81F83DF1-FA9D-40E1-BDA3-7B364FFD1DC0}"/>
    <hyperlink ref="J464" r:id="rId942" xr:uid="{3F1E5EA6-4333-475E-B881-7469A2B66BC3}"/>
    <hyperlink ref="A465" r:id="rId943" xr:uid="{F39BB042-7CEB-499B-BE94-4E82FAA4CD24}"/>
    <hyperlink ref="J465" r:id="rId944" xr:uid="{C5CADC3A-D4E5-47E8-A507-29531EAC5A63}"/>
    <hyperlink ref="A466" r:id="rId945" xr:uid="{3B654406-A8C2-47FC-AAB2-19FFD9CEC1AF}"/>
    <hyperlink ref="J466" r:id="rId946" xr:uid="{111CBDE4-7ECC-408A-8DC0-76147356FF6A}"/>
    <hyperlink ref="A467" r:id="rId947" xr:uid="{874834B8-EB35-46E8-AF62-0919C650EDC2}"/>
    <hyperlink ref="J467" r:id="rId948" xr:uid="{A7FF10B8-8E9E-410F-965B-576C3BBA0B1C}"/>
    <hyperlink ref="A468" r:id="rId949" xr:uid="{FAA8D09C-0A10-43A9-BFB6-2DCAC0AA04BE}"/>
    <hyperlink ref="J468" r:id="rId950" xr:uid="{74BF1AB1-A059-4F62-930E-BBDD589AD425}"/>
    <hyperlink ref="A469" r:id="rId951" xr:uid="{D7011DA6-AA9C-4D82-A250-C6B04E38A7CD}"/>
    <hyperlink ref="I469" r:id="rId952" xr:uid="{363B5F0F-C067-4400-AEBC-7FFDBCE8A23A}"/>
    <hyperlink ref="J469" r:id="rId953" xr:uid="{EC9B45E0-B4A3-48E1-A6E4-7778560072F1}"/>
    <hyperlink ref="A470" r:id="rId954" xr:uid="{34D7FB92-EB8E-4345-9220-F4217C2998D0}"/>
    <hyperlink ref="J470" r:id="rId955" xr:uid="{47BDE4AA-E3C2-4C68-A9F8-FE66332368E0}"/>
    <hyperlink ref="A471" r:id="rId956" xr:uid="{A84D932A-2354-47CD-80DF-274604C0E3F2}"/>
    <hyperlink ref="J471" r:id="rId957" xr:uid="{7EC5DA65-FC1C-41A8-8CCD-5534542A4B23}"/>
    <hyperlink ref="A472" r:id="rId958" xr:uid="{2014C460-4089-478F-A721-595426D1808D}"/>
    <hyperlink ref="J472" r:id="rId959" xr:uid="{86D22063-4EE0-4150-8FE3-C6FC37F7FCF5}"/>
    <hyperlink ref="A473" r:id="rId960" xr:uid="{142262F9-A991-45B5-AA9C-5C4F0DEA81E3}"/>
    <hyperlink ref="J473" r:id="rId961" xr:uid="{20FA4DCA-C719-41A6-987A-9A91996B4EEB}"/>
    <hyperlink ref="A474" r:id="rId962" xr:uid="{E246ED0B-FB90-4C3D-AD21-D382A666A0E2}"/>
    <hyperlink ref="J474" r:id="rId963" xr:uid="{7D744C4C-9D2E-4F1F-8E29-F7406941D04D}"/>
    <hyperlink ref="A475" r:id="rId964" xr:uid="{CC842212-2BBC-4409-8201-7DA621E05708}"/>
    <hyperlink ref="J475" r:id="rId965" xr:uid="{0AE1E9C3-FFB6-4FEF-AB15-C49D3AE7AF6C}"/>
    <hyperlink ref="A476" r:id="rId966" xr:uid="{D21615B4-6C31-4518-B82D-B26CC6471176}"/>
    <hyperlink ref="J476" r:id="rId967" xr:uid="{CDC77A47-3F57-4DAE-8474-D1616995EB80}"/>
    <hyperlink ref="A477" r:id="rId968" xr:uid="{62722250-DDC7-4AE2-ADB6-B2FAED93D98A}"/>
    <hyperlink ref="J477" r:id="rId969" xr:uid="{53F50318-E1A8-4A73-A3E2-658F1F7A2695}"/>
    <hyperlink ref="A478" r:id="rId970" xr:uid="{F4399715-ABD4-448E-AA5C-F9E1078A7C91}"/>
    <hyperlink ref="J478" r:id="rId971" xr:uid="{409AC6E6-83DF-447C-BC2E-884E18D2BCFB}"/>
    <hyperlink ref="A479" r:id="rId972" xr:uid="{56C205D3-EBEB-458C-9748-77FB948EFD9E}"/>
    <hyperlink ref="J479" r:id="rId973" xr:uid="{12063DB1-E051-4803-8613-D187100857F9}"/>
    <hyperlink ref="A480" r:id="rId974" xr:uid="{3E9FE1FD-EB92-43DE-A491-2D455A65B231}"/>
    <hyperlink ref="J480" r:id="rId975" xr:uid="{1BB2C75F-0F57-407E-87D4-FCF11588DACE}"/>
    <hyperlink ref="A481" r:id="rId976" xr:uid="{9A214F5D-6396-4B66-9EDA-D5F8019D9C56}"/>
    <hyperlink ref="J481" r:id="rId977" xr:uid="{A567E79D-21A9-447C-91CB-A1548C13EDAE}"/>
    <hyperlink ref="A482" r:id="rId978" xr:uid="{20F7E16A-83C2-4A29-8F86-124A942CD44D}"/>
    <hyperlink ref="J482" r:id="rId979" xr:uid="{534E9FB3-F984-4059-A4E3-ED3DADC5797A}"/>
    <hyperlink ref="A483" r:id="rId980" xr:uid="{4173609F-C110-403F-BB42-20D690955FBE}"/>
    <hyperlink ref="J483" r:id="rId981" xr:uid="{F18896CF-98A9-4FD5-B7A7-DD065202F78F}"/>
    <hyperlink ref="A484" r:id="rId982" xr:uid="{D2A73125-D51D-4397-B794-EA7C07272C30}"/>
    <hyperlink ref="J484" r:id="rId983" xr:uid="{1CDFBC90-D3C1-404B-BB6E-8C71441AD2F7}"/>
    <hyperlink ref="A485" r:id="rId984" xr:uid="{C834593D-5DCC-4CC1-B7BC-4CFC49026067}"/>
    <hyperlink ref="J485" r:id="rId985" xr:uid="{3066499B-57A8-462D-BCC3-F8520F9148DC}"/>
    <hyperlink ref="A486" r:id="rId986" xr:uid="{0AC23B9C-0F5D-422A-A5B7-32FBA8BBD53E}"/>
    <hyperlink ref="J486" r:id="rId987" xr:uid="{0472BA5B-0537-4397-BA4F-7721307BD78F}"/>
    <hyperlink ref="A487" r:id="rId988" xr:uid="{1533750F-0C58-48F0-8172-33169DCA5823}"/>
    <hyperlink ref="J487" r:id="rId989" xr:uid="{2677A385-FCF7-4E90-9990-4F4706048BF2}"/>
    <hyperlink ref="A488" r:id="rId990" xr:uid="{4FE4CDE3-702F-4C05-BA21-AD7647D986A5}"/>
    <hyperlink ref="J488" r:id="rId991" xr:uid="{18294627-52D2-44B0-ADA4-B6C572CEA506}"/>
    <hyperlink ref="A489" r:id="rId992" xr:uid="{A07D25CE-604E-44E7-B06C-F73AC3217A5B}"/>
    <hyperlink ref="J489" r:id="rId993" xr:uid="{5618E494-8B31-4F8C-AA59-7744B51546F5}"/>
    <hyperlink ref="A490" r:id="rId994" xr:uid="{8ABA0430-2B57-45E5-979A-0E9329917B4D}"/>
    <hyperlink ref="J490" r:id="rId995" xr:uid="{FAE0801F-C50B-4121-8A19-923665E73257}"/>
    <hyperlink ref="A491" r:id="rId996" xr:uid="{B30BAA9D-F2F6-43A8-8A4C-16A8E300310C}"/>
    <hyperlink ref="J491" r:id="rId997" xr:uid="{87D640FF-2F41-403F-BD3A-D855478C9A27}"/>
    <hyperlink ref="A492" r:id="rId998" xr:uid="{5A298DDD-FDDC-4DB6-8F65-C46204537FF3}"/>
    <hyperlink ref="J492" r:id="rId999" xr:uid="{CF6E626D-C593-4B06-9FEC-09A7DBE98020}"/>
    <hyperlink ref="A493" r:id="rId1000" xr:uid="{C5145B8D-2898-4DA1-B948-CBCEE387FAE8}"/>
    <hyperlink ref="J493" r:id="rId1001" xr:uid="{8BC4FA20-0C3A-4245-AE3B-29D834927830}"/>
    <hyperlink ref="A494" r:id="rId1002" xr:uid="{108B2B57-9344-4D5C-A350-9051EE65FAB3}"/>
    <hyperlink ref="J494" r:id="rId1003" xr:uid="{5A899F33-DAA4-4FD7-8068-86842EB39272}"/>
    <hyperlink ref="A495" r:id="rId1004" xr:uid="{F8877E4F-1E45-421B-A73D-19503D87B7DC}"/>
    <hyperlink ref="J495" r:id="rId1005" xr:uid="{47B3F40A-2B44-4B0B-91F3-CF89BDB3ADEF}"/>
    <hyperlink ref="A496" r:id="rId1006" xr:uid="{87762BB3-72E6-4FEF-9B69-4F503038351D}"/>
    <hyperlink ref="J496" r:id="rId1007" xr:uid="{D2AF3182-44DF-4BA1-9729-0F57C5A4BEC9}"/>
    <hyperlink ref="A497" r:id="rId1008" xr:uid="{BC1289F8-0332-4BC7-B735-B330F9755867}"/>
    <hyperlink ref="J497" r:id="rId1009" xr:uid="{EF65C450-EBCF-443E-8762-A6B5634546A5}"/>
    <hyperlink ref="A498" r:id="rId1010" xr:uid="{99831451-667A-49C8-A366-0EA774EC1E47}"/>
    <hyperlink ref="J498" r:id="rId1011" xr:uid="{2338AF99-3859-4865-B69D-2D74AAE24380}"/>
    <hyperlink ref="A499" r:id="rId1012" xr:uid="{A5D00BBD-C24E-48C2-A671-FAFF5821DDFD}"/>
    <hyperlink ref="J499" r:id="rId1013" xr:uid="{4C46F36A-2C4E-4E4F-BE6F-438DE27C037A}"/>
    <hyperlink ref="A500" r:id="rId1014" xr:uid="{959C8421-1F29-4752-9F50-99F28EB8747F}"/>
    <hyperlink ref="J500" r:id="rId1015" xr:uid="{F1CA967C-0002-4F28-B164-7DD911C926D9}"/>
    <hyperlink ref="A501" r:id="rId1016" xr:uid="{43101C59-7D63-4A95-8D23-C69A9B8B0CDB}"/>
    <hyperlink ref="J501" r:id="rId1017" xr:uid="{F7FA00BA-205F-4CDB-90F5-853D95D1627D}"/>
    <hyperlink ref="A502" r:id="rId1018" xr:uid="{92AC6D03-D795-49CD-9119-97AC5BCF1EA6}"/>
    <hyperlink ref="J502" r:id="rId1019" xr:uid="{57CEC77D-717C-4860-93A4-023B6FAD9D8F}"/>
    <hyperlink ref="A503" r:id="rId1020" xr:uid="{B3149A61-7E39-448A-A041-D101AFB35DA9}"/>
    <hyperlink ref="J503" r:id="rId1021" xr:uid="{4913634C-42B0-4752-B913-714C3578C999}"/>
    <hyperlink ref="A504" r:id="rId1022" xr:uid="{F5FC43A7-123B-492F-9AA8-3B6FD3B2780F}"/>
    <hyperlink ref="J504" r:id="rId1023" xr:uid="{452E90CE-925C-479E-8D20-1E7B5016E02C}"/>
    <hyperlink ref="A505" r:id="rId1024" xr:uid="{9BBCBD37-2A3D-4A42-9DEE-DFC1B29CFFE7}"/>
    <hyperlink ref="J505" r:id="rId1025" xr:uid="{F53A7763-1B54-4427-9EE4-03A940DFC358}"/>
    <hyperlink ref="A506" r:id="rId1026" xr:uid="{86747B56-D6A2-4358-A65F-89FCD81499B2}"/>
    <hyperlink ref="J506" r:id="rId1027" xr:uid="{67F5FA93-4099-414D-B550-67F608FDFAEF}"/>
    <hyperlink ref="A507" r:id="rId1028" xr:uid="{4DF2E347-84C1-40EE-9461-F8C3016CAE52}"/>
    <hyperlink ref="J507" r:id="rId1029" xr:uid="{3132E40A-2601-4770-8D5F-51331D041FA4}"/>
    <hyperlink ref="A508" r:id="rId1030" xr:uid="{36EACFBB-2BD4-451C-B72F-65E3DE2A46AA}"/>
    <hyperlink ref="J508" r:id="rId1031" xr:uid="{1D707312-AC29-4549-829C-5CEA2208529D}"/>
    <hyperlink ref="A509" r:id="rId1032" xr:uid="{E50C318E-76EC-4D3D-BEBB-A02B90FBB719}"/>
    <hyperlink ref="J509" r:id="rId1033" xr:uid="{41F313F2-7A3A-4E9F-9A11-1E5FB8B8A9F9}"/>
    <hyperlink ref="A510" r:id="rId1034" xr:uid="{6A18EE2F-CB28-4C67-AFEE-209A3E5FAD67}"/>
    <hyperlink ref="J510" r:id="rId1035" xr:uid="{24F6EA9D-AB9C-49B7-8C10-613549CD5E3B}"/>
    <hyperlink ref="A511" r:id="rId1036" xr:uid="{19FDBD54-A14D-495C-AA1E-2F4F0A5121B6}"/>
    <hyperlink ref="I511" r:id="rId1037" xr:uid="{23E582FF-1F80-479B-959E-FA1781451080}"/>
    <hyperlink ref="J511" r:id="rId1038" xr:uid="{B71018A7-B67C-416F-9E1D-9BAB0F56B17F}"/>
    <hyperlink ref="A512" r:id="rId1039" xr:uid="{F4F2CCFA-21F1-48DC-9ED2-A5FE9CBB64F7}"/>
    <hyperlink ref="J512" r:id="rId1040" xr:uid="{2E231243-DD20-4963-B936-000FE6B5BEB3}"/>
    <hyperlink ref="A513" r:id="rId1041" xr:uid="{AAD68F24-4DA5-4EF7-BFD8-C00ABA88C042}"/>
    <hyperlink ref="J513" r:id="rId1042" xr:uid="{9B99FBD7-C9C0-4055-B25B-47A30616489B}"/>
    <hyperlink ref="A514" r:id="rId1043" xr:uid="{16A53D87-A6A5-47AB-B133-E711246B8E76}"/>
    <hyperlink ref="J514" r:id="rId1044" xr:uid="{BA41C589-6144-45EC-A080-0A6F63461147}"/>
    <hyperlink ref="A515" r:id="rId1045" xr:uid="{5360408A-D9AC-4852-8451-FBA057B3D9E9}"/>
    <hyperlink ref="J515" r:id="rId1046" xr:uid="{BCA6F69F-26B3-4F66-B51A-18825C1BF238}"/>
    <hyperlink ref="A516" r:id="rId1047" xr:uid="{A5363C15-1C36-4EB3-8E25-226F1D20DBA7}"/>
    <hyperlink ref="J516" r:id="rId1048" xr:uid="{9053DB31-38C1-434C-BC76-37FF64708050}"/>
    <hyperlink ref="A517" r:id="rId1049" xr:uid="{C4EE5E52-53C8-4721-A901-3874AA6F4C89}"/>
    <hyperlink ref="J517" r:id="rId1050" xr:uid="{5CB98C57-556A-488D-84D1-3D273E3EF71A}"/>
    <hyperlink ref="A518" r:id="rId1051" xr:uid="{FE4F4CE8-DBE8-4F97-A6BD-C14B233F470C}"/>
    <hyperlink ref="J518" r:id="rId1052" xr:uid="{4F372170-79BB-48FE-B7FA-3957988094F4}"/>
    <hyperlink ref="A519" r:id="rId1053" xr:uid="{FCB549E9-6395-4897-BF5A-3457F473DC97}"/>
    <hyperlink ref="J519" r:id="rId1054" xr:uid="{137A546F-C845-45AB-9098-EB0CE3CF7571}"/>
    <hyperlink ref="A520" r:id="rId1055" xr:uid="{47F754D0-EF86-4E44-8315-AF4B170A2C2F}"/>
    <hyperlink ref="J520" r:id="rId1056" xr:uid="{9F8E97BF-09E8-48DE-81D6-16AD0D365F9C}"/>
    <hyperlink ref="A521" r:id="rId1057" xr:uid="{CEB97E56-4647-454E-94F3-297FE56C8D0C}"/>
    <hyperlink ref="J521" r:id="rId1058" xr:uid="{9F9983CB-D323-4B23-AF69-58E1D93070E8}"/>
    <hyperlink ref="A522" r:id="rId1059" xr:uid="{180B39E0-7EC5-42A3-BC34-65D50CB5722A}"/>
    <hyperlink ref="J522" r:id="rId1060" xr:uid="{EC7604B6-7D2F-4109-BFAF-7A51CF86867D}"/>
    <hyperlink ref="A523" r:id="rId1061" xr:uid="{C172E929-5F61-4B78-8787-9D769C266918}"/>
    <hyperlink ref="J523" r:id="rId1062" xr:uid="{A83AB789-E74C-46B8-AC89-AF0385872EC5}"/>
    <hyperlink ref="A524" r:id="rId1063" xr:uid="{BC9DC848-5EFD-462D-B1C0-7F3FFF7A5FBE}"/>
    <hyperlink ref="J524" r:id="rId1064" xr:uid="{773A2E08-330A-41B1-B9E7-9981B7549A15}"/>
    <hyperlink ref="A525" r:id="rId1065" xr:uid="{710A972F-6376-4262-A99D-9731221CC671}"/>
    <hyperlink ref="J525" r:id="rId1066" xr:uid="{E85DDE41-7EB2-4C2C-9717-2F295E1D8315}"/>
    <hyperlink ref="A526" r:id="rId1067" xr:uid="{1A58F232-29B2-42B5-B471-8F7A66E4FE7C}"/>
    <hyperlink ref="J526" r:id="rId1068" xr:uid="{386FD2A2-2A58-47D8-ADF6-0ED0A856CD52}"/>
    <hyperlink ref="A527" r:id="rId1069" xr:uid="{11213579-74AB-431D-AFFF-2AB66C0933BB}"/>
    <hyperlink ref="J527" r:id="rId1070" xr:uid="{C45152E7-3FB7-42AD-A5F6-12D8B31BF741}"/>
    <hyperlink ref="A528" r:id="rId1071" xr:uid="{FC9220F2-76EC-4B4C-B90F-FC25A937560E}"/>
    <hyperlink ref="J528" r:id="rId1072" xr:uid="{95200C36-16F0-4DB3-AB2E-9832C313B933}"/>
    <hyperlink ref="A529" r:id="rId1073" xr:uid="{3877155C-022B-4A81-9D27-22E2136DA53B}"/>
    <hyperlink ref="J529" r:id="rId1074" xr:uid="{F0D15A71-58BE-4BDA-A993-07F52E260254}"/>
    <hyperlink ref="A530" r:id="rId1075" xr:uid="{E2BB2D56-A153-45C2-9B4F-A9232BD2BA58}"/>
    <hyperlink ref="J530" r:id="rId1076" xr:uid="{40B58F04-6AC5-42C4-BB81-31084943C1C8}"/>
    <hyperlink ref="A531" r:id="rId1077" xr:uid="{527BAD3D-2BD6-4AB9-8D08-2CC0E3829B3A}"/>
    <hyperlink ref="J531" r:id="rId1078" xr:uid="{C866B43C-DF25-4170-A0D4-2DB19672C77D}"/>
    <hyperlink ref="A532" r:id="rId1079" xr:uid="{45830421-6669-4F43-A534-73424915FEF4}"/>
    <hyperlink ref="I532" r:id="rId1080" xr:uid="{641185A8-FA9C-4018-B3E6-21F5A0240C71}"/>
    <hyperlink ref="J532" r:id="rId1081" xr:uid="{208AD193-813A-4AE2-951E-2E0F0D7D70B2}"/>
    <hyperlink ref="A533" r:id="rId1082" xr:uid="{270D73E6-F4F0-4019-B152-9528B26B9214}"/>
    <hyperlink ref="J533" r:id="rId1083" xr:uid="{8DCF78FA-51A7-45DA-AC92-B7FDAFA28097}"/>
    <hyperlink ref="A534" r:id="rId1084" xr:uid="{41C9B156-45DA-4B57-A807-04E251A4EA62}"/>
    <hyperlink ref="J534" r:id="rId1085" xr:uid="{B5438EC2-E4AF-44DA-AC88-FF4804DC2381}"/>
    <hyperlink ref="A535" r:id="rId1086" xr:uid="{4021E11A-46DB-43D4-BD87-39DEDAF0C1EC}"/>
    <hyperlink ref="J535" r:id="rId1087" xr:uid="{B0580407-32F3-4EEC-9AFE-554EEBC070D7}"/>
    <hyperlink ref="A536" r:id="rId1088" xr:uid="{D8AD72ED-4E8D-4580-8263-5981DEBDD84D}"/>
    <hyperlink ref="J536" r:id="rId1089" xr:uid="{D6273FC9-EE12-4614-A6C1-A82DE4B08918}"/>
    <hyperlink ref="A537" r:id="rId1090" xr:uid="{84B68BAC-03FD-4471-8A4E-C93EA65DBC7F}"/>
    <hyperlink ref="J537" r:id="rId1091" xr:uid="{2EE1F420-3487-4CB3-835F-6C15FAA29F3E}"/>
    <hyperlink ref="A538" r:id="rId1092" xr:uid="{3D6B6499-567A-49CE-81B6-AABD7B978BE0}"/>
    <hyperlink ref="J538" r:id="rId1093" xr:uid="{45645A33-D736-474A-8793-2DB1640F762F}"/>
    <hyperlink ref="A539" r:id="rId1094" xr:uid="{5267B3A5-638B-4B21-9742-A617DD702029}"/>
    <hyperlink ref="J539" r:id="rId1095" xr:uid="{54CF75D7-A2F5-4244-9D90-731D2E53730E}"/>
    <hyperlink ref="A540" r:id="rId1096" xr:uid="{07CC1EAD-0654-4CC6-B960-F8890C476067}"/>
    <hyperlink ref="J540" r:id="rId1097" xr:uid="{85C91EC9-BAC4-42FA-940B-4EBC597CA3C0}"/>
    <hyperlink ref="A541" r:id="rId1098" xr:uid="{2731BAD3-8ECF-41BF-A90F-FA6B3B47E357}"/>
    <hyperlink ref="J541" r:id="rId1099" xr:uid="{3ED3E278-3818-403C-8D72-5D6FB56B15E3}"/>
    <hyperlink ref="A542" r:id="rId1100" xr:uid="{977D49D3-5A30-4630-AFB8-FE1FE5D12C8B}"/>
    <hyperlink ref="J542" r:id="rId1101" xr:uid="{CD43A916-9E15-4F33-AE2D-F4B2FA90BB77}"/>
    <hyperlink ref="A543" r:id="rId1102" xr:uid="{3BBC5284-71A3-42EA-ABDF-5C72CAF60AAB}"/>
    <hyperlink ref="J543" r:id="rId1103" xr:uid="{8C969598-0521-48F8-916E-2F82429D76E6}"/>
    <hyperlink ref="A544" r:id="rId1104" xr:uid="{088281F4-8C80-40E0-87E1-41090534EBA2}"/>
    <hyperlink ref="J544" r:id="rId1105" xr:uid="{4F9A2DD1-70C2-4B13-99F3-7478B45EC7B7}"/>
    <hyperlink ref="A545" r:id="rId1106" xr:uid="{4BFC6990-99B7-4D7C-A691-F5D0FE251277}"/>
    <hyperlink ref="J545" r:id="rId1107" xr:uid="{E05B1FE5-8BE9-4C7F-A5C5-93FA31DB1EAA}"/>
    <hyperlink ref="A546" r:id="rId1108" xr:uid="{AA1157CF-D782-4604-80A7-33CD2893AA78}"/>
    <hyperlink ref="J546" r:id="rId1109" xr:uid="{F7C80F42-3EAF-4CB3-8269-43458C2F2CAD}"/>
    <hyperlink ref="A547" r:id="rId1110" xr:uid="{FD7CE48A-99F7-4863-98AC-50649E39EDA1}"/>
    <hyperlink ref="J547" r:id="rId1111" xr:uid="{4B33E946-FC9F-4A73-919F-D6B04FF51224}"/>
    <hyperlink ref="A548" r:id="rId1112" xr:uid="{0FDD1F48-DE0B-4FD2-8966-8B28B4FC693A}"/>
    <hyperlink ref="J548" r:id="rId1113" xr:uid="{41D2CDF1-FE74-4B4D-846D-39194E71A8B7}"/>
    <hyperlink ref="A549" r:id="rId1114" xr:uid="{69D28640-C1CB-426B-A817-3F0904428795}"/>
    <hyperlink ref="J549" r:id="rId1115" xr:uid="{12FA7E29-0606-4CAF-BFF4-185CF54341EB}"/>
    <hyperlink ref="A550" r:id="rId1116" xr:uid="{A8255A2A-092A-41FB-B659-9FAB4974FC75}"/>
    <hyperlink ref="J550" r:id="rId1117" xr:uid="{B8E75EC6-63B8-4BC6-8387-BE6646FF681E}"/>
    <hyperlink ref="A551" r:id="rId1118" xr:uid="{29BE6E6C-AFEC-4C46-A78B-888FB02A6A3B}"/>
    <hyperlink ref="J551" r:id="rId1119" xr:uid="{34ECA277-8506-423B-A4F3-07942A092FD9}"/>
    <hyperlink ref="A552" r:id="rId1120" xr:uid="{65A917E5-0653-47FC-96DA-CBE394ED6C15}"/>
    <hyperlink ref="J552" r:id="rId1121" xr:uid="{8D5400AC-D750-407A-A54F-C6E209B40F01}"/>
    <hyperlink ref="A553" r:id="rId1122" xr:uid="{D464F966-753C-48EF-9A63-0F13AAE10005}"/>
    <hyperlink ref="J553" r:id="rId1123" xr:uid="{1EAD3D61-914C-4137-BB85-A761121766DE}"/>
    <hyperlink ref="A554" r:id="rId1124" xr:uid="{ABF3E10C-AA8C-4A95-A496-FF17CF523BEF}"/>
    <hyperlink ref="J554" r:id="rId1125" xr:uid="{2D6BB217-D6AC-4009-AADD-C0209139E2FA}"/>
    <hyperlink ref="A555" r:id="rId1126" xr:uid="{52D7E527-438E-4DF9-AAE6-1085EA8C9A27}"/>
    <hyperlink ref="J555" r:id="rId1127" xr:uid="{81B319B6-18DA-489E-838F-04062FA79207}"/>
    <hyperlink ref="A556" r:id="rId1128" xr:uid="{A8231A22-C523-4029-8370-980E8C014707}"/>
    <hyperlink ref="J556" r:id="rId1129" xr:uid="{71255483-07DB-42E2-975F-A30DC1762AF7}"/>
    <hyperlink ref="A557" r:id="rId1130" xr:uid="{82FAC9D8-6D60-41A7-A7CC-EC96701770FA}"/>
    <hyperlink ref="J557" r:id="rId1131" xr:uid="{2A00CB31-8A5B-4457-8496-8431E2BBB7CB}"/>
    <hyperlink ref="A558" r:id="rId1132" xr:uid="{CC9C007F-5B34-4105-B3A7-891754F3BA18}"/>
    <hyperlink ref="J558" r:id="rId1133" xr:uid="{E4BC3F27-54EA-41E7-9F85-0563E06DB174}"/>
    <hyperlink ref="A559" r:id="rId1134" xr:uid="{D748DA2F-EA62-4818-A232-3801B9C2F463}"/>
    <hyperlink ref="J559" r:id="rId1135" xr:uid="{4070B1C1-8E6D-470D-84AA-EC3E1A0C39E4}"/>
    <hyperlink ref="A560" r:id="rId1136" xr:uid="{E77F85D7-A0AF-4350-97CA-2539C7D051B0}"/>
    <hyperlink ref="J560" r:id="rId1137" xr:uid="{6234E6B4-A9A8-49E9-A9AF-32CF02E3265B}"/>
    <hyperlink ref="A561" r:id="rId1138" xr:uid="{6E3ECEB4-72D0-4D68-9502-034D73AF508F}"/>
    <hyperlink ref="I561" r:id="rId1139" xr:uid="{4AB21E7A-6E83-45BC-AD37-F496733DCF52}"/>
    <hyperlink ref="J561" r:id="rId1140" xr:uid="{85666580-2B8A-4A7E-8AE3-98EC9919E72C}"/>
    <hyperlink ref="A562" r:id="rId1141" xr:uid="{5A4587C3-2FD3-4204-B175-FCA3AB61C1EA}"/>
    <hyperlink ref="I562" r:id="rId1142" xr:uid="{130B7D12-4996-4C80-866F-FDABFE16DF90}"/>
    <hyperlink ref="J562" r:id="rId1143" xr:uid="{2F7547C0-7EFC-4D42-A2BA-3799362FD3D9}"/>
    <hyperlink ref="A563" r:id="rId1144" xr:uid="{ED2FB7B3-6895-4BAE-AC59-656598A526E4}"/>
    <hyperlink ref="I563" r:id="rId1145" xr:uid="{50F0859F-D887-41C6-8DB0-0DAF73A26C30}"/>
    <hyperlink ref="J563" r:id="rId1146" xr:uid="{3B23B36D-B40A-462B-BDB9-D6FF25DAB479}"/>
    <hyperlink ref="A564" r:id="rId1147" xr:uid="{BE34BA44-02C8-4507-9ED9-E3E7B6AE0B6D}"/>
    <hyperlink ref="I564" r:id="rId1148" xr:uid="{27A610D5-DE57-4752-B212-E87EABA432A3}"/>
    <hyperlink ref="J564" r:id="rId1149" xr:uid="{04CF3996-1753-440B-A162-6D0A55AFD8B6}"/>
    <hyperlink ref="A565" r:id="rId1150" xr:uid="{0117C1CF-1FF7-495F-B04A-CC6C4EE1D811}"/>
    <hyperlink ref="J565" r:id="rId1151" xr:uid="{0D4F1403-1261-43B5-85E8-4FCB1FD9E7DC}"/>
    <hyperlink ref="A566" r:id="rId1152" xr:uid="{3C606963-0206-4EF3-9AE5-6E5E58E9D5C7}"/>
    <hyperlink ref="J566" r:id="rId1153" xr:uid="{3D7EAF46-84CB-44BF-92D8-CD298B19252D}"/>
    <hyperlink ref="A567" r:id="rId1154" xr:uid="{22EE4C62-4E1D-48B1-90A5-C95BFEC9204C}"/>
    <hyperlink ref="I567" r:id="rId1155" xr:uid="{A332F8E4-64AE-4A8B-91D4-92FCA3B14939}"/>
    <hyperlink ref="J567" r:id="rId1156" xr:uid="{DE2C2BB0-8B59-49AA-A31C-7E4F62EF32BC}"/>
    <hyperlink ref="A568" r:id="rId1157" xr:uid="{C59CFE9D-B803-4E78-9BCF-F83AF8024D0E}"/>
    <hyperlink ref="J568" r:id="rId1158" xr:uid="{54384C07-1465-4417-8CC8-74552BFDA4A4}"/>
    <hyperlink ref="A569" r:id="rId1159" xr:uid="{9738DF1E-3A70-4EFA-BA56-4B169CF88A7D}"/>
    <hyperlink ref="J569" r:id="rId1160" xr:uid="{CF0B9F8A-AD54-47E4-9AC9-2CE605D83950}"/>
    <hyperlink ref="A570" r:id="rId1161" xr:uid="{3EA70188-652B-4051-A960-9EC5FF354A54}"/>
    <hyperlink ref="J570" r:id="rId1162" xr:uid="{D3214A6F-F922-450E-8602-A68D50F828FB}"/>
    <hyperlink ref="A571" r:id="rId1163" xr:uid="{3E61D943-7B3F-4853-BB06-A0E5D2541FC5}"/>
    <hyperlink ref="I571" r:id="rId1164" xr:uid="{B85FE6F7-E906-44E8-BC8B-8D603A8D9DBC}"/>
    <hyperlink ref="J571" r:id="rId1165" xr:uid="{F5F1D08C-8EFA-4346-88FB-432975F4D18A}"/>
    <hyperlink ref="A572" r:id="rId1166" xr:uid="{6CCDA93E-18BB-43F9-8976-CFB1B957317E}"/>
    <hyperlink ref="I572" r:id="rId1167" xr:uid="{FFAF387B-4A03-437D-85F2-E7F649FDBD40}"/>
    <hyperlink ref="J572" r:id="rId1168" xr:uid="{B1456DB8-B513-498C-ADFB-6394D12CDEC8}"/>
    <hyperlink ref="A573" r:id="rId1169" xr:uid="{267F8A2E-DF20-46C2-80A4-E5F77866013D}"/>
    <hyperlink ref="I573" r:id="rId1170" xr:uid="{390328B0-B2EC-4F1A-9004-292B76DD63C6}"/>
    <hyperlink ref="J573" r:id="rId1171" xr:uid="{42C652CA-B9EB-49B2-9E67-8350093A7EF3}"/>
    <hyperlink ref="A574" r:id="rId1172" xr:uid="{0EDDF233-9210-4894-B5C2-6BC228CE3F46}"/>
    <hyperlink ref="J574" r:id="rId1173" xr:uid="{5EDBE529-C576-4EC8-B860-CA3AF129CFCA}"/>
    <hyperlink ref="A575" r:id="rId1174" xr:uid="{02DBDBB6-AD0A-40EE-BB46-C80E2F682901}"/>
    <hyperlink ref="J575" r:id="rId1175" xr:uid="{000BB8D3-5AFC-4D37-A93E-4733B7F2240A}"/>
    <hyperlink ref="A576" r:id="rId1176" xr:uid="{596086C6-3421-4FEA-B5ED-2F6BCEACD735}"/>
    <hyperlink ref="J576" r:id="rId1177" xr:uid="{8A69F7AE-361E-4409-A895-20F0D37ADAF1}"/>
    <hyperlink ref="A577" r:id="rId1178" xr:uid="{9DF894C1-D3F0-495C-97AD-00D5BEE47B81}"/>
    <hyperlink ref="J577" r:id="rId1179" xr:uid="{8D94FF7A-7599-494D-B9A7-7753528D70E9}"/>
    <hyperlink ref="A578" r:id="rId1180" xr:uid="{C0261027-F89B-4397-9662-BB0774263FDC}"/>
    <hyperlink ref="J578" r:id="rId1181" xr:uid="{5D23161D-7F48-4FC8-8F6C-605223625C7A}"/>
    <hyperlink ref="A579" r:id="rId1182" xr:uid="{095749A5-94CE-4D17-9894-DF2DA8EEDF30}"/>
    <hyperlink ref="J579" r:id="rId1183" xr:uid="{DF5F9670-9D67-4558-80AC-B1A54E0E2A52}"/>
    <hyperlink ref="A580" r:id="rId1184" xr:uid="{CAB47725-2D6B-4F3A-8CD3-66133DFF156A}"/>
    <hyperlink ref="J580" r:id="rId1185" xr:uid="{2FBCDBC3-2C44-4FC8-BCCE-E4B9F43E3D09}"/>
    <hyperlink ref="A581" r:id="rId1186" xr:uid="{A17AA00D-4E0D-4772-B90F-C9DC4C37915E}"/>
    <hyperlink ref="J581" r:id="rId1187" xr:uid="{D2EF9C15-90F1-4AF5-90D0-3E77BCC6E0A7}"/>
    <hyperlink ref="A582" r:id="rId1188" xr:uid="{464A1971-C7EF-4E2D-BF57-6EC913EE3157}"/>
    <hyperlink ref="J582" r:id="rId1189" xr:uid="{C8760D5F-F58D-458F-80D7-12CF9AC02AD6}"/>
    <hyperlink ref="A583" r:id="rId1190" xr:uid="{25D727DA-2211-4D98-9962-CE38E5B57065}"/>
    <hyperlink ref="J583" r:id="rId1191" xr:uid="{D972162D-AE1F-4B27-9E90-C003ABC7F3CE}"/>
    <hyperlink ref="A584" r:id="rId1192" xr:uid="{B807421E-66CF-4624-9DBA-8E3C6C1F53A2}"/>
    <hyperlink ref="J584" r:id="rId1193" xr:uid="{1B0F6BE9-6457-4E4A-8B70-43FA20B2768D}"/>
    <hyperlink ref="A585" r:id="rId1194" xr:uid="{70DC8650-2DE2-4A5A-92B4-15D42AA371DA}"/>
    <hyperlink ref="J585" r:id="rId1195" xr:uid="{C018BDDE-441E-449E-A475-9435F2D4A973}"/>
    <hyperlink ref="A586" r:id="rId1196" xr:uid="{6D7F979F-C14A-48B0-ADE0-51CDF5347374}"/>
    <hyperlink ref="J586" r:id="rId1197" xr:uid="{21C81144-0AE2-4E7B-A8FB-C4E681F627EC}"/>
    <hyperlink ref="A587" r:id="rId1198" xr:uid="{D0546034-BAD0-4037-B53C-5ED11C4C9081}"/>
    <hyperlink ref="J587" r:id="rId1199" xr:uid="{74433E10-258F-4D89-9C70-3F0853B41621}"/>
    <hyperlink ref="A588" r:id="rId1200" xr:uid="{CC8A7461-4BB5-4BEB-B07E-B360653EBC5F}"/>
    <hyperlink ref="J588" r:id="rId1201" xr:uid="{2B76AF28-57F9-4441-9B68-47537FF3133D}"/>
    <hyperlink ref="A589" r:id="rId1202" xr:uid="{B1909B6A-2739-447E-8967-3E1E77831892}"/>
    <hyperlink ref="J589" r:id="rId1203" xr:uid="{D48B3595-F277-44F9-8DCE-338108C4545D}"/>
    <hyperlink ref="A590" r:id="rId1204" xr:uid="{DCF4DE0C-9348-4D85-8848-587F28F0C226}"/>
    <hyperlink ref="J590" r:id="rId1205" xr:uid="{4E47EB7F-C61C-428C-B7F3-34073B97AA97}"/>
    <hyperlink ref="A591" r:id="rId1206" xr:uid="{333CA2A9-F5AB-4A54-AC36-D0D2210FADF7}"/>
    <hyperlink ref="J591" r:id="rId1207" xr:uid="{8649BCA7-2698-41DF-B460-72F769141F6E}"/>
    <hyperlink ref="A592" r:id="rId1208" xr:uid="{9B3ADB04-CDB6-49B1-8CF6-2D59D335D1C5}"/>
    <hyperlink ref="J592" r:id="rId1209" xr:uid="{D97A3F9C-64C0-4744-8552-D462515033F3}"/>
    <hyperlink ref="A593" r:id="rId1210" xr:uid="{1BEEB145-B264-468A-9E36-99BE4AD10B15}"/>
    <hyperlink ref="J593" r:id="rId1211" xr:uid="{9339BB04-08DD-4D9B-9F4D-6C30F61D98E5}"/>
    <hyperlink ref="A594" r:id="rId1212" xr:uid="{8BAC1941-CD0E-4631-8980-D05A6391DAA8}"/>
    <hyperlink ref="J594" r:id="rId1213" xr:uid="{8DED96F8-CEEA-4F91-A337-4E0AC3D5D688}"/>
    <hyperlink ref="A595" r:id="rId1214" xr:uid="{1B92BE48-5247-4FF0-9653-F1429CC892BE}"/>
    <hyperlink ref="J595" r:id="rId1215" xr:uid="{E6729CAF-8CE1-4E6D-914A-042D8AEE5416}"/>
    <hyperlink ref="A596" r:id="rId1216" xr:uid="{B3E4D5C5-84F9-4EBA-83EE-F4C4D0B84132}"/>
    <hyperlink ref="J596" r:id="rId1217" xr:uid="{5325C783-C2EE-4566-98E1-292B68089BEF}"/>
    <hyperlink ref="A597" r:id="rId1218" xr:uid="{89FA5D56-799E-4110-88A8-9F20EBFD7DD6}"/>
    <hyperlink ref="J597" r:id="rId1219" xr:uid="{8A727412-1973-482B-9171-90ACE7719B67}"/>
    <hyperlink ref="A598" r:id="rId1220" xr:uid="{E458FC74-22A9-459C-BCC8-DF51C06ECFB6}"/>
    <hyperlink ref="J598" r:id="rId1221" xr:uid="{6D7D5E25-C65D-4966-9DA9-3704014D0B60}"/>
    <hyperlink ref="A599" r:id="rId1222" xr:uid="{80A178F4-CBD6-4588-8D41-8A3B8F6315A5}"/>
    <hyperlink ref="J599" r:id="rId1223" xr:uid="{95018EA7-3131-4145-9F84-4491D0A9AB2A}"/>
    <hyperlink ref="A600" r:id="rId1224" xr:uid="{A2545757-01BA-4269-A971-F4B10A20FE87}"/>
    <hyperlink ref="J600" r:id="rId1225" xr:uid="{CB2E9A95-6D31-4885-A6A8-3E814D2EC85D}"/>
    <hyperlink ref="A601" r:id="rId1226" xr:uid="{C5049653-6421-4C25-989F-C347CD5BF020}"/>
    <hyperlink ref="J601" r:id="rId1227" xr:uid="{89674268-67DC-432F-B0FA-556121E6D5CE}"/>
    <hyperlink ref="A602" r:id="rId1228" xr:uid="{A193DCF3-DCCB-4639-8D6A-F44272BF2FA0}"/>
    <hyperlink ref="J602" r:id="rId1229" xr:uid="{19B2C3A4-D38E-4EB7-911B-891BE7E9277D}"/>
    <hyperlink ref="A603" r:id="rId1230" xr:uid="{2E00C43E-03FC-4E08-AE70-ECBF4B2830A9}"/>
    <hyperlink ref="J603" r:id="rId1231" xr:uid="{448CB805-A729-41A4-80B0-AEADD0FF841A}"/>
    <hyperlink ref="A604" r:id="rId1232" xr:uid="{15521BFA-F039-442E-8F93-2D5C8A927171}"/>
    <hyperlink ref="I604" r:id="rId1233" xr:uid="{BCC5DBBC-B71B-4786-9528-98C659652DDC}"/>
    <hyperlink ref="J604" r:id="rId1234" xr:uid="{7DFCF862-64FD-4A04-86E4-680C386DD61E}"/>
    <hyperlink ref="A605" r:id="rId1235" xr:uid="{A8C648C5-59DE-458A-A2C5-84C9CA07F70C}"/>
    <hyperlink ref="J605" r:id="rId1236" xr:uid="{6F7C8771-C1FF-4036-AC3C-BB51FD79CFD1}"/>
    <hyperlink ref="A606" r:id="rId1237" xr:uid="{DD5F90FF-356C-48E2-B151-6F44764AC927}"/>
    <hyperlink ref="J606" r:id="rId1238" xr:uid="{1ACD282A-16A1-4AD9-8386-620C9A2D7999}"/>
    <hyperlink ref="A607" r:id="rId1239" xr:uid="{AE2F32C0-0356-4FCA-9759-D06AA90086E0}"/>
    <hyperlink ref="J607" r:id="rId1240" xr:uid="{4EE24A3E-6B12-4B14-82D8-E21DE6204B50}"/>
    <hyperlink ref="A608" r:id="rId1241" xr:uid="{05C635E3-1E76-467A-BF63-58D26F9AC45F}"/>
    <hyperlink ref="J608" r:id="rId1242" xr:uid="{5E835086-FFD8-4C5C-8D4F-B8EF20137287}"/>
    <hyperlink ref="A609" r:id="rId1243" xr:uid="{F50CA27F-EFE6-4505-B86D-E327C18C8F64}"/>
    <hyperlink ref="J609" r:id="rId1244" xr:uid="{C58ECC7F-6993-45B5-9F14-31D32C661A31}"/>
    <hyperlink ref="A610" r:id="rId1245" xr:uid="{48477988-2EAD-4F45-AFC4-509E049D7A14}"/>
    <hyperlink ref="J610" r:id="rId1246" xr:uid="{2B4D33F4-90EB-4CE6-B6B1-58F6B159F7AA}"/>
    <hyperlink ref="A611" r:id="rId1247" xr:uid="{3DF71735-AB69-4F83-B5CD-A90E22457166}"/>
    <hyperlink ref="J611" r:id="rId1248" xr:uid="{E44C3C3B-B66B-4C06-B667-8AB7371E90A7}"/>
    <hyperlink ref="A612" r:id="rId1249" xr:uid="{D39127B8-B6F6-41E7-9E54-E26C4697805D}"/>
    <hyperlink ref="J612" r:id="rId1250" xr:uid="{BDA0337E-8E71-4FD4-888A-4E05BA16AF93}"/>
    <hyperlink ref="A613" r:id="rId1251" xr:uid="{A457F606-9D99-4613-9E6B-573B844E5745}"/>
    <hyperlink ref="J613" r:id="rId1252" xr:uid="{5FD87BAE-0D72-45C5-8D0A-25BE901F544C}"/>
    <hyperlink ref="A614" r:id="rId1253" xr:uid="{553BD4CE-49DD-4096-8084-A153C8C775FF}"/>
    <hyperlink ref="J614" r:id="rId1254" xr:uid="{703E519B-7C2B-43E9-A3E0-082DE102795E}"/>
    <hyperlink ref="A615" r:id="rId1255" xr:uid="{FD036497-609B-4FC2-82FE-6A031E72C392}"/>
    <hyperlink ref="I615" r:id="rId1256" xr:uid="{024C84EA-EF39-4B47-BC84-2EAED866D5FE}"/>
    <hyperlink ref="J615" r:id="rId1257" xr:uid="{C4C3CBF3-0C6D-4543-9A71-F26B660448DB}"/>
    <hyperlink ref="A616" r:id="rId1258" xr:uid="{1BD1C66C-1B0E-466B-A3F6-1382F68611C0}"/>
    <hyperlink ref="J616" r:id="rId1259" xr:uid="{D5B0D805-D580-4083-87F7-B56AC2EE2138}"/>
    <hyperlink ref="A617" r:id="rId1260" xr:uid="{3B37F682-6ADE-4FCA-9F66-C3405C119E7A}"/>
    <hyperlink ref="J617" r:id="rId1261" xr:uid="{1206729D-7CEC-4844-80C5-75FF53CD7F6D}"/>
    <hyperlink ref="A618" r:id="rId1262" xr:uid="{2B401423-5EB3-4247-9442-8CFFF70C49D8}"/>
    <hyperlink ref="J618" r:id="rId1263" xr:uid="{07F90715-A274-4B2E-A177-11A358470C1E}"/>
    <hyperlink ref="A619" r:id="rId1264" xr:uid="{2B8D4D3E-B1CA-425E-96F3-AA044D55E2B9}"/>
    <hyperlink ref="J619" r:id="rId1265" xr:uid="{0BC34D1B-B681-4946-9F41-2F3F0F5EE6B3}"/>
    <hyperlink ref="A620" r:id="rId1266" xr:uid="{C4AD77D4-CAE7-4826-86CC-5DD3B0B8A815}"/>
    <hyperlink ref="J620" r:id="rId1267" xr:uid="{61250673-F4A1-4C65-A03F-5F7BE6C552B7}"/>
    <hyperlink ref="A621" r:id="rId1268" xr:uid="{7D23873D-4BEA-4F41-8D1F-0B55AA9BF606}"/>
    <hyperlink ref="J621" r:id="rId1269" xr:uid="{813B295B-6D1F-4B29-9380-80603F1E393E}"/>
    <hyperlink ref="A622" r:id="rId1270" xr:uid="{D8CCBB1F-4582-49AB-8BC7-17018009332E}"/>
    <hyperlink ref="J622" r:id="rId1271" xr:uid="{95C34554-55CF-46F5-8AD5-7A248F6B537D}"/>
    <hyperlink ref="A623" r:id="rId1272" xr:uid="{9E52453E-E058-4316-877F-0ACFE69111C6}"/>
    <hyperlink ref="J623" r:id="rId1273" xr:uid="{70A0F41A-1F64-41B0-B748-18B28C647B16}"/>
    <hyperlink ref="A624" r:id="rId1274" xr:uid="{42AFD984-5F35-489F-B9EC-93E1D973DAC2}"/>
    <hyperlink ref="J624" r:id="rId1275" xr:uid="{6CF5AD74-CB7B-4008-B988-3B1D7876F5E1}"/>
    <hyperlink ref="A625" r:id="rId1276" xr:uid="{B811B4DC-F5F0-4AC8-B7A7-7DC170745BA3}"/>
    <hyperlink ref="J625" r:id="rId1277" xr:uid="{B0688D8B-F545-4C6F-819B-30DD76ED5AE0}"/>
    <hyperlink ref="A626" r:id="rId1278" xr:uid="{EB2B5390-08E6-4E76-827D-AB6065866895}"/>
    <hyperlink ref="J626" r:id="rId1279" xr:uid="{67B0C091-F0C4-4FF3-98C6-89CBC9D97856}"/>
    <hyperlink ref="A627" r:id="rId1280" xr:uid="{A1C2B63E-5353-4F59-8584-7AAF497E9FDC}"/>
    <hyperlink ref="J627" r:id="rId1281" xr:uid="{50AD71F4-D0E5-437F-9B42-194E56E92457}"/>
    <hyperlink ref="A628" r:id="rId1282" xr:uid="{6359C1DA-E0ED-4D0E-90F8-84176E7FE76D}"/>
    <hyperlink ref="J628" r:id="rId1283" xr:uid="{13C0A1F7-561C-4216-989F-B5F66058C165}"/>
    <hyperlink ref="A629" r:id="rId1284" xr:uid="{16153DAB-A904-4E54-8604-63FABCD8E9C3}"/>
    <hyperlink ref="J629" r:id="rId1285" xr:uid="{469848BF-9A2D-4294-ADAC-F1989F0D1133}"/>
    <hyperlink ref="A630" r:id="rId1286" xr:uid="{FB72D796-0616-4FC9-B5EC-911C981A1572}"/>
    <hyperlink ref="J630" r:id="rId1287" xr:uid="{5E78CDF9-51CD-4F4D-8B4A-A23DB036E88B}"/>
    <hyperlink ref="A631" r:id="rId1288" xr:uid="{C14D4A50-12B3-4766-93B8-1109840A06E8}"/>
    <hyperlink ref="J631" r:id="rId1289" xr:uid="{7B36AE06-2A77-4A05-B888-133E45F212E6}"/>
    <hyperlink ref="A632" r:id="rId1290" xr:uid="{3846E956-2DDA-4256-8CDA-DFBDBF479777}"/>
    <hyperlink ref="J632" r:id="rId1291" xr:uid="{3C2B2D25-0E94-4C27-913E-C9A319B0DB7E}"/>
    <hyperlink ref="A633" r:id="rId1292" xr:uid="{C39D3DC4-9DFC-450F-85BF-6F23CC1DB7AC}"/>
    <hyperlink ref="J633" r:id="rId1293" xr:uid="{57EDC991-FF9E-4737-96CE-9F9F2DD6BEBD}"/>
    <hyperlink ref="A634" r:id="rId1294" xr:uid="{CF377C51-5211-471D-8D05-A9C6CC6DBFDD}"/>
    <hyperlink ref="J634" r:id="rId1295" xr:uid="{DDB57975-0657-48DA-AD4B-D22A446999C0}"/>
    <hyperlink ref="A635" r:id="rId1296" xr:uid="{37C931CA-C519-4EF1-9CF8-B1047D501E8F}"/>
    <hyperlink ref="J635" r:id="rId1297" xr:uid="{621A88C6-F2AB-4EA8-A794-F2C6BBB27826}"/>
    <hyperlink ref="A636" r:id="rId1298" xr:uid="{64D52B5C-F873-48A2-B8A4-D25A6E1296CA}"/>
    <hyperlink ref="J636" r:id="rId1299" xr:uid="{D88C8CBE-54D2-435A-B485-C5090A79D0A1}"/>
    <hyperlink ref="A637" r:id="rId1300" xr:uid="{E808C31A-2D06-4E8B-A332-459AA5351E2B}"/>
    <hyperlink ref="J637" r:id="rId1301" xr:uid="{78E76408-8393-4873-9654-EADCD91C44D9}"/>
    <hyperlink ref="A638" r:id="rId1302" xr:uid="{CD14739B-89FD-41D1-A4C9-CA18832675BD}"/>
    <hyperlink ref="J638" r:id="rId1303" xr:uid="{064C191E-47DD-4C4C-A428-1EC40F3C4065}"/>
    <hyperlink ref="A639" r:id="rId1304" xr:uid="{3C25D319-4683-4BDB-8684-AB26D0C14765}"/>
    <hyperlink ref="J639" r:id="rId1305" xr:uid="{ECFA7214-2A77-4CCF-8E8C-57677FBF8E29}"/>
    <hyperlink ref="A640" r:id="rId1306" xr:uid="{DB7376B5-A372-4741-AE77-0A764AFE47D4}"/>
    <hyperlink ref="J640" r:id="rId1307" xr:uid="{4A76082B-3F61-41B3-BAC5-3C56A184EE0D}"/>
    <hyperlink ref="A641" r:id="rId1308" xr:uid="{EDB3A305-7B8E-4C5C-A35A-BA2DB826F89F}"/>
    <hyperlink ref="J641" r:id="rId1309" xr:uid="{F5B76DAD-AAC3-4ED3-86D2-A64F1BCDFCF5}"/>
    <hyperlink ref="A642" r:id="rId1310" xr:uid="{C845E4A1-2C27-4A82-8589-09E53C8D1558}"/>
    <hyperlink ref="J642" r:id="rId1311" xr:uid="{B0E033E1-215D-4F96-B693-44998E50EAEC}"/>
    <hyperlink ref="A643" r:id="rId1312" xr:uid="{FA6ACE8A-1439-44E4-AFCD-0FB4320F3E0D}"/>
    <hyperlink ref="J643" r:id="rId1313" xr:uid="{39C7ACC3-5951-4DAE-9F7A-53C33A014BFF}"/>
    <hyperlink ref="A644" r:id="rId1314" xr:uid="{2A0AA1AA-8DF3-43DE-8902-DCD55E89E38D}"/>
    <hyperlink ref="J644" r:id="rId1315" xr:uid="{CA9596CD-1407-4942-B8A3-9ABED72CEE59}"/>
    <hyperlink ref="A645" r:id="rId1316" xr:uid="{ED0AA8FC-1F2A-42B1-944C-7A56807A1D04}"/>
    <hyperlink ref="J645" r:id="rId1317" xr:uid="{397E54A6-A176-467C-ABD8-00E1F21A6AD0}"/>
    <hyperlink ref="A646" r:id="rId1318" xr:uid="{AC0DC9A1-A7B8-4399-82C0-651A47B40244}"/>
    <hyperlink ref="J646" r:id="rId1319" xr:uid="{F36E7DD9-CF53-4761-ADA0-1C0E78AAEBA8}"/>
    <hyperlink ref="A647" r:id="rId1320" xr:uid="{6A353397-B987-4560-B7A9-7B10C264BBB7}"/>
    <hyperlink ref="I647" r:id="rId1321" xr:uid="{E8A6DEA7-DBD0-47D8-9E4D-D4BDA246A6F1}"/>
    <hyperlink ref="J647" r:id="rId1322" xr:uid="{762B1FD7-DDA5-42A0-AF4B-269DE50D6D24}"/>
    <hyperlink ref="A648" r:id="rId1323" xr:uid="{DA48F5E5-660B-415A-AF7D-595A62DA1332}"/>
    <hyperlink ref="J648" r:id="rId1324" xr:uid="{B3099139-662C-4335-ABB7-072DD62E6A1A}"/>
    <hyperlink ref="A649" r:id="rId1325" xr:uid="{DBF0565B-5257-4536-8D17-7F7F4948275E}"/>
    <hyperlink ref="J649" r:id="rId1326" xr:uid="{0E55AF6C-5189-4801-86C2-29CDB6930142}"/>
    <hyperlink ref="A650" r:id="rId1327" xr:uid="{3E2252A2-69C0-46C6-8EAF-AEA1D13D50B3}"/>
    <hyperlink ref="J650" r:id="rId1328" xr:uid="{C84AEF38-7998-4793-B20F-6D68C1892FE6}"/>
    <hyperlink ref="A651" r:id="rId1329" xr:uid="{655E441D-3FDF-4B4F-88DA-1DCB50F700EF}"/>
    <hyperlink ref="J651" r:id="rId1330" xr:uid="{0B5F9DD5-EC4B-4FB9-B9AE-084492FAB5F1}"/>
    <hyperlink ref="A652" r:id="rId1331" xr:uid="{44E6A2A2-322F-4992-9C82-8C9FE21A4604}"/>
    <hyperlink ref="J652" r:id="rId1332" xr:uid="{9A5D7116-6960-4240-B887-E37BC3488221}"/>
    <hyperlink ref="A653" r:id="rId1333" xr:uid="{43723216-5C9A-4764-8E4B-6FD1D676B2B5}"/>
    <hyperlink ref="J653" r:id="rId1334" xr:uid="{F7EF5AB1-7E12-4854-B1D5-B8C1C4CECB04}"/>
    <hyperlink ref="A654" r:id="rId1335" xr:uid="{BB064CD8-77B7-4302-9E6A-91C7802A4F12}"/>
    <hyperlink ref="J654" r:id="rId1336" xr:uid="{0F966E01-8B80-479E-BD96-8C2BEE2EE835}"/>
    <hyperlink ref="A655" r:id="rId1337" xr:uid="{E3921327-5291-49E6-A372-80D0C80ECF4D}"/>
    <hyperlink ref="J655" r:id="rId1338" xr:uid="{5C86A37C-FADD-4A0D-A85B-7356C6C2DCBD}"/>
    <hyperlink ref="A656" r:id="rId1339" xr:uid="{407CA476-1AEE-42FD-9C2C-406A6908B594}"/>
    <hyperlink ref="J656" r:id="rId1340" xr:uid="{403410C6-3578-441D-B57D-22D209FE0D97}"/>
    <hyperlink ref="A657" r:id="rId1341" xr:uid="{7F88B1BB-26F7-4515-ADF9-B10895314FCC}"/>
    <hyperlink ref="J657" r:id="rId1342" xr:uid="{B37F2272-D493-4570-99C5-BFB9F5D62279}"/>
    <hyperlink ref="A658" r:id="rId1343" xr:uid="{CEED5679-AEFB-43D4-9DFD-2EE5FA35DAEA}"/>
    <hyperlink ref="J658" r:id="rId1344" xr:uid="{08E57708-7988-4C7A-8531-D1C2DED7DA3F}"/>
    <hyperlink ref="A659" r:id="rId1345" xr:uid="{88F7DC5C-75A8-458B-8362-1C4FAE5FF5E1}"/>
    <hyperlink ref="J659" r:id="rId1346" xr:uid="{D9639BA7-D19D-4BB9-B2B7-BF503A58894C}"/>
    <hyperlink ref="A660" r:id="rId1347" xr:uid="{BFE7F2B1-15CD-41E8-BF9C-22775223D5D8}"/>
    <hyperlink ref="J660" r:id="rId1348" xr:uid="{D53A7764-8723-44BB-A87C-609B3F618FB1}"/>
    <hyperlink ref="A661" r:id="rId1349" xr:uid="{DE05C3C9-4E67-4C0D-806F-CABC4C0D068D}"/>
    <hyperlink ref="J661" r:id="rId1350" xr:uid="{A603C8D2-04F0-4B8D-A55F-CA06016C04E8}"/>
    <hyperlink ref="A662" r:id="rId1351" xr:uid="{E5427829-1BEB-4B71-8388-9CF90EF2D241}"/>
    <hyperlink ref="J662" r:id="rId1352" xr:uid="{B8FA2DD8-8575-484B-BDD1-C5F2AC0F5E3A}"/>
    <hyperlink ref="A663" r:id="rId1353" xr:uid="{C306BF43-F40B-4C5E-A6FF-53030399D127}"/>
    <hyperlink ref="J663" r:id="rId1354" xr:uid="{1274C709-FA28-4240-BD3F-030D1E97C497}"/>
    <hyperlink ref="A664" r:id="rId1355" xr:uid="{B0D22CA1-4C65-44C9-BCA9-50A926391560}"/>
    <hyperlink ref="J664" r:id="rId1356" xr:uid="{D24C0A58-6CC5-4E30-9813-BDE1069A74DD}"/>
    <hyperlink ref="A665" r:id="rId1357" xr:uid="{766023AA-DC98-405C-A0FA-7BB51E3724C7}"/>
    <hyperlink ref="J665" r:id="rId1358" xr:uid="{9047DABF-2C7B-48F6-A017-D0BBC7DEF49A}"/>
    <hyperlink ref="A666" r:id="rId1359" xr:uid="{15169F49-361C-4951-AF53-DE4E48E36D81}"/>
    <hyperlink ref="J666" r:id="rId1360" xr:uid="{AC783A81-6603-43B1-8329-17A6A95A0EAB}"/>
    <hyperlink ref="A667" r:id="rId1361" xr:uid="{8F42AA13-84E5-4821-83FC-7BB3A6A6FD6D}"/>
    <hyperlink ref="J667" r:id="rId1362" xr:uid="{084133D6-E8A9-48CC-B1F0-B29A7D411801}"/>
    <hyperlink ref="A668" r:id="rId1363" xr:uid="{18F616A1-8CA9-41B1-B270-A15E2B730368}"/>
    <hyperlink ref="J668" r:id="rId1364" xr:uid="{8BCCA245-9033-4908-909D-32F5B082169E}"/>
    <hyperlink ref="A669" r:id="rId1365" xr:uid="{7FDFB03F-4D9D-40FB-8BF5-39CCBCE783A0}"/>
    <hyperlink ref="J669" r:id="rId1366" xr:uid="{6FDFAD8F-93F0-4EFA-AA58-650678703111}"/>
    <hyperlink ref="A670" r:id="rId1367" xr:uid="{7BC4BF1D-7C89-4A60-A926-71F663716001}"/>
    <hyperlink ref="J670" r:id="rId1368" xr:uid="{BB6AE9DE-D798-488B-A1B2-C9355397300D}"/>
    <hyperlink ref="A671" r:id="rId1369" xr:uid="{05CB6E98-5B60-455B-B3A3-1CA4E94FE833}"/>
    <hyperlink ref="J671" r:id="rId1370" xr:uid="{7AE670C2-74BE-44D4-BA75-0799D909CC09}"/>
    <hyperlink ref="A672" r:id="rId1371" xr:uid="{42ACD8F6-771B-4ACA-A15E-66F7E3463ACB}"/>
    <hyperlink ref="J672" r:id="rId1372" xr:uid="{E2D8AC7D-5DCA-4ECA-A764-8448EF37C780}"/>
    <hyperlink ref="A673" r:id="rId1373" xr:uid="{CD1B3392-7228-4931-B84E-9912F254C84D}"/>
    <hyperlink ref="J673" r:id="rId1374" xr:uid="{5E8D76BB-5B15-49BF-A1B4-0AB73363DC61}"/>
    <hyperlink ref="A674" r:id="rId1375" xr:uid="{9CA1DE22-CAC4-48BD-BFEA-AF1180B78524}"/>
    <hyperlink ref="J674" r:id="rId1376" xr:uid="{50A3B97F-9E64-4445-A868-B720CD9E6126}"/>
    <hyperlink ref="A675" r:id="rId1377" xr:uid="{1077D2BD-6700-45A3-947C-26C51F551E32}"/>
    <hyperlink ref="J675" r:id="rId1378" xr:uid="{64ED4B83-F797-4BDD-A320-D8BC2665269E}"/>
    <hyperlink ref="A676" r:id="rId1379" xr:uid="{296A5839-D047-428B-BCBB-E5C8A16D9833}"/>
    <hyperlink ref="J676" r:id="rId1380" xr:uid="{E9564823-002F-43FB-91DF-134071A3935C}"/>
    <hyperlink ref="A677" r:id="rId1381" xr:uid="{8571BE89-0D26-4F12-85DA-F799A1C0A60A}"/>
    <hyperlink ref="I677" r:id="rId1382" xr:uid="{47962D95-4098-481F-BBF3-5174D4A89EB2}"/>
    <hyperlink ref="J677" r:id="rId1383" xr:uid="{78E8DA45-B4A6-478B-9AA1-23F07B1436FE}"/>
    <hyperlink ref="A678" r:id="rId1384" xr:uid="{050E8D0E-1421-4713-9D3A-5A552D1574FC}"/>
    <hyperlink ref="J678" r:id="rId1385" xr:uid="{DAE40D99-B3C8-47EC-97C1-9DD798E6D741}"/>
    <hyperlink ref="A679" r:id="rId1386" xr:uid="{DF9FCC43-2852-4169-971A-EDFCDE46E9D4}"/>
    <hyperlink ref="J679" r:id="rId1387" xr:uid="{6058F28E-C6D4-4A93-85E8-66AD0662BB8F}"/>
    <hyperlink ref="A680" r:id="rId1388" xr:uid="{DB128DC2-4F6E-4C7C-AE23-5748393B80E5}"/>
    <hyperlink ref="J680" r:id="rId1389" xr:uid="{1D0AAC0D-4612-44E0-9AA4-742CCDECAE8E}"/>
    <hyperlink ref="A681" r:id="rId1390" xr:uid="{6F01CE72-FE1D-4240-9A1D-8D0343B81B37}"/>
    <hyperlink ref="J681" r:id="rId1391" xr:uid="{7CBB7CB7-6AC3-4606-97CB-DB714DFCA180}"/>
    <hyperlink ref="A682" r:id="rId1392" xr:uid="{67F0D7D2-1967-489A-AAA8-812974362740}"/>
    <hyperlink ref="J682" r:id="rId1393" xr:uid="{319877CD-4652-475B-AA30-5E111CA3839A}"/>
    <hyperlink ref="A683" r:id="rId1394" xr:uid="{B379777C-926C-4B02-BFC5-92B1A19168C4}"/>
    <hyperlink ref="J683" r:id="rId1395" xr:uid="{2F23146E-18D8-478E-99F2-28BBBCAB4290}"/>
    <hyperlink ref="A684" r:id="rId1396" xr:uid="{0958880D-DEE2-425E-BC4D-6588B3CC2116}"/>
    <hyperlink ref="J684" r:id="rId1397" xr:uid="{4B1D3420-E2FD-44E1-8BF4-04F126D20F69}"/>
    <hyperlink ref="A685" r:id="rId1398" xr:uid="{6A10C5C8-6C43-4AFE-B943-27228399FED6}"/>
    <hyperlink ref="J685" r:id="rId1399" xr:uid="{1F31E71F-637E-402A-A34D-D0074A0117A9}"/>
    <hyperlink ref="A686" r:id="rId1400" xr:uid="{5092D8B9-8515-4124-9EFC-929320860519}"/>
    <hyperlink ref="J686" r:id="rId1401" xr:uid="{ACF2A39E-B0DB-4099-856B-59F506D4AE60}"/>
    <hyperlink ref="A687" r:id="rId1402" xr:uid="{E262E062-EDDD-4828-81B0-3C82EFB67788}"/>
    <hyperlink ref="I687" r:id="rId1403" xr:uid="{F0FF8F55-A96B-42FC-8C01-F7DBB1C4BFFE}"/>
    <hyperlink ref="J687" r:id="rId1404" xr:uid="{C992AA73-F3A5-4CBD-A8AF-39FD9184E427}"/>
    <hyperlink ref="A688" r:id="rId1405" xr:uid="{C040C608-1D66-4CCC-A503-2A6CF36CBD02}"/>
    <hyperlink ref="J688" r:id="rId1406" xr:uid="{55DB2590-72E4-4504-9CC6-BA28C8458A76}"/>
    <hyperlink ref="A689" r:id="rId1407" xr:uid="{FF64D966-3656-4D61-A6B1-63449B57E5AF}"/>
    <hyperlink ref="J689" r:id="rId1408" xr:uid="{2F4513BF-B3B5-4441-A25B-C3EA3AD17F01}"/>
    <hyperlink ref="A690" r:id="rId1409" xr:uid="{EBE03656-ECC8-4D7B-88FF-58729A2695E3}"/>
    <hyperlink ref="J690" r:id="rId1410" xr:uid="{4111C828-2A57-43C2-B8F8-2B1A4FAF5145}"/>
    <hyperlink ref="A691" r:id="rId1411" xr:uid="{3504A72D-6F0C-4105-8781-4A05A4BFD32A}"/>
    <hyperlink ref="I691" r:id="rId1412" xr:uid="{06E2ECB2-1F36-4F12-926E-09796F4B73C1}"/>
    <hyperlink ref="J691" r:id="rId1413" xr:uid="{6F03F884-11AA-439D-849F-7B34461EFFD7}"/>
    <hyperlink ref="A692" r:id="rId1414" xr:uid="{610D3084-83DE-4BEF-90CA-D91D9C1B4AB2}"/>
    <hyperlink ref="J692" r:id="rId1415" xr:uid="{73D2B4B0-CEF0-45B8-AB96-1A59CA6F1800}"/>
    <hyperlink ref="A693" r:id="rId1416" xr:uid="{19205CDF-30F8-4E15-986C-2296661A1952}"/>
    <hyperlink ref="J693" r:id="rId1417" xr:uid="{E8B9D336-03A8-4F42-AFB9-686F1B5E8E37}"/>
    <hyperlink ref="A694" r:id="rId1418" xr:uid="{0F9DC049-7118-40D4-87BD-5013267EF579}"/>
    <hyperlink ref="J694" r:id="rId1419" xr:uid="{1ADCDF7D-7D25-4150-8FAE-7800113C83B1}"/>
    <hyperlink ref="A695" r:id="rId1420" xr:uid="{32FE65D2-6326-46B7-8430-518AFF47139A}"/>
    <hyperlink ref="J695" r:id="rId1421" xr:uid="{EDF10088-B25E-4AFA-B124-C813C8355E01}"/>
    <hyperlink ref="A696" r:id="rId1422" xr:uid="{B2C44063-7283-4419-AC32-F3D3BE113925}"/>
    <hyperlink ref="J696" r:id="rId1423" xr:uid="{F20A6625-926B-4ECD-B7A9-02CFC7C0DF1F}"/>
    <hyperlink ref="A697" r:id="rId1424" xr:uid="{F6ED905D-5641-4AE5-BE97-9C2B56D562BD}"/>
    <hyperlink ref="J697" r:id="rId1425" xr:uid="{11FD0563-C380-4239-A084-AE6A4E42D994}"/>
    <hyperlink ref="A698" r:id="rId1426" xr:uid="{1F584992-E48A-4513-BEB5-8F50E5946C04}"/>
    <hyperlink ref="J698" r:id="rId1427" xr:uid="{CB2F577B-518C-4458-AFA4-736584AA6213}"/>
    <hyperlink ref="A699" r:id="rId1428" xr:uid="{7D2B7EF4-DD07-4373-B193-DBE527FA8B7B}"/>
    <hyperlink ref="J699" r:id="rId1429" xr:uid="{81C7227D-3239-4C7E-940C-FBEFA59726A6}"/>
    <hyperlink ref="A700" r:id="rId1430" xr:uid="{051D52B7-F6B3-4241-B425-E7844763C2C9}"/>
    <hyperlink ref="J700" r:id="rId1431" xr:uid="{47A2D15E-FE2F-4976-A0CB-7C2CAAD140ED}"/>
    <hyperlink ref="A701" r:id="rId1432" xr:uid="{082389DC-AA50-4D22-8F0C-FAD28CFD5B1E}"/>
    <hyperlink ref="J701" r:id="rId1433" xr:uid="{16BCE652-315F-491D-BD62-6680E8F34E08}"/>
    <hyperlink ref="A702" r:id="rId1434" xr:uid="{3D3BA511-A0C5-4BA3-96C2-CD1688A85E43}"/>
    <hyperlink ref="J702" r:id="rId1435" xr:uid="{3A9142C9-CB1F-4E32-BB6A-2C5414243A38}"/>
    <hyperlink ref="A703" r:id="rId1436" xr:uid="{088FB3F5-9E12-46BA-9B5B-93CC52A5E7F5}"/>
    <hyperlink ref="I703" r:id="rId1437" xr:uid="{5564F416-496E-4376-813A-299394B84664}"/>
    <hyperlink ref="J703" r:id="rId1438" xr:uid="{0E679F09-373F-40A0-9EEC-D81C40550EE6}"/>
    <hyperlink ref="A704" r:id="rId1439" xr:uid="{7FB3FCCC-BA8A-4D0F-AB91-27E999D95C4C}"/>
    <hyperlink ref="J704" r:id="rId1440" xr:uid="{A4168683-D27A-4242-93EC-ECC15D2C9CA2}"/>
    <hyperlink ref="A705" r:id="rId1441" xr:uid="{D4E3B6EF-D809-4814-B5AB-3314A605338F}"/>
    <hyperlink ref="J705" r:id="rId1442" xr:uid="{134B71A0-DF68-4B4B-876B-837B9832F07F}"/>
    <hyperlink ref="A706" r:id="rId1443" xr:uid="{4F54FA30-D8F9-4864-9813-76DDF92F4BB9}"/>
    <hyperlink ref="J706" r:id="rId1444" xr:uid="{1CE941A2-FEEE-4F48-9808-70ADF40BA5D0}"/>
    <hyperlink ref="A707" r:id="rId1445" xr:uid="{F9D1356D-45A1-4AB7-8CD1-DA0BD1EC3AC4}"/>
    <hyperlink ref="J707" r:id="rId1446" xr:uid="{8762E5CC-61E8-4FAC-8AB4-C0C4548674F5}"/>
    <hyperlink ref="A708" r:id="rId1447" xr:uid="{6E9FC02F-747E-4EEF-B547-946ADA8133E0}"/>
    <hyperlink ref="J708" r:id="rId1448" xr:uid="{04695070-6B8C-4842-B74B-101BEEAC1BA4}"/>
    <hyperlink ref="A709" r:id="rId1449" xr:uid="{5314DF26-9EE6-4230-BBB6-9FB63E2CC659}"/>
    <hyperlink ref="I709" r:id="rId1450" xr:uid="{D61D20AB-1505-449B-9480-EBB1258587E3}"/>
    <hyperlink ref="J709" r:id="rId1451" xr:uid="{69B6C1B4-B218-4D35-AF56-8B208DCCC4B7}"/>
    <hyperlink ref="A710" r:id="rId1452" xr:uid="{7E09A029-2CC8-4F93-8519-D1E45613D069}"/>
    <hyperlink ref="J710" r:id="rId1453" xr:uid="{D66C81DB-F32D-4AD8-BF8D-00E4AE15B1CD}"/>
    <hyperlink ref="A711" r:id="rId1454" xr:uid="{0102180E-13D5-4B53-B691-F803BB534C15}"/>
    <hyperlink ref="I711" r:id="rId1455" xr:uid="{DBCEC631-4F05-4E45-9073-4FC8CA938128}"/>
    <hyperlink ref="J711" r:id="rId1456" xr:uid="{3983EC6F-2F60-4797-A3D5-C917F7D67735}"/>
    <hyperlink ref="A712" r:id="rId1457" xr:uid="{B7D1C726-6F79-4713-88A2-FEEED72496EF}"/>
    <hyperlink ref="J712" r:id="rId1458" xr:uid="{1CEA8A06-CFF3-472A-85EA-F6225D5C28FE}"/>
    <hyperlink ref="A713" r:id="rId1459" xr:uid="{C9466CE0-09CC-4196-903F-464F347F1979}"/>
    <hyperlink ref="I713" r:id="rId1460" xr:uid="{172C9181-7465-4BC2-AB02-D9D74C16DDC7}"/>
    <hyperlink ref="J713" r:id="rId1461" xr:uid="{4E36DF72-DB83-495A-BD72-C7D42F642149}"/>
    <hyperlink ref="A714" r:id="rId1462" xr:uid="{2FD81331-2737-438C-AAD4-707A057275CC}"/>
    <hyperlink ref="J714" r:id="rId1463" xr:uid="{5D62E6D8-6039-4BF7-8005-15B1B4D98BAE}"/>
    <hyperlink ref="A715" r:id="rId1464" xr:uid="{44213FFC-CD72-422E-ABA3-9727AE7B375C}"/>
    <hyperlink ref="I715" r:id="rId1465" xr:uid="{F675EFB4-6133-424D-897B-8C7198DC1BE6}"/>
    <hyperlink ref="J715" r:id="rId1466" xr:uid="{9B0C8253-831C-437C-99FB-CDDB1A5DA4F5}"/>
    <hyperlink ref="A716" r:id="rId1467" xr:uid="{AA09F5A5-623B-42FD-96A7-90B71EF419EB}"/>
    <hyperlink ref="I716" r:id="rId1468" xr:uid="{E52F52AC-76C3-46B0-B64F-172A5DFFF295}"/>
    <hyperlink ref="J716" r:id="rId1469" xr:uid="{E17724FD-C933-4558-A783-BD9DE8314A22}"/>
    <hyperlink ref="A717" r:id="rId1470" xr:uid="{CCACF73D-6255-4789-B771-5C83131C3D89}"/>
    <hyperlink ref="I717" r:id="rId1471" xr:uid="{8AA7EAC4-FDE4-4A06-932A-6CFB67520038}"/>
    <hyperlink ref="J717" r:id="rId1472" xr:uid="{80BD7E65-A78B-4A76-A92B-D7D5C4ACCFAD}"/>
    <hyperlink ref="A718" r:id="rId1473" xr:uid="{3526D220-D3E1-4887-9DAC-47FE4567AFA5}"/>
    <hyperlink ref="J718" r:id="rId1474" xr:uid="{09269221-4B81-464F-8DAF-1DD0F0209FC5}"/>
    <hyperlink ref="A719" r:id="rId1475" xr:uid="{173A69CF-A3A8-467A-933D-90612A2FEECC}"/>
    <hyperlink ref="I719" r:id="rId1476" xr:uid="{08A330C3-B496-4799-BB37-A6D68A7EE48D}"/>
    <hyperlink ref="J719" r:id="rId1477" xr:uid="{1D29C45D-AE89-4480-900A-FBDB89111FCA}"/>
    <hyperlink ref="A720" r:id="rId1478" xr:uid="{AC55AC06-4510-4189-A0F2-B2055E5B4982}"/>
    <hyperlink ref="I720" r:id="rId1479" xr:uid="{13C03566-9CF0-4BA2-B43A-5A5951B92340}"/>
    <hyperlink ref="J720" r:id="rId1480" xr:uid="{3455F609-AB30-45EE-8044-FE644B1D5723}"/>
    <hyperlink ref="A721" r:id="rId1481" xr:uid="{C685F9E0-3E71-43D0-8EDB-E68F2E71D4AC}"/>
    <hyperlink ref="I721" r:id="rId1482" xr:uid="{ED2E4960-CC36-4844-95F3-504CE5BB3DE9}"/>
    <hyperlink ref="J721" r:id="rId1483" xr:uid="{996ACCD9-E373-47C0-BEAF-0FAF3EAA6E81}"/>
    <hyperlink ref="A722" r:id="rId1484" xr:uid="{AB487CB6-4939-44FC-BD60-361125B954E5}"/>
    <hyperlink ref="I722" r:id="rId1485" xr:uid="{550AA1D3-5ACD-409D-97A3-92344951D690}"/>
    <hyperlink ref="J722" r:id="rId1486" xr:uid="{443072C3-7BAF-4A39-B7C2-53E169E97D9F}"/>
    <hyperlink ref="A723" r:id="rId1487" xr:uid="{15A0D8C1-2850-4F0A-92AE-1F7B5153DFE7}"/>
    <hyperlink ref="I723" r:id="rId1488" xr:uid="{D2198229-74B3-4F9B-B0F7-FD313AF5CB38}"/>
    <hyperlink ref="J723" r:id="rId1489" xr:uid="{C9D28805-C2EF-40A8-A520-3D2EF773F625}"/>
    <hyperlink ref="A724" r:id="rId1490" xr:uid="{5F512B55-DF25-4DD7-AEB3-EAB1020C3F0D}"/>
    <hyperlink ref="I724" r:id="rId1491" xr:uid="{E508A102-ED3C-4134-9771-932089B27A4A}"/>
    <hyperlink ref="J724" r:id="rId1492" xr:uid="{5C17D106-D4A3-49E3-9A85-BAE540FE6E7D}"/>
    <hyperlink ref="A725" r:id="rId1493" xr:uid="{C33D59BB-BA2D-4C91-AAD4-D4EEB11EAC26}"/>
    <hyperlink ref="I725" r:id="rId1494" xr:uid="{8BB0B08F-F0F6-4FEB-903F-28F67B0AB586}"/>
    <hyperlink ref="J725" r:id="rId1495" xr:uid="{9AF216CA-C400-4517-B5BD-AB7B2B24850C}"/>
    <hyperlink ref="A726" r:id="rId1496" xr:uid="{8F91E521-25EF-4380-B72D-C3646D972D79}"/>
    <hyperlink ref="J726" r:id="rId1497" xr:uid="{77EFEB80-0C3D-4ECE-8232-3943A40B0B1F}"/>
    <hyperlink ref="A727" r:id="rId1498" xr:uid="{5439249E-0C7F-4746-AFD1-B464AEA1B2EB}"/>
    <hyperlink ref="I727" r:id="rId1499" xr:uid="{9D05CD8C-31EB-431C-B7F6-74C191A51BB7}"/>
    <hyperlink ref="J727" r:id="rId1500" xr:uid="{D9728D82-E4F2-47E7-BA18-DB6799493154}"/>
    <hyperlink ref="A728" r:id="rId1501" xr:uid="{CF4EC3F1-7032-4A34-98D7-B90326C051D1}"/>
    <hyperlink ref="I728" r:id="rId1502" xr:uid="{2DC80A64-F369-42E2-A9FE-8299C951A530}"/>
    <hyperlink ref="J728" r:id="rId1503" xr:uid="{9FAD79B4-D407-4E4D-BCAF-7B3D7A4F5E52}"/>
    <hyperlink ref="A729" r:id="rId1504" xr:uid="{023F4E61-184F-4CFF-BFDB-A14505A4381B}"/>
    <hyperlink ref="I729" r:id="rId1505" xr:uid="{74AFFCAE-F6AB-4618-AD9D-048BFF76389C}"/>
    <hyperlink ref="J729" r:id="rId1506" xr:uid="{EB5ED89B-E6EF-43D7-9660-B80942286093}"/>
    <hyperlink ref="A730" r:id="rId1507" xr:uid="{09C774C8-6122-4AC8-94BE-4265510375A2}"/>
    <hyperlink ref="I730" r:id="rId1508" xr:uid="{A218208A-CF3C-4919-9829-B370CEA4661A}"/>
    <hyperlink ref="J730" r:id="rId1509" xr:uid="{3BE218D4-926F-4D3B-B6A8-CC0BCECFA0EA}"/>
    <hyperlink ref="A731" r:id="rId1510" xr:uid="{C854B14F-D434-442B-BEF5-32C33BD81B56}"/>
    <hyperlink ref="I731" r:id="rId1511" xr:uid="{4090BD58-9B38-46BC-8FC8-CBA16D922607}"/>
    <hyperlink ref="J731" r:id="rId1512" xr:uid="{A7FC53F5-97F8-4C24-88EB-2BAE8AD35345}"/>
    <hyperlink ref="A732" r:id="rId1513" xr:uid="{026B6FC6-776C-4F40-9C0D-C736A3622DFF}"/>
    <hyperlink ref="I732" r:id="rId1514" xr:uid="{52D69217-30C7-4CFA-A653-A12F4E35FFB0}"/>
    <hyperlink ref="J732" r:id="rId1515" xr:uid="{F96A902D-CBBD-44D4-B76B-AF7FE30226EB}"/>
    <hyperlink ref="A733" r:id="rId1516" xr:uid="{92D717ED-9C96-44D5-BDA8-872E826606D1}"/>
    <hyperlink ref="I733" r:id="rId1517" xr:uid="{EAF7CCB0-BB18-47B5-BB25-24FE1336C267}"/>
    <hyperlink ref="J733" r:id="rId1518" xr:uid="{4D167BB3-F2CB-4D23-969D-3934FA28CC8E}"/>
    <hyperlink ref="A734" r:id="rId1519" xr:uid="{C220197D-F249-4D2F-8D98-2627E13D4891}"/>
    <hyperlink ref="I734" r:id="rId1520" xr:uid="{6CEEB611-73C6-4A2B-8DD2-E2442F243026}"/>
    <hyperlink ref="J734" r:id="rId1521" xr:uid="{893A7F20-B409-4BFE-AA90-021515EC43BA}"/>
    <hyperlink ref="A735" r:id="rId1522" xr:uid="{FF8D8EBD-5EBC-4FBF-892B-B473060D1E9D}"/>
    <hyperlink ref="I735" r:id="rId1523" xr:uid="{04FB7E47-62E6-4F8A-9D6D-2EF3E7F5719E}"/>
    <hyperlink ref="J735" r:id="rId1524" xr:uid="{94723704-C69D-41E0-971E-0DB3CA5F3B1D}"/>
    <hyperlink ref="A736" r:id="rId1525" xr:uid="{C81D5D60-15D2-44BE-8D61-97536452C335}"/>
    <hyperlink ref="I736" r:id="rId1526" xr:uid="{8428FF32-0DBD-44FF-8E15-278A7AF7C4CA}"/>
    <hyperlink ref="J736" r:id="rId1527" xr:uid="{3E9FD774-3E71-41D0-92A2-2F5C5EE2E546}"/>
    <hyperlink ref="A737" r:id="rId1528" xr:uid="{BA4A4766-4AB8-4C45-AE5B-3CDB8824A719}"/>
    <hyperlink ref="I737" r:id="rId1529" xr:uid="{A12FB7FC-0DA9-4920-B7D3-9D57A466ACE4}"/>
    <hyperlink ref="J737" r:id="rId1530" xr:uid="{96D38DE8-054E-409C-B834-790DD35FFA1A}"/>
    <hyperlink ref="A738" r:id="rId1531" xr:uid="{2ABAAF31-6DDE-4958-AF87-AAFDC207F46A}"/>
    <hyperlink ref="I738" r:id="rId1532" xr:uid="{08D51A22-7BAE-4BFF-8722-6E8F3A59D374}"/>
    <hyperlink ref="J738" r:id="rId1533" xr:uid="{216F9127-DC52-4F7F-9CFB-3097B37B3885}"/>
    <hyperlink ref="A739" r:id="rId1534" xr:uid="{D5C10A39-9445-4E2A-94A6-5ACDFD3A749C}"/>
    <hyperlink ref="I739" r:id="rId1535" xr:uid="{881931F0-64E4-4DC3-9AF6-07A26E0BBCA1}"/>
    <hyperlink ref="J739" r:id="rId1536" xr:uid="{2DB4A7D6-6F03-417C-B02A-FAA94CA51DA7}"/>
    <hyperlink ref="A740" r:id="rId1537" xr:uid="{A4AB1587-BA7C-4978-96E8-B039318DE3F1}"/>
    <hyperlink ref="I740" r:id="rId1538" xr:uid="{1188CEB6-D8B9-4620-97A9-641803A8EF53}"/>
    <hyperlink ref="J740" r:id="rId1539" xr:uid="{52F4EA9B-66F5-4638-8925-245138C36A36}"/>
    <hyperlink ref="A741" r:id="rId1540" xr:uid="{D617816C-D233-4811-A7E3-19D3D1C9DAC9}"/>
    <hyperlink ref="I741" r:id="rId1541" xr:uid="{A7118051-FBE6-471B-9534-7C9030E80EF1}"/>
    <hyperlink ref="J741" r:id="rId1542" xr:uid="{C759532B-48BD-4E62-8647-1FB29726F411}"/>
    <hyperlink ref="A742" r:id="rId1543" xr:uid="{5771F7AA-9A15-490A-91A8-A3735479DB7F}"/>
    <hyperlink ref="I742" r:id="rId1544" xr:uid="{F8919506-3BFA-4E05-AE48-539BC6E16A0D}"/>
    <hyperlink ref="J742" r:id="rId1545" xr:uid="{3B2B47AC-41B8-4120-A552-DE447CA47315}"/>
    <hyperlink ref="A743" r:id="rId1546" xr:uid="{7B10BF93-185A-4A10-9459-8C3F4A85C7C2}"/>
    <hyperlink ref="I743" r:id="rId1547" xr:uid="{EF50987B-5DC8-46CA-B970-B63803CB389A}"/>
    <hyperlink ref="J743" r:id="rId1548" xr:uid="{333D98BF-C3FE-4066-BC7B-E030D64BB5CB}"/>
    <hyperlink ref="A744" r:id="rId1549" xr:uid="{4E9D2768-B4B6-47F3-80DE-BD7749540D15}"/>
    <hyperlink ref="J744" r:id="rId1550" xr:uid="{ECE8C8A0-53C4-4F71-ABA6-4A312B8DA4E3}"/>
    <hyperlink ref="A745" r:id="rId1551" xr:uid="{1A84A9B1-786B-41F8-826D-6D1665FAB67C}"/>
    <hyperlink ref="I745" r:id="rId1552" xr:uid="{25452071-EB93-406B-A9D7-91FC0265BCBB}"/>
    <hyperlink ref="J745" r:id="rId1553" xr:uid="{5DFED696-2330-4335-BD94-9806088C150E}"/>
    <hyperlink ref="A746" r:id="rId1554" xr:uid="{147FC8F2-CC44-4FDC-A26F-62D689A4BA79}"/>
    <hyperlink ref="I746" r:id="rId1555" xr:uid="{1BC4F79E-C232-48EF-B9D9-A921AD0C8D15}"/>
    <hyperlink ref="J746" r:id="rId1556" xr:uid="{D76F60D6-D08D-4815-B691-AE18AC59F5A3}"/>
    <hyperlink ref="A747" r:id="rId1557" xr:uid="{68C5834D-E1C9-4F83-BC8E-4916EFF8B91E}"/>
    <hyperlink ref="I747" r:id="rId1558" xr:uid="{50B557C4-B8C4-4D49-AEBC-693F1A18AC11}"/>
    <hyperlink ref="J747" r:id="rId1559" xr:uid="{5B7D55AD-5A3E-47D2-98AB-E76262B51BBF}"/>
    <hyperlink ref="A748" r:id="rId1560" xr:uid="{E1F85355-18EA-4E45-8672-1B63A3F17012}"/>
    <hyperlink ref="I748" r:id="rId1561" xr:uid="{172FB1C5-A415-45AD-9C67-AB3FA4CAA1A8}"/>
    <hyperlink ref="J748" r:id="rId1562" xr:uid="{F849D97C-9CC3-4EDF-B101-223F14E71AEB}"/>
    <hyperlink ref="A749" r:id="rId1563" xr:uid="{16630027-A14C-4693-90C7-5E886003A370}"/>
    <hyperlink ref="I749" r:id="rId1564" xr:uid="{3C89F862-C42D-48C3-9B27-7FD8D6B3B508}"/>
    <hyperlink ref="J749" r:id="rId1565" xr:uid="{4AF7AEAB-07CF-4FE8-96B0-57AA1EF32FAA}"/>
    <hyperlink ref="A750" r:id="rId1566" xr:uid="{A6176CD9-48EF-4C38-AC79-0EB5DE3AC1F7}"/>
    <hyperlink ref="I750" r:id="rId1567" xr:uid="{74476827-7BF0-4AB2-AC32-5FBACFA2A3ED}"/>
    <hyperlink ref="J750" r:id="rId1568" xr:uid="{FEBEAA02-DFC5-45A8-892D-8C5EEF17DC2F}"/>
    <hyperlink ref="A751" r:id="rId1569" xr:uid="{CA4FEDA1-75FB-4A65-9C2B-8F043FCDC58F}"/>
    <hyperlink ref="I751" r:id="rId1570" xr:uid="{30B36E4D-312E-403B-800C-D28B6D8C8938}"/>
    <hyperlink ref="J751" r:id="rId1571" xr:uid="{2F31B27B-6061-4F89-826D-474725B677EA}"/>
    <hyperlink ref="A752" r:id="rId1572" xr:uid="{28C15430-C5A8-4A2B-AD09-B46D40EC2639}"/>
    <hyperlink ref="I752" r:id="rId1573" xr:uid="{B15213AC-FD97-43C0-8DA7-2026E44994E5}"/>
    <hyperlink ref="J752" r:id="rId1574" xr:uid="{C3DDB112-1806-41AE-8A46-5C921A7BE9D2}"/>
    <hyperlink ref="A753" r:id="rId1575" xr:uid="{1F84B47C-A0F3-45C0-B9E2-31E94F0F49DB}"/>
    <hyperlink ref="I753" r:id="rId1576" xr:uid="{2351207B-0839-4510-A997-CF818A84A1B5}"/>
    <hyperlink ref="J753" r:id="rId1577" xr:uid="{CD7E97B1-283A-4EB7-8FEC-938C1A92827A}"/>
    <hyperlink ref="A754" r:id="rId1578" xr:uid="{313BCF78-96DB-4531-BEF6-B1F6C9D781E0}"/>
    <hyperlink ref="J754" r:id="rId1579" xr:uid="{2D97B370-060C-426D-A113-940E552C9B52}"/>
    <hyperlink ref="A755" r:id="rId1580" xr:uid="{C8227BB7-9AD0-45D3-B608-106FB313831A}"/>
    <hyperlink ref="I755" r:id="rId1581" xr:uid="{F2431D45-EB2A-42AD-8CA1-202231144F72}"/>
    <hyperlink ref="J755" r:id="rId1582" xr:uid="{9A1AFC12-2C81-4316-AECA-E7D391973A6F}"/>
    <hyperlink ref="A756" r:id="rId1583" xr:uid="{D51BF3CE-950A-4393-B99D-0BAFCC8DBA92}"/>
    <hyperlink ref="I756" r:id="rId1584" xr:uid="{158625BB-E2A6-4C82-BBF7-906D9667BA0A}"/>
    <hyperlink ref="J756" r:id="rId1585" xr:uid="{13859058-F5BA-46CA-8A2B-838B19881A27}"/>
    <hyperlink ref="A757" r:id="rId1586" xr:uid="{DD367CF2-D467-4575-90F5-1ADEA81126C2}"/>
    <hyperlink ref="I757" r:id="rId1587" xr:uid="{BE3B6EA0-8B50-471C-80E7-E30D000C00AB}"/>
    <hyperlink ref="J757" r:id="rId1588" xr:uid="{B9F739E9-3AAB-441B-8E59-4364EF3C1F49}"/>
    <hyperlink ref="A758" r:id="rId1589" xr:uid="{EBF9734C-ED09-4F3E-8D35-09FC67576F24}"/>
    <hyperlink ref="I758" r:id="rId1590" xr:uid="{A6327405-76EC-41E9-A669-CDAD03FEAEDA}"/>
    <hyperlink ref="J758" r:id="rId1591" xr:uid="{EE2B7178-7223-471C-A9C2-AF4A2D056B5D}"/>
    <hyperlink ref="A759" r:id="rId1592" xr:uid="{BA8C61C1-61F5-4979-B121-80FB05087744}"/>
    <hyperlink ref="I759" r:id="rId1593" xr:uid="{035465F4-1158-4412-AC4D-DCAAD055976A}"/>
    <hyperlink ref="J759" r:id="rId1594" xr:uid="{20A2DFB1-AA77-48C4-BC94-6D9BAA0687E9}"/>
    <hyperlink ref="A760" r:id="rId1595" xr:uid="{5E34CAE4-5329-41CF-8C61-EE7F9820EEE2}"/>
    <hyperlink ref="I760" r:id="rId1596" xr:uid="{7221CC42-3C5F-4FBC-BE3E-0974CE6F99CC}"/>
    <hyperlink ref="J760" r:id="rId1597" xr:uid="{B30C903B-7131-4791-9521-A94AD902F294}"/>
    <hyperlink ref="A761" r:id="rId1598" xr:uid="{9DACC676-7859-4DB3-917D-AF7447BE4CFA}"/>
    <hyperlink ref="I761" r:id="rId1599" xr:uid="{C2391C05-C6AC-4413-958D-CF10D6A296E8}"/>
    <hyperlink ref="J761" r:id="rId1600" xr:uid="{F29351ED-027C-4590-8F3B-3C3933F60394}"/>
    <hyperlink ref="A762" r:id="rId1601" xr:uid="{DB59686F-5B33-47D4-835D-77A48128ABFE}"/>
    <hyperlink ref="I762" r:id="rId1602" xr:uid="{28BED0A5-5BE6-497B-91A2-2A3AFEE19D49}"/>
    <hyperlink ref="J762" r:id="rId1603" xr:uid="{1C1B560B-A4D3-49DC-8E6A-4B4E0077BD68}"/>
    <hyperlink ref="A763" r:id="rId1604" xr:uid="{BB5BA27C-4B48-44A0-8E06-2FE3ED0A218D}"/>
    <hyperlink ref="I763" r:id="rId1605" xr:uid="{4C8CF783-A0D8-406D-B84F-94220F14A991}"/>
    <hyperlink ref="J763" r:id="rId1606" xr:uid="{76301AC0-3E32-42EB-92F0-A66B376FE4EC}"/>
    <hyperlink ref="A764" r:id="rId1607" xr:uid="{455844F5-779B-4754-B9A7-BF000BA62281}"/>
    <hyperlink ref="I764" r:id="rId1608" xr:uid="{A1367CD5-CB26-4B46-A61E-09418FBC6F76}"/>
    <hyperlink ref="J764" r:id="rId1609" xr:uid="{BD16220E-2996-41A9-B9F6-F5D13ECB7193}"/>
    <hyperlink ref="A765" r:id="rId1610" xr:uid="{9E4497D8-3859-48AF-B422-201C3A724705}"/>
    <hyperlink ref="I765" r:id="rId1611" xr:uid="{040773AE-4D7D-46E4-8376-94DA8B20D068}"/>
    <hyperlink ref="J765" r:id="rId1612" xr:uid="{0D9E2644-90C0-4A75-89F8-8CB13AB7E8B5}"/>
    <hyperlink ref="A766" r:id="rId1613" xr:uid="{E7B19DF9-0D6F-4E9F-8C3E-2865CC5C7621}"/>
    <hyperlink ref="I766" r:id="rId1614" xr:uid="{9E601C31-7BCF-4C27-9706-77CAF18F88D0}"/>
    <hyperlink ref="J766" r:id="rId1615" xr:uid="{AD631876-AC85-45E9-85AA-7DCBF05349AD}"/>
    <hyperlink ref="A767" r:id="rId1616" xr:uid="{298258E8-FF93-49DB-9E23-4A473E4CD948}"/>
    <hyperlink ref="I767" r:id="rId1617" xr:uid="{020B266F-FBA3-48EB-B361-A78318EA4FA7}"/>
    <hyperlink ref="J767" r:id="rId1618" xr:uid="{56B530FF-6A2E-4F52-9FC6-316C49649028}"/>
    <hyperlink ref="A768" r:id="rId1619" xr:uid="{72F421D0-DE38-4432-B9BF-B15F799600FB}"/>
    <hyperlink ref="I768" r:id="rId1620" xr:uid="{AC4954F3-FB26-4415-8D59-32A4957A25F9}"/>
    <hyperlink ref="J768" r:id="rId1621" xr:uid="{24449F89-0BD8-4662-BB7F-15C96AE54C20}"/>
    <hyperlink ref="A769" r:id="rId1622" xr:uid="{0065E349-F90D-4F38-A6D2-E71DDD23F739}"/>
    <hyperlink ref="I769" r:id="rId1623" xr:uid="{DF62115A-4E37-43C8-8A8E-BAE3D8645AAD}"/>
    <hyperlink ref="J769" r:id="rId1624" xr:uid="{0FAEF276-EDBC-4EA9-A256-6684537F9EF0}"/>
    <hyperlink ref="A770" r:id="rId1625" xr:uid="{61C176A2-670C-4ECC-934B-30EC15C5A4B7}"/>
    <hyperlink ref="I770" r:id="rId1626" xr:uid="{8DA0590B-4E7D-4EF6-9A44-760910467B30}"/>
    <hyperlink ref="J770" r:id="rId1627" xr:uid="{7740FE98-909C-473B-8569-1DF0F9DCFA84}"/>
    <hyperlink ref="A771" r:id="rId1628" xr:uid="{FEDE9F7C-5E9D-4772-9B2E-2BF624DB97A8}"/>
    <hyperlink ref="I771" r:id="rId1629" xr:uid="{1DCD2DA4-2C49-4D20-8015-8CE3B21810D3}"/>
    <hyperlink ref="J771" r:id="rId1630" xr:uid="{96688B8D-E7F1-4798-A803-7245BFA079AE}"/>
    <hyperlink ref="A772" r:id="rId1631" xr:uid="{566610DE-51B9-4C48-BF28-05B4B29772B0}"/>
    <hyperlink ref="I772" r:id="rId1632" xr:uid="{81CF8FC3-DB44-4C80-84B4-4DE3CCE9B159}"/>
    <hyperlink ref="J772" r:id="rId1633" xr:uid="{63C89505-B8CC-4ACD-8EB6-C92DDDFB3579}"/>
    <hyperlink ref="A773" r:id="rId1634" xr:uid="{B3413D42-E559-4E09-A4A6-645CDF29AF12}"/>
    <hyperlink ref="I773" r:id="rId1635" xr:uid="{E0EF9AC6-4088-46D3-B176-20F27A7CB85C}"/>
    <hyperlink ref="J773" r:id="rId1636" xr:uid="{9C3454A9-D0F4-4103-AEB3-7544F5CC54AC}"/>
    <hyperlink ref="A774" r:id="rId1637" xr:uid="{9DD0D189-53C7-4AD4-80C2-A7F3EB3FD55F}"/>
    <hyperlink ref="I774" r:id="rId1638" xr:uid="{2832B136-FB15-4215-971A-9C4030929292}"/>
    <hyperlink ref="J774" r:id="rId1639" xr:uid="{B7A3FB5E-A797-4E14-BC11-E30584AF6A59}"/>
    <hyperlink ref="A775" r:id="rId1640" xr:uid="{FBBA0546-E351-4086-8AE6-84A52BA54078}"/>
    <hyperlink ref="J775" r:id="rId1641" xr:uid="{0DCE8812-6F70-4057-A427-A57BD55FCCF1}"/>
    <hyperlink ref="A776" r:id="rId1642" xr:uid="{FBA96016-E42B-450E-B5C8-D870C590DB8C}"/>
    <hyperlink ref="J776" r:id="rId1643" xr:uid="{04399910-9AE3-4D28-A8FB-83FF01AB70DF}"/>
    <hyperlink ref="A777" r:id="rId1644" xr:uid="{5A33CCAC-70AD-486C-83A3-4C57DBBAB868}"/>
    <hyperlink ref="J777" r:id="rId1645" xr:uid="{E4BA940F-2337-4F1D-A112-547A4EA47ACE}"/>
    <hyperlink ref="A778" r:id="rId1646" xr:uid="{5C7F1345-037D-477F-812A-B9C6A522724F}"/>
    <hyperlink ref="J778" r:id="rId1647" xr:uid="{A939F6C4-D64B-4A50-AF55-774A72F49326}"/>
    <hyperlink ref="A779" r:id="rId1648" xr:uid="{1019A7BF-C5B0-4A5B-8F2B-3CCC8218699F}"/>
    <hyperlink ref="J779" r:id="rId1649" xr:uid="{B119C5D4-20F4-4813-867D-A624C21AE3B1}"/>
    <hyperlink ref="A780" r:id="rId1650" xr:uid="{5DE9936B-390C-4050-B503-37E1D1F666B7}"/>
    <hyperlink ref="J780" r:id="rId1651" xr:uid="{E2D8993F-3847-4279-830E-0FC5E5145E9E}"/>
    <hyperlink ref="A781" r:id="rId1652" xr:uid="{F14869C7-3F2B-4DE1-BCBA-017EB0714629}"/>
    <hyperlink ref="I781" r:id="rId1653" xr:uid="{55813274-7C1C-43A0-8EA2-FF4539954662}"/>
    <hyperlink ref="J781" r:id="rId1654" xr:uid="{1AA97F2C-5270-460E-A4D3-3EDD363BD7B9}"/>
    <hyperlink ref="A782" r:id="rId1655" xr:uid="{67D054D2-3F4B-4E1B-BCD5-BE9978F6DF3E}"/>
    <hyperlink ref="I782" r:id="rId1656" xr:uid="{C6035A60-FEF8-4F31-9A6F-673753D35360}"/>
    <hyperlink ref="J782" r:id="rId1657" xr:uid="{61313CBF-A631-49FF-9C79-7CFC4DBC69A3}"/>
    <hyperlink ref="A783" r:id="rId1658" xr:uid="{4C0FD3AD-87D8-4558-9E17-41B42E3735C1}"/>
    <hyperlink ref="J783" r:id="rId1659" xr:uid="{76C742AD-4311-495C-9DD0-ACD32D3BB143}"/>
    <hyperlink ref="A784" r:id="rId1660" xr:uid="{E59A0CF8-9A62-4E50-8E2D-AEF84B20D44B}"/>
    <hyperlink ref="J784" r:id="rId1661" xr:uid="{4FAB7DAA-10E5-472F-84BB-59D9BF3FA686}"/>
    <hyperlink ref="A785" r:id="rId1662" xr:uid="{24971ED9-9118-4FA1-BE61-28F30E3619BA}"/>
    <hyperlink ref="I785" r:id="rId1663" xr:uid="{E3846202-2B07-4CD6-A929-30681DD1F148}"/>
    <hyperlink ref="J785" r:id="rId1664" xr:uid="{42A4C080-53CF-4ECE-88C5-A3FECF04D7EA}"/>
    <hyperlink ref="A786" r:id="rId1665" xr:uid="{4653A239-91D3-42AB-B9C2-B79DF031E7BB}"/>
    <hyperlink ref="I786" r:id="rId1666" xr:uid="{1EE2F7B3-C6D6-429D-8E86-FD747BBC5481}"/>
    <hyperlink ref="J786" r:id="rId1667" xr:uid="{7BF2B5D7-45C9-46DF-A3FD-DCDC05CD899A}"/>
    <hyperlink ref="A787" r:id="rId1668" xr:uid="{AF62C45D-2446-4DB3-9F45-63E0FF849EA2}"/>
    <hyperlink ref="J787" r:id="rId1669" xr:uid="{55144C1B-32DB-4BEA-AF96-30AA4CBFAEDF}"/>
    <hyperlink ref="A788" r:id="rId1670" xr:uid="{D9101134-1822-4FED-A7C0-1B733C94ABA1}"/>
    <hyperlink ref="I788" r:id="rId1671" xr:uid="{FAF38CA1-3E30-4A9E-ABE1-108DDEB366E3}"/>
    <hyperlink ref="J788" r:id="rId1672" xr:uid="{6D54DDF0-C09E-456F-B6BB-F868081FCB17}"/>
    <hyperlink ref="A789" r:id="rId1673" xr:uid="{C0321A2B-F215-4499-8AB1-3D19741DB180}"/>
    <hyperlink ref="I789" r:id="rId1674" xr:uid="{65A0DCFA-E0BE-46FF-9ACA-346EE405B036}"/>
    <hyperlink ref="J789" r:id="rId1675" xr:uid="{BA694108-1915-4FCF-A2F3-9079923B0DBB}"/>
    <hyperlink ref="A790" r:id="rId1676" xr:uid="{537E671D-4083-4D21-AD3B-1EA8FD66C920}"/>
    <hyperlink ref="I790" r:id="rId1677" xr:uid="{F3BF2086-5CD7-44CC-AD88-10A4D47B9F05}"/>
    <hyperlink ref="J790" r:id="rId1678" xr:uid="{3C1F1204-38D7-489C-B261-E4A6BA527BF9}"/>
    <hyperlink ref="A791" r:id="rId1679" xr:uid="{82F24CB7-7A19-4803-B510-42A464B142A9}"/>
    <hyperlink ref="I791" r:id="rId1680" xr:uid="{40E71D0E-FEC6-466C-AA05-52321C519F33}"/>
    <hyperlink ref="J791" r:id="rId1681" xr:uid="{44679AD9-4E98-4466-8E41-D9C384597710}"/>
    <hyperlink ref="A792" r:id="rId1682" xr:uid="{AAF37235-0ECA-4111-96F8-DA9BBFD906AB}"/>
    <hyperlink ref="I792" r:id="rId1683" xr:uid="{E58F5C5B-42D8-482F-A7B0-10BE5DF115B9}"/>
    <hyperlink ref="J792" r:id="rId1684" xr:uid="{19A2822F-D892-431F-92D0-BCC61F4A20EE}"/>
    <hyperlink ref="A793" r:id="rId1685" xr:uid="{A8608D38-F2B2-4AFC-81C3-F367C57C152E}"/>
    <hyperlink ref="I793" r:id="rId1686" xr:uid="{C331E209-69F8-4F0D-95AC-95E10C08B22B}"/>
    <hyperlink ref="J793" r:id="rId1687" xr:uid="{6AAC07C8-C898-4772-89C4-26068FD605CC}"/>
    <hyperlink ref="A794" r:id="rId1688" xr:uid="{E0DA5073-8236-4A5A-B243-A764019B3CD0}"/>
    <hyperlink ref="I794" r:id="rId1689" xr:uid="{29E36256-FAF2-4A29-8520-7CC94CE69CD7}"/>
    <hyperlink ref="J794" r:id="rId1690" xr:uid="{220A1283-5A1A-4F14-BDE7-E605DAF16F81}"/>
    <hyperlink ref="A795" r:id="rId1691" xr:uid="{D7621FB3-B51D-4B9A-9C3D-47D4094FC392}"/>
    <hyperlink ref="I795" r:id="rId1692" xr:uid="{C2BE025B-A1F0-4128-9391-8293B4A0C800}"/>
    <hyperlink ref="J795" r:id="rId1693" xr:uid="{B3B89D20-683A-4A09-A75D-E6316AF51EF8}"/>
    <hyperlink ref="A796" r:id="rId1694" xr:uid="{1553E116-1D31-4D60-9C9A-EC869492EE27}"/>
    <hyperlink ref="I796" r:id="rId1695" xr:uid="{672EF4E8-E574-4A38-9BA2-3D9E1B0D18D3}"/>
    <hyperlink ref="J796" r:id="rId1696" xr:uid="{E563FF6A-D7D2-45E9-8096-0B4D4B50777A}"/>
    <hyperlink ref="A797" r:id="rId1697" xr:uid="{FE8CBC8E-37FA-48A4-889D-91729DEE0CC7}"/>
    <hyperlink ref="I797" r:id="rId1698" xr:uid="{9FE323D3-35B3-473A-B47E-705159BFEB89}"/>
    <hyperlink ref="J797" r:id="rId1699" xr:uid="{8D24C38D-35CE-4443-BCAE-819BB28C95DC}"/>
    <hyperlink ref="A798" r:id="rId1700" xr:uid="{D00726FF-98E7-483F-AA3F-338E1825DAAD}"/>
    <hyperlink ref="I798" r:id="rId1701" xr:uid="{7B3B7023-C112-490E-9472-DDB345931C1C}"/>
    <hyperlink ref="J798" r:id="rId1702" xr:uid="{9EDC3354-74AA-43C7-8524-255FEAC1BD85}"/>
    <hyperlink ref="A799" r:id="rId1703" xr:uid="{214135F0-C847-4274-83AD-AA9755DF35BA}"/>
    <hyperlink ref="J799" r:id="rId1704" xr:uid="{8F490A7C-46E4-4870-BB0A-E331207ADD69}"/>
    <hyperlink ref="A800" r:id="rId1705" xr:uid="{7EF860A0-36F8-4784-9381-2E255DF922B6}"/>
    <hyperlink ref="I800" r:id="rId1706" xr:uid="{7B80700F-7B27-465C-A9AC-C8B1646306A1}"/>
    <hyperlink ref="J800" r:id="rId1707" xr:uid="{0FF1D154-4E8A-454C-AAB7-21D89A73345D}"/>
    <hyperlink ref="A801" r:id="rId1708" xr:uid="{3C807329-90A2-4C81-97E4-CBC2AE101F02}"/>
    <hyperlink ref="J801" r:id="rId1709" xr:uid="{F065B368-0247-41AE-A6CB-7BA6A42F4484}"/>
    <hyperlink ref="A802" r:id="rId1710" xr:uid="{15BB9679-644F-45D9-9FA6-D0494952B205}"/>
    <hyperlink ref="J802" r:id="rId1711" xr:uid="{C9B01FED-D0E2-41E0-94B5-2322CF5E7162}"/>
    <hyperlink ref="A803" r:id="rId1712" xr:uid="{994B12CE-3876-49A0-B198-66E70BA76A7A}"/>
    <hyperlink ref="J803" r:id="rId1713" xr:uid="{EA86DCA9-8608-4F40-8087-12E2203BC958}"/>
    <hyperlink ref="A804" r:id="rId1714" xr:uid="{495402B5-5C36-43F3-B837-3E1D394D6052}"/>
    <hyperlink ref="J804" r:id="rId1715" xr:uid="{80C26A2B-F769-4250-8118-FF48FB2C2843}"/>
    <hyperlink ref="A805" r:id="rId1716" xr:uid="{4713D648-6B05-4617-9F01-AAD312D02031}"/>
    <hyperlink ref="J805" r:id="rId1717" xr:uid="{70BEB125-1631-404A-9981-CB37E991C902}"/>
    <hyperlink ref="A806" r:id="rId1718" xr:uid="{E56BEF47-CDC6-4622-BAFD-604CDD0ED9EA}"/>
    <hyperlink ref="J806" r:id="rId1719" xr:uid="{46DC0273-DADA-472D-820A-D0AEABEC3515}"/>
    <hyperlink ref="A807" r:id="rId1720" xr:uid="{7171078D-8BBA-4418-901C-F552938BDE1F}"/>
    <hyperlink ref="J807" r:id="rId1721" xr:uid="{F7F023D7-56EC-436E-A3E3-506646E1B353}"/>
  </hyperlinks>
  <pageMargins left="0.7" right="0.7" top="0.75" bottom="0.75" header="0.3" footer="0.3"/>
  <pageSetup paperSize="9" orientation="portrait" r:id="rId172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9950A-B81F-4FCA-806B-30F69ED0DC12}">
  <sheetPr>
    <tabColor rgb="FFC00000"/>
  </sheetPr>
  <dimension ref="B1:CG155"/>
  <sheetViews>
    <sheetView tabSelected="1" topLeftCell="R96" zoomScaleNormal="100" workbookViewId="0">
      <selection activeCell="N119" sqref="N119"/>
    </sheetView>
  </sheetViews>
  <sheetFormatPr baseColWidth="10" defaultColWidth="11.42578125" defaultRowHeight="15" x14ac:dyDescent="0.25"/>
  <cols>
    <col min="1" max="1" width="11.42578125" style="4"/>
    <col min="2" max="2" width="35" style="4" customWidth="1"/>
    <col min="3" max="3" width="6.140625" style="4" customWidth="1"/>
    <col min="4" max="4" width="4.28515625" style="4" bestFit="1" customWidth="1"/>
    <col min="5" max="5" width="29.140625" style="4" customWidth="1"/>
    <col min="6" max="6" width="8" style="4" bestFit="1" customWidth="1"/>
    <col min="7" max="11" width="11.42578125" style="4"/>
    <col min="12" max="12" width="5.7109375" style="4" customWidth="1"/>
    <col min="13" max="13" width="4.28515625" style="4" bestFit="1" customWidth="1"/>
    <col min="14" max="14" width="27.5703125" style="4" bestFit="1" customWidth="1"/>
    <col min="15" max="15" width="8" style="4" bestFit="1" customWidth="1"/>
    <col min="16" max="17" width="11.42578125" style="4"/>
    <col min="18" max="18" width="20.28515625" style="4" bestFit="1" customWidth="1"/>
    <col min="19" max="20" width="11.42578125" style="4"/>
    <col min="21" max="21" width="5.7109375" style="4" customWidth="1"/>
    <col min="22" max="22" width="4.28515625" style="4" bestFit="1" customWidth="1"/>
    <col min="23" max="23" width="27.5703125" style="4" bestFit="1" customWidth="1"/>
    <col min="24" max="24" width="8" style="4" bestFit="1" customWidth="1"/>
    <col min="25" max="27" width="11.42578125" style="4"/>
    <col min="28" max="28" width="15" style="4" customWidth="1"/>
    <col min="29" max="29" width="11.42578125" style="4"/>
    <col min="30" max="30" width="5.7109375" style="4" customWidth="1"/>
    <col min="31" max="31" width="8.42578125" style="4" bestFit="1" customWidth="1"/>
    <col min="32" max="37" width="11.42578125" style="4"/>
    <col min="38" max="38" width="5.7109375" style="4" customWidth="1"/>
    <col min="39" max="56" width="11.42578125" style="4"/>
    <col min="57" max="59" width="5.7109375" style="4" customWidth="1"/>
    <col min="60" max="65" width="11.42578125" style="4"/>
    <col min="66" max="66" width="5.7109375" style="4" customWidth="1"/>
    <col min="67" max="84" width="11.42578125" style="4"/>
    <col min="85" max="85" width="5.7109375" style="4" customWidth="1"/>
    <col min="86" max="16384" width="11.42578125" style="4"/>
  </cols>
  <sheetData>
    <row r="1" spans="2:85" x14ac:dyDescent="0.25">
      <c r="B1" s="61" t="s">
        <v>1332</v>
      </c>
      <c r="E1" s="78" t="s">
        <v>1331</v>
      </c>
    </row>
    <row r="2" spans="2:85" x14ac:dyDescent="0.25">
      <c r="B2" s="4" t="s">
        <v>1297</v>
      </c>
      <c r="C2" s="4">
        <f>COUNTA(JMB_Bugs_C360_Todo!A:A)-1</f>
        <v>806</v>
      </c>
    </row>
    <row r="3" spans="2:85" x14ac:dyDescent="0.25">
      <c r="B3" s="4" t="s">
        <v>1298</v>
      </c>
      <c r="C3" s="4">
        <f>COUNTIFS(JMB_Bugs_C360_Todo!K:K,"OPERACIONAL")</f>
        <v>523</v>
      </c>
      <c r="AJ3" s="73" t="s">
        <v>1330</v>
      </c>
      <c r="AK3" s="65"/>
      <c r="AL3" s="65"/>
      <c r="AM3" s="65"/>
      <c r="AN3" s="65"/>
      <c r="AO3" s="65"/>
    </row>
    <row r="4" spans="2:85" x14ac:dyDescent="0.25">
      <c r="B4" s="4" t="s">
        <v>1299</v>
      </c>
      <c r="C4" s="4">
        <f>COUNTIFS(JMB_Bugs_C360_Todo!K:K,"ANALÍTICO")</f>
        <v>272</v>
      </c>
    </row>
    <row r="5" spans="2:85" ht="15.75" thickBot="1" x14ac:dyDescent="0.3">
      <c r="B5" s="4" t="s">
        <v>3488</v>
      </c>
      <c r="C5" s="4">
        <f>COUNTIFS(JMB_Bugs_C360_Todo!K:K,"IA")</f>
        <v>11</v>
      </c>
    </row>
    <row r="6" spans="2:85" ht="24" customHeight="1" thickBot="1" x14ac:dyDescent="0.3">
      <c r="C6" s="60">
        <f>SUM(C3:C5)</f>
        <v>806</v>
      </c>
      <c r="E6" s="76" t="s">
        <v>131</v>
      </c>
      <c r="F6" s="75" t="s">
        <v>1321</v>
      </c>
      <c r="G6" s="75">
        <v>2023</v>
      </c>
      <c r="H6" s="75">
        <v>2024</v>
      </c>
      <c r="I6" s="75">
        <v>2025</v>
      </c>
      <c r="N6" s="76" t="s">
        <v>720</v>
      </c>
      <c r="O6" s="75" t="s">
        <v>1321</v>
      </c>
      <c r="P6" s="75">
        <v>2023</v>
      </c>
      <c r="Q6" s="75">
        <v>2024</v>
      </c>
      <c r="R6" s="75">
        <v>2025</v>
      </c>
      <c r="S6" s="75"/>
      <c r="W6" s="76" t="s">
        <v>3285</v>
      </c>
      <c r="X6" s="75" t="s">
        <v>1321</v>
      </c>
      <c r="Y6" s="75">
        <v>2023</v>
      </c>
      <c r="Z6" s="75">
        <v>2024</v>
      </c>
      <c r="AA6" s="75">
        <v>2025</v>
      </c>
      <c r="AB6" s="75"/>
      <c r="AE6" s="200" t="s">
        <v>1327</v>
      </c>
      <c r="AF6" s="201"/>
      <c r="AG6" s="201"/>
      <c r="AH6" s="201"/>
      <c r="AI6" s="201"/>
      <c r="AJ6" s="201"/>
      <c r="AK6" s="201"/>
      <c r="AL6" s="201"/>
      <c r="AM6" s="201"/>
      <c r="AN6" s="201"/>
      <c r="AO6" s="201"/>
      <c r="AP6" s="201"/>
      <c r="AQ6" s="201"/>
      <c r="AR6" s="201"/>
      <c r="AS6" s="201"/>
      <c r="AT6" s="201"/>
      <c r="AU6" s="201"/>
      <c r="AV6" s="201"/>
      <c r="AW6" s="201"/>
      <c r="AX6" s="201"/>
      <c r="AY6" s="201"/>
      <c r="AZ6" s="201"/>
      <c r="BA6" s="201"/>
      <c r="BB6" s="201"/>
      <c r="BC6" s="201"/>
      <c r="BD6" s="201"/>
      <c r="BE6" s="202"/>
      <c r="BG6" s="200" t="s">
        <v>131</v>
      </c>
      <c r="BH6" s="201"/>
      <c r="BI6" s="201"/>
      <c r="BJ6" s="201"/>
      <c r="BK6" s="201"/>
      <c r="BL6" s="201"/>
      <c r="BM6" s="201"/>
      <c r="BN6" s="201"/>
      <c r="BO6" s="201"/>
      <c r="BP6" s="201"/>
      <c r="BQ6" s="201"/>
      <c r="BR6" s="201"/>
      <c r="BS6" s="201"/>
      <c r="BT6" s="201"/>
      <c r="BU6" s="201"/>
      <c r="BV6" s="201"/>
      <c r="BW6" s="201"/>
      <c r="BX6" s="201"/>
      <c r="BY6" s="201"/>
      <c r="BZ6" s="201"/>
      <c r="CA6" s="201"/>
      <c r="CB6" s="201"/>
      <c r="CC6" s="201"/>
      <c r="CD6" s="201"/>
      <c r="CE6" s="201"/>
      <c r="CF6" s="201"/>
      <c r="CG6" s="202"/>
    </row>
    <row r="7" spans="2:85" x14ac:dyDescent="0.25">
      <c r="E7" s="102" t="s">
        <v>1273</v>
      </c>
      <c r="F7" s="102">
        <f>COUNTIFS(JMB_Bugs_C360_Todo!K:K,$E$6)</f>
        <v>523</v>
      </c>
      <c r="G7" s="102">
        <f>COUNTIFS(JMB_Bugs_C360_Todo!K:K,$E$6,JMB_Bugs_C360_Todo!X:X,G6)</f>
        <v>7</v>
      </c>
      <c r="H7" s="102">
        <f>COUNTIFS(JMB_Bugs_C360_Todo!K:K,$E$6,JMB_Bugs_C360_Todo!X:X,H6)</f>
        <v>491</v>
      </c>
      <c r="I7" s="102">
        <f>COUNTIFS(JMB_Bugs_C360_Todo!K:K,$E$6,JMB_Bugs_C360_Todo!X:X,I6)</f>
        <v>25</v>
      </c>
      <c r="N7" s="102" t="s">
        <v>1296</v>
      </c>
      <c r="O7" s="102">
        <f>COUNTIFS(JMB_Bugs_C360_Todo!K:K,$N$6)</f>
        <v>272</v>
      </c>
      <c r="P7" s="102">
        <f>COUNTIFS(JMB_Bugs_C360_Todo!K:K,$N$6,JMB_Bugs_C360_Todo!X:X,P6)</f>
        <v>89</v>
      </c>
      <c r="Q7" s="102">
        <f>COUNTIFS(JMB_Bugs_C360_Todo!K:K,$N$6,JMB_Bugs_C360_Todo!X:X,Q6)</f>
        <v>178</v>
      </c>
      <c r="R7" s="102">
        <f>COUNTIFS(JMB_Bugs_C360_Todo!K:K,$N$6,JMB_Bugs_C360_Todo!X:X,R6)</f>
        <v>5</v>
      </c>
      <c r="S7" s="61"/>
      <c r="W7" s="102" t="s">
        <v>3489</v>
      </c>
      <c r="X7" s="102">
        <f>COUNTIFS(JMB_Bugs_C360_Todo!K:K,$W$6)</f>
        <v>11</v>
      </c>
      <c r="Y7" s="102">
        <f>COUNTIFS(JMB_Bugs_C360_Todo!K:K,$W$6,JMB_Bugs_C360_Todo!X:X,Y6)</f>
        <v>0</v>
      </c>
      <c r="Z7" s="102">
        <f>COUNTIFS(JMB_Bugs_C360_Todo!K:K,$W$6,JMB_Bugs_C360_Todo!X:X,Z6)</f>
        <v>11</v>
      </c>
      <c r="AA7" s="102">
        <f>COUNTIFS(JMB_Bugs_C360_Todo!K:K,$W$6,JMB_Bugs_C360_Todo!X:X,AA6)</f>
        <v>0</v>
      </c>
      <c r="AB7" s="61"/>
      <c r="AE7" s="67"/>
      <c r="AF7" s="68"/>
      <c r="AG7" s="68"/>
      <c r="AH7" s="68"/>
      <c r="AI7" s="68"/>
      <c r="AJ7" s="68"/>
      <c r="AK7" s="68"/>
      <c r="AL7" s="68"/>
      <c r="AM7" s="68"/>
      <c r="AN7" s="68"/>
      <c r="AO7" s="68"/>
      <c r="AP7" s="68"/>
      <c r="AQ7" s="68"/>
      <c r="AR7" s="68"/>
      <c r="AS7" s="68"/>
      <c r="AT7" s="68"/>
      <c r="AU7" s="68"/>
      <c r="AV7" s="68"/>
      <c r="AW7" s="68"/>
      <c r="AX7" s="68"/>
      <c r="AY7" s="68"/>
      <c r="AZ7" s="68"/>
      <c r="BA7" s="68"/>
      <c r="BB7" s="68"/>
      <c r="BC7" s="68"/>
      <c r="BD7" s="68"/>
      <c r="BE7" s="69"/>
      <c r="BG7" s="67"/>
      <c r="BH7" s="68"/>
      <c r="BI7" s="68"/>
      <c r="BJ7" s="68"/>
      <c r="BK7" s="68"/>
      <c r="BL7" s="68"/>
      <c r="BM7" s="68"/>
      <c r="BN7" s="68"/>
      <c r="BO7" s="68"/>
      <c r="BP7" s="68"/>
      <c r="BQ7" s="68"/>
      <c r="BR7" s="68"/>
      <c r="BS7" s="68"/>
      <c r="BT7" s="68"/>
      <c r="BU7" s="68"/>
      <c r="BV7" s="68"/>
      <c r="BW7" s="68"/>
      <c r="BX7" s="68"/>
      <c r="BY7" s="68"/>
      <c r="BZ7" s="68"/>
      <c r="CA7" s="68"/>
      <c r="CB7" s="68"/>
      <c r="CC7" s="68"/>
      <c r="CD7" s="68"/>
      <c r="CE7" s="68"/>
      <c r="CF7" s="68"/>
      <c r="CG7" s="69"/>
    </row>
    <row r="8" spans="2:85" x14ac:dyDescent="0.2">
      <c r="E8" s="101" t="s">
        <v>146</v>
      </c>
      <c r="F8" s="4">
        <f>COUNTIFS(JMB_Bugs_C360_Todo!K:K,$E$6,JMB_Bugs_C360_Todo!D:D,E8)</f>
        <v>1</v>
      </c>
      <c r="G8" s="4">
        <f>COUNTIFS(JMB_Bugs_C360_Todo!K:K,$E$6,JMB_Bugs_C360_Todo!X:X,$G$6,JMB_Bugs_C360_Todo!D:D,E8)</f>
        <v>0</v>
      </c>
      <c r="H8" s="4">
        <f>COUNTIFS(JMB_Bugs_C360_Todo!K:K,$E$6,JMB_Bugs_C360_Todo!X:X,$H$6,JMB_Bugs_C360_Todo!D:D,E8)</f>
        <v>0</v>
      </c>
      <c r="I8" s="4">
        <f>COUNTIFS(JMB_Bugs_C360_Todo!K:K,$E$6,JMB_Bugs_C360_Todo!X:X,$I$6,JMB_Bugs_C360_Todo!D:D,E8)</f>
        <v>1</v>
      </c>
      <c r="N8" s="101" t="s">
        <v>146</v>
      </c>
      <c r="O8" s="4">
        <f>COUNTIFS(JMB_Bugs_C360_Todo!K:K,$N$6,JMB_Bugs_C360_Todo!D:D,N8)</f>
        <v>0</v>
      </c>
      <c r="P8" s="4">
        <f>COUNTIFS(JMB_Bugs_C360_Todo!K:K,$N$6,JMB_Bugs_C360_Todo!X:X,$P$6,JMB_Bugs_C360_Todo!D:D,N8)</f>
        <v>0</v>
      </c>
      <c r="Q8" s="4">
        <f>COUNTIFS(JMB_Bugs_C360_Todo!K:K,$N$6,JMB_Bugs_C360_Todo!X:X,$Q$6,JMB_Bugs_C360_Todo!D:D,N8)</f>
        <v>0</v>
      </c>
      <c r="R8" s="4">
        <f>COUNTIFS(JMB_Bugs_C360_Todo!K:K,$N$6,JMB_Bugs_C360_Todo!X:X,$R$6,JMB_Bugs_C360_Todo!D:D,N8)</f>
        <v>0</v>
      </c>
      <c r="W8" s="101" t="s">
        <v>146</v>
      </c>
      <c r="X8" s="4">
        <f>COUNTIFS(JMB_Bugs_C360_Todo!K:K,$W$6,JMB_Bugs_C360_Todo!D:D,W8)</f>
        <v>0</v>
      </c>
      <c r="Y8" s="4">
        <f>COUNTIFS(JMB_Bugs_C360_Todo!K:K,$W$6,JMB_Bugs_C360_Todo!X:X,$Y$6,JMB_Bugs_C360_Todo!D:D,W8)</f>
        <v>0</v>
      </c>
      <c r="Z8" s="4">
        <f>COUNTIFS(JMB_Bugs_C360_Todo!K:K,$W$6,JMB_Bugs_C360_Todo!X:X,$Z$6,JMB_Bugs_C360_Todo!D:D,W8)</f>
        <v>0</v>
      </c>
      <c r="AA8" s="4">
        <f>COUNTIFS(JMB_Bugs_C360_Todo!K:K,$W$6,JMB_Bugs_C360_Todo!X:X,$AA$6,JMB_Bugs_C360_Todo!D:D,W8)</f>
        <v>0</v>
      </c>
      <c r="AE8" s="67"/>
      <c r="AF8" s="68"/>
      <c r="AG8" s="68"/>
      <c r="AH8" s="68"/>
      <c r="AI8" s="68"/>
      <c r="AJ8" s="68"/>
      <c r="AK8" s="68"/>
      <c r="AL8" s="68"/>
      <c r="AM8" s="68"/>
      <c r="AN8" s="68"/>
      <c r="AO8" s="68"/>
      <c r="AP8" s="68"/>
      <c r="AQ8" s="68"/>
      <c r="AR8" s="68"/>
      <c r="AS8" s="68"/>
      <c r="AT8" s="68"/>
      <c r="AU8" s="68"/>
      <c r="AV8" s="68"/>
      <c r="AW8" s="68"/>
      <c r="AX8" s="68"/>
      <c r="AY8" s="68"/>
      <c r="AZ8" s="68"/>
      <c r="BA8" s="68"/>
      <c r="BB8" s="68"/>
      <c r="BC8" s="68"/>
      <c r="BD8" s="68"/>
      <c r="BE8" s="69"/>
      <c r="BG8" s="67"/>
      <c r="BH8" s="68"/>
      <c r="BI8" s="68"/>
      <c r="BJ8" s="68"/>
      <c r="BK8" s="68"/>
      <c r="BL8" s="68"/>
      <c r="BM8" s="68"/>
      <c r="BN8" s="68"/>
      <c r="BO8" s="68"/>
      <c r="BP8" s="68"/>
      <c r="BQ8" s="68"/>
      <c r="BR8" s="68"/>
      <c r="BS8" s="68"/>
      <c r="BT8" s="68"/>
      <c r="BU8" s="68"/>
      <c r="BV8" s="68"/>
      <c r="BW8" s="68"/>
      <c r="BX8" s="68"/>
      <c r="BY8" s="68"/>
      <c r="BZ8" s="68"/>
      <c r="CA8" s="68"/>
      <c r="CB8" s="68"/>
      <c r="CC8" s="68"/>
      <c r="CD8" s="68"/>
      <c r="CE8" s="68"/>
      <c r="CF8" s="68"/>
      <c r="CG8" s="69"/>
    </row>
    <row r="9" spans="2:85" x14ac:dyDescent="0.2">
      <c r="E9" s="109" t="s">
        <v>163</v>
      </c>
      <c r="F9" s="4">
        <f>COUNTIFS(JMB_Bugs_C360_Todo!K:K,$E$6,JMB_Bugs_C360_Todo!D:D,E9)</f>
        <v>0</v>
      </c>
      <c r="G9" s="4">
        <f>COUNTIFS(JMB_Bugs_C360_Todo!K:K,$E$6,JMB_Bugs_C360_Todo!X:X,$G$6,JMB_Bugs_C360_Todo!D:D,E9)</f>
        <v>0</v>
      </c>
      <c r="H9" s="4">
        <f>COUNTIFS(JMB_Bugs_C360_Todo!K:K,$E$6,JMB_Bugs_C360_Todo!X:X,$H$6,JMB_Bugs_C360_Todo!D:D,E9)</f>
        <v>0</v>
      </c>
      <c r="I9" s="4">
        <f>COUNTIFS(JMB_Bugs_C360_Todo!K:K,$E$6,JMB_Bugs_C360_Todo!X:X,$I$6,JMB_Bugs_C360_Todo!D:D,E9)</f>
        <v>0</v>
      </c>
      <c r="N9" s="109" t="s">
        <v>163</v>
      </c>
      <c r="O9" s="4">
        <f>COUNTIFS(JMB_Bugs_C360_Todo!K:K,$N$6,JMB_Bugs_C360_Todo!D:D,N9)</f>
        <v>0</v>
      </c>
      <c r="P9" s="4">
        <f>COUNTIFS(JMB_Bugs_C360_Todo!K:K,$N$6,JMB_Bugs_C360_Todo!X:X,$P$6,JMB_Bugs_C360_Todo!D:D,N9)</f>
        <v>0</v>
      </c>
      <c r="Q9" s="4">
        <f>COUNTIFS(JMB_Bugs_C360_Todo!K:K,$N$6,JMB_Bugs_C360_Todo!X:X,$Q$6,JMB_Bugs_C360_Todo!D:D,N9)</f>
        <v>0</v>
      </c>
      <c r="R9" s="4">
        <f>COUNTIFS(JMB_Bugs_C360_Todo!K:K,$N$6,JMB_Bugs_C360_Todo!X:X,$R$6,JMB_Bugs_C360_Todo!D:D,N9)</f>
        <v>0</v>
      </c>
      <c r="W9" s="109" t="s">
        <v>163</v>
      </c>
      <c r="X9" s="4">
        <f>COUNTIFS(JMB_Bugs_C360_Todo!K:K,$W$6,JMB_Bugs_C360_Todo!D:D,W9)</f>
        <v>0</v>
      </c>
      <c r="Y9" s="4">
        <f>COUNTIFS(JMB_Bugs_C360_Todo!K:K,$W$6,JMB_Bugs_C360_Todo!X:X,$Y$6,JMB_Bugs_C360_Todo!D:D,W9)</f>
        <v>0</v>
      </c>
      <c r="Z9" s="4">
        <f>COUNTIFS(JMB_Bugs_C360_Todo!K:K,$W$6,JMB_Bugs_C360_Todo!X:X,$Z$6,JMB_Bugs_C360_Todo!D:D,W9)</f>
        <v>0</v>
      </c>
      <c r="AA9" s="4">
        <f>COUNTIFS(JMB_Bugs_C360_Todo!K:K,$W$6,JMB_Bugs_C360_Todo!X:X,$AA$6,JMB_Bugs_C360_Todo!D:D,W9)</f>
        <v>0</v>
      </c>
      <c r="AE9" s="67"/>
      <c r="AF9" s="68"/>
      <c r="AG9" s="68"/>
      <c r="AH9" s="68"/>
      <c r="AI9" s="68"/>
      <c r="AJ9" s="68"/>
      <c r="AK9" s="68"/>
      <c r="AL9" s="68"/>
      <c r="AM9" s="68"/>
      <c r="AN9" s="68"/>
      <c r="AO9" s="68"/>
      <c r="AP9" s="68"/>
      <c r="AQ9" s="68"/>
      <c r="AR9" s="68"/>
      <c r="AS9" s="68"/>
      <c r="AT9" s="68"/>
      <c r="AU9" s="68"/>
      <c r="AV9" s="68"/>
      <c r="AW9" s="68"/>
      <c r="AX9" s="68"/>
      <c r="AY9" s="68"/>
      <c r="AZ9" s="68"/>
      <c r="BA9" s="68"/>
      <c r="BB9" s="68"/>
      <c r="BC9" s="68"/>
      <c r="BD9" s="68"/>
      <c r="BE9" s="69"/>
      <c r="BG9" s="67"/>
      <c r="BH9" s="68"/>
      <c r="BI9" s="68"/>
      <c r="BJ9" s="68"/>
      <c r="BK9" s="68"/>
      <c r="BL9" s="68"/>
      <c r="BM9" s="68"/>
      <c r="BN9" s="68"/>
      <c r="BO9" s="68"/>
      <c r="BP9" s="68"/>
      <c r="BQ9" s="68"/>
      <c r="BR9" s="68"/>
      <c r="BS9" s="68"/>
      <c r="BT9" s="68"/>
      <c r="BU9" s="68"/>
      <c r="BV9" s="68"/>
      <c r="BW9" s="68"/>
      <c r="BX9" s="68"/>
      <c r="BY9" s="68"/>
      <c r="BZ9" s="68"/>
      <c r="CA9" s="68"/>
      <c r="CB9" s="68"/>
      <c r="CC9" s="68"/>
      <c r="CD9" s="68"/>
      <c r="CE9" s="68"/>
      <c r="CF9" s="68"/>
      <c r="CG9" s="69"/>
    </row>
    <row r="10" spans="2:85" x14ac:dyDescent="0.2">
      <c r="E10" s="109" t="s">
        <v>1276</v>
      </c>
      <c r="F10" s="4">
        <f>COUNTIFS(JMB_Bugs_C360_Todo!K:K,$E$6,JMB_Bugs_C360_Todo!D:D,E10)</f>
        <v>0</v>
      </c>
      <c r="G10" s="4">
        <f>COUNTIFS(JMB_Bugs_C360_Todo!K:K,$E$6,JMB_Bugs_C360_Todo!X:X,$G$6,JMB_Bugs_C360_Todo!D:D,E10)</f>
        <v>0</v>
      </c>
      <c r="H10" s="4">
        <f>COUNTIFS(JMB_Bugs_C360_Todo!K:K,$E$6,JMB_Bugs_C360_Todo!X:X,$H$6,JMB_Bugs_C360_Todo!D:D,E10)</f>
        <v>0</v>
      </c>
      <c r="I10" s="4">
        <f>COUNTIFS(JMB_Bugs_C360_Todo!K:K,$E$6,JMB_Bugs_C360_Todo!X:X,$I$6,JMB_Bugs_C360_Todo!D:D,E10)</f>
        <v>0</v>
      </c>
      <c r="N10" s="109" t="s">
        <v>1276</v>
      </c>
      <c r="O10" s="4">
        <f>COUNTIFS(JMB_Bugs_C360_Todo!K:K,$N$6,JMB_Bugs_C360_Todo!D:D,N10)</f>
        <v>0</v>
      </c>
      <c r="P10" s="4">
        <f>COUNTIFS(JMB_Bugs_C360_Todo!K:K,$N$6,JMB_Bugs_C360_Todo!X:X,$P$6,JMB_Bugs_C360_Todo!D:D,N10)</f>
        <v>0</v>
      </c>
      <c r="Q10" s="4">
        <f>COUNTIFS(JMB_Bugs_C360_Todo!K:K,$N$6,JMB_Bugs_C360_Todo!X:X,$Q$6,JMB_Bugs_C360_Todo!D:D,N10)</f>
        <v>0</v>
      </c>
      <c r="R10" s="4">
        <f>COUNTIFS(JMB_Bugs_C360_Todo!K:K,$N$6,JMB_Bugs_C360_Todo!X:X,$R$6,JMB_Bugs_C360_Todo!D:D,N10)</f>
        <v>0</v>
      </c>
      <c r="W10" s="109" t="s">
        <v>1276</v>
      </c>
      <c r="X10" s="4">
        <f>COUNTIFS(JMB_Bugs_C360_Todo!K:K,$W$6,JMB_Bugs_C360_Todo!D:D,W10)</f>
        <v>0</v>
      </c>
      <c r="Y10" s="4">
        <f>COUNTIFS(JMB_Bugs_C360_Todo!K:K,$W$6,JMB_Bugs_C360_Todo!X:X,$Y$6,JMB_Bugs_C360_Todo!D:D,W10)</f>
        <v>0</v>
      </c>
      <c r="Z10" s="4">
        <f>COUNTIFS(JMB_Bugs_C360_Todo!K:K,$W$6,JMB_Bugs_C360_Todo!X:X,$Z$6,JMB_Bugs_C360_Todo!D:D,W10)</f>
        <v>0</v>
      </c>
      <c r="AA10" s="4">
        <f>COUNTIFS(JMB_Bugs_C360_Todo!K:K,$W$6,JMB_Bugs_C360_Todo!X:X,$AA$6,JMB_Bugs_C360_Todo!D:D,W10)</f>
        <v>0</v>
      </c>
      <c r="AE10" s="67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9"/>
      <c r="BG10" s="67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9"/>
    </row>
    <row r="11" spans="2:85" x14ac:dyDescent="0.25">
      <c r="E11" t="s">
        <v>1277</v>
      </c>
      <c r="F11" s="4">
        <f>COUNTIFS(JMB_Bugs_C360_Todo!K:K,$E$6,JMB_Bugs_C360_Todo!D:D,E11)</f>
        <v>0</v>
      </c>
      <c r="G11" s="4">
        <f>COUNTIFS(JMB_Bugs_C360_Todo!K:K,$E$6,JMB_Bugs_C360_Todo!X:X,$G$6,JMB_Bugs_C360_Todo!D:D,E11)</f>
        <v>0</v>
      </c>
      <c r="H11" s="4">
        <f>COUNTIFS(JMB_Bugs_C360_Todo!K:K,$E$6,JMB_Bugs_C360_Todo!X:X,$H$6,JMB_Bugs_C360_Todo!D:D,E11)</f>
        <v>0</v>
      </c>
      <c r="I11" s="4">
        <f>COUNTIFS(JMB_Bugs_C360_Todo!K:K,$E$6,JMB_Bugs_C360_Todo!X:X,$I$6,JMB_Bugs_C360_Todo!D:D,E11)</f>
        <v>0</v>
      </c>
      <c r="N11" t="s">
        <v>1277</v>
      </c>
      <c r="O11" s="4">
        <f>COUNTIFS(JMB_Bugs_C360_Todo!K:K,$N$6,JMB_Bugs_C360_Todo!D:D,N11)</f>
        <v>0</v>
      </c>
      <c r="P11" s="4">
        <f>COUNTIFS(JMB_Bugs_C360_Todo!K:K,$N$6,JMB_Bugs_C360_Todo!X:X,$P$6,JMB_Bugs_C360_Todo!D:D,N11)</f>
        <v>0</v>
      </c>
      <c r="Q11" s="4">
        <f>COUNTIFS(JMB_Bugs_C360_Todo!K:K,$N$6,JMB_Bugs_C360_Todo!X:X,$Q$6,JMB_Bugs_C360_Todo!D:D,N11)</f>
        <v>0</v>
      </c>
      <c r="R11" s="4">
        <f>COUNTIFS(JMB_Bugs_C360_Todo!K:K,$N$6,JMB_Bugs_C360_Todo!X:X,$R$6,JMB_Bugs_C360_Todo!D:D,N11)</f>
        <v>0</v>
      </c>
      <c r="W11" t="s">
        <v>1277</v>
      </c>
      <c r="X11" s="4">
        <f>COUNTIFS(JMB_Bugs_C360_Todo!K:K,$W$6,JMB_Bugs_C360_Todo!D:D,W11)</f>
        <v>0</v>
      </c>
      <c r="Y11" s="4">
        <f>COUNTIFS(JMB_Bugs_C360_Todo!K:K,$W$6,JMB_Bugs_C360_Todo!X:X,$Y$6,JMB_Bugs_C360_Todo!D:D,W11)</f>
        <v>0</v>
      </c>
      <c r="Z11" s="4">
        <f>COUNTIFS(JMB_Bugs_C360_Todo!K:K,$W$6,JMB_Bugs_C360_Todo!X:X,$Z$6,JMB_Bugs_C360_Todo!D:D,W11)</f>
        <v>0</v>
      </c>
      <c r="AA11" s="4">
        <f>COUNTIFS(JMB_Bugs_C360_Todo!K:K,$W$6,JMB_Bugs_C360_Todo!X:X,$AA$6,JMB_Bugs_C360_Todo!D:D,W11)</f>
        <v>0</v>
      </c>
      <c r="AE11" s="67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9"/>
      <c r="BG11" s="67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9"/>
    </row>
    <row r="12" spans="2:85" x14ac:dyDescent="0.25">
      <c r="E12" s="110" t="s">
        <v>1278</v>
      </c>
      <c r="F12" s="4">
        <f>COUNTIFS(JMB_Bugs_C360_Todo!K:K,$E$6,JMB_Bugs_C360_Todo!D:D,E12)</f>
        <v>0</v>
      </c>
      <c r="G12" s="4">
        <f>COUNTIFS(JMB_Bugs_C360_Todo!K:K,$E$6,JMB_Bugs_C360_Todo!X:X,$G$6,JMB_Bugs_C360_Todo!D:D,E12)</f>
        <v>0</v>
      </c>
      <c r="H12" s="4">
        <f>COUNTIFS(JMB_Bugs_C360_Todo!K:K,$E$6,JMB_Bugs_C360_Todo!X:X,$H$6,JMB_Bugs_C360_Todo!D:D,E12)</f>
        <v>0</v>
      </c>
      <c r="I12" s="4">
        <f>COUNTIFS(JMB_Bugs_C360_Todo!K:K,$E$6,JMB_Bugs_C360_Todo!X:X,$I$6,JMB_Bugs_C360_Todo!D:D,E12)</f>
        <v>0</v>
      </c>
      <c r="N12" s="110" t="s">
        <v>1278</v>
      </c>
      <c r="O12" s="4">
        <f>COUNTIFS(JMB_Bugs_C360_Todo!K:K,$N$6,JMB_Bugs_C360_Todo!D:D,N12)</f>
        <v>0</v>
      </c>
      <c r="P12" s="4">
        <f>COUNTIFS(JMB_Bugs_C360_Todo!K:K,$N$6,JMB_Bugs_C360_Todo!X:X,$P$6,JMB_Bugs_C360_Todo!D:D,N12)</f>
        <v>0</v>
      </c>
      <c r="Q12" s="4">
        <f>COUNTIFS(JMB_Bugs_C360_Todo!K:K,$N$6,JMB_Bugs_C360_Todo!X:X,$Q$6,JMB_Bugs_C360_Todo!D:D,N12)</f>
        <v>0</v>
      </c>
      <c r="R12" s="4">
        <f>COUNTIFS(JMB_Bugs_C360_Todo!K:K,$N$6,JMB_Bugs_C360_Todo!X:X,$R$6,JMB_Bugs_C360_Todo!D:D,N12)</f>
        <v>0</v>
      </c>
      <c r="W12" s="110" t="s">
        <v>1278</v>
      </c>
      <c r="X12" s="4">
        <f>COUNTIFS(JMB_Bugs_C360_Todo!K:K,$W$6,JMB_Bugs_C360_Todo!D:D,W12)</f>
        <v>0</v>
      </c>
      <c r="Y12" s="4">
        <f>COUNTIFS(JMB_Bugs_C360_Todo!K:K,$W$6,JMB_Bugs_C360_Todo!X:X,$Y$6,JMB_Bugs_C360_Todo!D:D,W12)</f>
        <v>0</v>
      </c>
      <c r="Z12" s="4">
        <f>COUNTIFS(JMB_Bugs_C360_Todo!K:K,$W$6,JMB_Bugs_C360_Todo!X:X,$Z$6,JMB_Bugs_C360_Todo!D:D,W12)</f>
        <v>0</v>
      </c>
      <c r="AA12" s="4">
        <f>COUNTIFS(JMB_Bugs_C360_Todo!K:K,$W$6,JMB_Bugs_C360_Todo!X:X,$AA$6,JMB_Bugs_C360_Todo!D:D,W12)</f>
        <v>0</v>
      </c>
      <c r="AE12" s="67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9"/>
      <c r="BG12" s="67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9"/>
    </row>
    <row r="13" spans="2:85" x14ac:dyDescent="0.25">
      <c r="E13" s="110" t="s">
        <v>1279</v>
      </c>
      <c r="F13" s="4">
        <f>COUNTIFS(JMB_Bugs_C360_Todo!K:K,$E$6,JMB_Bugs_C360_Todo!D:D,E13)</f>
        <v>0</v>
      </c>
      <c r="G13" s="4">
        <f>COUNTIFS(JMB_Bugs_C360_Todo!K:K,$E$6,JMB_Bugs_C360_Todo!X:X,$G$6,JMB_Bugs_C360_Todo!D:D,E13)</f>
        <v>0</v>
      </c>
      <c r="H13" s="4">
        <f>COUNTIFS(JMB_Bugs_C360_Todo!K:K,$E$6,JMB_Bugs_C360_Todo!X:X,$H$6,JMB_Bugs_C360_Todo!D:D,E13)</f>
        <v>0</v>
      </c>
      <c r="I13" s="4">
        <f>COUNTIFS(JMB_Bugs_C360_Todo!K:K,$E$6,JMB_Bugs_C360_Todo!X:X,$I$6,JMB_Bugs_C360_Todo!D:D,E13)</f>
        <v>0</v>
      </c>
      <c r="N13" s="110" t="s">
        <v>1279</v>
      </c>
      <c r="O13" s="4">
        <f>COUNTIFS(JMB_Bugs_C360_Todo!K:K,$N$6,JMB_Bugs_C360_Todo!D:D,N13)</f>
        <v>0</v>
      </c>
      <c r="P13" s="4">
        <f>COUNTIFS(JMB_Bugs_C360_Todo!K:K,$N$6,JMB_Bugs_C360_Todo!X:X,$P$6,JMB_Bugs_C360_Todo!D:D,N13)</f>
        <v>0</v>
      </c>
      <c r="Q13" s="4">
        <f>COUNTIFS(JMB_Bugs_C360_Todo!K:K,$N$6,JMB_Bugs_C360_Todo!X:X,$Q$6,JMB_Bugs_C360_Todo!D:D,N13)</f>
        <v>0</v>
      </c>
      <c r="R13" s="4">
        <f>COUNTIFS(JMB_Bugs_C360_Todo!K:K,$N$6,JMB_Bugs_C360_Todo!X:X,$R$6,JMB_Bugs_C360_Todo!D:D,N13)</f>
        <v>0</v>
      </c>
      <c r="W13" s="110" t="s">
        <v>1279</v>
      </c>
      <c r="X13" s="4">
        <f>COUNTIFS(JMB_Bugs_C360_Todo!K:K,$W$6,JMB_Bugs_C360_Todo!D:D,W13)</f>
        <v>0</v>
      </c>
      <c r="Y13" s="4">
        <f>COUNTIFS(JMB_Bugs_C360_Todo!K:K,$W$6,JMB_Bugs_C360_Todo!X:X,$Y$6,JMB_Bugs_C360_Todo!D:D,W13)</f>
        <v>0</v>
      </c>
      <c r="Z13" s="4">
        <f>COUNTIFS(JMB_Bugs_C360_Todo!K:K,$W$6,JMB_Bugs_C360_Todo!X:X,$Z$6,JMB_Bugs_C360_Todo!D:D,W13)</f>
        <v>0</v>
      </c>
      <c r="AA13" s="4">
        <f>COUNTIFS(JMB_Bugs_C360_Todo!K:K,$W$6,JMB_Bugs_C360_Todo!X:X,$AA$6,JMB_Bugs_C360_Todo!D:D,W13)</f>
        <v>0</v>
      </c>
      <c r="AE13" s="67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9"/>
      <c r="BG13" s="67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9"/>
    </row>
    <row r="14" spans="2:85" x14ac:dyDescent="0.25">
      <c r="E14" s="110" t="s">
        <v>1280</v>
      </c>
      <c r="F14" s="4">
        <f>COUNTIFS(JMB_Bugs_C360_Todo!K:K,$E$6,JMB_Bugs_C360_Todo!D:D,E14)</f>
        <v>0</v>
      </c>
      <c r="G14" s="4">
        <f>COUNTIFS(JMB_Bugs_C360_Todo!K:K,$E$6,JMB_Bugs_C360_Todo!X:X,$G$6,JMB_Bugs_C360_Todo!D:D,E14)</f>
        <v>0</v>
      </c>
      <c r="H14" s="4">
        <f>COUNTIFS(JMB_Bugs_C360_Todo!K:K,$E$6,JMB_Bugs_C360_Todo!X:X,$H$6,JMB_Bugs_C360_Todo!D:D,E14)</f>
        <v>0</v>
      </c>
      <c r="I14" s="4">
        <f>COUNTIFS(JMB_Bugs_C360_Todo!K:K,$E$6,JMB_Bugs_C360_Todo!X:X,$I$6,JMB_Bugs_C360_Todo!D:D,E14)</f>
        <v>0</v>
      </c>
      <c r="N14" s="110" t="s">
        <v>1280</v>
      </c>
      <c r="O14" s="4">
        <f>COUNTIFS(JMB_Bugs_C360_Todo!K:K,$N$6,JMB_Bugs_C360_Todo!D:D,N14)</f>
        <v>0</v>
      </c>
      <c r="P14" s="4">
        <f>COUNTIFS(JMB_Bugs_C360_Todo!K:K,$N$6,JMB_Bugs_C360_Todo!X:X,$P$6,JMB_Bugs_C360_Todo!D:D,N14)</f>
        <v>0</v>
      </c>
      <c r="Q14" s="4">
        <f>COUNTIFS(JMB_Bugs_C360_Todo!K:K,$N$6,JMB_Bugs_C360_Todo!X:X,$Q$6,JMB_Bugs_C360_Todo!D:D,N14)</f>
        <v>0</v>
      </c>
      <c r="R14" s="4">
        <f>COUNTIFS(JMB_Bugs_C360_Todo!K:K,$N$6,JMB_Bugs_C360_Todo!X:X,$R$6,JMB_Bugs_C360_Todo!D:D,N14)</f>
        <v>0</v>
      </c>
      <c r="W14" s="110" t="s">
        <v>1280</v>
      </c>
      <c r="X14" s="4">
        <f>COUNTIFS(JMB_Bugs_C360_Todo!K:K,$W$6,JMB_Bugs_C360_Todo!D:D,W14)</f>
        <v>0</v>
      </c>
      <c r="Y14" s="4">
        <f>COUNTIFS(JMB_Bugs_C360_Todo!K:K,$W$6,JMB_Bugs_C360_Todo!X:X,$Y$6,JMB_Bugs_C360_Todo!D:D,W14)</f>
        <v>0</v>
      </c>
      <c r="Z14" s="4">
        <f>COUNTIFS(JMB_Bugs_C360_Todo!K:K,$W$6,JMB_Bugs_C360_Todo!X:X,$Z$6,JMB_Bugs_C360_Todo!D:D,W14)</f>
        <v>0</v>
      </c>
      <c r="AA14" s="4">
        <f>COUNTIFS(JMB_Bugs_C360_Todo!K:K,$W$6,JMB_Bugs_C360_Todo!X:X,$AA$6,JMB_Bugs_C360_Todo!D:D,W14)</f>
        <v>0</v>
      </c>
      <c r="AE14" s="67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9"/>
      <c r="BG14" s="67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9"/>
    </row>
    <row r="15" spans="2:85" x14ac:dyDescent="0.25">
      <c r="E15" s="110" t="s">
        <v>726</v>
      </c>
      <c r="F15" s="4">
        <f>COUNTIFS(JMB_Bugs_C360_Todo!K:K,$E$6,JMB_Bugs_C360_Todo!D:D,E15)</f>
        <v>0</v>
      </c>
      <c r="G15" s="4">
        <f>COUNTIFS(JMB_Bugs_C360_Todo!K:K,$E$6,JMB_Bugs_C360_Todo!X:X,$G$6,JMB_Bugs_C360_Todo!D:D,E15)</f>
        <v>0</v>
      </c>
      <c r="H15" s="4">
        <f>COUNTIFS(JMB_Bugs_C360_Todo!K:K,$E$6,JMB_Bugs_C360_Todo!X:X,$H$6,JMB_Bugs_C360_Todo!D:D,E15)</f>
        <v>0</v>
      </c>
      <c r="I15" s="4">
        <f>COUNTIFS(JMB_Bugs_C360_Todo!K:K,$E$6,JMB_Bugs_C360_Todo!X:X,$I$6,JMB_Bugs_C360_Todo!D:D,E15)</f>
        <v>0</v>
      </c>
      <c r="N15" s="110" t="s">
        <v>726</v>
      </c>
      <c r="O15" s="4">
        <f>COUNTIFS(JMB_Bugs_C360_Todo!K:K,$N$6,JMB_Bugs_C360_Todo!D:D,N15)</f>
        <v>2</v>
      </c>
      <c r="P15" s="4">
        <f>COUNTIFS(JMB_Bugs_C360_Todo!K:K,$N$6,JMB_Bugs_C360_Todo!X:X,$P$6,JMB_Bugs_C360_Todo!D:D,N15)</f>
        <v>0</v>
      </c>
      <c r="Q15" s="4">
        <f>COUNTIFS(JMB_Bugs_C360_Todo!K:K,$N$6,JMB_Bugs_C360_Todo!X:X,$Q$6,JMB_Bugs_C360_Todo!D:D,N15)</f>
        <v>1</v>
      </c>
      <c r="R15" s="4">
        <f>COUNTIFS(JMB_Bugs_C360_Todo!K:K,$N$6,JMB_Bugs_C360_Todo!X:X,$R$6,JMB_Bugs_C360_Todo!D:D,N15)</f>
        <v>1</v>
      </c>
      <c r="W15" s="110" t="s">
        <v>726</v>
      </c>
      <c r="X15" s="4">
        <f>COUNTIFS(JMB_Bugs_C360_Todo!K:K,$W$6,JMB_Bugs_C360_Todo!D:D,W15)</f>
        <v>0</v>
      </c>
      <c r="Y15" s="4">
        <f>COUNTIFS(JMB_Bugs_C360_Todo!K:K,$W$6,JMB_Bugs_C360_Todo!X:X,$Y$6,JMB_Bugs_C360_Todo!D:D,W15)</f>
        <v>0</v>
      </c>
      <c r="Z15" s="4">
        <f>COUNTIFS(JMB_Bugs_C360_Todo!K:K,$W$6,JMB_Bugs_C360_Todo!X:X,$Z$6,JMB_Bugs_C360_Todo!D:D,W15)</f>
        <v>0</v>
      </c>
      <c r="AA15" s="4">
        <f>COUNTIFS(JMB_Bugs_C360_Todo!K:K,$W$6,JMB_Bugs_C360_Todo!X:X,$AA$6,JMB_Bugs_C360_Todo!D:D,W15)</f>
        <v>0</v>
      </c>
      <c r="AE15" s="67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9"/>
      <c r="BG15" s="67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9"/>
    </row>
    <row r="16" spans="2:85" x14ac:dyDescent="0.25">
      <c r="E16" s="110" t="s">
        <v>804</v>
      </c>
      <c r="F16" s="4">
        <f>COUNTIFS(JMB_Bugs_C360_Todo!K:K,$E$6,JMB_Bugs_C360_Todo!D:D,E16)</f>
        <v>0</v>
      </c>
      <c r="G16" s="4">
        <f>COUNTIFS(JMB_Bugs_C360_Todo!K:K,$E$6,JMB_Bugs_C360_Todo!X:X,$G$6,JMB_Bugs_C360_Todo!D:D,E16)</f>
        <v>0</v>
      </c>
      <c r="H16" s="4">
        <f>COUNTIFS(JMB_Bugs_C360_Todo!K:K,$E$6,JMB_Bugs_C360_Todo!X:X,$H$6,JMB_Bugs_C360_Todo!D:D,E16)</f>
        <v>0</v>
      </c>
      <c r="I16" s="4">
        <f>COUNTIFS(JMB_Bugs_C360_Todo!K:K,$E$6,JMB_Bugs_C360_Todo!X:X,$I$6,JMB_Bugs_C360_Todo!D:D,E16)</f>
        <v>0</v>
      </c>
      <c r="N16" s="110" t="s">
        <v>804</v>
      </c>
      <c r="O16" s="4">
        <f>COUNTIFS(JMB_Bugs_C360_Todo!K:K,$N$6,JMB_Bugs_C360_Todo!D:D,N16)</f>
        <v>0</v>
      </c>
      <c r="P16" s="4">
        <f>COUNTIFS(JMB_Bugs_C360_Todo!K:K,$N$6,JMB_Bugs_C360_Todo!X:X,$P$6,JMB_Bugs_C360_Todo!D:D,N16)</f>
        <v>0</v>
      </c>
      <c r="Q16" s="4">
        <f>COUNTIFS(JMB_Bugs_C360_Todo!K:K,$N$6,JMB_Bugs_C360_Todo!X:X,$Q$6,JMB_Bugs_C360_Todo!D:D,N16)</f>
        <v>0</v>
      </c>
      <c r="R16" s="4">
        <f>COUNTIFS(JMB_Bugs_C360_Todo!K:K,$N$6,JMB_Bugs_C360_Todo!X:X,$R$6,JMB_Bugs_C360_Todo!D:D,N16)</f>
        <v>0</v>
      </c>
      <c r="W16" s="110" t="s">
        <v>804</v>
      </c>
      <c r="X16" s="4">
        <f>COUNTIFS(JMB_Bugs_C360_Todo!K:K,$W$6,JMB_Bugs_C360_Todo!D:D,W16)</f>
        <v>0</v>
      </c>
      <c r="Y16" s="4">
        <f>COUNTIFS(JMB_Bugs_C360_Todo!K:K,$W$6,JMB_Bugs_C360_Todo!X:X,$Y$6,JMB_Bugs_C360_Todo!D:D,W16)</f>
        <v>0</v>
      </c>
      <c r="Z16" s="4">
        <f>COUNTIFS(JMB_Bugs_C360_Todo!K:K,$W$6,JMB_Bugs_C360_Todo!X:X,$Z$6,JMB_Bugs_C360_Todo!D:D,W16)</f>
        <v>0</v>
      </c>
      <c r="AA16" s="4">
        <f>COUNTIFS(JMB_Bugs_C360_Todo!K:K,$W$6,JMB_Bugs_C360_Todo!X:X,$AA$6,JMB_Bugs_C360_Todo!D:D,W16)</f>
        <v>0</v>
      </c>
      <c r="AE16" s="67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9"/>
      <c r="BG16" s="67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9"/>
    </row>
    <row r="17" spans="5:85" x14ac:dyDescent="0.25">
      <c r="E17" s="110" t="s">
        <v>126</v>
      </c>
      <c r="F17" s="4">
        <f>COUNTIFS(JMB_Bugs_C360_Todo!K:K,$E$6,JMB_Bugs_C360_Todo!D:D,E17)</f>
        <v>2</v>
      </c>
      <c r="G17" s="4">
        <f>COUNTIFS(JMB_Bugs_C360_Todo!K:K,$E$6,JMB_Bugs_C360_Todo!X:X,$G$6,JMB_Bugs_C360_Todo!D:D,E17)</f>
        <v>0</v>
      </c>
      <c r="H17" s="4">
        <f>COUNTIFS(JMB_Bugs_C360_Todo!K:K,$E$6,JMB_Bugs_C360_Todo!X:X,$H$6,JMB_Bugs_C360_Todo!D:D,E17)</f>
        <v>0</v>
      </c>
      <c r="I17" s="4">
        <f>COUNTIFS(JMB_Bugs_C360_Todo!K:K,$E$6,JMB_Bugs_C360_Todo!X:X,$I$6,JMB_Bugs_C360_Todo!D:D,E17)</f>
        <v>2</v>
      </c>
      <c r="N17" s="110" t="s">
        <v>126</v>
      </c>
      <c r="O17" s="4">
        <f>COUNTIFS(JMB_Bugs_C360_Todo!K:K,$N$6,JMB_Bugs_C360_Todo!D:D,N17)</f>
        <v>1</v>
      </c>
      <c r="P17" s="4">
        <f>COUNTIFS(JMB_Bugs_C360_Todo!K:K,$N$6,JMB_Bugs_C360_Todo!X:X,$P$6,JMB_Bugs_C360_Todo!D:D,N17)</f>
        <v>0</v>
      </c>
      <c r="Q17" s="4">
        <f>COUNTIFS(JMB_Bugs_C360_Todo!K:K,$N$6,JMB_Bugs_C360_Todo!X:X,$Q$6,JMB_Bugs_C360_Todo!D:D,N17)</f>
        <v>1</v>
      </c>
      <c r="R17" s="4">
        <f>COUNTIFS(JMB_Bugs_C360_Todo!K:K,$N$6,JMB_Bugs_C360_Todo!X:X,$R$6,JMB_Bugs_C360_Todo!D:D,N17)</f>
        <v>0</v>
      </c>
      <c r="W17" s="110" t="s">
        <v>126</v>
      </c>
      <c r="X17" s="4">
        <f>COUNTIFS(JMB_Bugs_C360_Todo!K:K,$W$6,JMB_Bugs_C360_Todo!D:D,W17)</f>
        <v>0</v>
      </c>
      <c r="Y17" s="4">
        <f>COUNTIFS(JMB_Bugs_C360_Todo!K:K,$W$6,JMB_Bugs_C360_Todo!X:X,$Y$6,JMB_Bugs_C360_Todo!D:D,W17)</f>
        <v>0</v>
      </c>
      <c r="Z17" s="4">
        <f>COUNTIFS(JMB_Bugs_C360_Todo!K:K,$W$6,JMB_Bugs_C360_Todo!X:X,$Z$6,JMB_Bugs_C360_Todo!D:D,W17)</f>
        <v>0</v>
      </c>
      <c r="AA17" s="4">
        <f>COUNTIFS(JMB_Bugs_C360_Todo!K:K,$W$6,JMB_Bugs_C360_Todo!X:X,$AA$6,JMB_Bugs_C360_Todo!D:D,W17)</f>
        <v>0</v>
      </c>
      <c r="AE17" s="67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9"/>
      <c r="BG17" s="67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9"/>
    </row>
    <row r="18" spans="5:85" x14ac:dyDescent="0.25">
      <c r="E18" s="110" t="s">
        <v>782</v>
      </c>
      <c r="F18" s="4">
        <f>COUNTIFS(JMB_Bugs_C360_Todo!K:K,$E$6,JMB_Bugs_C360_Todo!D:D,E18)</f>
        <v>0</v>
      </c>
      <c r="G18" s="4">
        <f>COUNTIFS(JMB_Bugs_C360_Todo!K:K,$E$6,JMB_Bugs_C360_Todo!X:X,$G$6,JMB_Bugs_C360_Todo!D:D,E18)</f>
        <v>0</v>
      </c>
      <c r="H18" s="4">
        <f>COUNTIFS(JMB_Bugs_C360_Todo!K:K,$E$6,JMB_Bugs_C360_Todo!X:X,$H$6,JMB_Bugs_C360_Todo!D:D,E18)</f>
        <v>0</v>
      </c>
      <c r="I18" s="4">
        <f>COUNTIFS(JMB_Bugs_C360_Todo!K:K,$E$6,JMB_Bugs_C360_Todo!X:X,$I$6,JMB_Bugs_C360_Todo!D:D,E18)</f>
        <v>0</v>
      </c>
      <c r="N18" s="110" t="s">
        <v>782</v>
      </c>
      <c r="O18" s="4">
        <f>COUNTIFS(JMB_Bugs_C360_Todo!K:K,$N$6,JMB_Bugs_C360_Todo!D:D,N18)</f>
        <v>8</v>
      </c>
      <c r="P18" s="4">
        <f>COUNTIFS(JMB_Bugs_C360_Todo!K:K,$N$6,JMB_Bugs_C360_Todo!X:X,$P$6,JMB_Bugs_C360_Todo!D:D,N18)</f>
        <v>0</v>
      </c>
      <c r="Q18" s="4">
        <f>COUNTIFS(JMB_Bugs_C360_Todo!K:K,$N$6,JMB_Bugs_C360_Todo!X:X,$Q$6,JMB_Bugs_C360_Todo!D:D,N18)</f>
        <v>8</v>
      </c>
      <c r="R18" s="4">
        <f>COUNTIFS(JMB_Bugs_C360_Todo!K:K,$N$6,JMB_Bugs_C360_Todo!X:X,$R$6,JMB_Bugs_C360_Todo!D:D,N18)</f>
        <v>0</v>
      </c>
      <c r="W18" s="110" t="s">
        <v>782</v>
      </c>
      <c r="X18" s="4">
        <f>COUNTIFS(JMB_Bugs_C360_Todo!K:K,$W$6,JMB_Bugs_C360_Todo!D:D,W18)</f>
        <v>0</v>
      </c>
      <c r="Y18" s="4">
        <f>COUNTIFS(JMB_Bugs_C360_Todo!K:K,$W$6,JMB_Bugs_C360_Todo!X:X,$Y$6,JMB_Bugs_C360_Todo!D:D,W18)</f>
        <v>0</v>
      </c>
      <c r="Z18" s="4">
        <f>COUNTIFS(JMB_Bugs_C360_Todo!K:K,$W$6,JMB_Bugs_C360_Todo!X:X,$Z$6,JMB_Bugs_C360_Todo!D:D,W18)</f>
        <v>0</v>
      </c>
      <c r="AA18" s="4">
        <f>COUNTIFS(JMB_Bugs_C360_Todo!K:K,$W$6,JMB_Bugs_C360_Todo!X:X,$AA$6,JMB_Bugs_C360_Todo!D:D,W18)</f>
        <v>0</v>
      </c>
      <c r="AE18" s="67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9"/>
      <c r="BG18" s="67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9"/>
    </row>
    <row r="19" spans="5:85" x14ac:dyDescent="0.2">
      <c r="E19" s="103" t="s">
        <v>134</v>
      </c>
      <c r="F19" s="4">
        <f>COUNTIFS(JMB_Bugs_C360_Todo!K:K,$E$6,JMB_Bugs_C360_Todo!D:D,E19)</f>
        <v>2</v>
      </c>
      <c r="G19" s="4">
        <f>COUNTIFS(JMB_Bugs_C360_Todo!K:K,$E$6,JMB_Bugs_C360_Todo!X:X,$G$6,JMB_Bugs_C360_Todo!D:D,E19)</f>
        <v>0</v>
      </c>
      <c r="H19" s="4">
        <f>COUNTIFS(JMB_Bugs_C360_Todo!K:K,$E$6,JMB_Bugs_C360_Todo!X:X,$H$6,JMB_Bugs_C360_Todo!D:D,E19)</f>
        <v>1</v>
      </c>
      <c r="I19" s="4">
        <f>COUNTIFS(JMB_Bugs_C360_Todo!K:K,$E$6,JMB_Bugs_C360_Todo!X:X,$I$6,JMB_Bugs_C360_Todo!D:D,E19)</f>
        <v>1</v>
      </c>
      <c r="N19" s="103" t="s">
        <v>134</v>
      </c>
      <c r="O19" s="4">
        <f>COUNTIFS(JMB_Bugs_C360_Todo!K:K,$N$6,JMB_Bugs_C360_Todo!D:D,N19)</f>
        <v>6</v>
      </c>
      <c r="P19" s="4">
        <f>COUNTIFS(JMB_Bugs_C360_Todo!K:K,$N$6,JMB_Bugs_C360_Todo!X:X,$P$6,JMB_Bugs_C360_Todo!D:D,N19)</f>
        <v>0</v>
      </c>
      <c r="Q19" s="4">
        <f>COUNTIFS(JMB_Bugs_C360_Todo!K:K,$N$6,JMB_Bugs_C360_Todo!X:X,$Q$6,JMB_Bugs_C360_Todo!D:D,N19)</f>
        <v>3</v>
      </c>
      <c r="R19" s="4">
        <f>COUNTIFS(JMB_Bugs_C360_Todo!K:K,$N$6,JMB_Bugs_C360_Todo!X:X,$R$6,JMB_Bugs_C360_Todo!D:D,N19)</f>
        <v>3</v>
      </c>
      <c r="W19" s="103" t="s">
        <v>134</v>
      </c>
      <c r="X19" s="4">
        <f>COUNTIFS(JMB_Bugs_C360_Todo!K:K,$W$6,JMB_Bugs_C360_Todo!D:D,W19)</f>
        <v>1</v>
      </c>
      <c r="Y19" s="4">
        <f>COUNTIFS(JMB_Bugs_C360_Todo!K:K,$W$6,JMB_Bugs_C360_Todo!X:X,$Y$6,JMB_Bugs_C360_Todo!D:D,W19)</f>
        <v>0</v>
      </c>
      <c r="Z19" s="4">
        <f>COUNTIFS(JMB_Bugs_C360_Todo!K:K,$W$6,JMB_Bugs_C360_Todo!X:X,$Z$6,JMB_Bugs_C360_Todo!D:D,W19)</f>
        <v>1</v>
      </c>
      <c r="AA19" s="4">
        <f>COUNTIFS(JMB_Bugs_C360_Todo!K:K,$W$6,JMB_Bugs_C360_Todo!X:X,$AA$6,JMB_Bugs_C360_Todo!D:D,W19)</f>
        <v>0</v>
      </c>
      <c r="AE19" s="67"/>
      <c r="AF19" s="68"/>
      <c r="AG19" s="68"/>
      <c r="AH19" s="68"/>
      <c r="AI19" s="68"/>
      <c r="AJ19" s="68"/>
      <c r="AK19" s="68"/>
      <c r="AL19" s="68"/>
      <c r="AM19" s="68"/>
      <c r="AN19" s="68"/>
      <c r="AO19" s="68"/>
      <c r="AP19" s="68"/>
      <c r="AQ19" s="68"/>
      <c r="AR19" s="68"/>
      <c r="AS19" s="68"/>
      <c r="AT19" s="68"/>
      <c r="AU19" s="68"/>
      <c r="AV19" s="68"/>
      <c r="AW19" s="68"/>
      <c r="AX19" s="68"/>
      <c r="AY19" s="68"/>
      <c r="AZ19" s="68"/>
      <c r="BA19" s="68"/>
      <c r="BB19" s="68"/>
      <c r="BC19" s="68"/>
      <c r="BD19" s="68"/>
      <c r="BE19" s="69"/>
      <c r="BG19" s="67"/>
      <c r="BH19" s="68"/>
      <c r="BI19" s="68"/>
      <c r="BJ19" s="68"/>
      <c r="BK19" s="68"/>
      <c r="BL19" s="68"/>
      <c r="BM19" s="68"/>
      <c r="BN19" s="68"/>
      <c r="BO19" s="68"/>
      <c r="BP19" s="68"/>
      <c r="BQ19" s="68"/>
      <c r="BR19" s="68"/>
      <c r="BS19" s="68"/>
      <c r="BT19" s="68"/>
      <c r="BU19" s="68"/>
      <c r="BV19" s="68"/>
      <c r="BW19" s="68"/>
      <c r="BX19" s="68"/>
      <c r="BY19" s="68"/>
      <c r="BZ19" s="68"/>
      <c r="CA19" s="68"/>
      <c r="CB19" s="68"/>
      <c r="CC19" s="68"/>
      <c r="CD19" s="68"/>
      <c r="CE19" s="68"/>
      <c r="CF19" s="68"/>
      <c r="CG19" s="69"/>
    </row>
    <row r="20" spans="5:85" x14ac:dyDescent="0.2">
      <c r="E20" s="104" t="s">
        <v>267</v>
      </c>
      <c r="F20" s="4">
        <f>COUNTIFS(JMB_Bugs_C360_Todo!K:K,$E$6,JMB_Bugs_C360_Todo!D:D,E20)</f>
        <v>1</v>
      </c>
      <c r="G20" s="4">
        <f>COUNTIFS(JMB_Bugs_C360_Todo!K:K,$E$6,JMB_Bugs_C360_Todo!X:X,$G$6,JMB_Bugs_C360_Todo!D:D,E20)</f>
        <v>0</v>
      </c>
      <c r="H20" s="4">
        <f>COUNTIFS(JMB_Bugs_C360_Todo!K:K,$E$6,JMB_Bugs_C360_Todo!X:X,$H$6,JMB_Bugs_C360_Todo!D:D,E20)</f>
        <v>1</v>
      </c>
      <c r="I20" s="4">
        <f>COUNTIFS(JMB_Bugs_C360_Todo!K:K,$E$6,JMB_Bugs_C360_Todo!X:X,$I$6,JMB_Bugs_C360_Todo!D:D,E20)</f>
        <v>0</v>
      </c>
      <c r="N20" s="104" t="s">
        <v>267</v>
      </c>
      <c r="O20" s="4">
        <f>COUNTIFS(JMB_Bugs_C360_Todo!K:K,$N$6,JMB_Bugs_C360_Todo!D:D,N20)</f>
        <v>0</v>
      </c>
      <c r="P20" s="4">
        <f>COUNTIFS(JMB_Bugs_C360_Todo!K:K,$N$6,JMB_Bugs_C360_Todo!X:X,$P$6,JMB_Bugs_C360_Todo!D:D,N20)</f>
        <v>0</v>
      </c>
      <c r="Q20" s="4">
        <f>COUNTIFS(JMB_Bugs_C360_Todo!K:K,$N$6,JMB_Bugs_C360_Todo!X:X,$Q$6,JMB_Bugs_C360_Todo!D:D,N20)</f>
        <v>0</v>
      </c>
      <c r="R20" s="4">
        <f>COUNTIFS(JMB_Bugs_C360_Todo!K:K,$N$6,JMB_Bugs_C360_Todo!X:X,$R$6,JMB_Bugs_C360_Todo!D:D,N20)</f>
        <v>0</v>
      </c>
      <c r="W20" s="104" t="s">
        <v>267</v>
      </c>
      <c r="X20" s="4">
        <f>COUNTIFS(JMB_Bugs_C360_Todo!K:K,$W$6,JMB_Bugs_C360_Todo!D:D,W20)</f>
        <v>0</v>
      </c>
      <c r="Y20" s="4">
        <f>COUNTIFS(JMB_Bugs_C360_Todo!K:K,$W$6,JMB_Bugs_C360_Todo!X:X,$Y$6,JMB_Bugs_C360_Todo!D:D,W20)</f>
        <v>0</v>
      </c>
      <c r="Z20" s="4">
        <f>COUNTIFS(JMB_Bugs_C360_Todo!K:K,$W$6,JMB_Bugs_C360_Todo!X:X,$Z$6,JMB_Bugs_C360_Todo!D:D,W20)</f>
        <v>0</v>
      </c>
      <c r="AA20" s="4">
        <f>COUNTIFS(JMB_Bugs_C360_Todo!K:K,$W$6,JMB_Bugs_C360_Todo!X:X,$AA$6,JMB_Bugs_C360_Todo!D:D,W20)</f>
        <v>0</v>
      </c>
      <c r="AE20" s="67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9"/>
      <c r="BG20" s="67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9"/>
    </row>
    <row r="21" spans="5:85" x14ac:dyDescent="0.2">
      <c r="E21" s="104" t="s">
        <v>535</v>
      </c>
      <c r="F21" s="4">
        <f>COUNTIFS(JMB_Bugs_C360_Todo!K:K,$E$6,JMB_Bugs_C360_Todo!D:D,E21)</f>
        <v>1</v>
      </c>
      <c r="G21" s="4">
        <f>COUNTIFS(JMB_Bugs_C360_Todo!K:K,$E$6,JMB_Bugs_C360_Todo!X:X,$G$6,JMB_Bugs_C360_Todo!D:D,E21)</f>
        <v>0</v>
      </c>
      <c r="H21" s="4">
        <f>COUNTIFS(JMB_Bugs_C360_Todo!K:K,$E$6,JMB_Bugs_C360_Todo!X:X,$H$6,JMB_Bugs_C360_Todo!D:D,E21)</f>
        <v>0</v>
      </c>
      <c r="I21" s="4">
        <f>COUNTIFS(JMB_Bugs_C360_Todo!K:K,$E$6,JMB_Bugs_C360_Todo!X:X,$I$6,JMB_Bugs_C360_Todo!D:D,E21)</f>
        <v>1</v>
      </c>
      <c r="N21" s="104" t="s">
        <v>535</v>
      </c>
      <c r="O21" s="4">
        <f>COUNTIFS(JMB_Bugs_C360_Todo!K:K,$N$6,JMB_Bugs_C360_Todo!D:D,N21)</f>
        <v>0</v>
      </c>
      <c r="P21" s="4">
        <f>COUNTIFS(JMB_Bugs_C360_Todo!K:K,$N$6,JMB_Bugs_C360_Todo!X:X,$P$6,JMB_Bugs_C360_Todo!D:D,N21)</f>
        <v>0</v>
      </c>
      <c r="Q21" s="4">
        <f>COUNTIFS(JMB_Bugs_C360_Todo!K:K,$N$6,JMB_Bugs_C360_Todo!X:X,$Q$6,JMB_Bugs_C360_Todo!D:D,N21)</f>
        <v>0</v>
      </c>
      <c r="R21" s="4">
        <f>COUNTIFS(JMB_Bugs_C360_Todo!K:K,$N$6,JMB_Bugs_C360_Todo!X:X,$R$6,JMB_Bugs_C360_Todo!D:D,N21)</f>
        <v>0</v>
      </c>
      <c r="W21" s="104" t="s">
        <v>535</v>
      </c>
      <c r="X21" s="4">
        <f>COUNTIFS(JMB_Bugs_C360_Todo!K:K,$W$6,JMB_Bugs_C360_Todo!D:D,W21)</f>
        <v>0</v>
      </c>
      <c r="Y21" s="4">
        <f>COUNTIFS(JMB_Bugs_C360_Todo!K:K,$W$6,JMB_Bugs_C360_Todo!X:X,$Y$6,JMB_Bugs_C360_Todo!D:D,W21)</f>
        <v>0</v>
      </c>
      <c r="Z21" s="4">
        <f>COUNTIFS(JMB_Bugs_C360_Todo!K:K,$W$6,JMB_Bugs_C360_Todo!X:X,$Z$6,JMB_Bugs_C360_Todo!D:D,W21)</f>
        <v>0</v>
      </c>
      <c r="AA21" s="4">
        <f>COUNTIFS(JMB_Bugs_C360_Todo!K:K,$W$6,JMB_Bugs_C360_Todo!X:X,$AA$6,JMB_Bugs_C360_Todo!D:D,W21)</f>
        <v>0</v>
      </c>
      <c r="AE21" s="67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9"/>
      <c r="BG21" s="67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9"/>
    </row>
    <row r="22" spans="5:85" x14ac:dyDescent="0.2">
      <c r="E22" s="104" t="s">
        <v>182</v>
      </c>
      <c r="F22" s="4">
        <f>COUNTIFS(JMB_Bugs_C360_Todo!K:K,$E$6,JMB_Bugs_C360_Todo!D:D,E22)</f>
        <v>0</v>
      </c>
      <c r="G22" s="4">
        <f>COUNTIFS(JMB_Bugs_C360_Todo!K:K,$E$6,JMB_Bugs_C360_Todo!X:X,$G$6,JMB_Bugs_C360_Todo!D:D,E22)</f>
        <v>0</v>
      </c>
      <c r="H22" s="4">
        <f>COUNTIFS(JMB_Bugs_C360_Todo!K:K,$E$6,JMB_Bugs_C360_Todo!X:X,$H$6,JMB_Bugs_C360_Todo!D:D,E22)</f>
        <v>0</v>
      </c>
      <c r="I22" s="4">
        <f>COUNTIFS(JMB_Bugs_C360_Todo!K:K,$E$6,JMB_Bugs_C360_Todo!X:X,$I$6,JMB_Bugs_C360_Todo!D:D,E22)</f>
        <v>0</v>
      </c>
      <c r="N22" s="104" t="s">
        <v>182</v>
      </c>
      <c r="O22" s="4">
        <f>COUNTIFS(JMB_Bugs_C360_Todo!K:K,$N$6,JMB_Bugs_C360_Todo!D:D,N22)</f>
        <v>0</v>
      </c>
      <c r="P22" s="4">
        <f>COUNTIFS(JMB_Bugs_C360_Todo!K:K,$N$6,JMB_Bugs_C360_Todo!X:X,$P$6,JMB_Bugs_C360_Todo!D:D,N22)</f>
        <v>0</v>
      </c>
      <c r="Q22" s="4">
        <f>COUNTIFS(JMB_Bugs_C360_Todo!K:K,$N$6,JMB_Bugs_C360_Todo!X:X,$Q$6,JMB_Bugs_C360_Todo!D:D,N22)</f>
        <v>0</v>
      </c>
      <c r="R22" s="4">
        <f>COUNTIFS(JMB_Bugs_C360_Todo!K:K,$N$6,JMB_Bugs_C360_Todo!X:X,$R$6,JMB_Bugs_C360_Todo!D:D,N22)</f>
        <v>0</v>
      </c>
      <c r="W22" s="104" t="s">
        <v>182</v>
      </c>
      <c r="X22" s="4">
        <f>COUNTIFS(JMB_Bugs_C360_Todo!K:K,$W$6,JMB_Bugs_C360_Todo!D:D,W22)</f>
        <v>0</v>
      </c>
      <c r="Y22" s="4">
        <f>COUNTIFS(JMB_Bugs_C360_Todo!K:K,$W$6,JMB_Bugs_C360_Todo!X:X,$Y$6,JMB_Bugs_C360_Todo!D:D,W22)</f>
        <v>0</v>
      </c>
      <c r="Z22" s="4">
        <f>COUNTIFS(JMB_Bugs_C360_Todo!K:K,$W$6,JMB_Bugs_C360_Todo!X:X,$Z$6,JMB_Bugs_C360_Todo!D:D,W22)</f>
        <v>0</v>
      </c>
      <c r="AA22" s="4">
        <f>COUNTIFS(JMB_Bugs_C360_Todo!K:K,$W$6,JMB_Bugs_C360_Todo!X:X,$AA$6,JMB_Bugs_C360_Todo!D:D,W22)</f>
        <v>0</v>
      </c>
      <c r="AE22" s="67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9"/>
      <c r="BG22" s="67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9"/>
    </row>
    <row r="23" spans="5:85" x14ac:dyDescent="0.2">
      <c r="E23" s="105" t="s">
        <v>187</v>
      </c>
      <c r="F23" s="4">
        <f>COUNTIFS(JMB_Bugs_C360_Todo!K:K,$E$6,JMB_Bugs_C360_Todo!D:D,E23)</f>
        <v>2</v>
      </c>
      <c r="G23" s="4">
        <f>COUNTIFS(JMB_Bugs_C360_Todo!K:K,$E$6,JMB_Bugs_C360_Todo!X:X,$G$6,JMB_Bugs_C360_Todo!D:D,E23)</f>
        <v>0</v>
      </c>
      <c r="H23" s="4">
        <f>COUNTIFS(JMB_Bugs_C360_Todo!K:K,$E$6,JMB_Bugs_C360_Todo!X:X,$H$6,JMB_Bugs_C360_Todo!D:D,E23)</f>
        <v>1</v>
      </c>
      <c r="I23" s="4">
        <f>COUNTIFS(JMB_Bugs_C360_Todo!K:K,$E$6,JMB_Bugs_C360_Todo!X:X,$I$6,JMB_Bugs_C360_Todo!D:D,E23)</f>
        <v>1</v>
      </c>
      <c r="N23" s="105" t="s">
        <v>187</v>
      </c>
      <c r="O23" s="4">
        <f>COUNTIFS(JMB_Bugs_C360_Todo!K:K,$N$6,JMB_Bugs_C360_Todo!D:D,N23)</f>
        <v>1</v>
      </c>
      <c r="P23" s="4">
        <f>COUNTIFS(JMB_Bugs_C360_Todo!K:K,$N$6,JMB_Bugs_C360_Todo!X:X,$P$6,JMB_Bugs_C360_Todo!D:D,N23)</f>
        <v>0</v>
      </c>
      <c r="Q23" s="4">
        <f>COUNTIFS(JMB_Bugs_C360_Todo!K:K,$N$6,JMB_Bugs_C360_Todo!X:X,$Q$6,JMB_Bugs_C360_Todo!D:D,N23)</f>
        <v>1</v>
      </c>
      <c r="R23" s="4">
        <f>COUNTIFS(JMB_Bugs_C360_Todo!K:K,$N$6,JMB_Bugs_C360_Todo!X:X,$R$6,JMB_Bugs_C360_Todo!D:D,N23)</f>
        <v>0</v>
      </c>
      <c r="W23" s="105" t="s">
        <v>187</v>
      </c>
      <c r="X23" s="4">
        <f>COUNTIFS(JMB_Bugs_C360_Todo!K:K,$W$6,JMB_Bugs_C360_Todo!D:D,W23)</f>
        <v>0</v>
      </c>
      <c r="Y23" s="4">
        <f>COUNTIFS(JMB_Bugs_C360_Todo!K:K,$W$6,JMB_Bugs_C360_Todo!X:X,$Y$6,JMB_Bugs_C360_Todo!D:D,W23)</f>
        <v>0</v>
      </c>
      <c r="Z23" s="4">
        <f>COUNTIFS(JMB_Bugs_C360_Todo!K:K,$W$6,JMB_Bugs_C360_Todo!X:X,$Z$6,JMB_Bugs_C360_Todo!D:D,W23)</f>
        <v>0</v>
      </c>
      <c r="AA23" s="4">
        <f>COUNTIFS(JMB_Bugs_C360_Todo!K:K,$W$6,JMB_Bugs_C360_Todo!X:X,$AA$6,JMB_Bugs_C360_Todo!D:D,W23)</f>
        <v>0</v>
      </c>
      <c r="AE23" s="67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9"/>
      <c r="BG23" s="67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9"/>
    </row>
    <row r="24" spans="5:85" x14ac:dyDescent="0.2">
      <c r="E24" s="106" t="s">
        <v>148</v>
      </c>
      <c r="F24" s="4">
        <f>COUNTIFS(JMB_Bugs_C360_Todo!K:K,$E$6,JMB_Bugs_C360_Todo!D:D,E24)</f>
        <v>482</v>
      </c>
      <c r="G24" s="4">
        <f>COUNTIFS(JMB_Bugs_C360_Todo!K:K,$E$6,JMB_Bugs_C360_Todo!X:X,$G$6,JMB_Bugs_C360_Todo!D:D,E24)</f>
        <v>4</v>
      </c>
      <c r="H24" s="4">
        <f>COUNTIFS(JMB_Bugs_C360_Todo!K:K,$E$6,JMB_Bugs_C360_Todo!X:X,$H$6,JMB_Bugs_C360_Todo!D:D,E24)</f>
        <v>463</v>
      </c>
      <c r="I24" s="4">
        <f>COUNTIFS(JMB_Bugs_C360_Todo!K:K,$E$6,JMB_Bugs_C360_Todo!X:X,$I$6,JMB_Bugs_C360_Todo!D:D,E24)</f>
        <v>15</v>
      </c>
      <c r="N24" s="106" t="s">
        <v>148</v>
      </c>
      <c r="O24" s="4">
        <f>COUNTIFS(JMB_Bugs_C360_Todo!K:K,$N$6,JMB_Bugs_C360_Todo!D:D,N24)</f>
        <v>208</v>
      </c>
      <c r="P24" s="4">
        <f>COUNTIFS(JMB_Bugs_C360_Todo!K:K,$N$6,JMB_Bugs_C360_Todo!X:X,$P$6,JMB_Bugs_C360_Todo!D:D,N24)</f>
        <v>80</v>
      </c>
      <c r="Q24" s="4">
        <f>COUNTIFS(JMB_Bugs_C360_Todo!K:K,$N$6,JMB_Bugs_C360_Todo!X:X,$Q$6,JMB_Bugs_C360_Todo!D:D,N24)</f>
        <v>127</v>
      </c>
      <c r="R24" s="4">
        <f>COUNTIFS(JMB_Bugs_C360_Todo!K:K,$N$6,JMB_Bugs_C360_Todo!X:X,$R$6,JMB_Bugs_C360_Todo!D:D,N24)</f>
        <v>1</v>
      </c>
      <c r="W24" s="106" t="s">
        <v>148</v>
      </c>
      <c r="X24" s="4">
        <f>COUNTIFS(JMB_Bugs_C360_Todo!K:K,$W$6,JMB_Bugs_C360_Todo!D:D,W24)</f>
        <v>9</v>
      </c>
      <c r="Y24" s="4">
        <f>COUNTIFS(JMB_Bugs_C360_Todo!K:K,$W$6,JMB_Bugs_C360_Todo!X:X,$Y$6,JMB_Bugs_C360_Todo!D:D,W24)</f>
        <v>0</v>
      </c>
      <c r="Z24" s="4">
        <f>COUNTIFS(JMB_Bugs_C360_Todo!K:K,$W$6,JMB_Bugs_C360_Todo!X:X,$Z$6,JMB_Bugs_C360_Todo!D:D,W24)</f>
        <v>9</v>
      </c>
      <c r="AA24" s="4">
        <f>COUNTIFS(JMB_Bugs_C360_Todo!K:K,$W$6,JMB_Bugs_C360_Todo!X:X,$AA$6,JMB_Bugs_C360_Todo!D:D,W24)</f>
        <v>0</v>
      </c>
      <c r="AE24" s="67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9"/>
      <c r="BG24" s="67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9"/>
    </row>
    <row r="25" spans="5:85" x14ac:dyDescent="0.2">
      <c r="E25" s="107" t="s">
        <v>138</v>
      </c>
      <c r="F25" s="4">
        <f>COUNTIFS(JMB_Bugs_C360_Todo!K:K,$E$6,JMB_Bugs_C360_Todo!D:D,E25)</f>
        <v>2</v>
      </c>
      <c r="G25" s="4">
        <f>COUNTIFS(JMB_Bugs_C360_Todo!K:K,$E$6,JMB_Bugs_C360_Todo!X:X,$G$6,JMB_Bugs_C360_Todo!D:D,E25)</f>
        <v>0</v>
      </c>
      <c r="H25" s="4">
        <f>COUNTIFS(JMB_Bugs_C360_Todo!K:K,$E$6,JMB_Bugs_C360_Todo!X:X,$H$6,JMB_Bugs_C360_Todo!D:D,E25)</f>
        <v>0</v>
      </c>
      <c r="I25" s="4">
        <f>COUNTIFS(JMB_Bugs_C360_Todo!K:K,$E$6,JMB_Bugs_C360_Todo!X:X,$I$6,JMB_Bugs_C360_Todo!D:D,E25)</f>
        <v>2</v>
      </c>
      <c r="N25" s="107" t="s">
        <v>138</v>
      </c>
      <c r="O25" s="4">
        <f>COUNTIFS(JMB_Bugs_C360_Todo!K:K,$N$6,JMB_Bugs_C360_Todo!D:D,N25)</f>
        <v>0</v>
      </c>
      <c r="P25" s="4">
        <f>COUNTIFS(JMB_Bugs_C360_Todo!K:K,$N$6,JMB_Bugs_C360_Todo!X:X,$P$6,JMB_Bugs_C360_Todo!D:D,N25)</f>
        <v>0</v>
      </c>
      <c r="Q25" s="4">
        <f>COUNTIFS(JMB_Bugs_C360_Todo!K:K,$N$6,JMB_Bugs_C360_Todo!X:X,$Q$6,JMB_Bugs_C360_Todo!D:D,N25)</f>
        <v>0</v>
      </c>
      <c r="R25" s="4">
        <f>COUNTIFS(JMB_Bugs_C360_Todo!K:K,$N$6,JMB_Bugs_C360_Todo!X:X,$R$6,JMB_Bugs_C360_Todo!D:D,N25)</f>
        <v>0</v>
      </c>
      <c r="W25" s="107" t="s">
        <v>138</v>
      </c>
      <c r="X25" s="4">
        <f>COUNTIFS(JMB_Bugs_C360_Todo!K:K,$W$6,JMB_Bugs_C360_Todo!D:D,W25)</f>
        <v>0</v>
      </c>
      <c r="Y25" s="4">
        <f>COUNTIFS(JMB_Bugs_C360_Todo!K:K,$W$6,JMB_Bugs_C360_Todo!X:X,$Y$6,JMB_Bugs_C360_Todo!D:D,W25)</f>
        <v>0</v>
      </c>
      <c r="Z25" s="4">
        <f>COUNTIFS(JMB_Bugs_C360_Todo!K:K,$W$6,JMB_Bugs_C360_Todo!X:X,$Z$6,JMB_Bugs_C360_Todo!D:D,W25)</f>
        <v>0</v>
      </c>
      <c r="AA25" s="4">
        <f>COUNTIFS(JMB_Bugs_C360_Todo!K:K,$W$6,JMB_Bugs_C360_Todo!X:X,$AA$6,JMB_Bugs_C360_Todo!D:D,W25)</f>
        <v>0</v>
      </c>
      <c r="AE25" s="67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9"/>
      <c r="BG25" s="67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9"/>
    </row>
    <row r="26" spans="5:85" ht="18.75" x14ac:dyDescent="0.2">
      <c r="E26" s="107" t="s">
        <v>168</v>
      </c>
      <c r="F26" s="4">
        <f>COUNTIFS(JMB_Bugs_C360_Todo!K:K,$E$6,JMB_Bugs_C360_Todo!D:D,E26)</f>
        <v>2</v>
      </c>
      <c r="G26" s="4">
        <f>COUNTIFS(JMB_Bugs_C360_Todo!K:K,$E$6,JMB_Bugs_C360_Todo!X:X,$G$6,JMB_Bugs_C360_Todo!D:D,E26)</f>
        <v>0</v>
      </c>
      <c r="H26" s="4">
        <f>COUNTIFS(JMB_Bugs_C360_Todo!K:K,$E$6,JMB_Bugs_C360_Todo!X:X,$H$6,JMB_Bugs_C360_Todo!D:D,E26)</f>
        <v>2</v>
      </c>
      <c r="I26" s="4">
        <f>COUNTIFS(JMB_Bugs_C360_Todo!K:K,$E$6,JMB_Bugs_C360_Todo!X:X,$I$6,JMB_Bugs_C360_Todo!D:D,E26)</f>
        <v>0</v>
      </c>
      <c r="N26" s="107" t="s">
        <v>168</v>
      </c>
      <c r="O26" s="4">
        <f>COUNTIFS(JMB_Bugs_C360_Todo!K:K,$N$6,JMB_Bugs_C360_Todo!D:D,N26)</f>
        <v>1</v>
      </c>
      <c r="P26" s="4">
        <f>COUNTIFS(JMB_Bugs_C360_Todo!K:K,$N$6,JMB_Bugs_C360_Todo!X:X,$P$6,JMB_Bugs_C360_Todo!D:D,N26)</f>
        <v>0</v>
      </c>
      <c r="Q26" s="4">
        <f>COUNTIFS(JMB_Bugs_C360_Todo!K:K,$N$6,JMB_Bugs_C360_Todo!X:X,$Q$6,JMB_Bugs_C360_Todo!D:D,N26)</f>
        <v>1</v>
      </c>
      <c r="R26" s="4">
        <f>COUNTIFS(JMB_Bugs_C360_Todo!K:K,$N$6,JMB_Bugs_C360_Todo!X:X,$R$6,JMB_Bugs_C360_Todo!D:D,N26)</f>
        <v>0</v>
      </c>
      <c r="W26" s="107" t="s">
        <v>168</v>
      </c>
      <c r="X26" s="4">
        <f>COUNTIFS(JMB_Bugs_C360_Todo!K:K,$W$6,JMB_Bugs_C360_Todo!D:D,W26)</f>
        <v>0</v>
      </c>
      <c r="Y26" s="4">
        <f>COUNTIFS(JMB_Bugs_C360_Todo!K:K,$W$6,JMB_Bugs_C360_Todo!X:X,$Y$6,JMB_Bugs_C360_Todo!D:D,W26)</f>
        <v>0</v>
      </c>
      <c r="Z26" s="4">
        <f>COUNTIFS(JMB_Bugs_C360_Todo!K:K,$W$6,JMB_Bugs_C360_Todo!X:X,$Z$6,JMB_Bugs_C360_Todo!D:D,W26)</f>
        <v>0</v>
      </c>
      <c r="AA26" s="4">
        <f>COUNTIFS(JMB_Bugs_C360_Todo!K:K,$W$6,JMB_Bugs_C360_Todo!X:X,$AA$6,JMB_Bugs_C360_Todo!D:D,W26)</f>
        <v>0</v>
      </c>
      <c r="AE26" s="67"/>
      <c r="AF26" s="68"/>
      <c r="AG26" s="203" t="s">
        <v>1297</v>
      </c>
      <c r="AH26" s="203"/>
      <c r="AI26" s="203"/>
      <c r="AJ26" s="77">
        <f>F75+G75</f>
        <v>776</v>
      </c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9"/>
      <c r="BG26" s="67"/>
      <c r="BH26" s="68"/>
      <c r="BI26" s="203" t="s">
        <v>1298</v>
      </c>
      <c r="BJ26" s="203"/>
      <c r="BK26" s="203"/>
      <c r="BL26" s="77">
        <f>F7</f>
        <v>523</v>
      </c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9"/>
    </row>
    <row r="27" spans="5:85" ht="18.75" x14ac:dyDescent="0.2">
      <c r="E27" s="108" t="s">
        <v>171</v>
      </c>
      <c r="F27" s="4">
        <f>COUNTIFS(JMB_Bugs_C360_Todo!K:K,$E$6,JMB_Bugs_C360_Todo!D:D,E27)</f>
        <v>27</v>
      </c>
      <c r="G27" s="4">
        <f>COUNTIFS(JMB_Bugs_C360_Todo!K:K,$E$6,JMB_Bugs_C360_Todo!X:X,$G$6,JMB_Bugs_C360_Todo!D:D,E27)</f>
        <v>3</v>
      </c>
      <c r="H27" s="4">
        <f>COUNTIFS(JMB_Bugs_C360_Todo!K:K,$E$6,JMB_Bugs_C360_Todo!X:X,$H$6,JMB_Bugs_C360_Todo!D:D,E27)</f>
        <v>22</v>
      </c>
      <c r="I27" s="4">
        <f>COUNTIFS(JMB_Bugs_C360_Todo!K:K,$E$6,JMB_Bugs_C360_Todo!X:X,$I$6,JMB_Bugs_C360_Todo!D:D,E27)</f>
        <v>2</v>
      </c>
      <c r="N27" s="108" t="s">
        <v>171</v>
      </c>
      <c r="O27" s="4">
        <f>COUNTIFS(JMB_Bugs_C360_Todo!K:K,$N$6,JMB_Bugs_C360_Todo!D:D,N27)</f>
        <v>45</v>
      </c>
      <c r="P27" s="4">
        <f>COUNTIFS(JMB_Bugs_C360_Todo!K:K,$N$6,JMB_Bugs_C360_Todo!X:X,$P$6,JMB_Bugs_C360_Todo!D:D,N27)</f>
        <v>9</v>
      </c>
      <c r="Q27" s="4">
        <f>COUNTIFS(JMB_Bugs_C360_Todo!K:K,$N$6,JMB_Bugs_C360_Todo!X:X,$Q$6,JMB_Bugs_C360_Todo!D:D,N27)</f>
        <v>36</v>
      </c>
      <c r="R27" s="4">
        <f>COUNTIFS(JMB_Bugs_C360_Todo!K:K,$N$6,JMB_Bugs_C360_Todo!X:X,$R$6,JMB_Bugs_C360_Todo!D:D,N27)</f>
        <v>0</v>
      </c>
      <c r="W27" s="108" t="s">
        <v>171</v>
      </c>
      <c r="X27" s="4">
        <f>COUNTIFS(JMB_Bugs_C360_Todo!K:K,$W$6,JMB_Bugs_C360_Todo!D:D,W27)</f>
        <v>1</v>
      </c>
      <c r="Y27" s="4">
        <f>COUNTIFS(JMB_Bugs_C360_Todo!K:K,$W$6,JMB_Bugs_C360_Todo!X:X,$Y$6,JMB_Bugs_C360_Todo!D:D,W27)</f>
        <v>0</v>
      </c>
      <c r="Z27" s="4">
        <f>COUNTIFS(JMB_Bugs_C360_Todo!K:K,$W$6,JMB_Bugs_C360_Todo!X:X,$Z$6,JMB_Bugs_C360_Todo!D:D,W27)</f>
        <v>1</v>
      </c>
      <c r="AA27" s="4">
        <f>COUNTIFS(JMB_Bugs_C360_Todo!K:K,$W$6,JMB_Bugs_C360_Todo!X:X,$AA$6,JMB_Bugs_C360_Todo!D:D,W27)</f>
        <v>0</v>
      </c>
      <c r="AE27" s="67"/>
      <c r="AF27" s="68"/>
      <c r="AG27" s="203" t="s">
        <v>1328</v>
      </c>
      <c r="AH27" s="203"/>
      <c r="AI27" s="203"/>
      <c r="AJ27" s="77">
        <f>F59+O59+X59</f>
        <v>96</v>
      </c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9"/>
      <c r="BG27" s="67"/>
      <c r="BH27" s="68"/>
      <c r="BI27" s="203" t="s">
        <v>1323</v>
      </c>
      <c r="BJ27" s="203"/>
      <c r="BK27" s="203"/>
      <c r="BL27" s="77">
        <f>G7</f>
        <v>7</v>
      </c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9"/>
    </row>
    <row r="28" spans="5:85" ht="18.75" x14ac:dyDescent="0.25">
      <c r="F28" s="60">
        <f>SUM(F8:F24)</f>
        <v>491</v>
      </c>
      <c r="G28" s="60">
        <f>SUM(G8:G24)</f>
        <v>4</v>
      </c>
      <c r="H28" s="60">
        <f>SUM(H8:H24)</f>
        <v>466</v>
      </c>
      <c r="I28" s="60">
        <f>SUM(I8:I24)</f>
        <v>21</v>
      </c>
      <c r="O28" s="60">
        <f>SUM(O8:O24)</f>
        <v>226</v>
      </c>
      <c r="P28" s="60">
        <f>SUM(P8:P24)</f>
        <v>80</v>
      </c>
      <c r="Q28" s="60">
        <f>SUM(Q8:Q24)</f>
        <v>141</v>
      </c>
      <c r="R28" s="60">
        <f>SUM(R8:R24)</f>
        <v>5</v>
      </c>
      <c r="X28" s="60">
        <f>SUM(X8:X24)</f>
        <v>10</v>
      </c>
      <c r="Y28" s="60">
        <f>SUM(Y8:Y24)</f>
        <v>0</v>
      </c>
      <c r="Z28" s="60">
        <f>SUM(Z8:Z24)</f>
        <v>10</v>
      </c>
      <c r="AA28" s="60">
        <f>SUM(AA8:AA24)</f>
        <v>0</v>
      </c>
      <c r="AE28" s="67"/>
      <c r="AF28" s="68"/>
      <c r="AG28" s="203" t="s">
        <v>1329</v>
      </c>
      <c r="AH28" s="203"/>
      <c r="AI28" s="203"/>
      <c r="AJ28" s="77">
        <f>G59+P59+Y59</f>
        <v>680</v>
      </c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9"/>
      <c r="BG28" s="67"/>
      <c r="BH28" s="68"/>
      <c r="BI28" s="203" t="s">
        <v>1324</v>
      </c>
      <c r="BJ28" s="203"/>
      <c r="BK28" s="203"/>
      <c r="BL28" s="77">
        <f>H7</f>
        <v>491</v>
      </c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9"/>
    </row>
    <row r="29" spans="5:85" ht="18.75" x14ac:dyDescent="0.25">
      <c r="E29" s="76" t="s">
        <v>131</v>
      </c>
      <c r="F29" s="75" t="s">
        <v>1321</v>
      </c>
      <c r="G29" s="75">
        <v>2023</v>
      </c>
      <c r="H29" s="75">
        <v>2024</v>
      </c>
      <c r="I29" s="75">
        <v>2025</v>
      </c>
      <c r="N29" s="76" t="s">
        <v>720</v>
      </c>
      <c r="O29" s="75" t="s">
        <v>1321</v>
      </c>
      <c r="P29" s="75">
        <v>2023</v>
      </c>
      <c r="Q29" s="75">
        <v>2024</v>
      </c>
      <c r="R29" s="75">
        <v>2025</v>
      </c>
      <c r="S29" s="75"/>
      <c r="W29" s="76" t="s">
        <v>3285</v>
      </c>
      <c r="X29" s="75" t="s">
        <v>1321</v>
      </c>
      <c r="Y29" s="75">
        <v>2023</v>
      </c>
      <c r="Z29" s="75">
        <v>2024</v>
      </c>
      <c r="AA29" s="75">
        <v>2025</v>
      </c>
      <c r="AB29" s="75"/>
      <c r="AE29" s="67"/>
      <c r="AF29" s="68"/>
      <c r="AG29" s="68"/>
      <c r="AH29" s="68"/>
      <c r="AI29" s="68"/>
      <c r="AJ29" s="68"/>
      <c r="AK29" s="68"/>
      <c r="AL29" s="68"/>
      <c r="AM29" s="68"/>
      <c r="AN29" s="68"/>
      <c r="AO29" s="68"/>
      <c r="AP29" s="68"/>
      <c r="AQ29" s="68"/>
      <c r="AR29" s="68"/>
      <c r="AS29" s="68"/>
      <c r="AT29" s="68"/>
      <c r="AU29" s="68"/>
      <c r="AV29" s="68"/>
      <c r="AW29" s="68"/>
      <c r="AX29" s="68"/>
      <c r="AY29" s="68"/>
      <c r="AZ29" s="68"/>
      <c r="BA29" s="68"/>
      <c r="BB29" s="68"/>
      <c r="BC29" s="68"/>
      <c r="BD29" s="68"/>
      <c r="BE29" s="69"/>
      <c r="BG29" s="67"/>
      <c r="BH29" s="68"/>
      <c r="BI29" s="203" t="s">
        <v>4164</v>
      </c>
      <c r="BJ29" s="203"/>
      <c r="BK29" s="203"/>
      <c r="BL29" s="68">
        <f>I7</f>
        <v>25</v>
      </c>
      <c r="BM29" s="68"/>
      <c r="BN29" s="68"/>
      <c r="BO29" s="68"/>
      <c r="BP29" s="68"/>
      <c r="BQ29" s="68"/>
      <c r="BR29" s="68"/>
      <c r="BS29" s="68"/>
      <c r="BT29" s="68"/>
      <c r="BU29" s="68"/>
      <c r="BV29" s="68"/>
      <c r="BW29" s="68"/>
      <c r="BX29" s="68"/>
      <c r="BY29" s="68"/>
      <c r="BZ29" s="68"/>
      <c r="CA29" s="68"/>
      <c r="CB29" s="68"/>
      <c r="CC29" s="68"/>
      <c r="CD29" s="68"/>
      <c r="CE29" s="68"/>
      <c r="CF29" s="68"/>
      <c r="CG29" s="69"/>
    </row>
    <row r="30" spans="5:85" x14ac:dyDescent="0.2">
      <c r="E30" s="101" t="s">
        <v>3490</v>
      </c>
      <c r="F30" s="4">
        <f>F8</f>
        <v>1</v>
      </c>
      <c r="G30" s="4">
        <f>G8</f>
        <v>0</v>
      </c>
      <c r="H30" s="4">
        <f>H8</f>
        <v>0</v>
      </c>
      <c r="I30" s="4">
        <f>I8</f>
        <v>1</v>
      </c>
      <c r="N30" s="101" t="s">
        <v>3490</v>
      </c>
      <c r="O30" s="4">
        <f>O8</f>
        <v>0</v>
      </c>
      <c r="P30" s="4">
        <f>P8</f>
        <v>0</v>
      </c>
      <c r="Q30" s="4">
        <f>Q8</f>
        <v>0</v>
      </c>
      <c r="R30" s="4">
        <f>R8</f>
        <v>0</v>
      </c>
      <c r="W30" s="101" t="s">
        <v>3490</v>
      </c>
      <c r="X30" s="4">
        <f>X8</f>
        <v>0</v>
      </c>
      <c r="Y30" s="4">
        <f>Y8</f>
        <v>0</v>
      </c>
      <c r="Z30" s="4">
        <f>Z8</f>
        <v>0</v>
      </c>
      <c r="AA30" s="4">
        <f>AA8</f>
        <v>0</v>
      </c>
      <c r="AE30" s="67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9"/>
      <c r="BG30" s="67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9"/>
    </row>
    <row r="31" spans="5:85" x14ac:dyDescent="0.2">
      <c r="E31" s="109" t="s">
        <v>1283</v>
      </c>
      <c r="F31" s="4">
        <f>F9+F10+F19</f>
        <v>2</v>
      </c>
      <c r="G31" s="4">
        <f>G9+G10+G19</f>
        <v>0</v>
      </c>
      <c r="H31" s="4">
        <f>H9+H10+H19</f>
        <v>1</v>
      </c>
      <c r="I31" s="4">
        <f>I9+I10+I19</f>
        <v>1</v>
      </c>
      <c r="N31" s="109" t="s">
        <v>1283</v>
      </c>
      <c r="O31" s="4">
        <f>O9+O10+O19</f>
        <v>6</v>
      </c>
      <c r="P31" s="4">
        <f>P9+P10+P19</f>
        <v>0</v>
      </c>
      <c r="Q31" s="4">
        <f>Q9+Q10+Q19</f>
        <v>3</v>
      </c>
      <c r="R31" s="4">
        <f>R9+R10+R19</f>
        <v>3</v>
      </c>
      <c r="W31" s="109" t="s">
        <v>1283</v>
      </c>
      <c r="X31" s="4">
        <f>X9+X10+X19</f>
        <v>1</v>
      </c>
      <c r="Y31" s="4">
        <f>Y9+Y10+Y19</f>
        <v>0</v>
      </c>
      <c r="Z31" s="4">
        <f>Z9+Z10+Z19</f>
        <v>1</v>
      </c>
      <c r="AA31" s="4">
        <f>AA9+AA10+AA19</f>
        <v>0</v>
      </c>
      <c r="AE31" s="67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9"/>
      <c r="BG31" s="67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9"/>
    </row>
    <row r="32" spans="5:85" x14ac:dyDescent="0.25">
      <c r="E32" s="62" t="s">
        <v>42</v>
      </c>
      <c r="F32" s="4">
        <f>F20+F21+F22</f>
        <v>2</v>
      </c>
      <c r="G32" s="4">
        <f>G20+G21+G22</f>
        <v>0</v>
      </c>
      <c r="H32" s="4">
        <f>H20+H21+H22</f>
        <v>1</v>
      </c>
      <c r="I32" s="4">
        <f>I20+I21+I22</f>
        <v>1</v>
      </c>
      <c r="N32" s="62" t="s">
        <v>42</v>
      </c>
      <c r="O32" s="4">
        <f>O20+O21+O22</f>
        <v>0</v>
      </c>
      <c r="P32" s="4">
        <f>P20+P21+P22</f>
        <v>0</v>
      </c>
      <c r="Q32" s="4">
        <f>Q20+Q21+Q22</f>
        <v>0</v>
      </c>
      <c r="R32" s="4">
        <f>R20+R21+R22</f>
        <v>0</v>
      </c>
      <c r="W32" s="62" t="s">
        <v>42</v>
      </c>
      <c r="X32" s="4">
        <f>X20+X21+X22</f>
        <v>0</v>
      </c>
      <c r="Y32" s="4">
        <f>Y20+Y21+Y22</f>
        <v>0</v>
      </c>
      <c r="Z32" s="4">
        <f>Z20+Z21+Z22</f>
        <v>0</v>
      </c>
      <c r="AA32" s="4">
        <f>AA20+AA21+AA22</f>
        <v>0</v>
      </c>
      <c r="AE32" s="67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9"/>
      <c r="BG32" s="67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9"/>
    </row>
    <row r="33" spans="4:85" x14ac:dyDescent="0.25">
      <c r="E33" s="63" t="s">
        <v>1300</v>
      </c>
      <c r="F33" s="4">
        <f>F23+F24</f>
        <v>484</v>
      </c>
      <c r="G33" s="4">
        <f>G23+G24</f>
        <v>4</v>
      </c>
      <c r="H33" s="4">
        <f>H23+H24</f>
        <v>464</v>
      </c>
      <c r="I33" s="4">
        <f>I23+I24</f>
        <v>16</v>
      </c>
      <c r="N33" s="63" t="s">
        <v>1300</v>
      </c>
      <c r="O33" s="4">
        <f>O23+O24</f>
        <v>209</v>
      </c>
      <c r="P33" s="4">
        <f>P23+P24</f>
        <v>80</v>
      </c>
      <c r="Q33" s="4">
        <f>Q23+Q24</f>
        <v>128</v>
      </c>
      <c r="R33" s="4">
        <f>R23+R24</f>
        <v>1</v>
      </c>
      <c r="W33" s="63" t="s">
        <v>1300</v>
      </c>
      <c r="X33" s="4">
        <f>X23+X24</f>
        <v>9</v>
      </c>
      <c r="Y33" s="4">
        <f>Y23+Y24</f>
        <v>0</v>
      </c>
      <c r="Z33" s="4">
        <f>Z23+Z24</f>
        <v>9</v>
      </c>
      <c r="AA33" s="4">
        <f>AA23+AA24</f>
        <v>0</v>
      </c>
      <c r="AE33" s="67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9"/>
      <c r="BG33" s="67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9"/>
    </row>
    <row r="34" spans="4:85" x14ac:dyDescent="0.25">
      <c r="E34" s="64" t="s">
        <v>1301</v>
      </c>
      <c r="F34" s="4">
        <f>F25+F26</f>
        <v>4</v>
      </c>
      <c r="G34" s="4">
        <f>G25+G26</f>
        <v>0</v>
      </c>
      <c r="H34" s="4">
        <f>H25+H26</f>
        <v>2</v>
      </c>
      <c r="I34" s="4">
        <f>I25+I26</f>
        <v>2</v>
      </c>
      <c r="N34" s="64" t="s">
        <v>1301</v>
      </c>
      <c r="O34" s="4">
        <f>O25+O26</f>
        <v>1</v>
      </c>
      <c r="P34" s="4">
        <f>P25+P26</f>
        <v>0</v>
      </c>
      <c r="Q34" s="4">
        <f>Q25+Q26</f>
        <v>1</v>
      </c>
      <c r="R34" s="4">
        <f>R25+R26</f>
        <v>0</v>
      </c>
      <c r="W34" s="64" t="s">
        <v>1301</v>
      </c>
      <c r="X34" s="4">
        <f>X25+X26</f>
        <v>0</v>
      </c>
      <c r="Y34" s="4">
        <f>Y25+Y26</f>
        <v>0</v>
      </c>
      <c r="Z34" s="4">
        <f>Z25+Z26</f>
        <v>0</v>
      </c>
      <c r="AA34" s="4">
        <f>AA25+AA26</f>
        <v>0</v>
      </c>
      <c r="AE34" s="67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9"/>
      <c r="BG34" s="67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9"/>
    </row>
    <row r="35" spans="4:85" x14ac:dyDescent="0.25">
      <c r="E35" s="59" t="s">
        <v>1274</v>
      </c>
      <c r="F35" s="4">
        <f>F27</f>
        <v>27</v>
      </c>
      <c r="G35" s="4">
        <f>G27</f>
        <v>3</v>
      </c>
      <c r="H35" s="4">
        <f>H27</f>
        <v>22</v>
      </c>
      <c r="I35" s="4">
        <f>I27</f>
        <v>2</v>
      </c>
      <c r="N35" s="59" t="s">
        <v>1274</v>
      </c>
      <c r="O35" s="4">
        <f>O27</f>
        <v>45</v>
      </c>
      <c r="P35" s="4">
        <f>P27</f>
        <v>9</v>
      </c>
      <c r="Q35" s="4">
        <f>Q27</f>
        <v>36</v>
      </c>
      <c r="R35" s="4">
        <f>R27</f>
        <v>0</v>
      </c>
      <c r="W35" s="59" t="s">
        <v>1274</v>
      </c>
      <c r="X35" s="4">
        <f>X27</f>
        <v>1</v>
      </c>
      <c r="Y35" s="4">
        <f>Y27</f>
        <v>0</v>
      </c>
      <c r="Z35" s="4">
        <f>Z27</f>
        <v>1</v>
      </c>
      <c r="AA35" s="4">
        <f>AA27</f>
        <v>0</v>
      </c>
      <c r="AE35" s="67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9"/>
      <c r="BG35" s="67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9"/>
    </row>
    <row r="36" spans="4:85" x14ac:dyDescent="0.25">
      <c r="AE36" s="67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9"/>
      <c r="BG36" s="67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9"/>
    </row>
    <row r="37" spans="4:85" x14ac:dyDescent="0.25">
      <c r="E37" s="76" t="s">
        <v>1327</v>
      </c>
      <c r="F37" s="75" t="s">
        <v>1321</v>
      </c>
      <c r="G37" s="75">
        <v>2023</v>
      </c>
      <c r="H37" s="75">
        <v>2024</v>
      </c>
      <c r="I37" s="75">
        <v>2025</v>
      </c>
      <c r="AE37" s="67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9"/>
      <c r="BG37" s="67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9"/>
    </row>
    <row r="38" spans="4:85" x14ac:dyDescent="0.2">
      <c r="E38" s="101" t="s">
        <v>3490</v>
      </c>
      <c r="F38" s="4">
        <f t="shared" ref="F38:I43" si="0">F30+O30+X30</f>
        <v>1</v>
      </c>
      <c r="G38" s="4">
        <f t="shared" si="0"/>
        <v>0</v>
      </c>
      <c r="H38" s="4">
        <f t="shared" si="0"/>
        <v>0</v>
      </c>
      <c r="I38" s="4">
        <f t="shared" si="0"/>
        <v>1</v>
      </c>
      <c r="AE38" s="67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9"/>
      <c r="BG38" s="67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9"/>
    </row>
    <row r="39" spans="4:85" x14ac:dyDescent="0.2">
      <c r="E39" s="109" t="s">
        <v>1283</v>
      </c>
      <c r="F39" s="4">
        <f t="shared" si="0"/>
        <v>9</v>
      </c>
      <c r="G39" s="4">
        <f t="shared" si="0"/>
        <v>0</v>
      </c>
      <c r="H39" s="4">
        <f t="shared" si="0"/>
        <v>5</v>
      </c>
      <c r="I39" s="4">
        <f t="shared" si="0"/>
        <v>4</v>
      </c>
      <c r="AE39" s="67"/>
      <c r="AF39" s="68"/>
      <c r="AG39" s="68"/>
      <c r="AH39" s="68"/>
      <c r="AI39" s="68"/>
      <c r="AJ39" s="68"/>
      <c r="AK39" s="68"/>
      <c r="AL39" s="68"/>
      <c r="AM39" s="68"/>
      <c r="AN39" s="68"/>
      <c r="AO39" s="68"/>
      <c r="AP39" s="68"/>
      <c r="AQ39" s="68"/>
      <c r="AR39" s="68"/>
      <c r="AS39" s="68"/>
      <c r="AT39" s="68"/>
      <c r="AU39" s="68"/>
      <c r="AV39" s="68"/>
      <c r="AW39" s="68"/>
      <c r="AX39" s="68"/>
      <c r="AY39" s="68"/>
      <c r="AZ39" s="68"/>
      <c r="BA39" s="68"/>
      <c r="BB39" s="68"/>
      <c r="BC39" s="68"/>
      <c r="BD39" s="68"/>
      <c r="BE39" s="69"/>
      <c r="BG39" s="67"/>
      <c r="BH39" s="68"/>
      <c r="BI39" s="68"/>
      <c r="BJ39" s="68"/>
      <c r="BK39" s="68"/>
      <c r="BL39" s="68"/>
      <c r="BM39" s="68"/>
      <c r="BN39" s="68"/>
      <c r="BO39" s="68"/>
      <c r="BP39" s="68"/>
      <c r="BQ39" s="68"/>
      <c r="BR39" s="68"/>
      <c r="BS39" s="68"/>
      <c r="BT39" s="68"/>
      <c r="BU39" s="68"/>
      <c r="BV39" s="68"/>
      <c r="BW39" s="68"/>
      <c r="BX39" s="68"/>
      <c r="BY39" s="68"/>
      <c r="BZ39" s="68"/>
      <c r="CA39" s="68"/>
      <c r="CB39" s="68"/>
      <c r="CC39" s="68"/>
      <c r="CD39" s="68"/>
      <c r="CE39" s="68"/>
      <c r="CF39" s="68"/>
      <c r="CG39" s="69"/>
    </row>
    <row r="40" spans="4:85" x14ac:dyDescent="0.25">
      <c r="E40" s="62" t="s">
        <v>42</v>
      </c>
      <c r="F40" s="4">
        <f t="shared" si="0"/>
        <v>2</v>
      </c>
      <c r="G40" s="4">
        <f t="shared" si="0"/>
        <v>0</v>
      </c>
      <c r="H40" s="4">
        <f t="shared" si="0"/>
        <v>1</v>
      </c>
      <c r="I40" s="4">
        <f t="shared" si="0"/>
        <v>1</v>
      </c>
      <c r="AE40" s="67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9"/>
      <c r="BG40" s="67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9"/>
    </row>
    <row r="41" spans="4:85" x14ac:dyDescent="0.25">
      <c r="E41" s="63" t="s">
        <v>1300</v>
      </c>
      <c r="F41" s="4">
        <f t="shared" si="0"/>
        <v>702</v>
      </c>
      <c r="G41" s="4">
        <f t="shared" si="0"/>
        <v>84</v>
      </c>
      <c r="H41" s="4">
        <f t="shared" si="0"/>
        <v>601</v>
      </c>
      <c r="I41" s="4">
        <f t="shared" si="0"/>
        <v>17</v>
      </c>
      <c r="AE41" s="67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9"/>
      <c r="BG41" s="67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9"/>
    </row>
    <row r="42" spans="4:85" x14ac:dyDescent="0.25">
      <c r="E42" s="64" t="s">
        <v>1301</v>
      </c>
      <c r="F42" s="4">
        <f t="shared" si="0"/>
        <v>5</v>
      </c>
      <c r="G42" s="4">
        <f t="shared" si="0"/>
        <v>0</v>
      </c>
      <c r="H42" s="4">
        <f t="shared" si="0"/>
        <v>3</v>
      </c>
      <c r="I42" s="4">
        <f t="shared" si="0"/>
        <v>2</v>
      </c>
      <c r="AE42" s="67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9"/>
      <c r="BG42" s="67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9"/>
    </row>
    <row r="43" spans="4:85" x14ac:dyDescent="0.25">
      <c r="E43" s="59" t="s">
        <v>1274</v>
      </c>
      <c r="F43" s="4">
        <f t="shared" si="0"/>
        <v>73</v>
      </c>
      <c r="G43" s="4">
        <f t="shared" si="0"/>
        <v>12</v>
      </c>
      <c r="H43" s="4">
        <f t="shared" si="0"/>
        <v>59</v>
      </c>
      <c r="I43" s="4">
        <f t="shared" si="0"/>
        <v>2</v>
      </c>
      <c r="AE43" s="67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9"/>
      <c r="BG43" s="67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9"/>
    </row>
    <row r="44" spans="4:85" x14ac:dyDescent="0.25">
      <c r="AE44" s="67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9"/>
      <c r="BG44" s="67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9"/>
    </row>
    <row r="45" spans="4:85" x14ac:dyDescent="0.25">
      <c r="E45" s="76" t="s">
        <v>131</v>
      </c>
      <c r="F45" s="199" t="s">
        <v>1303</v>
      </c>
      <c r="G45" s="199"/>
      <c r="H45" s="199"/>
      <c r="I45" s="199" t="s">
        <v>1304</v>
      </c>
      <c r="J45" s="199"/>
      <c r="K45" s="199"/>
      <c r="N45" s="76" t="s">
        <v>720</v>
      </c>
      <c r="O45" s="199" t="s">
        <v>1303</v>
      </c>
      <c r="P45" s="199"/>
      <c r="Q45" s="199"/>
      <c r="R45" s="199" t="s">
        <v>1304</v>
      </c>
      <c r="S45" s="199"/>
      <c r="T45" s="199"/>
      <c r="W45" s="76" t="s">
        <v>3285</v>
      </c>
      <c r="X45" s="26" t="s">
        <v>1303</v>
      </c>
      <c r="Y45" s="26"/>
      <c r="Z45" s="26"/>
      <c r="AA45" s="26" t="s">
        <v>1304</v>
      </c>
      <c r="AB45" s="26"/>
      <c r="AC45" s="26"/>
      <c r="AE45" s="67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9"/>
      <c r="BG45" s="67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9"/>
    </row>
    <row r="46" spans="4:85" x14ac:dyDescent="0.25">
      <c r="E46" s="74" t="s">
        <v>1302</v>
      </c>
      <c r="F46" s="74">
        <v>2023</v>
      </c>
      <c r="G46" s="74">
        <v>2024</v>
      </c>
      <c r="H46" s="74">
        <v>2025</v>
      </c>
      <c r="I46" s="74">
        <v>2023</v>
      </c>
      <c r="J46" s="74">
        <v>2024</v>
      </c>
      <c r="K46" s="74">
        <v>2025</v>
      </c>
      <c r="N46" s="74" t="s">
        <v>1302</v>
      </c>
      <c r="O46" s="74">
        <v>2023</v>
      </c>
      <c r="P46" s="74">
        <v>2024</v>
      </c>
      <c r="Q46" s="74">
        <v>2025</v>
      </c>
      <c r="R46" s="74">
        <v>2023</v>
      </c>
      <c r="S46" s="74">
        <v>2024</v>
      </c>
      <c r="T46" s="74">
        <v>2025</v>
      </c>
      <c r="W46" s="74" t="s">
        <v>1302</v>
      </c>
      <c r="X46" s="74">
        <v>2023</v>
      </c>
      <c r="Y46" s="74">
        <v>2024</v>
      </c>
      <c r="Z46" s="74">
        <v>2025</v>
      </c>
      <c r="AA46" s="74">
        <v>2023</v>
      </c>
      <c r="AB46" s="74">
        <v>2024</v>
      </c>
      <c r="AC46" s="74">
        <v>2025</v>
      </c>
      <c r="AE46" s="67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9"/>
      <c r="BG46" s="67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9"/>
    </row>
    <row r="47" spans="4:85" x14ac:dyDescent="0.25">
      <c r="D47" s="4">
        <v>1</v>
      </c>
      <c r="E47" s="4" t="s">
        <v>1305</v>
      </c>
      <c r="F47" s="4">
        <f>COUNTIFS(JMB_Bugs_C360_Todo!$K:$K,$E$45,JMB_Bugs_C360_Todo!$W:$W,$D47,JMB_Bugs_C360_Todo!$X:$X,$F$46)</f>
        <v>0</v>
      </c>
      <c r="G47" s="4">
        <f>COUNTIFS(JMB_Bugs_C360_Todo!$K:$K,$E$45,JMB_Bugs_C360_Todo!$W:$W,$D47,JMB_Bugs_C360_Todo!$X:$X,$G$46)</f>
        <v>40</v>
      </c>
      <c r="H47" s="4">
        <f>COUNTIFS(JMB_Bugs_C360_Todo!$K:$K,$E$45,JMB_Bugs_C360_Todo!$W:$W,$D47,JMB_Bugs_C360_Todo!$X:$X,$H$46)</f>
        <v>25</v>
      </c>
      <c r="I47" s="4">
        <f>COUNTIFS(JMB_Bugs_C360_Todo!$K:$K,$E$45,JMB_Bugs_C360_Todo!$Y:$Y,$D47,JMB_Bugs_C360_Todo!$Z:$Z,$I$46)</f>
        <v>0</v>
      </c>
      <c r="J47" s="4">
        <f>COUNTIFS(JMB_Bugs_C360_Todo!$K:$K,$E$45,JMB_Bugs_C360_Todo!$Y:$Y,$D47,JMB_Bugs_C360_Todo!$Z:$Z,$J$46)</f>
        <v>28</v>
      </c>
      <c r="K47" s="4">
        <f>COUNTIFS(JMB_Bugs_C360_Todo!$K:$K,$E$45,JMB_Bugs_C360_Todo!$Y:$Y,$D47,JMB_Bugs_C360_Todo!$Z:$Z,$K$46)</f>
        <v>33</v>
      </c>
      <c r="M47" s="4">
        <v>1</v>
      </c>
      <c r="N47" s="4" t="s">
        <v>1305</v>
      </c>
      <c r="O47" s="4">
        <f>COUNTIFS(JMB_Bugs_C360_Todo!$K:$K,$N$45,JMB_Bugs_C360_Todo!$W:$W,$M47,JMB_Bugs_C360_Todo!$X:$X,'EVOLUCION BUGS C360'!$O$46)</f>
        <v>0</v>
      </c>
      <c r="P47" s="4">
        <f>COUNTIFS(JMB_Bugs_C360_Todo!$K:$K,$N$45,JMB_Bugs_C360_Todo!$W:$W,$M47,JMB_Bugs_C360_Todo!$X:$X,'EVOLUCION BUGS C360'!$P$46)</f>
        <v>10</v>
      </c>
      <c r="Q47" s="4">
        <f>COUNTIFS(JMB_Bugs_C360_Todo!$K:$K,$N$45,JMB_Bugs_C360_Todo!$W:$W,$M47,JMB_Bugs_C360_Todo!$X:$X,'EVOLUCION BUGS C360'!$Q$46)</f>
        <v>5</v>
      </c>
      <c r="R47" s="4">
        <f>COUNTIFS(JMB_Bugs_C360_Todo!$K:$K,$N$45,JMB_Bugs_C360_Todo!$Y:$Y,$M47,JMB_Bugs_C360_Todo!$Z:$Z,$R$46)</f>
        <v>0</v>
      </c>
      <c r="S47" s="4">
        <f>COUNTIFS(JMB_Bugs_C360_Todo!$K:$K,$N$45,JMB_Bugs_C360_Todo!$Y:$Y,$M47,JMB_Bugs_C360_Todo!$Z:$Z,$S$46)</f>
        <v>12</v>
      </c>
      <c r="T47" s="4">
        <f>COUNTIFS(JMB_Bugs_C360_Todo!$K:$K,$N$45,JMB_Bugs_C360_Todo!$Y:$Y,$M47,JMB_Bugs_C360_Todo!$Z:$Z,$T$46)</f>
        <v>10</v>
      </c>
      <c r="V47" s="4">
        <v>1</v>
      </c>
      <c r="W47" s="4" t="s">
        <v>1305</v>
      </c>
      <c r="X47" s="4">
        <f>COUNTIFS(JMB_Bugs_C360_Todo!$K:$K,$W$45,JMB_Bugs_C360_Todo!$W:$W,$V47,JMB_Bugs_C360_Todo!$X:$X,'EVOLUCION BUGS C360'!$X$46)</f>
        <v>0</v>
      </c>
      <c r="Y47" s="4">
        <f>COUNTIFS(JMB_Bugs_C360_Todo!$K:$K,$W$45,JMB_Bugs_C360_Todo!$W:$W,$V47,JMB_Bugs_C360_Todo!$X:$X,'EVOLUCION BUGS C360'!$Y$46)</f>
        <v>0</v>
      </c>
      <c r="Z47" s="4">
        <f>COUNTIFS(JMB_Bugs_C360_Todo!$K:$K,$W$45,JMB_Bugs_C360_Todo!$W:$W,$V47,JMB_Bugs_C360_Todo!$X:$X,'EVOLUCION BUGS C360'!$Z$46)</f>
        <v>0</v>
      </c>
      <c r="AA47" s="4">
        <f>COUNTIFS(JMB_Bugs_C360_Todo!$K:$K,$W$45,JMB_Bugs_C360_Todo!$Y:$Y,$V47,JMB_Bugs_C360_Todo!$Z:$Z,$AA$46)</f>
        <v>0</v>
      </c>
      <c r="AB47" s="4">
        <f>COUNTIFS(JMB_Bugs_C360_Todo!$K:$K,$W$45,JMB_Bugs_C360_Todo!$Y:$Y,$V47,JMB_Bugs_C360_Todo!$Z:$Z,$AB$46)</f>
        <v>0</v>
      </c>
      <c r="AC47" s="4">
        <f>COUNTIFS(JMB_Bugs_C360_Todo!$K:$K,$W$45,JMB_Bugs_C360_Todo!$Y:$Y,$V47,JMB_Bugs_C360_Todo!$Z:$Z,$AC$46)</f>
        <v>1</v>
      </c>
      <c r="AE47" s="67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9"/>
      <c r="BG47" s="67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9"/>
    </row>
    <row r="48" spans="4:85" x14ac:dyDescent="0.25">
      <c r="D48" s="4">
        <v>2</v>
      </c>
      <c r="E48" s="4" t="s">
        <v>1306</v>
      </c>
      <c r="F48" s="4">
        <f>COUNTIFS(JMB_Bugs_C360_Todo!$K:$K,$E$45,JMB_Bugs_C360_Todo!$W:$W,$D48,JMB_Bugs_C360_Todo!$X:$X,$F$46)</f>
        <v>0</v>
      </c>
      <c r="G48" s="4">
        <f>COUNTIFS(JMB_Bugs_C360_Todo!$K:$K,$E$45,JMB_Bugs_C360_Todo!$W:$W,$D48,JMB_Bugs_C360_Todo!$X:$X,$G$46)</f>
        <v>53</v>
      </c>
      <c r="H48" s="4">
        <f>COUNTIFS(JMB_Bugs_C360_Todo!$K:$K,$E$45,JMB_Bugs_C360_Todo!$W:$W,$D48,JMB_Bugs_C360_Todo!$X:$X,$H$46)</f>
        <v>0</v>
      </c>
      <c r="I48" s="4">
        <f>COUNTIFS(JMB_Bugs_C360_Todo!$K:$K,$E$45,JMB_Bugs_C360_Todo!$Y:$Y,$D48,JMB_Bugs_C360_Todo!$Z:$Z,$I$46)</f>
        <v>0</v>
      </c>
      <c r="J48" s="4">
        <f>COUNTIFS(JMB_Bugs_C360_Todo!$K:$K,$E$45,JMB_Bugs_C360_Todo!$Y:$Y,$D48,JMB_Bugs_C360_Todo!$Z:$Z,$J$46)</f>
        <v>43</v>
      </c>
      <c r="K48" s="4">
        <f>COUNTIFS(JMB_Bugs_C360_Todo!$K:$K,$E$45,JMB_Bugs_C360_Todo!$Y:$Y,$D48,JMB_Bugs_C360_Todo!$Z:$Z,$K$46)</f>
        <v>0</v>
      </c>
      <c r="M48" s="4">
        <v>2</v>
      </c>
      <c r="N48" s="4" t="s">
        <v>1306</v>
      </c>
      <c r="O48" s="4">
        <f>COUNTIFS(JMB_Bugs_C360_Todo!$K:$K,$N$45,JMB_Bugs_C360_Todo!$W:$W,$M48,JMB_Bugs_C360_Todo!$X:$X,'EVOLUCION BUGS C360'!$O$46)</f>
        <v>0</v>
      </c>
      <c r="P48" s="4">
        <f>COUNTIFS(JMB_Bugs_C360_Todo!$K:$K,$N$45,JMB_Bugs_C360_Todo!$W:$W,$M48,JMB_Bugs_C360_Todo!$X:$X,'EVOLUCION BUGS C360'!$P$46)</f>
        <v>16</v>
      </c>
      <c r="Q48" s="4">
        <f>COUNTIFS(JMB_Bugs_C360_Todo!$K:$K,$N$45,JMB_Bugs_C360_Todo!$W:$W,$M48,JMB_Bugs_C360_Todo!$X:$X,'EVOLUCION BUGS C360'!$Q$46)</f>
        <v>0</v>
      </c>
      <c r="R48" s="4">
        <f>COUNTIFS(JMB_Bugs_C360_Todo!$K:$K,$N$45,JMB_Bugs_C360_Todo!$Y:$Y,$M48,JMB_Bugs_C360_Todo!$Z:$Z,$R$46)</f>
        <v>0</v>
      </c>
      <c r="S48" s="4">
        <f>COUNTIFS(JMB_Bugs_C360_Todo!$K:$K,$N$45,JMB_Bugs_C360_Todo!$Y:$Y,$M48,JMB_Bugs_C360_Todo!$Z:$Z,$S$46)</f>
        <v>18</v>
      </c>
      <c r="T48" s="4">
        <f>COUNTIFS(JMB_Bugs_C360_Todo!$K:$K,$N$45,JMB_Bugs_C360_Todo!$Y:$Y,$M48,JMB_Bugs_C360_Todo!$Z:$Z,$T$46)</f>
        <v>0</v>
      </c>
      <c r="V48" s="4">
        <v>2</v>
      </c>
      <c r="W48" s="4" t="s">
        <v>1306</v>
      </c>
      <c r="X48" s="4">
        <f>COUNTIFS(JMB_Bugs_C360_Todo!$K:$K,$W$45,JMB_Bugs_C360_Todo!$W:$W,$V48,JMB_Bugs_C360_Todo!$X:$X,'EVOLUCION BUGS C360'!$X$46)</f>
        <v>0</v>
      </c>
      <c r="Y48" s="4">
        <f>COUNTIFS(JMB_Bugs_C360_Todo!$K:$K,$W$45,JMB_Bugs_C360_Todo!$W:$W,$V48,JMB_Bugs_C360_Todo!$X:$X,'EVOLUCION BUGS C360'!$Y$46)</f>
        <v>0</v>
      </c>
      <c r="Z48" s="4">
        <f>COUNTIFS(JMB_Bugs_C360_Todo!$K:$K,$W$45,JMB_Bugs_C360_Todo!$W:$W,$V48,JMB_Bugs_C360_Todo!$X:$X,'EVOLUCION BUGS C360'!$Z$46)</f>
        <v>0</v>
      </c>
      <c r="AA48" s="4">
        <f>COUNTIFS(JMB_Bugs_C360_Todo!$K:$K,$W$45,JMB_Bugs_C360_Todo!$Y:$Y,$V48,JMB_Bugs_C360_Todo!$Z:$Z,$AA$46)</f>
        <v>0</v>
      </c>
      <c r="AB48" s="4">
        <f>COUNTIFS(JMB_Bugs_C360_Todo!$K:$K,$W$45,JMB_Bugs_C360_Todo!$Y:$Y,$V48,JMB_Bugs_C360_Todo!$Z:$Z,$AB$46)</f>
        <v>0</v>
      </c>
      <c r="AC48" s="4">
        <f>COUNTIFS(JMB_Bugs_C360_Todo!$K:$K,$W$45,JMB_Bugs_C360_Todo!$Y:$Y,$V48,JMB_Bugs_C360_Todo!$Z:$Z,$AC$46)</f>
        <v>0</v>
      </c>
      <c r="AE48" s="67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9"/>
      <c r="BG48" s="67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9"/>
    </row>
    <row r="49" spans="4:85" x14ac:dyDescent="0.25">
      <c r="D49" s="4">
        <v>3</v>
      </c>
      <c r="E49" s="4" t="s">
        <v>1307</v>
      </c>
      <c r="F49" s="4">
        <f>COUNTIFS(JMB_Bugs_C360_Todo!$K:$K,$E$45,JMB_Bugs_C360_Todo!$W:$W,$D49,JMB_Bugs_C360_Todo!$X:$X,$F$46)</f>
        <v>0</v>
      </c>
      <c r="G49" s="4">
        <f>COUNTIFS(JMB_Bugs_C360_Todo!$K:$K,$E$45,JMB_Bugs_C360_Todo!$W:$W,$D49,JMB_Bugs_C360_Todo!$X:$X,$G$46)</f>
        <v>69</v>
      </c>
      <c r="H49" s="4">
        <f>COUNTIFS(JMB_Bugs_C360_Todo!$K:$K,$E$45,JMB_Bugs_C360_Todo!$W:$W,$D49,JMB_Bugs_C360_Todo!$X:$X,$H$46)</f>
        <v>0</v>
      </c>
      <c r="I49" s="4">
        <f>COUNTIFS(JMB_Bugs_C360_Todo!$K:$K,$E$45,JMB_Bugs_C360_Todo!$Y:$Y,$D49,JMB_Bugs_C360_Todo!$Z:$Z,$I$46)</f>
        <v>0</v>
      </c>
      <c r="J49" s="4">
        <f>COUNTIFS(JMB_Bugs_C360_Todo!$K:$K,$E$45,JMB_Bugs_C360_Todo!$Y:$Y,$D49,JMB_Bugs_C360_Todo!$Z:$Z,$J$46)</f>
        <v>59</v>
      </c>
      <c r="K49" s="4">
        <f>COUNTIFS(JMB_Bugs_C360_Todo!$K:$K,$E$45,JMB_Bugs_C360_Todo!$Y:$Y,$D49,JMB_Bugs_C360_Todo!$Z:$Z,$K$46)</f>
        <v>0</v>
      </c>
      <c r="M49" s="4">
        <v>3</v>
      </c>
      <c r="N49" s="4" t="s">
        <v>1307</v>
      </c>
      <c r="O49" s="4">
        <f>COUNTIFS(JMB_Bugs_C360_Todo!$K:$K,$N$45,JMB_Bugs_C360_Todo!$W:$W,$M49,JMB_Bugs_C360_Todo!$X:$X,'EVOLUCION BUGS C360'!$O$46)</f>
        <v>0</v>
      </c>
      <c r="P49" s="4">
        <f>COUNTIFS(JMB_Bugs_C360_Todo!$K:$K,$N$45,JMB_Bugs_C360_Todo!$W:$W,$M49,JMB_Bugs_C360_Todo!$X:$X,'EVOLUCION BUGS C360'!$P$46)</f>
        <v>6</v>
      </c>
      <c r="Q49" s="4">
        <f>COUNTIFS(JMB_Bugs_C360_Todo!$K:$K,$N$45,JMB_Bugs_C360_Todo!$W:$W,$M49,JMB_Bugs_C360_Todo!$X:$X,'EVOLUCION BUGS C360'!$Q$46)</f>
        <v>0</v>
      </c>
      <c r="R49" s="4">
        <f>COUNTIFS(JMB_Bugs_C360_Todo!$K:$K,$N$45,JMB_Bugs_C360_Todo!$Y:$Y,$M49,JMB_Bugs_C360_Todo!$Z:$Z,$R$46)</f>
        <v>0</v>
      </c>
      <c r="S49" s="4">
        <f>COUNTIFS(JMB_Bugs_C360_Todo!$K:$K,$N$45,JMB_Bugs_C360_Todo!$Y:$Y,$M49,JMB_Bugs_C360_Todo!$Z:$Z,$S$46)</f>
        <v>9</v>
      </c>
      <c r="T49" s="4">
        <f>COUNTIFS(JMB_Bugs_C360_Todo!$K:$K,$N$45,JMB_Bugs_C360_Todo!$Y:$Y,$M49,JMB_Bugs_C360_Todo!$Z:$Z,$T$46)</f>
        <v>0</v>
      </c>
      <c r="V49" s="4">
        <v>3</v>
      </c>
      <c r="W49" s="4" t="s">
        <v>1307</v>
      </c>
      <c r="X49" s="4">
        <f>COUNTIFS(JMB_Bugs_C360_Todo!$K:$K,$W$45,JMB_Bugs_C360_Todo!$W:$W,$V49,JMB_Bugs_C360_Todo!$X:$X,'EVOLUCION BUGS C360'!$X$46)</f>
        <v>0</v>
      </c>
      <c r="Y49" s="4">
        <f>COUNTIFS(JMB_Bugs_C360_Todo!$K:$K,$W$45,JMB_Bugs_C360_Todo!$W:$W,$V49,JMB_Bugs_C360_Todo!$X:$X,'EVOLUCION BUGS C360'!$Y$46)</f>
        <v>0</v>
      </c>
      <c r="Z49" s="4">
        <f>COUNTIFS(JMB_Bugs_C360_Todo!$K:$K,$W$45,JMB_Bugs_C360_Todo!$W:$W,$V49,JMB_Bugs_C360_Todo!$X:$X,'EVOLUCION BUGS C360'!$Z$46)</f>
        <v>0</v>
      </c>
      <c r="AA49" s="4">
        <f>COUNTIFS(JMB_Bugs_C360_Todo!$K:$K,$W$45,JMB_Bugs_C360_Todo!$Y:$Y,$V49,JMB_Bugs_C360_Todo!$Z:$Z,$AA$46)</f>
        <v>0</v>
      </c>
      <c r="AB49" s="4">
        <f>COUNTIFS(JMB_Bugs_C360_Todo!$K:$K,$W$45,JMB_Bugs_C360_Todo!$Y:$Y,$V49,JMB_Bugs_C360_Todo!$Z:$Z,$AB$46)</f>
        <v>0</v>
      </c>
      <c r="AC49" s="4">
        <f>COUNTIFS(JMB_Bugs_C360_Todo!$K:$K,$W$45,JMB_Bugs_C360_Todo!$Y:$Y,$V49,JMB_Bugs_C360_Todo!$Z:$Z,$AC$46)</f>
        <v>0</v>
      </c>
      <c r="AE49" s="67"/>
      <c r="AF49" s="68"/>
      <c r="AG49" s="68"/>
      <c r="AH49" s="68"/>
      <c r="AI49" s="68"/>
      <c r="AJ49" s="68"/>
      <c r="AK49" s="68"/>
      <c r="AL49" s="68"/>
      <c r="AM49" s="68"/>
      <c r="AN49" s="68"/>
      <c r="AO49" s="68"/>
      <c r="AP49" s="68"/>
      <c r="AQ49" s="68"/>
      <c r="AR49" s="68"/>
      <c r="AS49" s="68"/>
      <c r="AT49" s="68"/>
      <c r="AU49" s="68"/>
      <c r="AV49" s="68"/>
      <c r="AW49" s="68"/>
      <c r="AX49" s="68"/>
      <c r="AY49" s="68"/>
      <c r="AZ49" s="68"/>
      <c r="BA49" s="68"/>
      <c r="BB49" s="68"/>
      <c r="BC49" s="68"/>
      <c r="BD49" s="68"/>
      <c r="BE49" s="69"/>
      <c r="BG49" s="67"/>
      <c r="BH49" s="68"/>
      <c r="BI49" s="68"/>
      <c r="BJ49" s="68"/>
      <c r="BK49" s="68"/>
      <c r="BL49" s="68"/>
      <c r="BM49" s="68"/>
      <c r="BN49" s="68"/>
      <c r="BO49" s="68"/>
      <c r="BP49" s="68"/>
      <c r="BQ49" s="68"/>
      <c r="BR49" s="68"/>
      <c r="BS49" s="68"/>
      <c r="BT49" s="68"/>
      <c r="BU49" s="68"/>
      <c r="BV49" s="68"/>
      <c r="BW49" s="68"/>
      <c r="BX49" s="68"/>
      <c r="BY49" s="68"/>
      <c r="BZ49" s="68"/>
      <c r="CA49" s="68"/>
      <c r="CB49" s="68"/>
      <c r="CC49" s="68"/>
      <c r="CD49" s="68"/>
      <c r="CE49" s="68"/>
      <c r="CF49" s="68"/>
      <c r="CG49" s="69"/>
    </row>
    <row r="50" spans="4:85" x14ac:dyDescent="0.25">
      <c r="D50" s="4">
        <v>4</v>
      </c>
      <c r="E50" s="4" t="s">
        <v>1308</v>
      </c>
      <c r="F50" s="4">
        <f>COUNTIFS(JMB_Bugs_C360_Todo!$K:$K,$E$45,JMB_Bugs_C360_Todo!$W:$W,$D50,JMB_Bugs_C360_Todo!$X:$X,$F$46)</f>
        <v>0</v>
      </c>
      <c r="G50" s="4">
        <f>COUNTIFS(JMB_Bugs_C360_Todo!$K:$K,$E$45,JMB_Bugs_C360_Todo!$W:$W,$D50,JMB_Bugs_C360_Todo!$X:$X,$G$46)</f>
        <v>43</v>
      </c>
      <c r="H50" s="4">
        <f>COUNTIFS(JMB_Bugs_C360_Todo!$K:$K,$E$45,JMB_Bugs_C360_Todo!$W:$W,$D50,JMB_Bugs_C360_Todo!$X:$X,$H$46)</f>
        <v>0</v>
      </c>
      <c r="I50" s="4">
        <f>COUNTIFS(JMB_Bugs_C360_Todo!$K:$K,$E$45,JMB_Bugs_C360_Todo!$Y:$Y,$D50,JMB_Bugs_C360_Todo!$Z:$Z,$I$46)</f>
        <v>0</v>
      </c>
      <c r="J50" s="4">
        <f>COUNTIFS(JMB_Bugs_C360_Todo!$K:$K,$E$45,JMB_Bugs_C360_Todo!$Y:$Y,$D50,JMB_Bugs_C360_Todo!$Z:$Z,$J$46)</f>
        <v>60</v>
      </c>
      <c r="K50" s="4">
        <f>COUNTIFS(JMB_Bugs_C360_Todo!$K:$K,$E$45,JMB_Bugs_C360_Todo!$Y:$Y,$D50,JMB_Bugs_C360_Todo!$Z:$Z,$K$46)</f>
        <v>0</v>
      </c>
      <c r="M50" s="4">
        <v>4</v>
      </c>
      <c r="N50" s="4" t="s">
        <v>1308</v>
      </c>
      <c r="O50" s="4">
        <f>COUNTIFS(JMB_Bugs_C360_Todo!$K:$K,$N$45,JMB_Bugs_C360_Todo!$W:$W,$M50,JMB_Bugs_C360_Todo!$X:$X,'EVOLUCION BUGS C360'!$O$46)</f>
        <v>0</v>
      </c>
      <c r="P50" s="4">
        <f>COUNTIFS(JMB_Bugs_C360_Todo!$K:$K,$N$45,JMB_Bugs_C360_Todo!$W:$W,$M50,JMB_Bugs_C360_Todo!$X:$X,'EVOLUCION BUGS C360'!$P$46)</f>
        <v>9</v>
      </c>
      <c r="Q50" s="4">
        <f>COUNTIFS(JMB_Bugs_C360_Todo!$K:$K,$N$45,JMB_Bugs_C360_Todo!$W:$W,$M50,JMB_Bugs_C360_Todo!$X:$X,'EVOLUCION BUGS C360'!$Q$46)</f>
        <v>0</v>
      </c>
      <c r="R50" s="4">
        <f>COUNTIFS(JMB_Bugs_C360_Todo!$K:$K,$N$45,JMB_Bugs_C360_Todo!$Y:$Y,$M50,JMB_Bugs_C360_Todo!$Z:$Z,$R$46)</f>
        <v>0</v>
      </c>
      <c r="S50" s="4">
        <f>COUNTIFS(JMB_Bugs_C360_Todo!$K:$K,$N$45,JMB_Bugs_C360_Todo!$Y:$Y,$M50,JMB_Bugs_C360_Todo!$Z:$Z,$S$46)</f>
        <v>10</v>
      </c>
      <c r="T50" s="4">
        <f>COUNTIFS(JMB_Bugs_C360_Todo!$K:$K,$N$45,JMB_Bugs_C360_Todo!$Y:$Y,$M50,JMB_Bugs_C360_Todo!$Z:$Z,$T$46)</f>
        <v>0</v>
      </c>
      <c r="V50" s="4">
        <v>4</v>
      </c>
      <c r="W50" s="4" t="s">
        <v>1308</v>
      </c>
      <c r="X50" s="4">
        <f>COUNTIFS(JMB_Bugs_C360_Todo!$K:$K,$W$45,JMB_Bugs_C360_Todo!$W:$W,$V50,JMB_Bugs_C360_Todo!$X:$X,'EVOLUCION BUGS C360'!$X$46)</f>
        <v>0</v>
      </c>
      <c r="Y50" s="4">
        <f>COUNTIFS(JMB_Bugs_C360_Todo!$K:$K,$W$45,JMB_Bugs_C360_Todo!$W:$W,$V50,JMB_Bugs_C360_Todo!$X:$X,'EVOLUCION BUGS C360'!$Y$46)</f>
        <v>1</v>
      </c>
      <c r="Z50" s="4">
        <f>COUNTIFS(JMB_Bugs_C360_Todo!$K:$K,$W$45,JMB_Bugs_C360_Todo!$W:$W,$V50,JMB_Bugs_C360_Todo!$X:$X,'EVOLUCION BUGS C360'!$Z$46)</f>
        <v>0</v>
      </c>
      <c r="AA50" s="4">
        <f>COUNTIFS(JMB_Bugs_C360_Todo!$K:$K,$W$45,JMB_Bugs_C360_Todo!$Y:$Y,$V50,JMB_Bugs_C360_Todo!$Z:$Z,$AA$46)</f>
        <v>0</v>
      </c>
      <c r="AB50" s="4">
        <f>COUNTIFS(JMB_Bugs_C360_Todo!$K:$K,$W$45,JMB_Bugs_C360_Todo!$Y:$Y,$V50,JMB_Bugs_C360_Todo!$Z:$Z,$AB$46)</f>
        <v>0</v>
      </c>
      <c r="AC50" s="4">
        <f>COUNTIFS(JMB_Bugs_C360_Todo!$K:$K,$W$45,JMB_Bugs_C360_Todo!$Y:$Y,$V50,JMB_Bugs_C360_Todo!$Z:$Z,$AC$46)</f>
        <v>0</v>
      </c>
      <c r="AE50" s="67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9"/>
      <c r="BG50" s="67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9"/>
    </row>
    <row r="51" spans="4:85" x14ac:dyDescent="0.25">
      <c r="D51" s="4">
        <v>5</v>
      </c>
      <c r="E51" s="4" t="s">
        <v>1309</v>
      </c>
      <c r="F51" s="4">
        <f>COUNTIFS(JMB_Bugs_C360_Todo!$K:$K,$E$45,JMB_Bugs_C360_Todo!$W:$W,$D51,JMB_Bugs_C360_Todo!$X:$X,$F$46)</f>
        <v>0</v>
      </c>
      <c r="G51" s="4">
        <f>COUNTIFS(JMB_Bugs_C360_Todo!$K:$K,$E$45,JMB_Bugs_C360_Todo!$W:$W,$D51,JMB_Bugs_C360_Todo!$X:$X,$G$46)</f>
        <v>44</v>
      </c>
      <c r="H51" s="4">
        <f>COUNTIFS(JMB_Bugs_C360_Todo!$K:$K,$E$45,JMB_Bugs_C360_Todo!$W:$W,$D51,JMB_Bugs_C360_Todo!$X:$X,$H$46)</f>
        <v>0</v>
      </c>
      <c r="I51" s="4">
        <f>COUNTIFS(JMB_Bugs_C360_Todo!$K:$K,$E$45,JMB_Bugs_C360_Todo!$Y:$Y,$D51,JMB_Bugs_C360_Todo!$Z:$Z,$I$46)</f>
        <v>0</v>
      </c>
      <c r="J51" s="4">
        <f>COUNTIFS(JMB_Bugs_C360_Todo!$K:$K,$E$45,JMB_Bugs_C360_Todo!$Y:$Y,$D51,JMB_Bugs_C360_Todo!$Z:$Z,$J$46)</f>
        <v>41</v>
      </c>
      <c r="K51" s="4">
        <f>COUNTIFS(JMB_Bugs_C360_Todo!$K:$K,$E$45,JMB_Bugs_C360_Todo!$Y:$Y,$D51,JMB_Bugs_C360_Todo!$Z:$Z,$K$46)</f>
        <v>0</v>
      </c>
      <c r="M51" s="4">
        <v>5</v>
      </c>
      <c r="N51" s="4" t="s">
        <v>1309</v>
      </c>
      <c r="O51" s="4">
        <f>COUNTIFS(JMB_Bugs_C360_Todo!$K:$K,$N$45,JMB_Bugs_C360_Todo!$W:$W,$M51,JMB_Bugs_C360_Todo!$X:$X,'EVOLUCION BUGS C360'!$O$46)</f>
        <v>2</v>
      </c>
      <c r="P51" s="4">
        <f>COUNTIFS(JMB_Bugs_C360_Todo!$K:$K,$N$45,JMB_Bugs_C360_Todo!$W:$W,$M51,JMB_Bugs_C360_Todo!$X:$X,'EVOLUCION BUGS C360'!$P$46)</f>
        <v>12</v>
      </c>
      <c r="Q51" s="4">
        <f>COUNTIFS(JMB_Bugs_C360_Todo!$K:$K,$N$45,JMB_Bugs_C360_Todo!$W:$W,$M51,JMB_Bugs_C360_Todo!$X:$X,'EVOLUCION BUGS C360'!$Q$46)</f>
        <v>0</v>
      </c>
      <c r="R51" s="4">
        <f>COUNTIFS(JMB_Bugs_C360_Todo!$K:$K,$N$45,JMB_Bugs_C360_Todo!$Y:$Y,$M51,JMB_Bugs_C360_Todo!$Z:$Z,$R$46)</f>
        <v>0</v>
      </c>
      <c r="S51" s="4">
        <f>COUNTIFS(JMB_Bugs_C360_Todo!$K:$K,$N$45,JMB_Bugs_C360_Todo!$Y:$Y,$M51,JMB_Bugs_C360_Todo!$Z:$Z,$S$46)</f>
        <v>7</v>
      </c>
      <c r="T51" s="4">
        <f>COUNTIFS(JMB_Bugs_C360_Todo!$K:$K,$N$45,JMB_Bugs_C360_Todo!$Y:$Y,$M51,JMB_Bugs_C360_Todo!$Z:$Z,$T$46)</f>
        <v>0</v>
      </c>
      <c r="V51" s="4">
        <v>5</v>
      </c>
      <c r="W51" s="4" t="s">
        <v>1309</v>
      </c>
      <c r="X51" s="4">
        <f>COUNTIFS(JMB_Bugs_C360_Todo!$K:$K,$W$45,JMB_Bugs_C360_Todo!$W:$W,$V51,JMB_Bugs_C360_Todo!$X:$X,'EVOLUCION BUGS C360'!$X$46)</f>
        <v>0</v>
      </c>
      <c r="Y51" s="4">
        <f>COUNTIFS(JMB_Bugs_C360_Todo!$K:$K,$W$45,JMB_Bugs_C360_Todo!$W:$W,$V51,JMB_Bugs_C360_Todo!$X:$X,'EVOLUCION BUGS C360'!$Y$46)</f>
        <v>0</v>
      </c>
      <c r="Z51" s="4">
        <f>COUNTIFS(JMB_Bugs_C360_Todo!$K:$K,$W$45,JMB_Bugs_C360_Todo!$W:$W,$V51,JMB_Bugs_C360_Todo!$X:$X,'EVOLUCION BUGS C360'!$Z$46)</f>
        <v>0</v>
      </c>
      <c r="AA51" s="4">
        <f>COUNTIFS(JMB_Bugs_C360_Todo!$K:$K,$W$45,JMB_Bugs_C360_Todo!$Y:$Y,$V51,JMB_Bugs_C360_Todo!$Z:$Z,$AA$46)</f>
        <v>0</v>
      </c>
      <c r="AB51" s="4">
        <f>COUNTIFS(JMB_Bugs_C360_Todo!$K:$K,$W$45,JMB_Bugs_C360_Todo!$Y:$Y,$V51,JMB_Bugs_C360_Todo!$Z:$Z,$AB$46)</f>
        <v>0</v>
      </c>
      <c r="AC51" s="4">
        <f>COUNTIFS(JMB_Bugs_C360_Todo!$K:$K,$W$45,JMB_Bugs_C360_Todo!$Y:$Y,$V51,JMB_Bugs_C360_Todo!$Z:$Z,$AC$46)</f>
        <v>0</v>
      </c>
      <c r="AE51" s="67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9"/>
      <c r="BG51" s="67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9"/>
    </row>
    <row r="52" spans="4:85" x14ac:dyDescent="0.25">
      <c r="D52" s="4">
        <v>6</v>
      </c>
      <c r="E52" s="4" t="s">
        <v>1310</v>
      </c>
      <c r="F52" s="4">
        <f>COUNTIFS(JMB_Bugs_C360_Todo!$K:$K,$E$45,JMB_Bugs_C360_Todo!$W:$W,$D52,JMB_Bugs_C360_Todo!$X:$X,$F$46)</f>
        <v>0</v>
      </c>
      <c r="G52" s="4">
        <f>COUNTIFS(JMB_Bugs_C360_Todo!$K:$K,$E$45,JMB_Bugs_C360_Todo!$W:$W,$D52,JMB_Bugs_C360_Todo!$X:$X,$G$46)</f>
        <v>29</v>
      </c>
      <c r="H52" s="4">
        <f>COUNTIFS(JMB_Bugs_C360_Todo!$K:$K,$E$45,JMB_Bugs_C360_Todo!$W:$W,$D52,JMB_Bugs_C360_Todo!$X:$X,$H$46)</f>
        <v>0</v>
      </c>
      <c r="I52" s="4">
        <f>COUNTIFS(JMB_Bugs_C360_Todo!$K:$K,$E$45,JMB_Bugs_C360_Todo!$Y:$Y,$D52,JMB_Bugs_C360_Todo!$Z:$Z,$I$46)</f>
        <v>0</v>
      </c>
      <c r="J52" s="4">
        <f>COUNTIFS(JMB_Bugs_C360_Todo!$K:$K,$E$45,JMB_Bugs_C360_Todo!$Y:$Y,$D52,JMB_Bugs_C360_Todo!$Z:$Z,$J$46)</f>
        <v>33</v>
      </c>
      <c r="K52" s="4">
        <f>COUNTIFS(JMB_Bugs_C360_Todo!$K:$K,$E$45,JMB_Bugs_C360_Todo!$Y:$Y,$D52,JMB_Bugs_C360_Todo!$Z:$Z,$K$46)</f>
        <v>0</v>
      </c>
      <c r="M52" s="4">
        <v>6</v>
      </c>
      <c r="N52" s="4" t="s">
        <v>1310</v>
      </c>
      <c r="O52" s="4">
        <f>COUNTIFS(JMB_Bugs_C360_Todo!$K:$K,$N$45,JMB_Bugs_C360_Todo!$W:$W,$M52,JMB_Bugs_C360_Todo!$X:$X,'EVOLUCION BUGS C360'!$O$46)</f>
        <v>6</v>
      </c>
      <c r="P52" s="4">
        <f>COUNTIFS(JMB_Bugs_C360_Todo!$K:$K,$N$45,JMB_Bugs_C360_Todo!$W:$W,$M52,JMB_Bugs_C360_Todo!$X:$X,'EVOLUCION BUGS C360'!$P$46)</f>
        <v>16</v>
      </c>
      <c r="Q52" s="4">
        <f>COUNTIFS(JMB_Bugs_C360_Todo!$K:$K,$N$45,JMB_Bugs_C360_Todo!$W:$W,$M52,JMB_Bugs_C360_Todo!$X:$X,'EVOLUCION BUGS C360'!$Q$46)</f>
        <v>0</v>
      </c>
      <c r="R52" s="4">
        <f>COUNTIFS(JMB_Bugs_C360_Todo!$K:$K,$N$45,JMB_Bugs_C360_Todo!$Y:$Y,$M52,JMB_Bugs_C360_Todo!$Z:$Z,$R$46)</f>
        <v>0</v>
      </c>
      <c r="S52" s="4">
        <f>COUNTIFS(JMB_Bugs_C360_Todo!$K:$K,$N$45,JMB_Bugs_C360_Todo!$Y:$Y,$M52,JMB_Bugs_C360_Todo!$Z:$Z,$S$46)</f>
        <v>10</v>
      </c>
      <c r="T52" s="4">
        <f>COUNTIFS(JMB_Bugs_C360_Todo!$K:$K,$N$45,JMB_Bugs_C360_Todo!$Y:$Y,$M52,JMB_Bugs_C360_Todo!$Z:$Z,$T$46)</f>
        <v>0</v>
      </c>
      <c r="V52" s="4">
        <v>6</v>
      </c>
      <c r="W52" s="4" t="s">
        <v>1310</v>
      </c>
      <c r="X52" s="4">
        <f>COUNTIFS(JMB_Bugs_C360_Todo!$K:$K,$W$45,JMB_Bugs_C360_Todo!$W:$W,$V52,JMB_Bugs_C360_Todo!$X:$X,'EVOLUCION BUGS C360'!$X$46)</f>
        <v>0</v>
      </c>
      <c r="Y52" s="4">
        <f>COUNTIFS(JMB_Bugs_C360_Todo!$K:$K,$W$45,JMB_Bugs_C360_Todo!$W:$W,$V52,JMB_Bugs_C360_Todo!$X:$X,'EVOLUCION BUGS C360'!$Y$46)</f>
        <v>0</v>
      </c>
      <c r="Z52" s="4">
        <f>COUNTIFS(JMB_Bugs_C360_Todo!$K:$K,$W$45,JMB_Bugs_C360_Todo!$W:$W,$V52,JMB_Bugs_C360_Todo!$X:$X,'EVOLUCION BUGS C360'!$Z$46)</f>
        <v>0</v>
      </c>
      <c r="AA52" s="4">
        <f>COUNTIFS(JMB_Bugs_C360_Todo!$K:$K,$W$45,JMB_Bugs_C360_Todo!$Y:$Y,$V52,JMB_Bugs_C360_Todo!$Z:$Z,$AA$46)</f>
        <v>0</v>
      </c>
      <c r="AB52" s="4">
        <f>COUNTIFS(JMB_Bugs_C360_Todo!$K:$K,$W$45,JMB_Bugs_C360_Todo!$Y:$Y,$V52,JMB_Bugs_C360_Todo!$Z:$Z,$AB$46)</f>
        <v>1</v>
      </c>
      <c r="AC52" s="4">
        <f>COUNTIFS(JMB_Bugs_C360_Todo!$K:$K,$W$45,JMB_Bugs_C360_Todo!$Y:$Y,$V52,JMB_Bugs_C360_Todo!$Z:$Z,$AC$46)</f>
        <v>0</v>
      </c>
      <c r="AE52" s="67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9"/>
      <c r="BG52" s="67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9"/>
    </row>
    <row r="53" spans="4:85" ht="24" customHeight="1" thickBot="1" x14ac:dyDescent="0.3">
      <c r="D53" s="4">
        <v>7</v>
      </c>
      <c r="E53" s="4" t="s">
        <v>1311</v>
      </c>
      <c r="F53" s="4">
        <f>COUNTIFS(JMB_Bugs_C360_Todo!$K:$K,$E$45,JMB_Bugs_C360_Todo!$W:$W,$D53,JMB_Bugs_C360_Todo!$X:$X,$F$46)</f>
        <v>0</v>
      </c>
      <c r="G53" s="4">
        <f>COUNTIFS(JMB_Bugs_C360_Todo!$K:$K,$E$45,JMB_Bugs_C360_Todo!$W:$W,$D53,JMB_Bugs_C360_Todo!$X:$X,$G$46)</f>
        <v>32</v>
      </c>
      <c r="H53" s="4">
        <f>COUNTIFS(JMB_Bugs_C360_Todo!$K:$K,$E$45,JMB_Bugs_C360_Todo!$W:$W,$D53,JMB_Bugs_C360_Todo!$X:$X,$H$46)</f>
        <v>0</v>
      </c>
      <c r="I53" s="4">
        <f>COUNTIFS(JMB_Bugs_C360_Todo!$K:$K,$E$45,JMB_Bugs_C360_Todo!$Y:$Y,$D53,JMB_Bugs_C360_Todo!$Z:$Z,$I$46)</f>
        <v>0</v>
      </c>
      <c r="J53" s="4">
        <f>COUNTIFS(JMB_Bugs_C360_Todo!$K:$K,$E$45,JMB_Bugs_C360_Todo!$Y:$Y,$D53,JMB_Bugs_C360_Todo!$Z:$Z,$J$46)</f>
        <v>33</v>
      </c>
      <c r="K53" s="4">
        <f>COUNTIFS(JMB_Bugs_C360_Todo!$K:$K,$E$45,JMB_Bugs_C360_Todo!$Y:$Y,$D53,JMB_Bugs_C360_Todo!$Z:$Z,$K$46)</f>
        <v>0</v>
      </c>
      <c r="M53" s="4">
        <v>7</v>
      </c>
      <c r="N53" s="4" t="s">
        <v>1311</v>
      </c>
      <c r="O53" s="4">
        <f>COUNTIFS(JMB_Bugs_C360_Todo!$K:$K,$N$45,JMB_Bugs_C360_Todo!$W:$W,$M53,JMB_Bugs_C360_Todo!$X:$X,'EVOLUCION BUGS C360'!$O$46)</f>
        <v>9</v>
      </c>
      <c r="P53" s="4">
        <f>COUNTIFS(JMB_Bugs_C360_Todo!$K:$K,$N$45,JMB_Bugs_C360_Todo!$W:$W,$M53,JMB_Bugs_C360_Todo!$X:$X,'EVOLUCION BUGS C360'!$P$46)</f>
        <v>24</v>
      </c>
      <c r="Q53" s="4">
        <f>COUNTIFS(JMB_Bugs_C360_Todo!$K:$K,$N$45,JMB_Bugs_C360_Todo!$W:$W,$M53,JMB_Bugs_C360_Todo!$X:$X,'EVOLUCION BUGS C360'!$Q$46)</f>
        <v>0</v>
      </c>
      <c r="R53" s="4">
        <f>COUNTIFS(JMB_Bugs_C360_Todo!$K:$K,$N$45,JMB_Bugs_C360_Todo!$Y:$Y,$M53,JMB_Bugs_C360_Todo!$Z:$Z,$R$46)</f>
        <v>4</v>
      </c>
      <c r="S53" s="4">
        <f>COUNTIFS(JMB_Bugs_C360_Todo!$K:$K,$N$45,JMB_Bugs_C360_Todo!$Y:$Y,$M53,JMB_Bugs_C360_Todo!$Z:$Z,$S$46)</f>
        <v>17</v>
      </c>
      <c r="T53" s="4">
        <f>COUNTIFS(JMB_Bugs_C360_Todo!$K:$K,$N$45,JMB_Bugs_C360_Todo!$Y:$Y,$M53,JMB_Bugs_C360_Todo!$Z:$Z,$T$46)</f>
        <v>0</v>
      </c>
      <c r="V53" s="4">
        <v>7</v>
      </c>
      <c r="W53" s="4" t="s">
        <v>1311</v>
      </c>
      <c r="X53" s="4">
        <f>COUNTIFS(JMB_Bugs_C360_Todo!$K:$K,$W$45,JMB_Bugs_C360_Todo!$W:$W,$V53,JMB_Bugs_C360_Todo!$X:$X,'EVOLUCION BUGS C360'!$X$46)</f>
        <v>0</v>
      </c>
      <c r="Y53" s="4">
        <f>COUNTIFS(JMB_Bugs_C360_Todo!$K:$K,$W$45,JMB_Bugs_C360_Todo!$W:$W,$V53,JMB_Bugs_C360_Todo!$X:$X,'EVOLUCION BUGS C360'!$Y$46)</f>
        <v>2</v>
      </c>
      <c r="Z53" s="4">
        <f>COUNTIFS(JMB_Bugs_C360_Todo!$K:$K,$W$45,JMB_Bugs_C360_Todo!$W:$W,$V53,JMB_Bugs_C360_Todo!$X:$X,'EVOLUCION BUGS C360'!$Z$46)</f>
        <v>0</v>
      </c>
      <c r="AA53" s="4">
        <f>COUNTIFS(JMB_Bugs_C360_Todo!$K:$K,$W$45,JMB_Bugs_C360_Todo!$Y:$Y,$V53,JMB_Bugs_C360_Todo!$Z:$Z,$AA$46)</f>
        <v>0</v>
      </c>
      <c r="AB53" s="4">
        <f>COUNTIFS(JMB_Bugs_C360_Todo!$K:$K,$W$45,JMB_Bugs_C360_Todo!$Y:$Y,$V53,JMB_Bugs_C360_Todo!$Z:$Z,$AB$46)</f>
        <v>2</v>
      </c>
      <c r="AC53" s="4">
        <f>COUNTIFS(JMB_Bugs_C360_Todo!$K:$K,$W$45,JMB_Bugs_C360_Todo!$Y:$Y,$V53,JMB_Bugs_C360_Todo!$Z:$Z,$AC$46)</f>
        <v>0</v>
      </c>
      <c r="AE53" s="70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  <c r="AV53" s="71"/>
      <c r="AW53" s="71"/>
      <c r="AX53" s="71"/>
      <c r="AY53" s="71"/>
      <c r="AZ53" s="71"/>
      <c r="BA53" s="71"/>
      <c r="BB53" s="71"/>
      <c r="BC53" s="71"/>
      <c r="BD53" s="71"/>
      <c r="BE53" s="72"/>
      <c r="BG53" s="70"/>
      <c r="BH53" s="71"/>
      <c r="BI53" s="71"/>
      <c r="BJ53" s="71"/>
      <c r="BK53" s="71"/>
      <c r="BL53" s="71"/>
      <c r="BM53" s="71"/>
      <c r="BN53" s="71"/>
      <c r="BO53" s="71"/>
      <c r="BP53" s="71"/>
      <c r="BQ53" s="71"/>
      <c r="BR53" s="71"/>
      <c r="BS53" s="71"/>
      <c r="BT53" s="71"/>
      <c r="BU53" s="71"/>
      <c r="BV53" s="71"/>
      <c r="BW53" s="71"/>
      <c r="BX53" s="71"/>
      <c r="BY53" s="71"/>
      <c r="BZ53" s="71"/>
      <c r="CA53" s="71"/>
      <c r="CB53" s="71"/>
      <c r="CC53" s="71"/>
      <c r="CD53" s="71"/>
      <c r="CE53" s="71"/>
      <c r="CF53" s="71"/>
      <c r="CG53" s="72"/>
    </row>
    <row r="54" spans="4:85" ht="15.75" thickBot="1" x14ac:dyDescent="0.3">
      <c r="D54" s="4">
        <v>8</v>
      </c>
      <c r="E54" s="4" t="s">
        <v>1312</v>
      </c>
      <c r="F54" s="4">
        <f>COUNTIFS(JMB_Bugs_C360_Todo!$K:$K,$E$45,JMB_Bugs_C360_Todo!$W:$W,$D54,JMB_Bugs_C360_Todo!$X:$X,$F$46)</f>
        <v>1</v>
      </c>
      <c r="G54" s="4">
        <f>COUNTIFS(JMB_Bugs_C360_Todo!$K:$K,$E$45,JMB_Bugs_C360_Todo!$W:$W,$D54,JMB_Bugs_C360_Todo!$X:$X,$G$46)</f>
        <v>31</v>
      </c>
      <c r="H54" s="4">
        <f>COUNTIFS(JMB_Bugs_C360_Todo!$K:$K,$E$45,JMB_Bugs_C360_Todo!$W:$W,$D54,JMB_Bugs_C360_Todo!$X:$X,$H$46)</f>
        <v>0</v>
      </c>
      <c r="I54" s="4">
        <f>COUNTIFS(JMB_Bugs_C360_Todo!$K:$K,$E$45,JMB_Bugs_C360_Todo!$Y:$Y,$D54,JMB_Bugs_C360_Todo!$Z:$Z,$I$46)</f>
        <v>0</v>
      </c>
      <c r="J54" s="4">
        <f>COUNTIFS(JMB_Bugs_C360_Todo!$K:$K,$E$45,JMB_Bugs_C360_Todo!$Y:$Y,$D54,JMB_Bugs_C360_Todo!$Z:$Z,$J$46)</f>
        <v>34</v>
      </c>
      <c r="K54" s="4">
        <f>COUNTIFS(JMB_Bugs_C360_Todo!$K:$K,$E$45,JMB_Bugs_C360_Todo!$Y:$Y,$D54,JMB_Bugs_C360_Todo!$Z:$Z,$K$46)</f>
        <v>0</v>
      </c>
      <c r="M54" s="4">
        <v>8</v>
      </c>
      <c r="N54" s="4" t="s">
        <v>1312</v>
      </c>
      <c r="O54" s="4">
        <f>COUNTIFS(JMB_Bugs_C360_Todo!$K:$K,$N$45,JMB_Bugs_C360_Todo!$W:$W,$M54,JMB_Bugs_C360_Todo!$X:$X,'EVOLUCION BUGS C360'!$O$46)</f>
        <v>5</v>
      </c>
      <c r="P54" s="4">
        <f>COUNTIFS(JMB_Bugs_C360_Todo!$K:$K,$N$45,JMB_Bugs_C360_Todo!$W:$W,$M54,JMB_Bugs_C360_Todo!$X:$X,'EVOLUCION BUGS C360'!$P$46)</f>
        <v>10</v>
      </c>
      <c r="Q54" s="4">
        <f>COUNTIFS(JMB_Bugs_C360_Todo!$K:$K,$N$45,JMB_Bugs_C360_Todo!$W:$W,$M54,JMB_Bugs_C360_Todo!$X:$X,'EVOLUCION BUGS C360'!$Q$46)</f>
        <v>0</v>
      </c>
      <c r="R54" s="4">
        <f>COUNTIFS(JMB_Bugs_C360_Todo!$K:$K,$N$45,JMB_Bugs_C360_Todo!$Y:$Y,$M54,JMB_Bugs_C360_Todo!$Z:$Z,$R$46)</f>
        <v>1</v>
      </c>
      <c r="S54" s="4">
        <f>COUNTIFS(JMB_Bugs_C360_Todo!$K:$K,$N$45,JMB_Bugs_C360_Todo!$Y:$Y,$M54,JMB_Bugs_C360_Todo!$Z:$Z,$S$46)</f>
        <v>17</v>
      </c>
      <c r="T54" s="4">
        <f>COUNTIFS(JMB_Bugs_C360_Todo!$K:$K,$N$45,JMB_Bugs_C360_Todo!$Y:$Y,$M54,JMB_Bugs_C360_Todo!$Z:$Z,$T$46)</f>
        <v>0</v>
      </c>
      <c r="V54" s="4">
        <v>8</v>
      </c>
      <c r="W54" s="4" t="s">
        <v>1312</v>
      </c>
      <c r="X54" s="4">
        <f>COUNTIFS(JMB_Bugs_C360_Todo!$K:$K,$W$45,JMB_Bugs_C360_Todo!$W:$W,$V54,JMB_Bugs_C360_Todo!$X:$X,'EVOLUCION BUGS C360'!$X$46)</f>
        <v>0</v>
      </c>
      <c r="Y54" s="4">
        <f>COUNTIFS(JMB_Bugs_C360_Todo!$K:$K,$W$45,JMB_Bugs_C360_Todo!$W:$W,$V54,JMB_Bugs_C360_Todo!$X:$X,'EVOLUCION BUGS C360'!$Y$46)</f>
        <v>1</v>
      </c>
      <c r="Z54" s="4">
        <f>COUNTIFS(JMB_Bugs_C360_Todo!$K:$K,$W$45,JMB_Bugs_C360_Todo!$W:$W,$V54,JMB_Bugs_C360_Todo!$X:$X,'EVOLUCION BUGS C360'!$Z$46)</f>
        <v>0</v>
      </c>
      <c r="AA54" s="4">
        <f>COUNTIFS(JMB_Bugs_C360_Todo!$K:$K,$W$45,JMB_Bugs_C360_Todo!$Y:$Y,$V54,JMB_Bugs_C360_Todo!$Z:$Z,$AA$46)</f>
        <v>0</v>
      </c>
      <c r="AB54" s="4">
        <f>COUNTIFS(JMB_Bugs_C360_Todo!$K:$K,$W$45,JMB_Bugs_C360_Todo!$Y:$Y,$V54,JMB_Bugs_C360_Todo!$Z:$Z,$AB$46)</f>
        <v>0</v>
      </c>
      <c r="AC54" s="4">
        <f>COUNTIFS(JMB_Bugs_C360_Todo!$K:$K,$W$45,JMB_Bugs_C360_Todo!$Y:$Y,$V54,JMB_Bugs_C360_Todo!$Z:$Z,$AC$46)</f>
        <v>0</v>
      </c>
    </row>
    <row r="55" spans="4:85" ht="24" thickBot="1" x14ac:dyDescent="0.3">
      <c r="D55" s="4">
        <v>9</v>
      </c>
      <c r="E55" s="4" t="s">
        <v>1313</v>
      </c>
      <c r="F55" s="4">
        <f>COUNTIFS(JMB_Bugs_C360_Todo!$K:$K,$E$45,JMB_Bugs_C360_Todo!$W:$W,$D55,JMB_Bugs_C360_Todo!$X:$X,$F$46)</f>
        <v>0</v>
      </c>
      <c r="G55" s="4">
        <f>COUNTIFS(JMB_Bugs_C360_Todo!$K:$K,$E$45,JMB_Bugs_C360_Todo!$W:$W,$D55,JMB_Bugs_C360_Todo!$X:$X,$G$46)</f>
        <v>46</v>
      </c>
      <c r="H55" s="4">
        <f>COUNTIFS(JMB_Bugs_C360_Todo!$K:$K,$E$45,JMB_Bugs_C360_Todo!$W:$W,$D55,JMB_Bugs_C360_Todo!$X:$X,$H$46)</f>
        <v>0</v>
      </c>
      <c r="I55" s="4">
        <f>COUNTIFS(JMB_Bugs_C360_Todo!$K:$K,$E$45,JMB_Bugs_C360_Todo!$Y:$Y,$D55,JMB_Bugs_C360_Todo!$Z:$Z,$I$46)</f>
        <v>0</v>
      </c>
      <c r="J55" s="4">
        <f>COUNTIFS(JMB_Bugs_C360_Todo!$K:$K,$E$45,JMB_Bugs_C360_Todo!$Y:$Y,$D55,JMB_Bugs_C360_Todo!$Z:$Z,$J$46)</f>
        <v>40</v>
      </c>
      <c r="K55" s="4">
        <f>COUNTIFS(JMB_Bugs_C360_Todo!$K:$K,$E$45,JMB_Bugs_C360_Todo!$Y:$Y,$D55,JMB_Bugs_C360_Todo!$Z:$Z,$K$46)</f>
        <v>0</v>
      </c>
      <c r="M55" s="4">
        <v>9</v>
      </c>
      <c r="N55" s="4" t="s">
        <v>1313</v>
      </c>
      <c r="O55" s="4">
        <f>COUNTIFS(JMB_Bugs_C360_Todo!$K:$K,$N$45,JMB_Bugs_C360_Todo!$W:$W,$M55,JMB_Bugs_C360_Todo!$X:$X,'EVOLUCION BUGS C360'!$O$46)</f>
        <v>18</v>
      </c>
      <c r="P55" s="4">
        <f>COUNTIFS(JMB_Bugs_C360_Todo!$K:$K,$N$45,JMB_Bugs_C360_Todo!$W:$W,$M55,JMB_Bugs_C360_Todo!$X:$X,'EVOLUCION BUGS C360'!$P$46)</f>
        <v>17</v>
      </c>
      <c r="Q55" s="4">
        <f>COUNTIFS(JMB_Bugs_C360_Todo!$K:$K,$N$45,JMB_Bugs_C360_Todo!$W:$W,$M55,JMB_Bugs_C360_Todo!$X:$X,'EVOLUCION BUGS C360'!$Q$46)</f>
        <v>0</v>
      </c>
      <c r="R55" s="4">
        <f>COUNTIFS(JMB_Bugs_C360_Todo!$K:$K,$N$45,JMB_Bugs_C360_Todo!$Y:$Y,$M55,JMB_Bugs_C360_Todo!$Z:$Z,$R$46)</f>
        <v>14</v>
      </c>
      <c r="S55" s="4">
        <f>COUNTIFS(JMB_Bugs_C360_Todo!$K:$K,$N$45,JMB_Bugs_C360_Todo!$Y:$Y,$M55,JMB_Bugs_C360_Todo!$Z:$Z,$S$46)</f>
        <v>16</v>
      </c>
      <c r="T55" s="4">
        <f>COUNTIFS(JMB_Bugs_C360_Todo!$K:$K,$N$45,JMB_Bugs_C360_Todo!$Y:$Y,$M55,JMB_Bugs_C360_Todo!$Z:$Z,$T$46)</f>
        <v>0</v>
      </c>
      <c r="V55" s="4">
        <v>9</v>
      </c>
      <c r="W55" s="4" t="s">
        <v>1313</v>
      </c>
      <c r="X55" s="4">
        <f>COUNTIFS(JMB_Bugs_C360_Todo!$K:$K,$W$45,JMB_Bugs_C360_Todo!$W:$W,$V55,JMB_Bugs_C360_Todo!$X:$X,'EVOLUCION BUGS C360'!$X$46)</f>
        <v>0</v>
      </c>
      <c r="Y55" s="4">
        <f>COUNTIFS(JMB_Bugs_C360_Todo!$K:$K,$W$45,JMB_Bugs_C360_Todo!$W:$W,$V55,JMB_Bugs_C360_Todo!$X:$X,'EVOLUCION BUGS C360'!$Y$46)</f>
        <v>5</v>
      </c>
      <c r="Z55" s="4">
        <f>COUNTIFS(JMB_Bugs_C360_Todo!$K:$K,$W$45,JMB_Bugs_C360_Todo!$W:$W,$V55,JMB_Bugs_C360_Todo!$X:$X,'EVOLUCION BUGS C360'!$Z$46)</f>
        <v>0</v>
      </c>
      <c r="AA55" s="4">
        <f>COUNTIFS(JMB_Bugs_C360_Todo!$K:$K,$W$45,JMB_Bugs_C360_Todo!$Y:$Y,$V55,JMB_Bugs_C360_Todo!$Z:$Z,$AA$46)</f>
        <v>0</v>
      </c>
      <c r="AB55" s="4">
        <f>COUNTIFS(JMB_Bugs_C360_Todo!$K:$K,$W$45,JMB_Bugs_C360_Todo!$Y:$Y,$V55,JMB_Bugs_C360_Todo!$Z:$Z,$AB$46)</f>
        <v>2</v>
      </c>
      <c r="AC55" s="4">
        <f>COUNTIFS(JMB_Bugs_C360_Todo!$K:$K,$W$45,JMB_Bugs_C360_Todo!$Y:$Y,$V55,JMB_Bugs_C360_Todo!$Z:$Z,$AC$46)</f>
        <v>0</v>
      </c>
      <c r="BG55" s="200" t="s">
        <v>720</v>
      </c>
      <c r="BH55" s="201"/>
      <c r="BI55" s="201"/>
      <c r="BJ55" s="201"/>
      <c r="BK55" s="201"/>
      <c r="BL55" s="201"/>
      <c r="BM55" s="201"/>
      <c r="BN55" s="201"/>
      <c r="BO55" s="201"/>
      <c r="BP55" s="201"/>
      <c r="BQ55" s="201"/>
      <c r="BR55" s="201"/>
      <c r="BS55" s="201"/>
      <c r="BT55" s="201"/>
      <c r="BU55" s="201"/>
      <c r="BV55" s="201"/>
      <c r="BW55" s="201"/>
      <c r="BX55" s="201"/>
      <c r="BY55" s="201"/>
      <c r="BZ55" s="201"/>
      <c r="CA55" s="201"/>
      <c r="CB55" s="201"/>
      <c r="CC55" s="201"/>
      <c r="CD55" s="201"/>
      <c r="CE55" s="201"/>
      <c r="CF55" s="201"/>
      <c r="CG55" s="202"/>
    </row>
    <row r="56" spans="4:85" x14ac:dyDescent="0.25">
      <c r="D56" s="4">
        <v>10</v>
      </c>
      <c r="E56" s="4" t="s">
        <v>1314</v>
      </c>
      <c r="F56" s="4">
        <f>COUNTIFS(JMB_Bugs_C360_Todo!$K:$K,$E$45,JMB_Bugs_C360_Todo!$W:$W,$D56,JMB_Bugs_C360_Todo!$X:$X,$F$46)</f>
        <v>0</v>
      </c>
      <c r="G56" s="4">
        <f>COUNTIFS(JMB_Bugs_C360_Todo!$K:$K,$E$45,JMB_Bugs_C360_Todo!$W:$W,$D56,JMB_Bugs_C360_Todo!$X:$X,$G$46)</f>
        <v>44</v>
      </c>
      <c r="H56" s="4">
        <f>COUNTIFS(JMB_Bugs_C360_Todo!$K:$K,$E$45,JMB_Bugs_C360_Todo!$W:$W,$D56,JMB_Bugs_C360_Todo!$X:$X,$H$46)</f>
        <v>0</v>
      </c>
      <c r="I56" s="4">
        <f>COUNTIFS(JMB_Bugs_C360_Todo!$K:$K,$E$45,JMB_Bugs_C360_Todo!$Y:$Y,$D56,JMB_Bugs_C360_Todo!$Z:$Z,$I$46)</f>
        <v>0</v>
      </c>
      <c r="J56" s="4">
        <f>COUNTIFS(JMB_Bugs_C360_Todo!$K:$K,$E$45,JMB_Bugs_C360_Todo!$Y:$Y,$D56,JMB_Bugs_C360_Todo!$Z:$Z,$J$46)</f>
        <v>36</v>
      </c>
      <c r="K56" s="4">
        <f>COUNTIFS(JMB_Bugs_C360_Todo!$K:$K,$E$45,JMB_Bugs_C360_Todo!$Y:$Y,$D56,JMB_Bugs_C360_Todo!$Z:$Z,$K$46)</f>
        <v>0</v>
      </c>
      <c r="M56" s="4">
        <v>10</v>
      </c>
      <c r="N56" s="4" t="s">
        <v>1314</v>
      </c>
      <c r="O56" s="4">
        <f>COUNTIFS(JMB_Bugs_C360_Todo!$K:$K,$N$45,JMB_Bugs_C360_Todo!$W:$W,$M56,JMB_Bugs_C360_Todo!$X:$X,'EVOLUCION BUGS C360'!$O$46)</f>
        <v>22</v>
      </c>
      <c r="P56" s="4">
        <f>COUNTIFS(JMB_Bugs_C360_Todo!$K:$K,$N$45,JMB_Bugs_C360_Todo!$W:$W,$M56,JMB_Bugs_C360_Todo!$X:$X,'EVOLUCION BUGS C360'!$P$46)</f>
        <v>17</v>
      </c>
      <c r="Q56" s="4">
        <f>COUNTIFS(JMB_Bugs_C360_Todo!$K:$K,$N$45,JMB_Bugs_C360_Todo!$W:$W,$M56,JMB_Bugs_C360_Todo!$X:$X,'EVOLUCION BUGS C360'!$Q$46)</f>
        <v>0</v>
      </c>
      <c r="R56" s="4">
        <f>COUNTIFS(JMB_Bugs_C360_Todo!$K:$K,$N$45,JMB_Bugs_C360_Todo!$Y:$Y,$M56,JMB_Bugs_C360_Todo!$Z:$Z,$R$46)</f>
        <v>19</v>
      </c>
      <c r="S56" s="4">
        <f>COUNTIFS(JMB_Bugs_C360_Todo!$K:$K,$N$45,JMB_Bugs_C360_Todo!$Y:$Y,$M56,JMB_Bugs_C360_Todo!$Z:$Z,$S$46)</f>
        <v>23</v>
      </c>
      <c r="T56" s="4">
        <f>COUNTIFS(JMB_Bugs_C360_Todo!$K:$K,$N$45,JMB_Bugs_C360_Todo!$Y:$Y,$M56,JMB_Bugs_C360_Todo!$Z:$Z,$T$46)</f>
        <v>0</v>
      </c>
      <c r="V56" s="4">
        <v>10</v>
      </c>
      <c r="W56" s="4" t="s">
        <v>1314</v>
      </c>
      <c r="X56" s="4">
        <f>COUNTIFS(JMB_Bugs_C360_Todo!$K:$K,$W$45,JMB_Bugs_C360_Todo!$W:$W,$V56,JMB_Bugs_C360_Todo!$X:$X,'EVOLUCION BUGS C360'!$X$46)</f>
        <v>0</v>
      </c>
      <c r="Y56" s="4">
        <f>COUNTIFS(JMB_Bugs_C360_Todo!$K:$K,$W$45,JMB_Bugs_C360_Todo!$W:$W,$V56,JMB_Bugs_C360_Todo!$X:$X,'EVOLUCION BUGS C360'!$Y$46)</f>
        <v>2</v>
      </c>
      <c r="Z56" s="4">
        <f>COUNTIFS(JMB_Bugs_C360_Todo!$K:$K,$W$45,JMB_Bugs_C360_Todo!$W:$W,$V56,JMB_Bugs_C360_Todo!$X:$X,'EVOLUCION BUGS C360'!$Z$46)</f>
        <v>0</v>
      </c>
      <c r="AA56" s="4">
        <f>COUNTIFS(JMB_Bugs_C360_Todo!$K:$K,$W$45,JMB_Bugs_C360_Todo!$Y:$Y,$V56,JMB_Bugs_C360_Todo!$Z:$Z,$AA$46)</f>
        <v>0</v>
      </c>
      <c r="AB56" s="4">
        <f>COUNTIFS(JMB_Bugs_C360_Todo!$K:$K,$W$45,JMB_Bugs_C360_Todo!$Y:$Y,$V56,JMB_Bugs_C360_Todo!$Z:$Z,$AB$46)</f>
        <v>4</v>
      </c>
      <c r="AC56" s="4">
        <f>COUNTIFS(JMB_Bugs_C360_Todo!$K:$K,$W$45,JMB_Bugs_C360_Todo!$Y:$Y,$V56,JMB_Bugs_C360_Todo!$Z:$Z,$AC$46)</f>
        <v>0</v>
      </c>
      <c r="BG56" s="67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9"/>
    </row>
    <row r="57" spans="4:85" x14ac:dyDescent="0.25">
      <c r="D57" s="4">
        <v>11</v>
      </c>
      <c r="E57" s="4" t="s">
        <v>1315</v>
      </c>
      <c r="F57" s="4">
        <f>COUNTIFS(JMB_Bugs_C360_Todo!$K:$K,$E$45,JMB_Bugs_C360_Todo!$W:$W,$D57,JMB_Bugs_C360_Todo!$X:$X,$F$46)</f>
        <v>2</v>
      </c>
      <c r="G57" s="4">
        <f>COUNTIFS(JMB_Bugs_C360_Todo!$K:$K,$E$45,JMB_Bugs_C360_Todo!$W:$W,$D57,JMB_Bugs_C360_Todo!$X:$X,$G$46)</f>
        <v>36</v>
      </c>
      <c r="H57" s="4">
        <f>COUNTIFS(JMB_Bugs_C360_Todo!$K:$K,$E$45,JMB_Bugs_C360_Todo!$W:$W,$D57,JMB_Bugs_C360_Todo!$X:$X,$H$46)</f>
        <v>0</v>
      </c>
      <c r="I57" s="4">
        <f>COUNTIFS(JMB_Bugs_C360_Todo!$K:$K,$E$45,JMB_Bugs_C360_Todo!$Y:$Y,$D57,JMB_Bugs_C360_Todo!$Z:$Z,$I$46)</f>
        <v>0</v>
      </c>
      <c r="J57" s="4">
        <f>COUNTIFS(JMB_Bugs_C360_Todo!$K:$K,$E$45,JMB_Bugs_C360_Todo!$Y:$Y,$D57,JMB_Bugs_C360_Todo!$Z:$Z,$J$46)</f>
        <v>35</v>
      </c>
      <c r="K57" s="4">
        <f>COUNTIFS(JMB_Bugs_C360_Todo!$K:$K,$E$45,JMB_Bugs_C360_Todo!$Y:$Y,$D57,JMB_Bugs_C360_Todo!$Z:$Z,$K$46)</f>
        <v>0</v>
      </c>
      <c r="M57" s="4">
        <v>11</v>
      </c>
      <c r="N57" s="4" t="s">
        <v>1315</v>
      </c>
      <c r="O57" s="4">
        <f>COUNTIFS(JMB_Bugs_C360_Todo!$K:$K,$N$45,JMB_Bugs_C360_Todo!$W:$W,$M57,JMB_Bugs_C360_Todo!$X:$X,'EVOLUCION BUGS C360'!$O$46)</f>
        <v>18</v>
      </c>
      <c r="P57" s="4">
        <f>COUNTIFS(JMB_Bugs_C360_Todo!$K:$K,$N$45,JMB_Bugs_C360_Todo!$W:$W,$M57,JMB_Bugs_C360_Todo!$X:$X,'EVOLUCION BUGS C360'!$P$46)</f>
        <v>23</v>
      </c>
      <c r="Q57" s="4">
        <f>COUNTIFS(JMB_Bugs_C360_Todo!$K:$K,$N$45,JMB_Bugs_C360_Todo!$W:$W,$M57,JMB_Bugs_C360_Todo!$X:$X,'EVOLUCION BUGS C360'!$Q$46)</f>
        <v>0</v>
      </c>
      <c r="R57" s="4">
        <f>COUNTIFS(JMB_Bugs_C360_Todo!$K:$K,$N$45,JMB_Bugs_C360_Todo!$Y:$Y,$M57,JMB_Bugs_C360_Todo!$Z:$Z,$R$46)</f>
        <v>14</v>
      </c>
      <c r="S57" s="4">
        <f>COUNTIFS(JMB_Bugs_C360_Todo!$K:$K,$N$45,JMB_Bugs_C360_Todo!$Y:$Y,$M57,JMB_Bugs_C360_Todo!$Z:$Z,$S$46)</f>
        <v>14</v>
      </c>
      <c r="T57" s="4">
        <f>COUNTIFS(JMB_Bugs_C360_Todo!$K:$K,$N$45,JMB_Bugs_C360_Todo!$Y:$Y,$M57,JMB_Bugs_C360_Todo!$Z:$Z,$T$46)</f>
        <v>0</v>
      </c>
      <c r="V57" s="4">
        <v>11</v>
      </c>
      <c r="W57" s="4" t="s">
        <v>1315</v>
      </c>
      <c r="X57" s="4">
        <f>COUNTIFS(JMB_Bugs_C360_Todo!$K:$K,$W$45,JMB_Bugs_C360_Todo!$W:$W,$V57,JMB_Bugs_C360_Todo!$X:$X,'EVOLUCION BUGS C360'!$X$46)</f>
        <v>0</v>
      </c>
      <c r="Y57" s="4">
        <f>COUNTIFS(JMB_Bugs_C360_Todo!$K:$K,$W$45,JMB_Bugs_C360_Todo!$W:$W,$V57,JMB_Bugs_C360_Todo!$X:$X,'EVOLUCION BUGS C360'!$Y$46)</f>
        <v>0</v>
      </c>
      <c r="Z57" s="4">
        <f>COUNTIFS(JMB_Bugs_C360_Todo!$K:$K,$W$45,JMB_Bugs_C360_Todo!$W:$W,$V57,JMB_Bugs_C360_Todo!$X:$X,'EVOLUCION BUGS C360'!$Z$46)</f>
        <v>0</v>
      </c>
      <c r="AA57" s="4">
        <f>COUNTIFS(JMB_Bugs_C360_Todo!$K:$K,$W$45,JMB_Bugs_C360_Todo!$Y:$Y,$V57,JMB_Bugs_C360_Todo!$Z:$Z,$AA$46)</f>
        <v>0</v>
      </c>
      <c r="AB57" s="4">
        <f>COUNTIFS(JMB_Bugs_C360_Todo!$K:$K,$W$45,JMB_Bugs_C360_Todo!$Y:$Y,$V57,JMB_Bugs_C360_Todo!$Z:$Z,$AB$46)</f>
        <v>0</v>
      </c>
      <c r="AC57" s="4">
        <f>COUNTIFS(JMB_Bugs_C360_Todo!$K:$K,$W$45,JMB_Bugs_C360_Todo!$Y:$Y,$V57,JMB_Bugs_C360_Todo!$Z:$Z,$AC$46)</f>
        <v>0</v>
      </c>
      <c r="BG57" s="67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9"/>
    </row>
    <row r="58" spans="4:85" x14ac:dyDescent="0.25">
      <c r="D58" s="4">
        <v>12</v>
      </c>
      <c r="E58" s="4" t="s">
        <v>1316</v>
      </c>
      <c r="F58" s="4">
        <f>COUNTIFS(JMB_Bugs_C360_Todo!$K:$K,$E$45,JMB_Bugs_C360_Todo!$W:$W,$D58,JMB_Bugs_C360_Todo!$X:$X,$F$46)</f>
        <v>4</v>
      </c>
      <c r="G58" s="4">
        <f>COUNTIFS(JMB_Bugs_C360_Todo!$K:$K,$E$45,JMB_Bugs_C360_Todo!$W:$W,$D58,JMB_Bugs_C360_Todo!$X:$X,$G$46)</f>
        <v>24</v>
      </c>
      <c r="H58" s="4">
        <f>COUNTIFS(JMB_Bugs_C360_Todo!$K:$K,$E$45,JMB_Bugs_C360_Todo!$W:$W,$D58,JMB_Bugs_C360_Todo!$X:$X,$H$46)</f>
        <v>0</v>
      </c>
      <c r="I58" s="4">
        <f>COUNTIFS(JMB_Bugs_C360_Todo!$K:$K,$E$45,JMB_Bugs_C360_Todo!$Y:$Y,$D58,JMB_Bugs_C360_Todo!$Z:$Z,$I$46)</f>
        <v>1</v>
      </c>
      <c r="J58" s="4">
        <f>COUNTIFS(JMB_Bugs_C360_Todo!$K:$K,$E$45,JMB_Bugs_C360_Todo!$Y:$Y,$D58,JMB_Bugs_C360_Todo!$Z:$Z,$J$46)</f>
        <v>33</v>
      </c>
      <c r="K58" s="4">
        <f>COUNTIFS(JMB_Bugs_C360_Todo!$K:$K,$E$45,JMB_Bugs_C360_Todo!$Y:$Y,$D58,JMB_Bugs_C360_Todo!$Z:$Z,$K$46)</f>
        <v>0</v>
      </c>
      <c r="M58" s="4">
        <v>12</v>
      </c>
      <c r="N58" s="4" t="s">
        <v>1316</v>
      </c>
      <c r="O58" s="4">
        <f>COUNTIFS(JMB_Bugs_C360_Todo!$K:$K,$N$45,JMB_Bugs_C360_Todo!$W:$W,$M58,JMB_Bugs_C360_Todo!$X:$X,'EVOLUCION BUGS C360'!$O$46)</f>
        <v>9</v>
      </c>
      <c r="P58" s="4">
        <f>COUNTIFS(JMB_Bugs_C360_Todo!$K:$K,$N$45,JMB_Bugs_C360_Todo!$W:$W,$M58,JMB_Bugs_C360_Todo!$X:$X,'EVOLUCION BUGS C360'!$P$46)</f>
        <v>18</v>
      </c>
      <c r="Q58" s="4">
        <f>COUNTIFS(JMB_Bugs_C360_Todo!$K:$K,$N$45,JMB_Bugs_C360_Todo!$W:$W,$M58,JMB_Bugs_C360_Todo!$X:$X,'EVOLUCION BUGS C360'!$Q$46)</f>
        <v>0</v>
      </c>
      <c r="R58" s="4">
        <f>COUNTIFS(JMB_Bugs_C360_Todo!$K:$K,$N$45,JMB_Bugs_C360_Todo!$Y:$Y,$M58,JMB_Bugs_C360_Todo!$Z:$Z,$R$46)</f>
        <v>23</v>
      </c>
      <c r="S58" s="4">
        <f>COUNTIFS(JMB_Bugs_C360_Todo!$K:$K,$N$45,JMB_Bugs_C360_Todo!$Y:$Y,$M58,JMB_Bugs_C360_Todo!$Z:$Z,$S$46)</f>
        <v>15</v>
      </c>
      <c r="T58" s="4">
        <f>COUNTIFS(JMB_Bugs_C360_Todo!$K:$K,$N$45,JMB_Bugs_C360_Todo!$Y:$Y,$M58,JMB_Bugs_C360_Todo!$Z:$Z,$T$46)</f>
        <v>0</v>
      </c>
      <c r="V58" s="4">
        <v>12</v>
      </c>
      <c r="W58" s="4" t="s">
        <v>1316</v>
      </c>
      <c r="X58" s="4">
        <f>COUNTIFS(JMB_Bugs_C360_Todo!$K:$K,$W$45,JMB_Bugs_C360_Todo!$W:$W,$V58,JMB_Bugs_C360_Todo!$X:$X,'EVOLUCION BUGS C360'!$X$46)</f>
        <v>0</v>
      </c>
      <c r="Y58" s="4">
        <f>COUNTIFS(JMB_Bugs_C360_Todo!$K:$K,$W$45,JMB_Bugs_C360_Todo!$W:$W,$V58,JMB_Bugs_C360_Todo!$X:$X,'EVOLUCION BUGS C360'!$Y$46)</f>
        <v>0</v>
      </c>
      <c r="Z58" s="4">
        <f>COUNTIFS(JMB_Bugs_C360_Todo!$K:$K,$W$45,JMB_Bugs_C360_Todo!$W:$W,$V58,JMB_Bugs_C360_Todo!$X:$X,'EVOLUCION BUGS C360'!$Z$46)</f>
        <v>0</v>
      </c>
      <c r="AA58" s="4">
        <f>COUNTIFS(JMB_Bugs_C360_Todo!$K:$K,$W$45,JMB_Bugs_C360_Todo!$Y:$Y,$V58,JMB_Bugs_C360_Todo!$Z:$Z,$AA$46)</f>
        <v>0</v>
      </c>
      <c r="AB58" s="4">
        <f>COUNTIFS(JMB_Bugs_C360_Todo!$K:$K,$W$45,JMB_Bugs_C360_Todo!$Y:$Y,$V58,JMB_Bugs_C360_Todo!$Z:$Z,$AB$46)</f>
        <v>0</v>
      </c>
      <c r="AC58" s="4">
        <f>COUNTIFS(JMB_Bugs_C360_Todo!$K:$K,$W$45,JMB_Bugs_C360_Todo!$Y:$Y,$V58,JMB_Bugs_C360_Todo!$Z:$Z,$AC$46)</f>
        <v>0</v>
      </c>
      <c r="BG58" s="67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9"/>
    </row>
    <row r="59" spans="4:85" x14ac:dyDescent="0.25">
      <c r="F59" s="66">
        <f>SUM(F47:F58)</f>
        <v>7</v>
      </c>
      <c r="G59" s="66">
        <f>SUM(G47:G58)</f>
        <v>491</v>
      </c>
      <c r="H59" s="66">
        <f>SUM(H47:H58)</f>
        <v>25</v>
      </c>
      <c r="I59" s="66">
        <f t="shared" ref="I59:J59" si="1">SUM(I47:I58)</f>
        <v>1</v>
      </c>
      <c r="J59" s="66">
        <f t="shared" si="1"/>
        <v>475</v>
      </c>
      <c r="K59" s="66">
        <f>SUM(K47:K58)</f>
        <v>33</v>
      </c>
      <c r="O59" s="66">
        <f>SUM(O47:O58)</f>
        <v>89</v>
      </c>
      <c r="P59" s="66">
        <f>SUM(P47:P58)</f>
        <v>178</v>
      </c>
      <c r="Q59" s="66">
        <f>SUM(Q47:Q58)</f>
        <v>5</v>
      </c>
      <c r="R59" s="66">
        <f t="shared" ref="R59:T59" si="2">SUM(R47:R58)</f>
        <v>75</v>
      </c>
      <c r="S59" s="66">
        <f t="shared" si="2"/>
        <v>168</v>
      </c>
      <c r="T59" s="66">
        <f t="shared" si="2"/>
        <v>10</v>
      </c>
      <c r="X59" s="66">
        <f>SUM(X47:X58)</f>
        <v>0</v>
      </c>
      <c r="Y59" s="66">
        <f>SUM(Y47:Y58)</f>
        <v>11</v>
      </c>
      <c r="Z59" s="66">
        <f>SUM(Z47:Z58)</f>
        <v>0</v>
      </c>
      <c r="AA59" s="66">
        <f t="shared" ref="AA59:AC59" si="3">SUM(AA47:AA58)</f>
        <v>0</v>
      </c>
      <c r="AB59" s="66">
        <f t="shared" si="3"/>
        <v>9</v>
      </c>
      <c r="AC59" s="66">
        <f t="shared" si="3"/>
        <v>1</v>
      </c>
      <c r="BG59" s="67"/>
      <c r="BH59" s="68"/>
      <c r="BI59" s="68"/>
      <c r="BJ59" s="68"/>
      <c r="BK59" s="68"/>
      <c r="BL59" s="68"/>
      <c r="BM59" s="68"/>
      <c r="BN59" s="68"/>
      <c r="BO59" s="68"/>
      <c r="BP59" s="68"/>
      <c r="BQ59" s="68"/>
      <c r="BR59" s="68"/>
      <c r="BS59" s="68"/>
      <c r="BT59" s="68"/>
      <c r="BU59" s="68"/>
      <c r="BV59" s="68"/>
      <c r="BW59" s="68"/>
      <c r="BX59" s="68"/>
      <c r="BY59" s="68"/>
      <c r="BZ59" s="68"/>
      <c r="CA59" s="68"/>
      <c r="CB59" s="68"/>
      <c r="CC59" s="68"/>
      <c r="CD59" s="68"/>
      <c r="CE59" s="68"/>
      <c r="CF59" s="68"/>
      <c r="CG59" s="69"/>
    </row>
    <row r="60" spans="4:85" x14ac:dyDescent="0.25">
      <c r="BG60" s="67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9"/>
    </row>
    <row r="61" spans="4:85" x14ac:dyDescent="0.25">
      <c r="E61" s="76" t="s">
        <v>1327</v>
      </c>
      <c r="F61" s="199" t="s">
        <v>1303</v>
      </c>
      <c r="G61" s="199"/>
      <c r="H61" s="199"/>
      <c r="I61" s="199" t="s">
        <v>1304</v>
      </c>
      <c r="J61" s="199"/>
      <c r="K61" s="199"/>
      <c r="BG61" s="67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9"/>
    </row>
    <row r="62" spans="4:85" x14ac:dyDescent="0.25">
      <c r="E62" s="74" t="s">
        <v>1302</v>
      </c>
      <c r="F62" s="74">
        <v>2023</v>
      </c>
      <c r="G62" s="74">
        <v>2024</v>
      </c>
      <c r="H62" s="74">
        <v>2025</v>
      </c>
      <c r="I62" s="74">
        <v>2023</v>
      </c>
      <c r="J62" s="74">
        <v>2024</v>
      </c>
      <c r="K62" s="74">
        <v>2025</v>
      </c>
      <c r="BG62" s="67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9"/>
    </row>
    <row r="63" spans="4:85" x14ac:dyDescent="0.25">
      <c r="E63" s="4" t="s">
        <v>1305</v>
      </c>
      <c r="F63" s="4">
        <f t="shared" ref="F63:K63" si="4">F47+O47+X47</f>
        <v>0</v>
      </c>
      <c r="G63" s="4">
        <f t="shared" si="4"/>
        <v>50</v>
      </c>
      <c r="H63" s="4">
        <f t="shared" si="4"/>
        <v>30</v>
      </c>
      <c r="I63" s="4">
        <f t="shared" si="4"/>
        <v>0</v>
      </c>
      <c r="J63" s="4">
        <f t="shared" si="4"/>
        <v>40</v>
      </c>
      <c r="K63" s="4">
        <f t="shared" si="4"/>
        <v>44</v>
      </c>
      <c r="BG63" s="67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9"/>
    </row>
    <row r="64" spans="4:85" x14ac:dyDescent="0.25">
      <c r="E64" s="4" t="s">
        <v>1306</v>
      </c>
      <c r="F64" s="4">
        <f t="shared" ref="F64:F74" si="5">F48+O48+X48</f>
        <v>0</v>
      </c>
      <c r="G64" s="4">
        <f t="shared" ref="G64:G74" si="6">G48+P48+Y48</f>
        <v>69</v>
      </c>
      <c r="H64" s="4">
        <f t="shared" ref="H64:H74" si="7">H48+Q48+Z48</f>
        <v>0</v>
      </c>
      <c r="I64" s="4">
        <f t="shared" ref="I64:I74" si="8">I48+R48+AA48</f>
        <v>0</v>
      </c>
      <c r="J64" s="4">
        <f t="shared" ref="J64:J74" si="9">J48+S48+AB48</f>
        <v>61</v>
      </c>
      <c r="K64" s="4">
        <f t="shared" ref="K64:K74" si="10">K48+T48+AC48</f>
        <v>0</v>
      </c>
      <c r="BG64" s="67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9"/>
    </row>
    <row r="65" spans="5:85" x14ac:dyDescent="0.25">
      <c r="E65" s="4" t="s">
        <v>1307</v>
      </c>
      <c r="F65" s="4">
        <f t="shared" si="5"/>
        <v>0</v>
      </c>
      <c r="G65" s="4">
        <f t="shared" si="6"/>
        <v>75</v>
      </c>
      <c r="H65" s="4">
        <f t="shared" si="7"/>
        <v>0</v>
      </c>
      <c r="I65" s="4">
        <f t="shared" si="8"/>
        <v>0</v>
      </c>
      <c r="J65" s="4">
        <f t="shared" si="9"/>
        <v>68</v>
      </c>
      <c r="K65" s="4">
        <f t="shared" si="10"/>
        <v>0</v>
      </c>
      <c r="BG65" s="67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9"/>
    </row>
    <row r="66" spans="5:85" x14ac:dyDescent="0.25">
      <c r="E66" s="4" t="s">
        <v>1308</v>
      </c>
      <c r="F66" s="4">
        <f t="shared" si="5"/>
        <v>0</v>
      </c>
      <c r="G66" s="4">
        <f t="shared" si="6"/>
        <v>53</v>
      </c>
      <c r="H66" s="4">
        <f t="shared" si="7"/>
        <v>0</v>
      </c>
      <c r="I66" s="4">
        <f t="shared" si="8"/>
        <v>0</v>
      </c>
      <c r="J66" s="4">
        <f t="shared" si="9"/>
        <v>70</v>
      </c>
      <c r="K66" s="4">
        <f t="shared" si="10"/>
        <v>0</v>
      </c>
      <c r="BG66" s="67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9"/>
    </row>
    <row r="67" spans="5:85" x14ac:dyDescent="0.25">
      <c r="E67" s="4" t="s">
        <v>1309</v>
      </c>
      <c r="F67" s="4">
        <f t="shared" si="5"/>
        <v>2</v>
      </c>
      <c r="G67" s="4">
        <f t="shared" si="6"/>
        <v>56</v>
      </c>
      <c r="H67" s="4">
        <f t="shared" si="7"/>
        <v>0</v>
      </c>
      <c r="I67" s="4">
        <f t="shared" si="8"/>
        <v>0</v>
      </c>
      <c r="J67" s="4">
        <f t="shared" si="9"/>
        <v>48</v>
      </c>
      <c r="K67" s="4">
        <f t="shared" si="10"/>
        <v>0</v>
      </c>
      <c r="BG67" s="67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9"/>
    </row>
    <row r="68" spans="5:85" x14ac:dyDescent="0.25">
      <c r="E68" s="4" t="s">
        <v>1310</v>
      </c>
      <c r="F68" s="4">
        <f t="shared" si="5"/>
        <v>6</v>
      </c>
      <c r="G68" s="4">
        <f t="shared" si="6"/>
        <v>45</v>
      </c>
      <c r="H68" s="4">
        <f t="shared" si="7"/>
        <v>0</v>
      </c>
      <c r="I68" s="4">
        <f t="shared" si="8"/>
        <v>0</v>
      </c>
      <c r="J68" s="4">
        <f t="shared" si="9"/>
        <v>44</v>
      </c>
      <c r="K68" s="4">
        <f t="shared" si="10"/>
        <v>0</v>
      </c>
      <c r="BG68" s="67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9"/>
    </row>
    <row r="69" spans="5:85" x14ac:dyDescent="0.25">
      <c r="E69" s="4" t="s">
        <v>1311</v>
      </c>
      <c r="F69" s="4">
        <f t="shared" si="5"/>
        <v>9</v>
      </c>
      <c r="G69" s="4">
        <f t="shared" si="6"/>
        <v>58</v>
      </c>
      <c r="H69" s="4">
        <f t="shared" si="7"/>
        <v>0</v>
      </c>
      <c r="I69" s="4">
        <f t="shared" si="8"/>
        <v>4</v>
      </c>
      <c r="J69" s="4">
        <f t="shared" si="9"/>
        <v>52</v>
      </c>
      <c r="K69" s="4">
        <f t="shared" si="10"/>
        <v>0</v>
      </c>
      <c r="BG69" s="67"/>
      <c r="BH69" s="68"/>
      <c r="BI69" s="68"/>
      <c r="BJ69" s="68"/>
      <c r="BK69" s="68"/>
      <c r="BL69" s="68"/>
      <c r="BM69" s="68"/>
      <c r="BN69" s="68"/>
      <c r="BO69" s="68"/>
      <c r="BP69" s="68"/>
      <c r="BQ69" s="68"/>
      <c r="BR69" s="68"/>
      <c r="BS69" s="68"/>
      <c r="BT69" s="68"/>
      <c r="BU69" s="68"/>
      <c r="BV69" s="68"/>
      <c r="BW69" s="68"/>
      <c r="BX69" s="68"/>
      <c r="BY69" s="68"/>
      <c r="BZ69" s="68"/>
      <c r="CA69" s="68"/>
      <c r="CB69" s="68"/>
      <c r="CC69" s="68"/>
      <c r="CD69" s="68"/>
      <c r="CE69" s="68"/>
      <c r="CF69" s="68"/>
      <c r="CG69" s="69"/>
    </row>
    <row r="70" spans="5:85" x14ac:dyDescent="0.25">
      <c r="E70" s="4" t="s">
        <v>1312</v>
      </c>
      <c r="F70" s="4">
        <f t="shared" si="5"/>
        <v>6</v>
      </c>
      <c r="G70" s="4">
        <f t="shared" si="6"/>
        <v>42</v>
      </c>
      <c r="H70" s="4">
        <f t="shared" si="7"/>
        <v>0</v>
      </c>
      <c r="I70" s="4">
        <f t="shared" si="8"/>
        <v>1</v>
      </c>
      <c r="J70" s="4">
        <f t="shared" si="9"/>
        <v>51</v>
      </c>
      <c r="K70" s="4">
        <f t="shared" si="10"/>
        <v>0</v>
      </c>
      <c r="BG70" s="67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9"/>
    </row>
    <row r="71" spans="5:85" x14ac:dyDescent="0.25">
      <c r="E71" s="4" t="s">
        <v>1313</v>
      </c>
      <c r="F71" s="4">
        <f t="shared" si="5"/>
        <v>18</v>
      </c>
      <c r="G71" s="4">
        <f t="shared" si="6"/>
        <v>68</v>
      </c>
      <c r="H71" s="4">
        <f t="shared" si="7"/>
        <v>0</v>
      </c>
      <c r="I71" s="4">
        <f t="shared" si="8"/>
        <v>14</v>
      </c>
      <c r="J71" s="4">
        <f t="shared" si="9"/>
        <v>58</v>
      </c>
      <c r="K71" s="4">
        <f t="shared" si="10"/>
        <v>0</v>
      </c>
      <c r="BG71" s="67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9"/>
    </row>
    <row r="72" spans="5:85" x14ac:dyDescent="0.25">
      <c r="E72" s="4" t="s">
        <v>1314</v>
      </c>
      <c r="F72" s="4">
        <f t="shared" si="5"/>
        <v>22</v>
      </c>
      <c r="G72" s="4">
        <f t="shared" si="6"/>
        <v>63</v>
      </c>
      <c r="H72" s="4">
        <f t="shared" si="7"/>
        <v>0</v>
      </c>
      <c r="I72" s="4">
        <f t="shared" si="8"/>
        <v>19</v>
      </c>
      <c r="J72" s="4">
        <f t="shared" si="9"/>
        <v>63</v>
      </c>
      <c r="K72" s="4">
        <f t="shared" si="10"/>
        <v>0</v>
      </c>
      <c r="BG72" s="67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9"/>
    </row>
    <row r="73" spans="5:85" x14ac:dyDescent="0.25">
      <c r="E73" s="4" t="s">
        <v>1315</v>
      </c>
      <c r="F73" s="4">
        <f t="shared" si="5"/>
        <v>20</v>
      </c>
      <c r="G73" s="4">
        <f t="shared" si="6"/>
        <v>59</v>
      </c>
      <c r="H73" s="4">
        <f t="shared" si="7"/>
        <v>0</v>
      </c>
      <c r="I73" s="4">
        <f t="shared" si="8"/>
        <v>14</v>
      </c>
      <c r="J73" s="4">
        <f t="shared" si="9"/>
        <v>49</v>
      </c>
      <c r="K73" s="4">
        <f t="shared" si="10"/>
        <v>0</v>
      </c>
      <c r="BG73" s="67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9"/>
    </row>
    <row r="74" spans="5:85" x14ac:dyDescent="0.25">
      <c r="E74" s="4" t="s">
        <v>1316</v>
      </c>
      <c r="F74" s="4">
        <f t="shared" si="5"/>
        <v>13</v>
      </c>
      <c r="G74" s="4">
        <f t="shared" si="6"/>
        <v>42</v>
      </c>
      <c r="H74" s="4">
        <f t="shared" si="7"/>
        <v>0</v>
      </c>
      <c r="I74" s="4">
        <f t="shared" si="8"/>
        <v>24</v>
      </c>
      <c r="J74" s="4">
        <f t="shared" si="9"/>
        <v>48</v>
      </c>
      <c r="K74" s="4">
        <f t="shared" si="10"/>
        <v>0</v>
      </c>
      <c r="BG74" s="67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9"/>
    </row>
    <row r="75" spans="5:85" x14ac:dyDescent="0.25">
      <c r="F75" s="66">
        <f>SUM(F63:F74)</f>
        <v>96</v>
      </c>
      <c r="G75" s="66">
        <f>SUM(G63:G74)</f>
        <v>680</v>
      </c>
      <c r="H75" s="66">
        <f>SUM(H63:H74)</f>
        <v>30</v>
      </c>
      <c r="I75" s="66">
        <f t="shared" ref="I75" si="11">SUM(I63:I74)</f>
        <v>76</v>
      </c>
      <c r="J75" s="66">
        <f t="shared" ref="J75:K75" si="12">SUM(J63:J74)</f>
        <v>652</v>
      </c>
      <c r="K75" s="66">
        <f t="shared" si="12"/>
        <v>44</v>
      </c>
      <c r="BG75" s="67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9"/>
    </row>
    <row r="76" spans="5:85" x14ac:dyDescent="0.25">
      <c r="BG76" s="67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9"/>
    </row>
    <row r="77" spans="5:85" ht="18.75" x14ac:dyDescent="0.25">
      <c r="F77" s="199" t="s">
        <v>1303</v>
      </c>
      <c r="G77" s="199"/>
      <c r="H77" s="199"/>
      <c r="I77" s="199" t="s">
        <v>1304</v>
      </c>
      <c r="J77" s="199"/>
      <c r="K77" s="199"/>
      <c r="O77" s="76" t="s">
        <v>3494</v>
      </c>
      <c r="P77" s="76"/>
      <c r="Q77" s="76"/>
      <c r="BG77" s="67"/>
      <c r="BH77" s="68"/>
      <c r="BI77" s="203" t="s">
        <v>1322</v>
      </c>
      <c r="BJ77" s="203"/>
      <c r="BK77" s="203"/>
      <c r="BL77" s="77">
        <f>O7</f>
        <v>272</v>
      </c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9"/>
    </row>
    <row r="78" spans="5:85" ht="18.75" x14ac:dyDescent="0.25">
      <c r="E78" s="76" t="s">
        <v>1345</v>
      </c>
      <c r="F78" s="74">
        <v>2023</v>
      </c>
      <c r="G78" s="74">
        <v>2024</v>
      </c>
      <c r="H78" s="74">
        <v>2025</v>
      </c>
      <c r="I78" s="74">
        <v>2023</v>
      </c>
      <c r="J78" s="74">
        <v>2024</v>
      </c>
      <c r="K78" s="74">
        <v>2025</v>
      </c>
      <c r="N78" s="76" t="s">
        <v>1345</v>
      </c>
      <c r="O78" s="74">
        <v>2023</v>
      </c>
      <c r="P78" s="74">
        <v>2024</v>
      </c>
      <c r="Q78" s="74">
        <v>2025</v>
      </c>
      <c r="BG78" s="67"/>
      <c r="BH78" s="68"/>
      <c r="BI78" s="203" t="s">
        <v>1325</v>
      </c>
      <c r="BJ78" s="203"/>
      <c r="BK78" s="203"/>
      <c r="BL78" s="77">
        <f>P7</f>
        <v>89</v>
      </c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9"/>
    </row>
    <row r="79" spans="5:85" ht="18.75" x14ac:dyDescent="0.25">
      <c r="E79" s="74" t="s">
        <v>680</v>
      </c>
      <c r="F79" s="4">
        <f>COUNTIFS(JMB_Bugs_C360_Todo!$M:$M,E79,JMB_Bugs_C360_Todo!$X:$X,F$78)</f>
        <v>0</v>
      </c>
      <c r="G79" s="4">
        <f>COUNTIFS(JMB_Bugs_C360_Todo!$M:$M,E79,JMB_Bugs_C360_Todo!$X:$X,G$78)</f>
        <v>1</v>
      </c>
      <c r="H79" s="4">
        <f>COUNTIFS(JMB_Bugs_C360_Todo!$M:$M,E79,JMB_Bugs_C360_Todo!$X:$X,H$78)</f>
        <v>1</v>
      </c>
      <c r="I79" s="4">
        <f>COUNTIFS(JMB_Bugs_C360_Todo!$M:$M,E79,JMB_Bugs_C360_Todo!$Z:$Z,I$78)</f>
        <v>0</v>
      </c>
      <c r="J79" s="4">
        <f>COUNTIFS(JMB_Bugs_C360_Todo!$M:$M,E79,JMB_Bugs_C360_Todo!$Z:$Z,J$78)</f>
        <v>1</v>
      </c>
      <c r="K79" s="4">
        <f>COUNTIFS(JMB_Bugs_C360_Todo!$M:$M,E79,JMB_Bugs_C360_Todo!$Z:$Z,K$78)</f>
        <v>1</v>
      </c>
      <c r="N79" s="74" t="s">
        <v>680</v>
      </c>
      <c r="O79" s="4">
        <f>IFERROR(AVERAGEIFS(JMB_Bugs_C360_Todo!$AA:$AA,JMB_Bugs_C360_Todo!$M:$M,N79,JMB_Bugs_C360_Todo!$D:$D,"CERRADO",JMB_Bugs_C360_Todo!$Z:$Z,O$78),0)</f>
        <v>0</v>
      </c>
      <c r="P79" s="4">
        <f>AVERAGEIFS(JMB_Bugs_C360_Todo!$AA:$AA,JMB_Bugs_C360_Todo!$M:$M,N79,JMB_Bugs_C360_Todo!$D:$D,"CERRADO",JMB_Bugs_C360_Todo!$Z:$Z,P$78)</f>
        <v>62.830183240737824</v>
      </c>
      <c r="Q79" s="4">
        <f>AVERAGEIFS(JMB_Bugs_C360_Todo!$AA:$AA,JMB_Bugs_C360_Todo!$M:$M,N79,JMB_Bugs_C360_Todo!$D:$D,"CERRADO",JMB_Bugs_C360_Todo!$Z:$Z,Q$78)</f>
        <v>0.9720973726871307</v>
      </c>
      <c r="BG79" s="67"/>
      <c r="BH79" s="68"/>
      <c r="BI79" s="203" t="s">
        <v>1326</v>
      </c>
      <c r="BJ79" s="203"/>
      <c r="BK79" s="203"/>
      <c r="BL79" s="77">
        <f>Q7</f>
        <v>178</v>
      </c>
      <c r="BM79" s="68"/>
      <c r="BN79" s="68"/>
      <c r="BO79" s="68"/>
      <c r="BP79" s="68"/>
      <c r="BQ79" s="68"/>
      <c r="BR79" s="68"/>
      <c r="BS79" s="68"/>
      <c r="BT79" s="68"/>
      <c r="BU79" s="68"/>
      <c r="BV79" s="68"/>
      <c r="BW79" s="68"/>
      <c r="BX79" s="68"/>
      <c r="BY79" s="68"/>
      <c r="BZ79" s="68"/>
      <c r="CA79" s="68"/>
      <c r="CB79" s="68"/>
      <c r="CC79" s="68"/>
      <c r="CD79" s="68"/>
      <c r="CE79" s="68"/>
      <c r="CF79" s="68"/>
      <c r="CG79" s="69"/>
    </row>
    <row r="80" spans="5:85" x14ac:dyDescent="0.25">
      <c r="E80" s="74" t="s">
        <v>580</v>
      </c>
      <c r="F80" s="4">
        <f>COUNTIFS(JMB_Bugs_C360_Todo!$M:$M,E80,JMB_Bugs_C360_Todo!$X:$X,F$78)</f>
        <v>2</v>
      </c>
      <c r="G80" s="4">
        <f>COUNTIFS(JMB_Bugs_C360_Todo!$M:$M,E80,JMB_Bugs_C360_Todo!$X:$X,G$78)</f>
        <v>30</v>
      </c>
      <c r="H80" s="4">
        <f>COUNTIFS(JMB_Bugs_C360_Todo!$M:$M,E80,JMB_Bugs_C360_Todo!$X:$X,H$78)</f>
        <v>4</v>
      </c>
      <c r="I80" s="4">
        <f>COUNTIFS(JMB_Bugs_C360_Todo!$M:$M,E80,JMB_Bugs_C360_Todo!$Z:$Z,I$78)</f>
        <v>0</v>
      </c>
      <c r="J80" s="4">
        <f>COUNTIFS(JMB_Bugs_C360_Todo!$M:$M,E80,JMB_Bugs_C360_Todo!$Z:$Z,J$78)</f>
        <v>31</v>
      </c>
      <c r="K80" s="4">
        <f>COUNTIFS(JMB_Bugs_C360_Todo!$M:$M,E80,JMB_Bugs_C360_Todo!$Z:$Z,K$78)</f>
        <v>4</v>
      </c>
      <c r="N80" s="74" t="s">
        <v>580</v>
      </c>
      <c r="O80" s="4">
        <f>IFERROR(AVERAGEIFS(JMB_Bugs_C360_Todo!$AA:$AA,JMB_Bugs_C360_Todo!$M:$M,N80,JMB_Bugs_C360_Todo!$D:$D,"CERRADO",JMB_Bugs_C360_Todo!$Z:$Z,O$78),0)</f>
        <v>0</v>
      </c>
      <c r="P80" s="4">
        <f>AVERAGEIFS(JMB_Bugs_C360_Todo!$AA:$AA,JMB_Bugs_C360_Todo!$M:$M,N80,JMB_Bugs_C360_Todo!$D:$D,"CERRADO",JMB_Bugs_C360_Todo!$Z:$Z,P$78)</f>
        <v>7.1974766582854253</v>
      </c>
      <c r="Q80" s="4">
        <f>AVERAGEIFS(JMB_Bugs_C360_Todo!$AA:$AA,JMB_Bugs_C360_Todo!$M:$M,N80,JMB_Bugs_C360_Todo!$D:$D,"CERRADO",JMB_Bugs_C360_Todo!$Z:$Z,Q$78)</f>
        <v>1.9328615933651843</v>
      </c>
      <c r="BG80" s="67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9"/>
    </row>
    <row r="81" spans="5:85" x14ac:dyDescent="0.25">
      <c r="E81" s="74" t="s">
        <v>570</v>
      </c>
      <c r="F81" s="4">
        <f>COUNTIFS(JMB_Bugs_C360_Todo!$M:$M,E81,JMB_Bugs_C360_Todo!$X:$X,F$78)</f>
        <v>25</v>
      </c>
      <c r="G81" s="4">
        <f>COUNTIFS(JMB_Bugs_C360_Todo!$M:$M,E81,JMB_Bugs_C360_Todo!$X:$X,G$78)</f>
        <v>431</v>
      </c>
      <c r="H81" s="4">
        <f>COUNTIFS(JMB_Bugs_C360_Todo!$M:$M,E81,JMB_Bugs_C360_Todo!$X:$X,H$78)</f>
        <v>23</v>
      </c>
      <c r="I81" s="4">
        <f>COUNTIFS(JMB_Bugs_C360_Todo!$M:$M,E81,JMB_Bugs_C360_Todo!$Z:$Z,I$78)</f>
        <v>14</v>
      </c>
      <c r="J81" s="4">
        <f>COUNTIFS(JMB_Bugs_C360_Todo!$M:$M,E81,JMB_Bugs_C360_Todo!$Z:$Z,J$78)</f>
        <v>421</v>
      </c>
      <c r="K81" s="4">
        <f>COUNTIFS(JMB_Bugs_C360_Todo!$M:$M,E81,JMB_Bugs_C360_Todo!$Z:$Z,K$78)</f>
        <v>24</v>
      </c>
      <c r="N81" s="74" t="s">
        <v>570</v>
      </c>
      <c r="O81" s="4">
        <f>IFERROR(AVERAGEIFS(JMB_Bugs_C360_Todo!$AA:$AA,JMB_Bugs_C360_Todo!$M:$M,N81,JMB_Bugs_C360_Todo!$D:$D,"CERRADO",JMB_Bugs_C360_Todo!$Z:$Z,O$78),0)</f>
        <v>29.842874261574615</v>
      </c>
      <c r="P81" s="4">
        <f>AVERAGEIFS(JMB_Bugs_C360_Todo!$AA:$AA,JMB_Bugs_C360_Todo!$M:$M,N81,JMB_Bugs_C360_Todo!$D:$D,"CERRADO",JMB_Bugs_C360_Todo!$Z:$Z,P$78)</f>
        <v>10.973087967005245</v>
      </c>
      <c r="Q81" s="4">
        <f>AVERAGEIFS(JMB_Bugs_C360_Todo!$AA:$AA,JMB_Bugs_C360_Todo!$M:$M,N81,JMB_Bugs_C360_Todo!$D:$D,"CERRADO",JMB_Bugs_C360_Todo!$Z:$Z,Q$78)</f>
        <v>21.923968613315775</v>
      </c>
      <c r="BG81" s="67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9"/>
    </row>
    <row r="82" spans="5:85" x14ac:dyDescent="0.25">
      <c r="BG82" s="67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9"/>
    </row>
    <row r="83" spans="5:85" x14ac:dyDescent="0.25">
      <c r="BG83" s="67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9"/>
    </row>
    <row r="84" spans="5:85" x14ac:dyDescent="0.25">
      <c r="BG84" s="67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9"/>
    </row>
    <row r="85" spans="5:85" x14ac:dyDescent="0.25">
      <c r="BG85" s="67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9"/>
    </row>
    <row r="86" spans="5:85" x14ac:dyDescent="0.25">
      <c r="BG86" s="67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9"/>
    </row>
    <row r="87" spans="5:85" x14ac:dyDescent="0.25">
      <c r="BG87" s="67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9"/>
    </row>
    <row r="88" spans="5:85" x14ac:dyDescent="0.25">
      <c r="BG88" s="67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9"/>
    </row>
    <row r="89" spans="5:85" x14ac:dyDescent="0.25">
      <c r="BG89" s="67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68"/>
      <c r="BS89" s="68"/>
      <c r="BT89" s="68"/>
      <c r="BU89" s="68"/>
      <c r="BV89" s="68"/>
      <c r="BW89" s="68"/>
      <c r="BX89" s="68"/>
      <c r="BY89" s="68"/>
      <c r="BZ89" s="68"/>
      <c r="CA89" s="68"/>
      <c r="CB89" s="68"/>
      <c r="CC89" s="68"/>
      <c r="CD89" s="68"/>
      <c r="CE89" s="68"/>
      <c r="CF89" s="68"/>
      <c r="CG89" s="69"/>
    </row>
    <row r="90" spans="5:85" x14ac:dyDescent="0.25">
      <c r="BG90" s="67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9"/>
    </row>
    <row r="91" spans="5:85" x14ac:dyDescent="0.25">
      <c r="BG91" s="67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9"/>
    </row>
    <row r="92" spans="5:85" x14ac:dyDescent="0.25">
      <c r="BG92" s="67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9"/>
    </row>
    <row r="93" spans="5:85" x14ac:dyDescent="0.25">
      <c r="BG93" s="67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9"/>
    </row>
    <row r="94" spans="5:85" x14ac:dyDescent="0.25">
      <c r="BG94" s="67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9"/>
    </row>
    <row r="95" spans="5:85" x14ac:dyDescent="0.25">
      <c r="BG95" s="67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9"/>
    </row>
    <row r="96" spans="5:85" x14ac:dyDescent="0.25">
      <c r="BG96" s="67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9"/>
    </row>
    <row r="97" spans="2:85" x14ac:dyDescent="0.25">
      <c r="BG97" s="67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9"/>
    </row>
    <row r="98" spans="2:85" x14ac:dyDescent="0.25">
      <c r="Z98" s="130"/>
      <c r="BG98" s="67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9"/>
    </row>
    <row r="99" spans="2:85" x14ac:dyDescent="0.25">
      <c r="E99" s="4" t="s">
        <v>4240</v>
      </c>
      <c r="Q99" s="4" t="s">
        <v>4242</v>
      </c>
      <c r="AB99" s="4" t="s">
        <v>4244</v>
      </c>
      <c r="BG99" s="67"/>
      <c r="BH99" s="68"/>
      <c r="BI99" s="68"/>
      <c r="BJ99" s="68"/>
      <c r="BK99" s="68"/>
      <c r="BL99" s="68"/>
      <c r="BM99" s="68"/>
      <c r="BN99" s="68"/>
      <c r="BO99" s="68"/>
      <c r="BP99" s="68"/>
      <c r="BQ99" s="68"/>
      <c r="BR99" s="68"/>
      <c r="BS99" s="68"/>
      <c r="BT99" s="68"/>
      <c r="BU99" s="68"/>
      <c r="BV99" s="68"/>
      <c r="BW99" s="68"/>
      <c r="BX99" s="68"/>
      <c r="BY99" s="68"/>
      <c r="BZ99" s="68"/>
      <c r="CA99" s="68"/>
      <c r="CB99" s="68"/>
      <c r="CC99" s="68"/>
      <c r="CD99" s="68"/>
      <c r="CE99" s="68"/>
      <c r="CF99" s="68"/>
      <c r="CG99" s="69"/>
    </row>
    <row r="100" spans="2:85" x14ac:dyDescent="0.25">
      <c r="B100" s="4" t="s">
        <v>131</v>
      </c>
      <c r="E100" s="76" t="s">
        <v>1327</v>
      </c>
      <c r="F100" s="199">
        <v>2024</v>
      </c>
      <c r="G100" s="199"/>
      <c r="H100" s="199"/>
      <c r="I100" s="199">
        <v>2025</v>
      </c>
      <c r="J100" s="199"/>
      <c r="K100" s="199"/>
      <c r="N100" s="4" t="s">
        <v>131</v>
      </c>
      <c r="Q100" s="76" t="s">
        <v>1327</v>
      </c>
      <c r="R100" s="199">
        <v>2024</v>
      </c>
      <c r="S100" s="199"/>
      <c r="T100" s="199"/>
      <c r="U100" s="199">
        <v>2025</v>
      </c>
      <c r="V100" s="199"/>
      <c r="W100" s="199"/>
      <c r="Y100" s="4" t="s">
        <v>131</v>
      </c>
      <c r="AB100" s="76" t="s">
        <v>1327</v>
      </c>
      <c r="AC100" s="199">
        <v>2024</v>
      </c>
      <c r="AD100" s="199"/>
      <c r="AE100" s="199"/>
      <c r="AF100" s="199">
        <v>2025</v>
      </c>
      <c r="AG100" s="199"/>
      <c r="AH100" s="199"/>
      <c r="BG100" s="67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9"/>
    </row>
    <row r="101" spans="2:85" x14ac:dyDescent="0.25">
      <c r="E101" s="74" t="s">
        <v>1302</v>
      </c>
      <c r="F101" s="206" t="s">
        <v>212</v>
      </c>
      <c r="G101" s="207" t="s">
        <v>736</v>
      </c>
      <c r="H101" s="208" t="s">
        <v>128</v>
      </c>
      <c r="I101" s="206" t="s">
        <v>212</v>
      </c>
      <c r="J101" s="207" t="s">
        <v>736</v>
      </c>
      <c r="K101" s="208" t="s">
        <v>128</v>
      </c>
      <c r="Q101" s="74" t="s">
        <v>1302</v>
      </c>
      <c r="R101" s="206" t="s">
        <v>212</v>
      </c>
      <c r="S101" s="207" t="s">
        <v>736</v>
      </c>
      <c r="T101" s="208" t="s">
        <v>128</v>
      </c>
      <c r="U101" s="206" t="s">
        <v>212</v>
      </c>
      <c r="V101" s="207" t="s">
        <v>736</v>
      </c>
      <c r="W101" s="208" t="s">
        <v>128</v>
      </c>
      <c r="AB101" s="74" t="s">
        <v>1302</v>
      </c>
      <c r="AC101" s="212" t="s">
        <v>212</v>
      </c>
      <c r="AD101" s="213" t="s">
        <v>736</v>
      </c>
      <c r="AE101" s="214" t="s">
        <v>128</v>
      </c>
      <c r="AF101" s="212" t="s">
        <v>212</v>
      </c>
      <c r="AG101" s="213" t="s">
        <v>736</v>
      </c>
      <c r="AH101" s="214" t="s">
        <v>128</v>
      </c>
      <c r="BG101" s="67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9"/>
    </row>
    <row r="102" spans="2:85" x14ac:dyDescent="0.25">
      <c r="D102" s="4">
        <v>1</v>
      </c>
      <c r="E102" s="4" t="s">
        <v>1305</v>
      </c>
      <c r="F102" s="209">
        <f>COUNTIFS(JMB_Bugs_C360_Todo!$K:$K,$B$100,JMB_Bugs_C360_Todo!$Y:$Y,D102,JMB_Bugs_C360_Todo!$H:$H,'EVOLUCION BUGS C360'!F$101,JMB_Bugs_C360_Todo!$Z:$Z,$F$100)</f>
        <v>1</v>
      </c>
      <c r="G102" s="209">
        <f>COUNTIFS(JMB_Bugs_C360_Todo!$K:$K,$B$100,JMB_Bugs_C360_Todo!$Y:$Y,D102,JMB_Bugs_C360_Todo!$H:$H,'EVOLUCION BUGS C360'!G$101,JMB_Bugs_C360_Todo!$Z:$Z,$F$100)</f>
        <v>0</v>
      </c>
      <c r="H102" s="209">
        <f>COUNTIFS(JMB_Bugs_C360_Todo!$K:$K,$B$100,JMB_Bugs_C360_Todo!$Y:$Y,D102,JMB_Bugs_C360_Todo!$H:$H,'EVOLUCION BUGS C360'!H$101,JMB_Bugs_C360_Todo!$Z:$Z,$F$100)</f>
        <v>27</v>
      </c>
      <c r="I102" s="209">
        <f>COUNTIFS(JMB_Bugs_C360_Todo!$K:$K,$B$100,JMB_Bugs_C360_Todo!$Y:$Y,D102,JMB_Bugs_C360_Todo!$H:$H,'EVOLUCION BUGS C360'!I$101,JMB_Bugs_C360_Todo!$Z:$Z,$I$100)</f>
        <v>2</v>
      </c>
      <c r="J102" s="209">
        <f>COUNTIFS(JMB_Bugs_C360_Todo!$K:$K,$B$100,JMB_Bugs_C360_Todo!$Y:$Y,D102,JMB_Bugs_C360_Todo!$H:$H,'EVOLUCION BUGS C360'!J$101,JMB_Bugs_C360_Todo!$Z:$Z,$I$100)</f>
        <v>0</v>
      </c>
      <c r="K102" s="209">
        <f>COUNTIFS(JMB_Bugs_C360_Todo!$K:$K,$B$100,JMB_Bugs_C360_Todo!$Y:$Y,D102,JMB_Bugs_C360_Todo!$H:$H,'EVOLUCION BUGS C360'!K$101,JMB_Bugs_C360_Todo!$Z:$Z,$I$100)</f>
        <v>31</v>
      </c>
      <c r="P102" s="4">
        <v>1</v>
      </c>
      <c r="Q102" s="4" t="s">
        <v>1305</v>
      </c>
      <c r="R102" s="210">
        <f>IFERROR(SUMIFS(JMB_Bugs_C360_Todo!$AA:$AA,JMB_Bugs_C360_Todo!$K:$K,$N$100,JMB_Bugs_C360_Todo!$Y:$Y,P102,JMB_Bugs_C360_Todo!$Z:$Z,$R$100,JMB_Bugs_C360_Todo!$H:$H,R$101)/F102,0)</f>
        <v>46.947954490744451</v>
      </c>
      <c r="S102" s="210">
        <f>IFERROR(SUMIFS(JMB_Bugs_C360_Todo!$AA:$AA,JMB_Bugs_C360_Todo!$K:$K,$N$100,JMB_Bugs_C360_Todo!$Y:$Y,P102,JMB_Bugs_C360_Todo!$Z:$Z,$R$100,JMB_Bugs_C360_Todo!$H:$H,S$101)/G102,0)</f>
        <v>0</v>
      </c>
      <c r="T102" s="210">
        <f>IFERROR(SUMIFS(JMB_Bugs_C360_Todo!$AA:$AA,JMB_Bugs_C360_Todo!$K:$K,$N$100,JMB_Bugs_C360_Todo!$Y:$Y,P102,JMB_Bugs_C360_Todo!$Z:$Z,$R$100,JMB_Bugs_C360_Todo!$H:$H,T$101)/H102,0)</f>
        <v>5.388061396175881</v>
      </c>
      <c r="U102" s="210">
        <f>IFERROR(SUMIFS(JMB_Bugs_C360_Todo!$AA:$AA,JMB_Bugs_C360_Todo!$K:$K,$N$100,JMB_Bugs_C360_Todo!$Y:$Y,P102,JMB_Bugs_C360_Todo!$Z:$Z,$U$100,JMB_Bugs_C360_Todo!$H:$H,U$101)/I102,0)</f>
        <v>48.286276498845837</v>
      </c>
      <c r="V102" s="210">
        <f>IFERROR(SUMIFS(JMB_Bugs_C360_Todo!$AA:$AA,JMB_Bugs_C360_Todo!$K:$K,$N$100,JMB_Bugs_C360_Todo!$Y:$Y,P102,JMB_Bugs_C360_Todo!$Z:$Z,$U$100,JMB_Bugs_C360_Todo!$H:$H,V$101)/J102,0)</f>
        <v>0</v>
      </c>
      <c r="W102" s="210">
        <f>IFERROR(SUMIFS(JMB_Bugs_C360_Todo!$AA:$AA,JMB_Bugs_C360_Todo!$K:$K,$N$100,JMB_Bugs_C360_Todo!$Y:$Y,P102,JMB_Bugs_C360_Todo!$Z:$Z,$U$100,JMB_Bugs_C360_Todo!$H:$H,W$101)/K102,0)</f>
        <v>58.941687812873553</v>
      </c>
      <c r="AB102" s="4" t="s">
        <v>569</v>
      </c>
      <c r="AC102" s="211">
        <f>COUNTIFS(JMB_Bugs_C360_Todo!$K:$K,$Y$100,JMB_Bugs_C360_Todo!$Z:$Z,$AC$100,JMB_Bugs_C360_Todo!$H:$H,AC$101,JMB_Bugs_C360_Todo!$L:$L,AB102)</f>
        <v>0</v>
      </c>
      <c r="AD102" s="211">
        <f>COUNTIFS(JMB_Bugs_C360_Todo!$K:$K,$Y$100,JMB_Bugs_C360_Todo!$Z:$Z,$AC$100,JMB_Bugs_C360_Todo!$H:$H,AD$101,JMB_Bugs_C360_Todo!$L:$L,AB102)</f>
        <v>0</v>
      </c>
      <c r="AE102" s="211">
        <f>COUNTIFS(JMB_Bugs_C360_Todo!$K:$K,$Y$100,JMB_Bugs_C360_Todo!$Z:$Z,$AC$100,JMB_Bugs_C360_Todo!$H:$H,AE$101,JMB_Bugs_C360_Todo!$L:$L,AB102)</f>
        <v>300</v>
      </c>
      <c r="AF102" s="211">
        <f>COUNTIFS(JMB_Bugs_C360_Todo!$K:$K,$Y$100,JMB_Bugs_C360_Todo!$Z:$Z,$AF$100,JMB_Bugs_C360_Todo!$H:$H,AF$101,JMB_Bugs_C360_Todo!$L:$L,AB102)</f>
        <v>0</v>
      </c>
      <c r="AG102" s="211">
        <f>COUNTIFS(JMB_Bugs_C360_Todo!$K:$K,$Y$100,JMB_Bugs_C360_Todo!$Z:$Z,$AF$100,JMB_Bugs_C360_Todo!$H:$H,AG$101,JMB_Bugs_C360_Todo!$L:$L,AB102)</f>
        <v>0</v>
      </c>
      <c r="AH102" s="211">
        <f>COUNTIFS(JMB_Bugs_C360_Todo!$K:$K,$Y$100,JMB_Bugs_C360_Todo!$Z:$Z,$AF$100,JMB_Bugs_C360_Todo!$H:$H,AH$101,JMB_Bugs_C360_Todo!$L:$L,AB102)</f>
        <v>17</v>
      </c>
      <c r="BG102" s="67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9"/>
    </row>
    <row r="103" spans="2:85" x14ac:dyDescent="0.25">
      <c r="D103" s="4">
        <v>2</v>
      </c>
      <c r="E103" s="4" t="s">
        <v>1306</v>
      </c>
      <c r="F103" s="209">
        <f>COUNTIFS(JMB_Bugs_C360_Todo!$K:$K,$B$100,JMB_Bugs_C360_Todo!$Y:$Y,D103,JMB_Bugs_C360_Todo!$H:$H,'EVOLUCION BUGS C360'!F$101,JMB_Bugs_C360_Todo!$Z:$Z,$F$100)</f>
        <v>1</v>
      </c>
      <c r="G103" s="209">
        <f>COUNTIFS(JMB_Bugs_C360_Todo!$K:$K,$B$100,JMB_Bugs_C360_Todo!$Y:$Y,D103,JMB_Bugs_C360_Todo!$H:$H,'EVOLUCION BUGS C360'!G$101,JMB_Bugs_C360_Todo!$Z:$Z,$F$100)</f>
        <v>0</v>
      </c>
      <c r="H103" s="209">
        <f>COUNTIFS(JMB_Bugs_C360_Todo!$K:$K,$B$100,JMB_Bugs_C360_Todo!$Y:$Y,D103,JMB_Bugs_C360_Todo!$H:$H,'EVOLUCION BUGS C360'!H$101,JMB_Bugs_C360_Todo!$Z:$Z,$F$100)</f>
        <v>42</v>
      </c>
      <c r="I103" s="209">
        <f>COUNTIFS(JMB_Bugs_C360_Todo!$K:$K,$B$100,JMB_Bugs_C360_Todo!$Y:$Y,D103,JMB_Bugs_C360_Todo!$H:$H,'EVOLUCION BUGS C360'!I$101,JMB_Bugs_C360_Todo!$Z:$Z,$I$100)</f>
        <v>0</v>
      </c>
      <c r="J103" s="209">
        <f>COUNTIFS(JMB_Bugs_C360_Todo!$K:$K,$B$100,JMB_Bugs_C360_Todo!$Y:$Y,D103,JMB_Bugs_C360_Todo!$H:$H,'EVOLUCION BUGS C360'!J$101,JMB_Bugs_C360_Todo!$Z:$Z,$I$100)</f>
        <v>0</v>
      </c>
      <c r="K103" s="209">
        <f>COUNTIFS(JMB_Bugs_C360_Todo!$K:$K,$B$100,JMB_Bugs_C360_Todo!$Y:$Y,D103,JMB_Bugs_C360_Todo!$H:$H,'EVOLUCION BUGS C360'!K$101,JMB_Bugs_C360_Todo!$Z:$Z,$I$100)</f>
        <v>0</v>
      </c>
      <c r="P103" s="4">
        <v>2</v>
      </c>
      <c r="Q103" s="4" t="s">
        <v>1306</v>
      </c>
      <c r="R103" s="210">
        <f>IFERROR(SUMIFS(JMB_Bugs_C360_Todo!$AA:$AA,JMB_Bugs_C360_Todo!$K:$K,$N$100,JMB_Bugs_C360_Todo!$Y:$Y,P103,JMB_Bugs_C360_Todo!$Z:$Z,$R$100,JMB_Bugs_C360_Todo!$H:$H,R$101)/F103,0)</f>
        <v>45.9156767361128</v>
      </c>
      <c r="S103" s="210">
        <f>IFERROR(SUMIFS(JMB_Bugs_C360_Todo!$AA:$AA,JMB_Bugs_C360_Todo!$K:$K,$N$100,JMB_Bugs_C360_Todo!$Y:$Y,P103,JMB_Bugs_C360_Todo!$Z:$Z,$R$100,JMB_Bugs_C360_Todo!$H:$H,S$101)/G103,0)</f>
        <v>0</v>
      </c>
      <c r="T103" s="210">
        <f>IFERROR(SUMIFS(JMB_Bugs_C360_Todo!$AA:$AA,JMB_Bugs_C360_Todo!$K:$K,$N$100,JMB_Bugs_C360_Todo!$Y:$Y,P103,JMB_Bugs_C360_Todo!$Z:$Z,$R$100,JMB_Bugs_C360_Todo!$H:$H,T$101)/H103,0)</f>
        <v>6.5693620863650199</v>
      </c>
      <c r="U103" s="210">
        <f>IFERROR(SUMIFS(JMB_Bugs_C360_Todo!$AA:$AA,JMB_Bugs_C360_Todo!$K:$K,$N$100,JMB_Bugs_C360_Todo!$Y:$Y,P103,JMB_Bugs_C360_Todo!$Z:$Z,$U$100,JMB_Bugs_C360_Todo!$H:$H,U$101)/I103,0)</f>
        <v>0</v>
      </c>
      <c r="V103" s="210">
        <f>IFERROR(SUMIFS(JMB_Bugs_C360_Todo!$AA:$AA,JMB_Bugs_C360_Todo!$K:$K,$N$100,JMB_Bugs_C360_Todo!$Y:$Y,P103,JMB_Bugs_C360_Todo!$Z:$Z,$U$100,JMB_Bugs_C360_Todo!$H:$H,V$101)/J103,0)</f>
        <v>0</v>
      </c>
      <c r="W103" s="210">
        <f>IFERROR(SUMIFS(JMB_Bugs_C360_Todo!$AA:$AA,JMB_Bugs_C360_Todo!$K:$K,$N$100,JMB_Bugs_C360_Todo!$Y:$Y,P103,JMB_Bugs_C360_Todo!$Z:$Z,$U$100,JMB_Bugs_C360_Todo!$H:$H,W$101)/K103,0)</f>
        <v>0</v>
      </c>
      <c r="AB103" s="4" t="s">
        <v>3198</v>
      </c>
      <c r="AC103" s="211">
        <f>COUNTIFS(JMB_Bugs_C360_Todo!$K:$K,$Y$100,JMB_Bugs_C360_Todo!$Z:$Z,$AC$100,JMB_Bugs_C360_Todo!$H:$H,AC$101,JMB_Bugs_C360_Todo!$L:$L,AB103)</f>
        <v>1</v>
      </c>
      <c r="AD103" s="211">
        <f>COUNTIFS(JMB_Bugs_C360_Todo!$K:$K,$Y$100,JMB_Bugs_C360_Todo!$Z:$Z,$AC$100,JMB_Bugs_C360_Todo!$H:$H,AD$101,JMB_Bugs_C360_Todo!$L:$L,AB103)</f>
        <v>0</v>
      </c>
      <c r="AE103" s="211">
        <f>COUNTIFS(JMB_Bugs_C360_Todo!$K:$K,$Y$100,JMB_Bugs_C360_Todo!$Z:$Z,$AC$100,JMB_Bugs_C360_Todo!$H:$H,AE$101,JMB_Bugs_C360_Todo!$L:$L,AB103)</f>
        <v>1</v>
      </c>
      <c r="AF103" s="211">
        <f>COUNTIFS(JMB_Bugs_C360_Todo!$K:$K,$Y$100,JMB_Bugs_C360_Todo!$Z:$Z,$AF$100,JMB_Bugs_C360_Todo!$H:$H,AF$101,JMB_Bugs_C360_Todo!$L:$L,AB103)</f>
        <v>0</v>
      </c>
      <c r="AG103" s="211">
        <f>COUNTIFS(JMB_Bugs_C360_Todo!$K:$K,$Y$100,JMB_Bugs_C360_Todo!$Z:$Z,$AF$100,JMB_Bugs_C360_Todo!$H:$H,AG$101,JMB_Bugs_C360_Todo!$L:$L,AB103)</f>
        <v>0</v>
      </c>
      <c r="AH103" s="211">
        <f>COUNTIFS(JMB_Bugs_C360_Todo!$K:$K,$Y$100,JMB_Bugs_C360_Todo!$Z:$Z,$AF$100,JMB_Bugs_C360_Todo!$H:$H,AH$101,JMB_Bugs_C360_Todo!$L:$L,AB103)</f>
        <v>0</v>
      </c>
      <c r="BG103" s="67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9"/>
    </row>
    <row r="104" spans="2:85" ht="15.75" thickBot="1" x14ac:dyDescent="0.3">
      <c r="D104" s="4">
        <v>3</v>
      </c>
      <c r="E104" s="4" t="s">
        <v>1307</v>
      </c>
      <c r="F104" s="209">
        <f>COUNTIFS(JMB_Bugs_C360_Todo!$K:$K,$B$100,JMB_Bugs_C360_Todo!$Y:$Y,D104,JMB_Bugs_C360_Todo!$H:$H,'EVOLUCION BUGS C360'!F$101,JMB_Bugs_C360_Todo!$Z:$Z,$F$100)</f>
        <v>3</v>
      </c>
      <c r="G104" s="209">
        <f>COUNTIFS(JMB_Bugs_C360_Todo!$K:$K,$B$100,JMB_Bugs_C360_Todo!$Y:$Y,D104,JMB_Bugs_C360_Todo!$H:$H,'EVOLUCION BUGS C360'!G$101,JMB_Bugs_C360_Todo!$Z:$Z,$F$100)</f>
        <v>0</v>
      </c>
      <c r="H104" s="209">
        <f>COUNTIFS(JMB_Bugs_C360_Todo!$K:$K,$B$100,JMB_Bugs_C360_Todo!$Y:$Y,D104,JMB_Bugs_C360_Todo!$H:$H,'EVOLUCION BUGS C360'!H$101,JMB_Bugs_C360_Todo!$Z:$Z,$F$100)</f>
        <v>56</v>
      </c>
      <c r="I104" s="209">
        <f>COUNTIFS(JMB_Bugs_C360_Todo!$K:$K,$B$100,JMB_Bugs_C360_Todo!$Y:$Y,D104,JMB_Bugs_C360_Todo!$H:$H,'EVOLUCION BUGS C360'!I$101,JMB_Bugs_C360_Todo!$Z:$Z,$I$100)</f>
        <v>0</v>
      </c>
      <c r="J104" s="209">
        <f>COUNTIFS(JMB_Bugs_C360_Todo!$K:$K,$B$100,JMB_Bugs_C360_Todo!$Y:$Y,D104,JMB_Bugs_C360_Todo!$H:$H,'EVOLUCION BUGS C360'!J$101,JMB_Bugs_C360_Todo!$Z:$Z,$I$100)</f>
        <v>0</v>
      </c>
      <c r="K104" s="209">
        <f>COUNTIFS(JMB_Bugs_C360_Todo!$K:$K,$B$100,JMB_Bugs_C360_Todo!$Y:$Y,D104,JMB_Bugs_C360_Todo!$H:$H,'EVOLUCION BUGS C360'!K$101,JMB_Bugs_C360_Todo!$Z:$Z,$I$100)</f>
        <v>0</v>
      </c>
      <c r="P104" s="4">
        <v>3</v>
      </c>
      <c r="Q104" s="4" t="s">
        <v>1307</v>
      </c>
      <c r="R104" s="210">
        <f>IFERROR(SUMIFS(JMB_Bugs_C360_Todo!$AA:$AA,JMB_Bugs_C360_Todo!$K:$K,$N$100,JMB_Bugs_C360_Todo!$Y:$Y,P104,JMB_Bugs_C360_Todo!$Z:$Z,$R$100,JMB_Bugs_C360_Todo!$H:$H,R$101)/F104,0)</f>
        <v>37.16338733796389</v>
      </c>
      <c r="S104" s="210">
        <f>IFERROR(SUMIFS(JMB_Bugs_C360_Todo!$AA:$AA,JMB_Bugs_C360_Todo!$K:$K,$N$100,JMB_Bugs_C360_Todo!$Y:$Y,P104,JMB_Bugs_C360_Todo!$Z:$Z,$R$100,JMB_Bugs_C360_Todo!$H:$H,S$101)/G104,0)</f>
        <v>0</v>
      </c>
      <c r="T104" s="210">
        <f>IFERROR(SUMIFS(JMB_Bugs_C360_Todo!$AA:$AA,JMB_Bugs_C360_Todo!$K:$K,$N$100,JMB_Bugs_C360_Todo!$Y:$Y,P104,JMB_Bugs_C360_Todo!$Z:$Z,$R$100,JMB_Bugs_C360_Todo!$H:$H,T$101)/H104,0)</f>
        <v>5.7117161755950292</v>
      </c>
      <c r="U104" s="210">
        <f>IFERROR(SUMIFS(JMB_Bugs_C360_Todo!$AA:$AA,JMB_Bugs_C360_Todo!$K:$K,$N$100,JMB_Bugs_C360_Todo!$Y:$Y,P104,JMB_Bugs_C360_Todo!$Z:$Z,$U$100,JMB_Bugs_C360_Todo!$H:$H,U$101)/I104,0)</f>
        <v>0</v>
      </c>
      <c r="V104" s="210">
        <f>IFERROR(SUMIFS(JMB_Bugs_C360_Todo!$AA:$AA,JMB_Bugs_C360_Todo!$K:$K,$N$100,JMB_Bugs_C360_Todo!$Y:$Y,P104,JMB_Bugs_C360_Todo!$Z:$Z,$U$100,JMB_Bugs_C360_Todo!$H:$H,V$101)/J104,0)</f>
        <v>0</v>
      </c>
      <c r="W104" s="210">
        <f>IFERROR(SUMIFS(JMB_Bugs_C360_Todo!$AA:$AA,JMB_Bugs_C360_Todo!$K:$K,$N$100,JMB_Bugs_C360_Todo!$Y:$Y,P104,JMB_Bugs_C360_Todo!$Z:$Z,$U$100,JMB_Bugs_C360_Todo!$H:$H,W$101)/K104,0)</f>
        <v>0</v>
      </c>
      <c r="AB104" s="4" t="s">
        <v>3401</v>
      </c>
      <c r="AC104" s="211">
        <f>COUNTIFS(JMB_Bugs_C360_Todo!$K:$K,$Y$100,JMB_Bugs_C360_Todo!$Z:$Z,$AC$100,JMB_Bugs_C360_Todo!$H:$H,AC$101,JMB_Bugs_C360_Todo!$L:$L,AB104)</f>
        <v>0</v>
      </c>
      <c r="AD104" s="211">
        <f>COUNTIFS(JMB_Bugs_C360_Todo!$K:$K,$Y$100,JMB_Bugs_C360_Todo!$Z:$Z,$AC$100,JMB_Bugs_C360_Todo!$H:$H,AD$101,JMB_Bugs_C360_Todo!$L:$L,AB104)</f>
        <v>0</v>
      </c>
      <c r="AE104" s="211">
        <f>COUNTIFS(JMB_Bugs_C360_Todo!$K:$K,$Y$100,JMB_Bugs_C360_Todo!$Z:$Z,$AC$100,JMB_Bugs_C360_Todo!$H:$H,AE$101,JMB_Bugs_C360_Todo!$L:$L,AB104)</f>
        <v>0</v>
      </c>
      <c r="AF104" s="211">
        <f>COUNTIFS(JMB_Bugs_C360_Todo!$K:$K,$Y$100,JMB_Bugs_C360_Todo!$Z:$Z,$AF$100,JMB_Bugs_C360_Todo!$H:$H,AF$101,JMB_Bugs_C360_Todo!$L:$L,AB104)</f>
        <v>0</v>
      </c>
      <c r="AG104" s="211">
        <f>COUNTIFS(JMB_Bugs_C360_Todo!$K:$K,$Y$100,JMB_Bugs_C360_Todo!$Z:$Z,$AF$100,JMB_Bugs_C360_Todo!$H:$H,AG$101,JMB_Bugs_C360_Todo!$L:$L,AB104)</f>
        <v>0</v>
      </c>
      <c r="AH104" s="211">
        <f>COUNTIFS(JMB_Bugs_C360_Todo!$K:$K,$Y$100,JMB_Bugs_C360_Todo!$Z:$Z,$AF$100,JMB_Bugs_C360_Todo!$H:$H,AH$101,JMB_Bugs_C360_Todo!$L:$L,AB104)</f>
        <v>0</v>
      </c>
      <c r="BG104" s="70"/>
      <c r="BH104" s="71"/>
      <c r="BI104" s="71"/>
      <c r="BJ104" s="71"/>
      <c r="BK104" s="71"/>
      <c r="BL104" s="71"/>
      <c r="BM104" s="71"/>
      <c r="BN104" s="71"/>
      <c r="BO104" s="71"/>
      <c r="BP104" s="71"/>
      <c r="BQ104" s="71"/>
      <c r="BR104" s="71"/>
      <c r="BS104" s="71"/>
      <c r="BT104" s="71"/>
      <c r="BU104" s="71"/>
      <c r="BV104" s="71"/>
      <c r="BW104" s="71"/>
      <c r="BX104" s="71"/>
      <c r="BY104" s="71"/>
      <c r="BZ104" s="71"/>
      <c r="CA104" s="71"/>
      <c r="CB104" s="71"/>
      <c r="CC104" s="71"/>
      <c r="CD104" s="71"/>
      <c r="CE104" s="71"/>
      <c r="CF104" s="71"/>
      <c r="CG104" s="72"/>
    </row>
    <row r="105" spans="2:85" ht="15.75" thickBot="1" x14ac:dyDescent="0.3">
      <c r="D105" s="4">
        <v>4</v>
      </c>
      <c r="E105" s="4" t="s">
        <v>1308</v>
      </c>
      <c r="F105" s="209">
        <f>COUNTIFS(JMB_Bugs_C360_Todo!$K:$K,$B$100,JMB_Bugs_C360_Todo!$Y:$Y,D105,JMB_Bugs_C360_Todo!$H:$H,'EVOLUCION BUGS C360'!F$101,JMB_Bugs_C360_Todo!$Z:$Z,$F$100)</f>
        <v>1</v>
      </c>
      <c r="G105" s="209">
        <f>COUNTIFS(JMB_Bugs_C360_Todo!$K:$K,$B$100,JMB_Bugs_C360_Todo!$Y:$Y,D105,JMB_Bugs_C360_Todo!$H:$H,'EVOLUCION BUGS C360'!G$101,JMB_Bugs_C360_Todo!$Z:$Z,$F$100)</f>
        <v>0</v>
      </c>
      <c r="H105" s="209">
        <f>COUNTIFS(JMB_Bugs_C360_Todo!$K:$K,$B$100,JMB_Bugs_C360_Todo!$Y:$Y,D105,JMB_Bugs_C360_Todo!$H:$H,'EVOLUCION BUGS C360'!H$101,JMB_Bugs_C360_Todo!$Z:$Z,$F$100)</f>
        <v>59</v>
      </c>
      <c r="I105" s="209">
        <f>COUNTIFS(JMB_Bugs_C360_Todo!$K:$K,$B$100,JMB_Bugs_C360_Todo!$Y:$Y,D105,JMB_Bugs_C360_Todo!$H:$H,'EVOLUCION BUGS C360'!I$101,JMB_Bugs_C360_Todo!$Z:$Z,$I$100)</f>
        <v>0</v>
      </c>
      <c r="J105" s="209">
        <f>COUNTIFS(JMB_Bugs_C360_Todo!$K:$K,$B$100,JMB_Bugs_C360_Todo!$Y:$Y,D105,JMB_Bugs_C360_Todo!$H:$H,'EVOLUCION BUGS C360'!J$101,JMB_Bugs_C360_Todo!$Z:$Z,$I$100)</f>
        <v>0</v>
      </c>
      <c r="K105" s="209">
        <f>COUNTIFS(JMB_Bugs_C360_Todo!$K:$K,$B$100,JMB_Bugs_C360_Todo!$Y:$Y,D105,JMB_Bugs_C360_Todo!$H:$H,'EVOLUCION BUGS C360'!K$101,JMB_Bugs_C360_Todo!$Z:$Z,$I$100)</f>
        <v>0</v>
      </c>
      <c r="P105" s="4">
        <v>4</v>
      </c>
      <c r="Q105" s="4" t="s">
        <v>1308</v>
      </c>
      <c r="R105" s="210">
        <f>IFERROR(SUMIFS(JMB_Bugs_C360_Todo!$AA:$AA,JMB_Bugs_C360_Todo!$K:$K,$N$100,JMB_Bugs_C360_Todo!$Y:$Y,P105,JMB_Bugs_C360_Todo!$Z:$Z,$R$100,JMB_Bugs_C360_Todo!$H:$H,R$101)/F105,0)</f>
        <v>70.657900567130127</v>
      </c>
      <c r="S105" s="210">
        <f>IFERROR(SUMIFS(JMB_Bugs_C360_Todo!$AA:$AA,JMB_Bugs_C360_Todo!$K:$K,$N$100,JMB_Bugs_C360_Todo!$Y:$Y,P105,JMB_Bugs_C360_Todo!$Z:$Z,$R$100,JMB_Bugs_C360_Todo!$H:$H,S$101)/G105,0)</f>
        <v>0</v>
      </c>
      <c r="T105" s="210">
        <f>IFERROR(SUMIFS(JMB_Bugs_C360_Todo!$AA:$AA,JMB_Bugs_C360_Todo!$K:$K,$N$100,JMB_Bugs_C360_Todo!$Y:$Y,P105,JMB_Bugs_C360_Todo!$Z:$Z,$R$100,JMB_Bugs_C360_Todo!$H:$H,T$101)/H105,0)</f>
        <v>18.904005540842665</v>
      </c>
      <c r="U105" s="210">
        <f>IFERROR(SUMIFS(JMB_Bugs_C360_Todo!$AA:$AA,JMB_Bugs_C360_Todo!$K:$K,$N$100,JMB_Bugs_C360_Todo!$Y:$Y,P105,JMB_Bugs_C360_Todo!$Z:$Z,$U$100,JMB_Bugs_C360_Todo!$H:$H,U$101)/I105,0)</f>
        <v>0</v>
      </c>
      <c r="V105" s="210">
        <f>IFERROR(SUMIFS(JMB_Bugs_C360_Todo!$AA:$AA,JMB_Bugs_C360_Todo!$K:$K,$N$100,JMB_Bugs_C360_Todo!$Y:$Y,P105,JMB_Bugs_C360_Todo!$Z:$Z,$U$100,JMB_Bugs_C360_Todo!$H:$H,V$101)/J105,0)</f>
        <v>0</v>
      </c>
      <c r="W105" s="210">
        <f>IFERROR(SUMIFS(JMB_Bugs_C360_Todo!$AA:$AA,JMB_Bugs_C360_Todo!$K:$K,$N$100,JMB_Bugs_C360_Todo!$Y:$Y,P105,JMB_Bugs_C360_Todo!$Z:$Z,$U$100,JMB_Bugs_C360_Todo!$H:$H,W$101)/K105,0)</f>
        <v>0</v>
      </c>
      <c r="AB105" s="4" t="s">
        <v>3744</v>
      </c>
      <c r="AC105" s="211">
        <f>COUNTIFS(JMB_Bugs_C360_Todo!$K:$K,$Y$100,JMB_Bugs_C360_Todo!$Z:$Z,$AC$100,JMB_Bugs_C360_Todo!$H:$H,AC$101,JMB_Bugs_C360_Todo!$L:$L,AB105)</f>
        <v>0</v>
      </c>
      <c r="AD105" s="211">
        <f>COUNTIFS(JMB_Bugs_C360_Todo!$K:$K,$Y$100,JMB_Bugs_C360_Todo!$Z:$Z,$AC$100,JMB_Bugs_C360_Todo!$H:$H,AD$101,JMB_Bugs_C360_Todo!$L:$L,AB105)</f>
        <v>0</v>
      </c>
      <c r="AE105" s="211">
        <f>COUNTIFS(JMB_Bugs_C360_Todo!$K:$K,$Y$100,JMB_Bugs_C360_Todo!$Z:$Z,$AC$100,JMB_Bugs_C360_Todo!$H:$H,AE$101,JMB_Bugs_C360_Todo!$L:$L,AB105)</f>
        <v>3</v>
      </c>
      <c r="AF105" s="211">
        <f>COUNTIFS(JMB_Bugs_C360_Todo!$K:$K,$Y$100,JMB_Bugs_C360_Todo!$Z:$Z,$AF$100,JMB_Bugs_C360_Todo!$H:$H,AF$101,JMB_Bugs_C360_Todo!$L:$L,AB105)</f>
        <v>0</v>
      </c>
      <c r="AG105" s="211">
        <f>COUNTIFS(JMB_Bugs_C360_Todo!$K:$K,$Y$100,JMB_Bugs_C360_Todo!$Z:$Z,$AF$100,JMB_Bugs_C360_Todo!$H:$H,AG$101,JMB_Bugs_C360_Todo!$L:$L,AB105)</f>
        <v>0</v>
      </c>
      <c r="AH105" s="211">
        <f>COUNTIFS(JMB_Bugs_C360_Todo!$K:$K,$Y$100,JMB_Bugs_C360_Todo!$Z:$Z,$AF$100,JMB_Bugs_C360_Todo!$H:$H,AH$101,JMB_Bugs_C360_Todo!$L:$L,AB105)</f>
        <v>1</v>
      </c>
    </row>
    <row r="106" spans="2:85" ht="24" thickBot="1" x14ac:dyDescent="0.3">
      <c r="D106" s="4">
        <v>5</v>
      </c>
      <c r="E106" s="4" t="s">
        <v>1309</v>
      </c>
      <c r="F106" s="209">
        <f>COUNTIFS(JMB_Bugs_C360_Todo!$K:$K,$B$100,JMB_Bugs_C360_Todo!$Y:$Y,D106,JMB_Bugs_C360_Todo!$H:$H,'EVOLUCION BUGS C360'!F$101,JMB_Bugs_C360_Todo!$Z:$Z,$F$100)</f>
        <v>1</v>
      </c>
      <c r="G106" s="209">
        <f>COUNTIFS(JMB_Bugs_C360_Todo!$K:$K,$B$100,JMB_Bugs_C360_Todo!$Y:$Y,D106,JMB_Bugs_C360_Todo!$H:$H,'EVOLUCION BUGS C360'!G$101,JMB_Bugs_C360_Todo!$Z:$Z,$F$100)</f>
        <v>0</v>
      </c>
      <c r="H106" s="209">
        <f>COUNTIFS(JMB_Bugs_C360_Todo!$K:$K,$B$100,JMB_Bugs_C360_Todo!$Y:$Y,D106,JMB_Bugs_C360_Todo!$H:$H,'EVOLUCION BUGS C360'!H$101,JMB_Bugs_C360_Todo!$Z:$Z,$F$100)</f>
        <v>40</v>
      </c>
      <c r="I106" s="209">
        <f>COUNTIFS(JMB_Bugs_C360_Todo!$K:$K,$B$100,JMB_Bugs_C360_Todo!$Y:$Y,D106,JMB_Bugs_C360_Todo!$H:$H,'EVOLUCION BUGS C360'!I$101,JMB_Bugs_C360_Todo!$Z:$Z,$I$100)</f>
        <v>0</v>
      </c>
      <c r="J106" s="209">
        <f>COUNTIFS(JMB_Bugs_C360_Todo!$K:$K,$B$100,JMB_Bugs_C360_Todo!$Y:$Y,D106,JMB_Bugs_C360_Todo!$H:$H,'EVOLUCION BUGS C360'!J$101,JMB_Bugs_C360_Todo!$Z:$Z,$I$100)</f>
        <v>0</v>
      </c>
      <c r="K106" s="209">
        <f>COUNTIFS(JMB_Bugs_C360_Todo!$K:$K,$B$100,JMB_Bugs_C360_Todo!$Y:$Y,D106,JMB_Bugs_C360_Todo!$H:$H,'EVOLUCION BUGS C360'!K$101,JMB_Bugs_C360_Todo!$Z:$Z,$I$100)</f>
        <v>0</v>
      </c>
      <c r="P106" s="4">
        <v>5</v>
      </c>
      <c r="Q106" s="4" t="s">
        <v>1309</v>
      </c>
      <c r="R106" s="210">
        <f>IFERROR(SUMIFS(JMB_Bugs_C360_Todo!$AA:$AA,JMB_Bugs_C360_Todo!$K:$K,$N$100,JMB_Bugs_C360_Todo!$Y:$Y,P106,JMB_Bugs_C360_Todo!$Z:$Z,$R$100,JMB_Bugs_C360_Todo!$H:$H,R$101)/F106,0)</f>
        <v>44.997454814816592</v>
      </c>
      <c r="S106" s="210">
        <f>IFERROR(SUMIFS(JMB_Bugs_C360_Todo!$AA:$AA,JMB_Bugs_C360_Todo!$K:$K,$N$100,JMB_Bugs_C360_Todo!$Y:$Y,P106,JMB_Bugs_C360_Todo!$Z:$Z,$R$100,JMB_Bugs_C360_Todo!$H:$H,S$101)/G106,0)</f>
        <v>0</v>
      </c>
      <c r="T106" s="210">
        <f>IFERROR(SUMIFS(JMB_Bugs_C360_Todo!$AA:$AA,JMB_Bugs_C360_Todo!$K:$K,$N$100,JMB_Bugs_C360_Todo!$Y:$Y,P106,JMB_Bugs_C360_Todo!$Z:$Z,$R$100,JMB_Bugs_C360_Todo!$H:$H,T$101)/H106,0)</f>
        <v>6.8433718480910102</v>
      </c>
      <c r="U106" s="210">
        <f>IFERROR(SUMIFS(JMB_Bugs_C360_Todo!$AA:$AA,JMB_Bugs_C360_Todo!$K:$K,$N$100,JMB_Bugs_C360_Todo!$Y:$Y,P106,JMB_Bugs_C360_Todo!$Z:$Z,$U$100,JMB_Bugs_C360_Todo!$H:$H,U$101)/I106,0)</f>
        <v>0</v>
      </c>
      <c r="V106" s="210">
        <f>IFERROR(SUMIFS(JMB_Bugs_C360_Todo!$AA:$AA,JMB_Bugs_C360_Todo!$K:$K,$N$100,JMB_Bugs_C360_Todo!$Y:$Y,P106,JMB_Bugs_C360_Todo!$Z:$Z,$U$100,JMB_Bugs_C360_Todo!$H:$H,V$101)/J106,0)</f>
        <v>0</v>
      </c>
      <c r="W106" s="210">
        <f>IFERROR(SUMIFS(JMB_Bugs_C360_Todo!$AA:$AA,JMB_Bugs_C360_Todo!$K:$K,$N$100,JMB_Bugs_C360_Todo!$Y:$Y,P106,JMB_Bugs_C360_Todo!$Z:$Z,$U$100,JMB_Bugs_C360_Todo!$H:$H,W$101)/K106,0)</f>
        <v>0</v>
      </c>
      <c r="AB106" s="4" t="s">
        <v>3291</v>
      </c>
      <c r="AC106" s="211">
        <f>COUNTIFS(JMB_Bugs_C360_Todo!$K:$K,$Y$100,JMB_Bugs_C360_Todo!$Z:$Z,$AC$100,JMB_Bugs_C360_Todo!$H:$H,AC$101,JMB_Bugs_C360_Todo!$L:$L,AB106)</f>
        <v>2</v>
      </c>
      <c r="AD106" s="211">
        <f>COUNTIFS(JMB_Bugs_C360_Todo!$K:$K,$Y$100,JMB_Bugs_C360_Todo!$Z:$Z,$AC$100,JMB_Bugs_C360_Todo!$H:$H,AD$101,JMB_Bugs_C360_Todo!$L:$L,AB106)</f>
        <v>0</v>
      </c>
      <c r="AE106" s="211">
        <f>COUNTIFS(JMB_Bugs_C360_Todo!$K:$K,$Y$100,JMB_Bugs_C360_Todo!$Z:$Z,$AC$100,JMB_Bugs_C360_Todo!$H:$H,AE$101,JMB_Bugs_C360_Todo!$L:$L,AB106)</f>
        <v>3</v>
      </c>
      <c r="AF106" s="211">
        <f>COUNTIFS(JMB_Bugs_C360_Todo!$K:$K,$Y$100,JMB_Bugs_C360_Todo!$Z:$Z,$AF$100,JMB_Bugs_C360_Todo!$H:$H,AF$101,JMB_Bugs_C360_Todo!$L:$L,AB106)</f>
        <v>0</v>
      </c>
      <c r="AG106" s="211">
        <f>COUNTIFS(JMB_Bugs_C360_Todo!$K:$K,$Y$100,JMB_Bugs_C360_Todo!$Z:$Z,$AF$100,JMB_Bugs_C360_Todo!$H:$H,AG$101,JMB_Bugs_C360_Todo!$L:$L,AB106)</f>
        <v>0</v>
      </c>
      <c r="AH106" s="211">
        <f>COUNTIFS(JMB_Bugs_C360_Todo!$K:$K,$Y$100,JMB_Bugs_C360_Todo!$Z:$Z,$AF$100,JMB_Bugs_C360_Todo!$H:$H,AH$101,JMB_Bugs_C360_Todo!$L:$L,AB106)</f>
        <v>7</v>
      </c>
      <c r="BG106" s="200" t="s">
        <v>3285</v>
      </c>
      <c r="BH106" s="201"/>
      <c r="BI106" s="201"/>
      <c r="BJ106" s="201"/>
      <c r="BK106" s="201"/>
      <c r="BL106" s="201"/>
      <c r="BM106" s="201"/>
      <c r="BN106" s="201"/>
      <c r="BO106" s="201"/>
      <c r="BP106" s="201"/>
      <c r="BQ106" s="201"/>
      <c r="BR106" s="201"/>
      <c r="BS106" s="201"/>
      <c r="BT106" s="201"/>
      <c r="BU106" s="201"/>
      <c r="BV106" s="201"/>
      <c r="BW106" s="201"/>
      <c r="BX106" s="201"/>
      <c r="BY106" s="201"/>
      <c r="BZ106" s="201"/>
      <c r="CA106" s="201"/>
      <c r="CB106" s="201"/>
      <c r="CC106" s="201"/>
      <c r="CD106" s="201"/>
      <c r="CE106" s="201"/>
      <c r="CF106" s="201"/>
      <c r="CG106" s="202"/>
    </row>
    <row r="107" spans="2:85" x14ac:dyDescent="0.25">
      <c r="D107" s="4">
        <v>6</v>
      </c>
      <c r="E107" s="4" t="s">
        <v>1310</v>
      </c>
      <c r="F107" s="209">
        <f>COUNTIFS(JMB_Bugs_C360_Todo!$K:$K,$B$100,JMB_Bugs_C360_Todo!$Y:$Y,D107,JMB_Bugs_C360_Todo!$H:$H,'EVOLUCION BUGS C360'!F$101,JMB_Bugs_C360_Todo!$Z:$Z,$F$100)</f>
        <v>1</v>
      </c>
      <c r="G107" s="209">
        <f>COUNTIFS(JMB_Bugs_C360_Todo!$K:$K,$B$100,JMB_Bugs_C360_Todo!$Y:$Y,D107,JMB_Bugs_C360_Todo!$H:$H,'EVOLUCION BUGS C360'!G$101,JMB_Bugs_C360_Todo!$Z:$Z,$F$100)</f>
        <v>0</v>
      </c>
      <c r="H107" s="209">
        <f>COUNTIFS(JMB_Bugs_C360_Todo!$K:$K,$B$100,JMB_Bugs_C360_Todo!$Y:$Y,D107,JMB_Bugs_C360_Todo!$H:$H,'EVOLUCION BUGS C360'!H$101,JMB_Bugs_C360_Todo!$Z:$Z,$F$100)</f>
        <v>32</v>
      </c>
      <c r="I107" s="209">
        <f>COUNTIFS(JMB_Bugs_C360_Todo!$K:$K,$B$100,JMB_Bugs_C360_Todo!$Y:$Y,D107,JMB_Bugs_C360_Todo!$H:$H,'EVOLUCION BUGS C360'!I$101,JMB_Bugs_C360_Todo!$Z:$Z,$I$100)</f>
        <v>0</v>
      </c>
      <c r="J107" s="209">
        <f>COUNTIFS(JMB_Bugs_C360_Todo!$K:$K,$B$100,JMB_Bugs_C360_Todo!$Y:$Y,D107,JMB_Bugs_C360_Todo!$H:$H,'EVOLUCION BUGS C360'!J$101,JMB_Bugs_C360_Todo!$Z:$Z,$I$100)</f>
        <v>0</v>
      </c>
      <c r="K107" s="209">
        <f>COUNTIFS(JMB_Bugs_C360_Todo!$K:$K,$B$100,JMB_Bugs_C360_Todo!$Y:$Y,D107,JMB_Bugs_C360_Todo!$H:$H,'EVOLUCION BUGS C360'!K$101,JMB_Bugs_C360_Todo!$Z:$Z,$I$100)</f>
        <v>0</v>
      </c>
      <c r="P107" s="4">
        <v>6</v>
      </c>
      <c r="Q107" s="4" t="s">
        <v>1310</v>
      </c>
      <c r="R107" s="210">
        <f>IFERROR(SUMIFS(JMB_Bugs_C360_Todo!$AA:$AA,JMB_Bugs_C360_Todo!$K:$K,$N$100,JMB_Bugs_C360_Todo!$Y:$Y,P107,JMB_Bugs_C360_Todo!$Z:$Z,$R$100,JMB_Bugs_C360_Todo!$H:$H,R$101)/F107,0)</f>
        <v>65.995619513887505</v>
      </c>
      <c r="S107" s="210">
        <f>IFERROR(SUMIFS(JMB_Bugs_C360_Todo!$AA:$AA,JMB_Bugs_C360_Todo!$K:$K,$N$100,JMB_Bugs_C360_Todo!$Y:$Y,P107,JMB_Bugs_C360_Todo!$Z:$Z,$R$100,JMB_Bugs_C360_Todo!$H:$H,S$101)/G107,0)</f>
        <v>0</v>
      </c>
      <c r="T107" s="210">
        <f>IFERROR(SUMIFS(JMB_Bugs_C360_Todo!$AA:$AA,JMB_Bugs_C360_Todo!$K:$K,$N$100,JMB_Bugs_C360_Todo!$Y:$Y,P107,JMB_Bugs_C360_Todo!$Z:$Z,$R$100,JMB_Bugs_C360_Todo!$H:$H,T$101)/H107,0)</f>
        <v>18.298816815321288</v>
      </c>
      <c r="U107" s="210">
        <f>IFERROR(SUMIFS(JMB_Bugs_C360_Todo!$AA:$AA,JMB_Bugs_C360_Todo!$K:$K,$N$100,JMB_Bugs_C360_Todo!$Y:$Y,P107,JMB_Bugs_C360_Todo!$Z:$Z,$U$100,JMB_Bugs_C360_Todo!$H:$H,U$101)/I107,0)</f>
        <v>0</v>
      </c>
      <c r="V107" s="210">
        <f>IFERROR(SUMIFS(JMB_Bugs_C360_Todo!$AA:$AA,JMB_Bugs_C360_Todo!$K:$K,$N$100,JMB_Bugs_C360_Todo!$Y:$Y,P107,JMB_Bugs_C360_Todo!$Z:$Z,$U$100,JMB_Bugs_C360_Todo!$H:$H,V$101)/J107,0)</f>
        <v>0</v>
      </c>
      <c r="W107" s="210">
        <f>IFERROR(SUMIFS(JMB_Bugs_C360_Todo!$AA:$AA,JMB_Bugs_C360_Todo!$K:$K,$N$100,JMB_Bugs_C360_Todo!$Y:$Y,P107,JMB_Bugs_C360_Todo!$Z:$Z,$U$100,JMB_Bugs_C360_Todo!$H:$H,W$101)/K107,0)</f>
        <v>0</v>
      </c>
      <c r="AC107" s="210"/>
      <c r="AD107" s="210"/>
      <c r="AE107" s="210"/>
      <c r="BG107" s="67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9"/>
    </row>
    <row r="108" spans="2:85" x14ac:dyDescent="0.25">
      <c r="D108" s="4">
        <v>7</v>
      </c>
      <c r="E108" s="4" t="s">
        <v>1311</v>
      </c>
      <c r="F108" s="209">
        <f>COUNTIFS(JMB_Bugs_C360_Todo!$K:$K,$B$100,JMB_Bugs_C360_Todo!$Y:$Y,D108,JMB_Bugs_C360_Todo!$H:$H,'EVOLUCION BUGS C360'!F$101,JMB_Bugs_C360_Todo!$Z:$Z,$F$100)</f>
        <v>0</v>
      </c>
      <c r="G108" s="209">
        <f>COUNTIFS(JMB_Bugs_C360_Todo!$K:$K,$B$100,JMB_Bugs_C360_Todo!$Y:$Y,D108,JMB_Bugs_C360_Todo!$H:$H,'EVOLUCION BUGS C360'!G$101,JMB_Bugs_C360_Todo!$Z:$Z,$F$100)</f>
        <v>0</v>
      </c>
      <c r="H108" s="209">
        <f>COUNTIFS(JMB_Bugs_C360_Todo!$K:$K,$B$100,JMB_Bugs_C360_Todo!$Y:$Y,D108,JMB_Bugs_C360_Todo!$H:$H,'EVOLUCION BUGS C360'!H$101,JMB_Bugs_C360_Todo!$Z:$Z,$F$100)</f>
        <v>33</v>
      </c>
      <c r="I108" s="209">
        <f>COUNTIFS(JMB_Bugs_C360_Todo!$K:$K,$B$100,JMB_Bugs_C360_Todo!$Y:$Y,D108,JMB_Bugs_C360_Todo!$H:$H,'EVOLUCION BUGS C360'!I$101,JMB_Bugs_C360_Todo!$Z:$Z,$I$100)</f>
        <v>0</v>
      </c>
      <c r="J108" s="209">
        <f>COUNTIFS(JMB_Bugs_C360_Todo!$K:$K,$B$100,JMB_Bugs_C360_Todo!$Y:$Y,D108,JMB_Bugs_C360_Todo!$H:$H,'EVOLUCION BUGS C360'!J$101,JMB_Bugs_C360_Todo!$Z:$Z,$I$100)</f>
        <v>0</v>
      </c>
      <c r="K108" s="209">
        <f>COUNTIFS(JMB_Bugs_C360_Todo!$K:$K,$B$100,JMB_Bugs_C360_Todo!$Y:$Y,D108,JMB_Bugs_C360_Todo!$H:$H,'EVOLUCION BUGS C360'!K$101,JMB_Bugs_C360_Todo!$Z:$Z,$I$100)</f>
        <v>0</v>
      </c>
      <c r="P108" s="4">
        <v>7</v>
      </c>
      <c r="Q108" s="4" t="s">
        <v>1311</v>
      </c>
      <c r="R108" s="210">
        <f>IFERROR(SUMIFS(JMB_Bugs_C360_Todo!$AA:$AA,JMB_Bugs_C360_Todo!$K:$K,$N$100,JMB_Bugs_C360_Todo!$Y:$Y,P108,JMB_Bugs_C360_Todo!$Z:$Z,$R$100,JMB_Bugs_C360_Todo!$H:$H,R$101)/F108,0)</f>
        <v>0</v>
      </c>
      <c r="S108" s="210">
        <f>IFERROR(SUMIFS(JMB_Bugs_C360_Todo!$AA:$AA,JMB_Bugs_C360_Todo!$K:$K,$N$100,JMB_Bugs_C360_Todo!$Y:$Y,P108,JMB_Bugs_C360_Todo!$Z:$Z,$R$100,JMB_Bugs_C360_Todo!$H:$H,S$101)/G108,0)</f>
        <v>0</v>
      </c>
      <c r="T108" s="210">
        <f>IFERROR(SUMIFS(JMB_Bugs_C360_Todo!$AA:$AA,JMB_Bugs_C360_Todo!$K:$K,$N$100,JMB_Bugs_C360_Todo!$Y:$Y,P108,JMB_Bugs_C360_Todo!$Z:$Z,$R$100,JMB_Bugs_C360_Todo!$H:$H,T$101)/H108,0)</f>
        <v>13.167259551065923</v>
      </c>
      <c r="U108" s="210">
        <f>IFERROR(SUMIFS(JMB_Bugs_C360_Todo!$AA:$AA,JMB_Bugs_C360_Todo!$K:$K,$N$100,JMB_Bugs_C360_Todo!$Y:$Y,P108,JMB_Bugs_C360_Todo!$Z:$Z,$U$100,JMB_Bugs_C360_Todo!$H:$H,U$101)/I108,0)</f>
        <v>0</v>
      </c>
      <c r="V108" s="210">
        <f>IFERROR(SUMIFS(JMB_Bugs_C360_Todo!$AA:$AA,JMB_Bugs_C360_Todo!$K:$K,$N$100,JMB_Bugs_C360_Todo!$Y:$Y,P108,JMB_Bugs_C360_Todo!$Z:$Z,$U$100,JMB_Bugs_C360_Todo!$H:$H,V$101)/J108,0)</f>
        <v>0</v>
      </c>
      <c r="W108" s="210">
        <f>IFERROR(SUMIFS(JMB_Bugs_C360_Todo!$AA:$AA,JMB_Bugs_C360_Todo!$K:$K,$N$100,JMB_Bugs_C360_Todo!$Y:$Y,P108,JMB_Bugs_C360_Todo!$Z:$Z,$U$100,JMB_Bugs_C360_Todo!$H:$H,W$101)/K108,0)</f>
        <v>0</v>
      </c>
      <c r="AC108" s="210"/>
      <c r="AD108" s="210"/>
      <c r="AE108" s="210"/>
      <c r="BG108" s="67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9"/>
    </row>
    <row r="109" spans="2:85" x14ac:dyDescent="0.25">
      <c r="D109" s="4">
        <v>8</v>
      </c>
      <c r="E109" s="4" t="s">
        <v>1312</v>
      </c>
      <c r="F109" s="209">
        <f>COUNTIFS(JMB_Bugs_C360_Todo!$K:$K,$B$100,JMB_Bugs_C360_Todo!$Y:$Y,D109,JMB_Bugs_C360_Todo!$H:$H,'EVOLUCION BUGS C360'!F$101,JMB_Bugs_C360_Todo!$Z:$Z,$F$100)</f>
        <v>0</v>
      </c>
      <c r="G109" s="209">
        <f>COUNTIFS(JMB_Bugs_C360_Todo!$K:$K,$B$100,JMB_Bugs_C360_Todo!$Y:$Y,D109,JMB_Bugs_C360_Todo!$H:$H,'EVOLUCION BUGS C360'!G$101,JMB_Bugs_C360_Todo!$Z:$Z,$F$100)</f>
        <v>0</v>
      </c>
      <c r="H109" s="209">
        <f>COUNTIFS(JMB_Bugs_C360_Todo!$K:$K,$B$100,JMB_Bugs_C360_Todo!$Y:$Y,D109,JMB_Bugs_C360_Todo!$H:$H,'EVOLUCION BUGS C360'!H$101,JMB_Bugs_C360_Todo!$Z:$Z,$F$100)</f>
        <v>34</v>
      </c>
      <c r="I109" s="209">
        <f>COUNTIFS(JMB_Bugs_C360_Todo!$K:$K,$B$100,JMB_Bugs_C360_Todo!$Y:$Y,D109,JMB_Bugs_C360_Todo!$H:$H,'EVOLUCION BUGS C360'!I$101,JMB_Bugs_C360_Todo!$Z:$Z,$I$100)</f>
        <v>0</v>
      </c>
      <c r="J109" s="209">
        <f>COUNTIFS(JMB_Bugs_C360_Todo!$K:$K,$B$100,JMB_Bugs_C360_Todo!$Y:$Y,D109,JMB_Bugs_C360_Todo!$H:$H,'EVOLUCION BUGS C360'!J$101,JMB_Bugs_C360_Todo!$Z:$Z,$I$100)</f>
        <v>0</v>
      </c>
      <c r="K109" s="209">
        <f>COUNTIFS(JMB_Bugs_C360_Todo!$K:$K,$B$100,JMB_Bugs_C360_Todo!$Y:$Y,D109,JMB_Bugs_C360_Todo!$H:$H,'EVOLUCION BUGS C360'!K$101,JMB_Bugs_C360_Todo!$Z:$Z,$I$100)</f>
        <v>0</v>
      </c>
      <c r="P109" s="4">
        <v>8</v>
      </c>
      <c r="Q109" s="4" t="s">
        <v>1312</v>
      </c>
      <c r="R109" s="210">
        <f>IFERROR(SUMIFS(JMB_Bugs_C360_Todo!$AA:$AA,JMB_Bugs_C360_Todo!$K:$K,$N$100,JMB_Bugs_C360_Todo!$Y:$Y,P109,JMB_Bugs_C360_Todo!$Z:$Z,$R$100,JMB_Bugs_C360_Todo!$H:$H,R$101)/F109,0)</f>
        <v>0</v>
      </c>
      <c r="S109" s="210">
        <f>IFERROR(SUMIFS(JMB_Bugs_C360_Todo!$AA:$AA,JMB_Bugs_C360_Todo!$K:$K,$N$100,JMB_Bugs_C360_Todo!$Y:$Y,P109,JMB_Bugs_C360_Todo!$Z:$Z,$R$100,JMB_Bugs_C360_Todo!$H:$H,S$101)/G109,0)</f>
        <v>0</v>
      </c>
      <c r="T109" s="210">
        <f>IFERROR(SUMIFS(JMB_Bugs_C360_Todo!$AA:$AA,JMB_Bugs_C360_Todo!$K:$K,$N$100,JMB_Bugs_C360_Todo!$Y:$Y,P109,JMB_Bugs_C360_Todo!$Z:$Z,$R$100,JMB_Bugs_C360_Todo!$H:$H,T$101)/H109,0)</f>
        <v>21.64599097937111</v>
      </c>
      <c r="U109" s="210">
        <f>IFERROR(SUMIFS(JMB_Bugs_C360_Todo!$AA:$AA,JMB_Bugs_C360_Todo!$K:$K,$N$100,JMB_Bugs_C360_Todo!$Y:$Y,P109,JMB_Bugs_C360_Todo!$Z:$Z,$U$100,JMB_Bugs_C360_Todo!$H:$H,U$101)/I109,0)</f>
        <v>0</v>
      </c>
      <c r="V109" s="210">
        <f>IFERROR(SUMIFS(JMB_Bugs_C360_Todo!$AA:$AA,JMB_Bugs_C360_Todo!$K:$K,$N$100,JMB_Bugs_C360_Todo!$Y:$Y,P109,JMB_Bugs_C360_Todo!$Z:$Z,$U$100,JMB_Bugs_C360_Todo!$H:$H,V$101)/J109,0)</f>
        <v>0</v>
      </c>
      <c r="W109" s="210">
        <f>IFERROR(SUMIFS(JMB_Bugs_C360_Todo!$AA:$AA,JMB_Bugs_C360_Todo!$K:$K,$N$100,JMB_Bugs_C360_Todo!$Y:$Y,P109,JMB_Bugs_C360_Todo!$Z:$Z,$U$100,JMB_Bugs_C360_Todo!$H:$H,W$101)/K109,0)</f>
        <v>0</v>
      </c>
      <c r="AC109" s="210"/>
      <c r="AD109" s="210"/>
      <c r="AE109" s="210"/>
      <c r="BG109" s="67"/>
      <c r="BH109" s="68"/>
      <c r="BI109" s="68"/>
      <c r="BJ109" s="68"/>
      <c r="BK109" s="68"/>
      <c r="BL109" s="68"/>
      <c r="BM109" s="68"/>
      <c r="BN109" s="68"/>
      <c r="BO109" s="68"/>
      <c r="BP109" s="68"/>
      <c r="BQ109" s="68"/>
      <c r="BR109" s="68"/>
      <c r="BS109" s="68"/>
      <c r="BT109" s="68"/>
      <c r="BU109" s="68"/>
      <c r="BV109" s="68"/>
      <c r="BW109" s="68"/>
      <c r="BX109" s="68"/>
      <c r="BY109" s="68"/>
      <c r="BZ109" s="68"/>
      <c r="CA109" s="68"/>
      <c r="CB109" s="68"/>
      <c r="CC109" s="68"/>
      <c r="CD109" s="68"/>
      <c r="CE109" s="68"/>
      <c r="CF109" s="68"/>
      <c r="CG109" s="69"/>
    </row>
    <row r="110" spans="2:85" x14ac:dyDescent="0.25">
      <c r="D110" s="4">
        <v>9</v>
      </c>
      <c r="E110" s="4" t="s">
        <v>1313</v>
      </c>
      <c r="F110" s="209">
        <f>COUNTIFS(JMB_Bugs_C360_Todo!$K:$K,$B$100,JMB_Bugs_C360_Todo!$Y:$Y,D110,JMB_Bugs_C360_Todo!$H:$H,'EVOLUCION BUGS C360'!F$101,JMB_Bugs_C360_Todo!$Z:$Z,$F$100)</f>
        <v>1</v>
      </c>
      <c r="G110" s="209">
        <f>COUNTIFS(JMB_Bugs_C360_Todo!$K:$K,$B$100,JMB_Bugs_C360_Todo!$Y:$Y,D110,JMB_Bugs_C360_Todo!$H:$H,'EVOLUCION BUGS C360'!G$101,JMB_Bugs_C360_Todo!$Z:$Z,$F$100)</f>
        <v>0</v>
      </c>
      <c r="H110" s="209">
        <f>COUNTIFS(JMB_Bugs_C360_Todo!$K:$K,$B$100,JMB_Bugs_C360_Todo!$Y:$Y,D110,JMB_Bugs_C360_Todo!$H:$H,'EVOLUCION BUGS C360'!H$101,JMB_Bugs_C360_Todo!$Z:$Z,$F$100)</f>
        <v>39</v>
      </c>
      <c r="I110" s="209">
        <f>COUNTIFS(JMB_Bugs_C360_Todo!$K:$K,$B$100,JMB_Bugs_C360_Todo!$Y:$Y,D110,JMB_Bugs_C360_Todo!$H:$H,'EVOLUCION BUGS C360'!I$101,JMB_Bugs_C360_Todo!$Z:$Z,$I$100)</f>
        <v>0</v>
      </c>
      <c r="J110" s="209">
        <f>COUNTIFS(JMB_Bugs_C360_Todo!$K:$K,$B$100,JMB_Bugs_C360_Todo!$Y:$Y,D110,JMB_Bugs_C360_Todo!$H:$H,'EVOLUCION BUGS C360'!J$101,JMB_Bugs_C360_Todo!$Z:$Z,$I$100)</f>
        <v>0</v>
      </c>
      <c r="K110" s="209">
        <f>COUNTIFS(JMB_Bugs_C360_Todo!$K:$K,$B$100,JMB_Bugs_C360_Todo!$Y:$Y,D110,JMB_Bugs_C360_Todo!$H:$H,'EVOLUCION BUGS C360'!K$101,JMB_Bugs_C360_Todo!$Z:$Z,$I$100)</f>
        <v>0</v>
      </c>
      <c r="P110" s="4">
        <v>9</v>
      </c>
      <c r="Q110" s="4" t="s">
        <v>1313</v>
      </c>
      <c r="R110" s="210">
        <f>IFERROR(SUMIFS(JMB_Bugs_C360_Todo!$AA:$AA,JMB_Bugs_C360_Todo!$K:$K,$N$100,JMB_Bugs_C360_Todo!$Y:$Y,P110,JMB_Bugs_C360_Todo!$Z:$Z,$R$100,JMB_Bugs_C360_Todo!$H:$H,R$101)/F110,0)</f>
        <v>12.490962974537979</v>
      </c>
      <c r="S110" s="210">
        <f>IFERROR(SUMIFS(JMB_Bugs_C360_Todo!$AA:$AA,JMB_Bugs_C360_Todo!$K:$K,$N$100,JMB_Bugs_C360_Todo!$Y:$Y,P110,JMB_Bugs_C360_Todo!$Z:$Z,$R$100,JMB_Bugs_C360_Todo!$H:$H,S$101)/G110,0)</f>
        <v>0</v>
      </c>
      <c r="T110" s="210">
        <f>IFERROR(SUMIFS(JMB_Bugs_C360_Todo!$AA:$AA,JMB_Bugs_C360_Todo!$K:$K,$N$100,JMB_Bugs_C360_Todo!$Y:$Y,P110,JMB_Bugs_C360_Todo!$Z:$Z,$R$100,JMB_Bugs_C360_Todo!$H:$H,T$101)/H110,0)</f>
        <v>6.6962884140549042</v>
      </c>
      <c r="U110" s="210">
        <f>IFERROR(SUMIFS(JMB_Bugs_C360_Todo!$AA:$AA,JMB_Bugs_C360_Todo!$K:$K,$N$100,JMB_Bugs_C360_Todo!$Y:$Y,P110,JMB_Bugs_C360_Todo!$Z:$Z,$U$100,JMB_Bugs_C360_Todo!$H:$H,U$101)/I110,0)</f>
        <v>0</v>
      </c>
      <c r="V110" s="210">
        <f>IFERROR(SUMIFS(JMB_Bugs_C360_Todo!$AA:$AA,JMB_Bugs_C360_Todo!$K:$K,$N$100,JMB_Bugs_C360_Todo!$Y:$Y,P110,JMB_Bugs_C360_Todo!$Z:$Z,$U$100,JMB_Bugs_C360_Todo!$H:$H,V$101)/J110,0)</f>
        <v>0</v>
      </c>
      <c r="W110" s="210">
        <f>IFERROR(SUMIFS(JMB_Bugs_C360_Todo!$AA:$AA,JMB_Bugs_C360_Todo!$K:$K,$N$100,JMB_Bugs_C360_Todo!$Y:$Y,P110,JMB_Bugs_C360_Todo!$Z:$Z,$U$100,JMB_Bugs_C360_Todo!$H:$H,W$101)/K110,0)</f>
        <v>0</v>
      </c>
      <c r="AC110" s="210"/>
      <c r="AD110" s="210"/>
      <c r="AE110" s="210"/>
      <c r="BG110" s="67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9"/>
    </row>
    <row r="111" spans="2:85" x14ac:dyDescent="0.25">
      <c r="D111" s="4">
        <v>10</v>
      </c>
      <c r="E111" s="4" t="s">
        <v>1314</v>
      </c>
      <c r="F111" s="209">
        <f>COUNTIFS(JMB_Bugs_C360_Todo!$K:$K,$B$100,JMB_Bugs_C360_Todo!$Y:$Y,D111,JMB_Bugs_C360_Todo!$H:$H,'EVOLUCION BUGS C360'!F$101,JMB_Bugs_C360_Todo!$Z:$Z,$F$100)</f>
        <v>0</v>
      </c>
      <c r="G111" s="209">
        <f>COUNTIFS(JMB_Bugs_C360_Todo!$K:$K,$B$100,JMB_Bugs_C360_Todo!$Y:$Y,D111,JMB_Bugs_C360_Todo!$H:$H,'EVOLUCION BUGS C360'!G$101,JMB_Bugs_C360_Todo!$Z:$Z,$F$100)</f>
        <v>0</v>
      </c>
      <c r="H111" s="209">
        <f>COUNTIFS(JMB_Bugs_C360_Todo!$K:$K,$B$100,JMB_Bugs_C360_Todo!$Y:$Y,D111,JMB_Bugs_C360_Todo!$H:$H,'EVOLUCION BUGS C360'!H$101,JMB_Bugs_C360_Todo!$Z:$Z,$F$100)</f>
        <v>36</v>
      </c>
      <c r="I111" s="209">
        <f>COUNTIFS(JMB_Bugs_C360_Todo!$K:$K,$B$100,JMB_Bugs_C360_Todo!$Y:$Y,D111,JMB_Bugs_C360_Todo!$H:$H,'EVOLUCION BUGS C360'!I$101,JMB_Bugs_C360_Todo!$Z:$Z,$I$100)</f>
        <v>0</v>
      </c>
      <c r="J111" s="209">
        <f>COUNTIFS(JMB_Bugs_C360_Todo!$K:$K,$B$100,JMB_Bugs_C360_Todo!$Y:$Y,D111,JMB_Bugs_C360_Todo!$H:$H,'EVOLUCION BUGS C360'!J$101,JMB_Bugs_C360_Todo!$Z:$Z,$I$100)</f>
        <v>0</v>
      </c>
      <c r="K111" s="209">
        <f>COUNTIFS(JMB_Bugs_C360_Todo!$K:$K,$B$100,JMB_Bugs_C360_Todo!$Y:$Y,D111,JMB_Bugs_C360_Todo!$H:$H,'EVOLUCION BUGS C360'!K$101,JMB_Bugs_C360_Todo!$Z:$Z,$I$100)</f>
        <v>0</v>
      </c>
      <c r="P111" s="4">
        <v>10</v>
      </c>
      <c r="Q111" s="4" t="s">
        <v>1314</v>
      </c>
      <c r="R111" s="210">
        <f>IFERROR(SUMIFS(JMB_Bugs_C360_Todo!$AA:$AA,JMB_Bugs_C360_Todo!$K:$K,$N$100,JMB_Bugs_C360_Todo!$Y:$Y,P111,JMB_Bugs_C360_Todo!$Z:$Z,$R$100,JMB_Bugs_C360_Todo!$H:$H,R$101)/F111,0)</f>
        <v>0</v>
      </c>
      <c r="S111" s="210">
        <f>IFERROR(SUMIFS(JMB_Bugs_C360_Todo!$AA:$AA,JMB_Bugs_C360_Todo!$K:$K,$N$100,JMB_Bugs_C360_Todo!$Y:$Y,P111,JMB_Bugs_C360_Todo!$Z:$Z,$R$100,JMB_Bugs_C360_Todo!$H:$H,S$101)/G111,0)</f>
        <v>0</v>
      </c>
      <c r="T111" s="210">
        <f>IFERROR(SUMIFS(JMB_Bugs_C360_Todo!$AA:$AA,JMB_Bugs_C360_Todo!$K:$K,$N$100,JMB_Bugs_C360_Todo!$Y:$Y,P111,JMB_Bugs_C360_Todo!$Z:$Z,$R$100,JMB_Bugs_C360_Todo!$H:$H,T$101)/H111,0)</f>
        <v>6.9801727327679446</v>
      </c>
      <c r="U111" s="210">
        <f>IFERROR(SUMIFS(JMB_Bugs_C360_Todo!$AA:$AA,JMB_Bugs_C360_Todo!$K:$K,$N$100,JMB_Bugs_C360_Todo!$Y:$Y,P111,JMB_Bugs_C360_Todo!$Z:$Z,$U$100,JMB_Bugs_C360_Todo!$H:$H,U$101)/I111,0)</f>
        <v>0</v>
      </c>
      <c r="V111" s="210">
        <f>IFERROR(SUMIFS(JMB_Bugs_C360_Todo!$AA:$AA,JMB_Bugs_C360_Todo!$K:$K,$N$100,JMB_Bugs_C360_Todo!$Y:$Y,P111,JMB_Bugs_C360_Todo!$Z:$Z,$U$100,JMB_Bugs_C360_Todo!$H:$H,V$101)/J111,0)</f>
        <v>0</v>
      </c>
      <c r="W111" s="210">
        <f>IFERROR(SUMIFS(JMB_Bugs_C360_Todo!$AA:$AA,JMB_Bugs_C360_Todo!$K:$K,$N$100,JMB_Bugs_C360_Todo!$Y:$Y,P111,JMB_Bugs_C360_Todo!$Z:$Z,$U$100,JMB_Bugs_C360_Todo!$H:$H,W$101)/K111,0)</f>
        <v>0</v>
      </c>
      <c r="AC111" s="210"/>
      <c r="AD111" s="210"/>
      <c r="AE111" s="210"/>
      <c r="BG111" s="67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9"/>
    </row>
    <row r="112" spans="2:85" x14ac:dyDescent="0.25">
      <c r="D112" s="4">
        <v>11</v>
      </c>
      <c r="E112" s="4" t="s">
        <v>1315</v>
      </c>
      <c r="F112" s="209">
        <f>COUNTIFS(JMB_Bugs_C360_Todo!$K:$K,$B$100,JMB_Bugs_C360_Todo!$Y:$Y,D112,JMB_Bugs_C360_Todo!$H:$H,'EVOLUCION BUGS C360'!F$101,JMB_Bugs_C360_Todo!$Z:$Z,$F$100)</f>
        <v>2</v>
      </c>
      <c r="G112" s="209">
        <f>COUNTIFS(JMB_Bugs_C360_Todo!$K:$K,$B$100,JMB_Bugs_C360_Todo!$Y:$Y,D112,JMB_Bugs_C360_Todo!$H:$H,'EVOLUCION BUGS C360'!G$101,JMB_Bugs_C360_Todo!$Z:$Z,$F$100)</f>
        <v>0</v>
      </c>
      <c r="H112" s="209">
        <f>COUNTIFS(JMB_Bugs_C360_Todo!$K:$K,$B$100,JMB_Bugs_C360_Todo!$Y:$Y,D112,JMB_Bugs_C360_Todo!$H:$H,'EVOLUCION BUGS C360'!H$101,JMB_Bugs_C360_Todo!$Z:$Z,$F$100)</f>
        <v>33</v>
      </c>
      <c r="I112" s="209">
        <f>COUNTIFS(JMB_Bugs_C360_Todo!$K:$K,$B$100,JMB_Bugs_C360_Todo!$Y:$Y,D112,JMB_Bugs_C360_Todo!$H:$H,'EVOLUCION BUGS C360'!I$101,JMB_Bugs_C360_Todo!$Z:$Z,$I$100)</f>
        <v>0</v>
      </c>
      <c r="J112" s="209">
        <f>COUNTIFS(JMB_Bugs_C360_Todo!$K:$K,$B$100,JMB_Bugs_C360_Todo!$Y:$Y,D112,JMB_Bugs_C360_Todo!$H:$H,'EVOLUCION BUGS C360'!J$101,JMB_Bugs_C360_Todo!$Z:$Z,$I$100)</f>
        <v>0</v>
      </c>
      <c r="K112" s="209">
        <f>COUNTIFS(JMB_Bugs_C360_Todo!$K:$K,$B$100,JMB_Bugs_C360_Todo!$Y:$Y,D112,JMB_Bugs_C360_Todo!$H:$H,'EVOLUCION BUGS C360'!K$101,JMB_Bugs_C360_Todo!$Z:$Z,$I$100)</f>
        <v>0</v>
      </c>
      <c r="P112" s="4">
        <v>11</v>
      </c>
      <c r="Q112" s="4" t="s">
        <v>1315</v>
      </c>
      <c r="R112" s="210">
        <f>IFERROR(SUMIFS(JMB_Bugs_C360_Todo!$AA:$AA,JMB_Bugs_C360_Todo!$K:$K,$N$100,JMB_Bugs_C360_Todo!$Y:$Y,P112,JMB_Bugs_C360_Todo!$Z:$Z,$R$100,JMB_Bugs_C360_Todo!$H:$H,R$101)/F112,0)</f>
        <v>23.320292019678163</v>
      </c>
      <c r="S112" s="210">
        <f>IFERROR(SUMIFS(JMB_Bugs_C360_Todo!$AA:$AA,JMB_Bugs_C360_Todo!$K:$K,$N$100,JMB_Bugs_C360_Todo!$Y:$Y,P112,JMB_Bugs_C360_Todo!$Z:$Z,$R$100,JMB_Bugs_C360_Todo!$H:$H,S$101)/G112,0)</f>
        <v>0</v>
      </c>
      <c r="T112" s="210">
        <f>IFERROR(SUMIFS(JMB_Bugs_C360_Todo!$AA:$AA,JMB_Bugs_C360_Todo!$K:$K,$N$100,JMB_Bugs_C360_Todo!$Y:$Y,P112,JMB_Bugs_C360_Todo!$Z:$Z,$R$100,JMB_Bugs_C360_Todo!$H:$H,T$101)/H112,0)</f>
        <v>14.418234888817867</v>
      </c>
      <c r="U112" s="210">
        <f>IFERROR(SUMIFS(JMB_Bugs_C360_Todo!$AA:$AA,JMB_Bugs_C360_Todo!$K:$K,$N$100,JMB_Bugs_C360_Todo!$Y:$Y,P112,JMB_Bugs_C360_Todo!$Z:$Z,$U$100,JMB_Bugs_C360_Todo!$H:$H,U$101)/I112,0)</f>
        <v>0</v>
      </c>
      <c r="V112" s="210">
        <f>IFERROR(SUMIFS(JMB_Bugs_C360_Todo!$AA:$AA,JMB_Bugs_C360_Todo!$K:$K,$N$100,JMB_Bugs_C360_Todo!$Y:$Y,P112,JMB_Bugs_C360_Todo!$Z:$Z,$U$100,JMB_Bugs_C360_Todo!$H:$H,V$101)/J112,0)</f>
        <v>0</v>
      </c>
      <c r="W112" s="210">
        <f>IFERROR(SUMIFS(JMB_Bugs_C360_Todo!$AA:$AA,JMB_Bugs_C360_Todo!$K:$K,$N$100,JMB_Bugs_C360_Todo!$Y:$Y,P112,JMB_Bugs_C360_Todo!$Z:$Z,$U$100,JMB_Bugs_C360_Todo!$H:$H,W$101)/K112,0)</f>
        <v>0</v>
      </c>
      <c r="AC112" s="210"/>
      <c r="AD112" s="210"/>
      <c r="AE112" s="210"/>
      <c r="BG112" s="67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9"/>
    </row>
    <row r="113" spans="2:85" x14ac:dyDescent="0.25">
      <c r="D113" s="4">
        <v>12</v>
      </c>
      <c r="E113" s="4" t="s">
        <v>1316</v>
      </c>
      <c r="F113" s="209">
        <f>COUNTIFS(JMB_Bugs_C360_Todo!$K:$K,$B$100,JMB_Bugs_C360_Todo!$Y:$Y,D113,JMB_Bugs_C360_Todo!$H:$H,'EVOLUCION BUGS C360'!F$101,JMB_Bugs_C360_Todo!$Z:$Z,$F$100)</f>
        <v>3</v>
      </c>
      <c r="G113" s="209">
        <f>COUNTIFS(JMB_Bugs_C360_Todo!$K:$K,$B$100,JMB_Bugs_C360_Todo!$Y:$Y,D113,JMB_Bugs_C360_Todo!$H:$H,'EVOLUCION BUGS C360'!G$101,JMB_Bugs_C360_Todo!$Z:$Z,$F$100)</f>
        <v>0</v>
      </c>
      <c r="H113" s="209">
        <f>COUNTIFS(JMB_Bugs_C360_Todo!$K:$K,$B$100,JMB_Bugs_C360_Todo!$Y:$Y,D113,JMB_Bugs_C360_Todo!$H:$H,'EVOLUCION BUGS C360'!H$101,JMB_Bugs_C360_Todo!$Z:$Z,$F$100)</f>
        <v>30</v>
      </c>
      <c r="I113" s="209">
        <f>COUNTIFS(JMB_Bugs_C360_Todo!$K:$K,$B$100,JMB_Bugs_C360_Todo!$Y:$Y,D113,JMB_Bugs_C360_Todo!$H:$H,'EVOLUCION BUGS C360'!I$101,JMB_Bugs_C360_Todo!$Z:$Z,$I$100)</f>
        <v>0</v>
      </c>
      <c r="J113" s="209">
        <f>COUNTIFS(JMB_Bugs_C360_Todo!$K:$K,$B$100,JMB_Bugs_C360_Todo!$Y:$Y,D113,JMB_Bugs_C360_Todo!$H:$H,'EVOLUCION BUGS C360'!J$101,JMB_Bugs_C360_Todo!$Z:$Z,$I$100)</f>
        <v>0</v>
      </c>
      <c r="K113" s="209">
        <f>COUNTIFS(JMB_Bugs_C360_Todo!$K:$K,$B$100,JMB_Bugs_C360_Todo!$Y:$Y,D113,JMB_Bugs_C360_Todo!$H:$H,'EVOLUCION BUGS C360'!K$101,JMB_Bugs_C360_Todo!$Z:$Z,$I$100)</f>
        <v>0</v>
      </c>
      <c r="P113" s="4">
        <v>12</v>
      </c>
      <c r="Q113" s="4" t="s">
        <v>1316</v>
      </c>
      <c r="R113" s="210">
        <f>IFERROR(SUMIFS(JMB_Bugs_C360_Todo!$AA:$AA,JMB_Bugs_C360_Todo!$K:$K,$N$100,JMB_Bugs_C360_Todo!$Y:$Y,P113,JMB_Bugs_C360_Todo!$Z:$Z,$R$100,JMB_Bugs_C360_Todo!$H:$H,R$101)/F113,0)</f>
        <v>24.274058090275503</v>
      </c>
      <c r="S113" s="210">
        <f>IFERROR(SUMIFS(JMB_Bugs_C360_Todo!$AA:$AA,JMB_Bugs_C360_Todo!$K:$K,$N$100,JMB_Bugs_C360_Todo!$Y:$Y,P113,JMB_Bugs_C360_Todo!$Z:$Z,$R$100,JMB_Bugs_C360_Todo!$H:$H,S$101)/G113,0)</f>
        <v>0</v>
      </c>
      <c r="T113" s="210">
        <f>IFERROR(SUMIFS(JMB_Bugs_C360_Todo!$AA:$AA,JMB_Bugs_C360_Todo!$K:$K,$N$100,JMB_Bugs_C360_Todo!$Y:$Y,P113,JMB_Bugs_C360_Todo!$Z:$Z,$R$100,JMB_Bugs_C360_Todo!$H:$H,T$101)/H113,0)</f>
        <v>17.965122570216771</v>
      </c>
      <c r="U113" s="210">
        <f>IFERROR(SUMIFS(JMB_Bugs_C360_Todo!$AA:$AA,JMB_Bugs_C360_Todo!$K:$K,$N$100,JMB_Bugs_C360_Todo!$Y:$Y,P113,JMB_Bugs_C360_Todo!$Z:$Z,$U$100,JMB_Bugs_C360_Todo!$H:$H,U$101)/I113,0)</f>
        <v>0</v>
      </c>
      <c r="V113" s="210">
        <f>IFERROR(SUMIFS(JMB_Bugs_C360_Todo!$AA:$AA,JMB_Bugs_C360_Todo!$K:$K,$N$100,JMB_Bugs_C360_Todo!$Y:$Y,P113,JMB_Bugs_C360_Todo!$Z:$Z,$U$100,JMB_Bugs_C360_Todo!$H:$H,V$101)/J113,0)</f>
        <v>0</v>
      </c>
      <c r="W113" s="210">
        <f>IFERROR(SUMIFS(JMB_Bugs_C360_Todo!$AA:$AA,JMB_Bugs_C360_Todo!$K:$K,$N$100,JMB_Bugs_C360_Todo!$Y:$Y,P113,JMB_Bugs_C360_Todo!$Z:$Z,$U$100,JMB_Bugs_C360_Todo!$H:$H,W$101)/K113,0)</f>
        <v>0</v>
      </c>
      <c r="AC113" s="210"/>
      <c r="AD113" s="210"/>
      <c r="AE113" s="210"/>
      <c r="BG113" s="67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9"/>
    </row>
    <row r="114" spans="2:85" x14ac:dyDescent="0.25">
      <c r="E114" s="4" t="s">
        <v>4241</v>
      </c>
      <c r="Q114" s="4" t="s">
        <v>4243</v>
      </c>
      <c r="AB114" s="4" t="s">
        <v>4245</v>
      </c>
      <c r="BG114" s="67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9"/>
    </row>
    <row r="115" spans="2:85" x14ac:dyDescent="0.25">
      <c r="B115" s="4" t="s">
        <v>720</v>
      </c>
      <c r="E115" s="76" t="s">
        <v>1327</v>
      </c>
      <c r="F115" s="199">
        <v>2024</v>
      </c>
      <c r="G115" s="199"/>
      <c r="H115" s="199"/>
      <c r="I115" s="199">
        <v>2025</v>
      </c>
      <c r="J115" s="199"/>
      <c r="K115" s="199"/>
      <c r="N115" s="4" t="s">
        <v>720</v>
      </c>
      <c r="Q115" s="76" t="s">
        <v>1327</v>
      </c>
      <c r="R115" s="199">
        <v>2024</v>
      </c>
      <c r="S115" s="199"/>
      <c r="T115" s="199"/>
      <c r="U115" s="199">
        <v>2025</v>
      </c>
      <c r="V115" s="199"/>
      <c r="W115" s="199"/>
      <c r="Y115" s="4" t="s">
        <v>720</v>
      </c>
      <c r="AB115" s="76" t="s">
        <v>1327</v>
      </c>
      <c r="AC115" s="199">
        <v>2024</v>
      </c>
      <c r="AD115" s="199"/>
      <c r="AE115" s="199"/>
      <c r="AF115" s="199">
        <v>2025</v>
      </c>
      <c r="AG115" s="199"/>
      <c r="AH115" s="199"/>
      <c r="BG115" s="67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9"/>
    </row>
    <row r="116" spans="2:85" x14ac:dyDescent="0.25">
      <c r="E116" s="74" t="s">
        <v>1302</v>
      </c>
      <c r="F116" s="206" t="s">
        <v>212</v>
      </c>
      <c r="G116" s="207" t="s">
        <v>736</v>
      </c>
      <c r="H116" s="208" t="s">
        <v>128</v>
      </c>
      <c r="I116" s="206" t="s">
        <v>212</v>
      </c>
      <c r="J116" s="207" t="s">
        <v>736</v>
      </c>
      <c r="K116" s="208" t="s">
        <v>128</v>
      </c>
      <c r="Q116" s="74" t="s">
        <v>1302</v>
      </c>
      <c r="R116" s="206" t="s">
        <v>212</v>
      </c>
      <c r="S116" s="207" t="s">
        <v>736</v>
      </c>
      <c r="T116" s="208" t="s">
        <v>128</v>
      </c>
      <c r="U116" s="206" t="s">
        <v>212</v>
      </c>
      <c r="V116" s="207" t="s">
        <v>736</v>
      </c>
      <c r="W116" s="208" t="s">
        <v>128</v>
      </c>
      <c r="AB116" s="74" t="s">
        <v>1302</v>
      </c>
      <c r="AC116" s="212" t="s">
        <v>212</v>
      </c>
      <c r="AD116" s="213" t="s">
        <v>736</v>
      </c>
      <c r="AE116" s="214" t="s">
        <v>128</v>
      </c>
      <c r="AF116" s="206" t="s">
        <v>212</v>
      </c>
      <c r="AG116" s="207" t="s">
        <v>736</v>
      </c>
      <c r="AH116" s="208" t="s">
        <v>128</v>
      </c>
      <c r="BG116" s="67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9"/>
    </row>
    <row r="117" spans="2:85" x14ac:dyDescent="0.25">
      <c r="D117" s="4">
        <v>1</v>
      </c>
      <c r="E117" s="4" t="s">
        <v>1305</v>
      </c>
      <c r="F117" s="4">
        <f>COUNTIFS(JMB_Bugs_C360_Todo!$K:$K,$B$115,JMB_Bugs_C360_Todo!$Y:$Y,D117,JMB_Bugs_C360_Todo!$H:$H,'EVOLUCION BUGS C360'!F$116,JMB_Bugs_C360_Todo!$Z:$Z,$F$115)</f>
        <v>3</v>
      </c>
      <c r="G117" s="4">
        <f>COUNTIFS(JMB_Bugs_C360_Todo!$K:$K,$B$115,JMB_Bugs_C360_Todo!$Y:$Y,D117,JMB_Bugs_C360_Todo!$H:$H,'EVOLUCION BUGS C360'!G$116,JMB_Bugs_C360_Todo!$Z:$Z,$F$115)</f>
        <v>0</v>
      </c>
      <c r="H117" s="4">
        <f>COUNTIFS(JMB_Bugs_C360_Todo!$K:$K,$B$115,JMB_Bugs_C360_Todo!$Y:$Y,D117,JMB_Bugs_C360_Todo!$H:$H,'EVOLUCION BUGS C360'!H$116,JMB_Bugs_C360_Todo!$Z:$Z,$F$115)</f>
        <v>9</v>
      </c>
      <c r="I117" s="4">
        <f>COUNTIFS(JMB_Bugs_C360_Todo!$K:$K,$B$115,JMB_Bugs_C360_Todo!$Y:$Y,D117,JMB_Bugs_C360_Todo!$H:$H,'EVOLUCION BUGS C360'!I$116,JMB_Bugs_C360_Todo!$Z:$Z,$I$115)</f>
        <v>1</v>
      </c>
      <c r="J117" s="4">
        <f>COUNTIFS(JMB_Bugs_C360_Todo!$K:$K,$B$115,JMB_Bugs_C360_Todo!$Y:$Y,D117,JMB_Bugs_C360_Todo!$H:$H,'EVOLUCION BUGS C360'!J$116,JMB_Bugs_C360_Todo!$Z:$Z,$I$115)</f>
        <v>0</v>
      </c>
      <c r="K117" s="4">
        <f>COUNTIFS(JMB_Bugs_C360_Todo!$K:$K,$B$115,JMB_Bugs_C360_Todo!$Y:$Y,D117,JMB_Bugs_C360_Todo!$H:$H,'EVOLUCION BUGS C360'!K$116,JMB_Bugs_C360_Todo!$Z:$Z,$I$115)</f>
        <v>9</v>
      </c>
      <c r="P117" s="4">
        <v>1</v>
      </c>
      <c r="Q117" s="4" t="s">
        <v>1305</v>
      </c>
      <c r="R117" s="210">
        <f>IFERROR(SUMIFS(JMB_Bugs_C360_Todo!$AA:$AA,JMB_Bugs_C360_Todo!$K:$K,$N$115,JMB_Bugs_C360_Todo!$Y:$Y,P117,JMB_Bugs_C360_Todo!$Z:$Z,$R$115,JMB_Bugs_C360_Todo!$H:$H,R$116)/F117,0)</f>
        <v>21.072546250000112</v>
      </c>
      <c r="S117" s="210">
        <f>IFERROR(SUMIFS(JMB_Bugs_C360_Todo!$AA:$AA,JMB_Bugs_C360_Todo!$K:$K,$N$115,JMB_Bugs_C360_Todo!$Y:$Y,P117,JMB_Bugs_C360_Todo!$Z:$Z,$R$115,JMB_Bugs_C360_Todo!$H:$H,S$116)/G117,0)</f>
        <v>0</v>
      </c>
      <c r="T117" s="210">
        <f>IFERROR(SUMIFS(JMB_Bugs_C360_Todo!$AA:$AA,JMB_Bugs_C360_Todo!$K:$K,$N$115,JMB_Bugs_C360_Todo!$Y:$Y,P117,JMB_Bugs_C360_Todo!$Z:$Z,$R$115,JMB_Bugs_C360_Todo!$H:$H,T$116)/H117,0)</f>
        <v>42.590146777262916</v>
      </c>
      <c r="U117" s="210">
        <f>IFERROR(SUMIFS(JMB_Bugs_C360_Todo!$AA:$AA,JMB_Bugs_C360_Todo!$K:$K,$N$115,JMB_Bugs_C360_Todo!$Y:$Y,P117,JMB_Bugs_C360_Todo!$Z:$Z,$U$115,JMB_Bugs_C360_Todo!$H:$H,U$116)/I117,0)</f>
        <v>92.17800627314864</v>
      </c>
      <c r="V117" s="210">
        <f>IFERROR(SUMIFS(JMB_Bugs_C360_Todo!$AA:$AA,JMB_Bugs_C360_Todo!$K:$K,$N$115,JMB_Bugs_C360_Todo!$Y:$Y,P117,JMB_Bugs_C360_Todo!$Z:$Z,$U$115,JMB_Bugs_C360_Todo!$H:$H,V$116)/J117,0)</f>
        <v>0</v>
      </c>
      <c r="W117" s="210">
        <f>IFERROR(SUMIFS(JMB_Bugs_C360_Todo!$AA:$AA,JMB_Bugs_C360_Todo!$K:$K,$N$115,JMB_Bugs_C360_Todo!$Y:$Y,P117,JMB_Bugs_C360_Todo!$Z:$Z,$U$115,JMB_Bugs_C360_Todo!$H:$H,W$116)/K117,0)</f>
        <v>50.146776576645301</v>
      </c>
      <c r="AB117" s="4" t="s">
        <v>3192</v>
      </c>
      <c r="AC117" s="211">
        <f>COUNTIFS(JMB_Bugs_C360_Todo!$K:$K,$Y$115,JMB_Bugs_C360_Todo!$Z:$Z,$AC$115,JMB_Bugs_C360_Todo!$H:$H,AC$116,JMB_Bugs_C360_Todo!$L:$L,AB117)</f>
        <v>0</v>
      </c>
      <c r="AD117" s="211">
        <f>COUNTIFS(JMB_Bugs_C360_Todo!$K:$K,$Y$115,JMB_Bugs_C360_Todo!$Z:$Z,$AC$115,JMB_Bugs_C360_Todo!$H:$H,AD$116,JMB_Bugs_C360_Todo!$L:$L,AB117)</f>
        <v>1</v>
      </c>
      <c r="AE117" s="211">
        <f>COUNTIFS(JMB_Bugs_C360_Todo!$K:$K,$Y$115,JMB_Bugs_C360_Todo!$Z:$Z,$AC$115,JMB_Bugs_C360_Todo!$H:$H,AE$116,JMB_Bugs_C360_Todo!$L:$L,AB117)</f>
        <v>4</v>
      </c>
      <c r="AF117" s="211">
        <f>COUNTIFS(JMB_Bugs_C360_Todo!$K:$K,$Y$115,JMB_Bugs_C360_Todo!$Z:$Z,$AF$115,JMB_Bugs_C360_Todo!$H:$H,AF$116,JMB_Bugs_C360_Todo!$L:$L,AB117)</f>
        <v>0</v>
      </c>
      <c r="AG117" s="211">
        <f>COUNTIFS(JMB_Bugs_C360_Todo!$K:$K,$Y$115,JMB_Bugs_C360_Todo!$Z:$Z,$AF$115,JMB_Bugs_C360_Todo!$H:$H,AG$116,JMB_Bugs_C360_Todo!$L:$L,AB117)</f>
        <v>0</v>
      </c>
      <c r="AH117" s="211">
        <f>COUNTIFS(JMB_Bugs_C360_Todo!$K:$K,$Y$115,JMB_Bugs_C360_Todo!$Z:$Z,$AF$115,JMB_Bugs_C360_Todo!$H:$H,AH$116,JMB_Bugs_C360_Todo!$L:$L,AB117)</f>
        <v>4</v>
      </c>
      <c r="BG117" s="67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9"/>
    </row>
    <row r="118" spans="2:85" x14ac:dyDescent="0.25">
      <c r="D118" s="4">
        <v>2</v>
      </c>
      <c r="E118" s="4" t="s">
        <v>1306</v>
      </c>
      <c r="F118" s="4">
        <f>COUNTIFS(JMB_Bugs_C360_Todo!$K:$K,$B$115,JMB_Bugs_C360_Todo!$Y:$Y,D118,JMB_Bugs_C360_Todo!$H:$H,'EVOLUCION BUGS C360'!F$116,JMB_Bugs_C360_Todo!$Z:$Z,$F$115)</f>
        <v>3</v>
      </c>
      <c r="G118" s="4">
        <f>COUNTIFS(JMB_Bugs_C360_Todo!$K:$K,$B$115,JMB_Bugs_C360_Todo!$Y:$Y,D118,JMB_Bugs_C360_Todo!$H:$H,'EVOLUCION BUGS C360'!G$116,JMB_Bugs_C360_Todo!$Z:$Z,$F$115)</f>
        <v>0</v>
      </c>
      <c r="H118" s="4">
        <f>COUNTIFS(JMB_Bugs_C360_Todo!$K:$K,$B$115,JMB_Bugs_C360_Todo!$Y:$Y,D118,JMB_Bugs_C360_Todo!$H:$H,'EVOLUCION BUGS C360'!H$116,JMB_Bugs_C360_Todo!$Z:$Z,$F$115)</f>
        <v>15</v>
      </c>
      <c r="I118" s="4">
        <f>COUNTIFS(JMB_Bugs_C360_Todo!$K:$K,$B$115,JMB_Bugs_C360_Todo!$Y:$Y,D118,JMB_Bugs_C360_Todo!$H:$H,'EVOLUCION BUGS C360'!I$116,JMB_Bugs_C360_Todo!$Z:$Z,$I$115)</f>
        <v>0</v>
      </c>
      <c r="J118" s="4">
        <f>COUNTIFS(JMB_Bugs_C360_Todo!$K:$K,$B$115,JMB_Bugs_C360_Todo!$Y:$Y,D118,JMB_Bugs_C360_Todo!$H:$H,'EVOLUCION BUGS C360'!J$116,JMB_Bugs_C360_Todo!$Z:$Z,$I$115)</f>
        <v>0</v>
      </c>
      <c r="K118" s="4">
        <f>COUNTIFS(JMB_Bugs_C360_Todo!$K:$K,$B$115,JMB_Bugs_C360_Todo!$Y:$Y,D118,JMB_Bugs_C360_Todo!$H:$H,'EVOLUCION BUGS C360'!K$116,JMB_Bugs_C360_Todo!$Z:$Z,$I$115)</f>
        <v>0</v>
      </c>
      <c r="P118" s="4">
        <v>2</v>
      </c>
      <c r="Q118" s="4" t="s">
        <v>1306</v>
      </c>
      <c r="R118" s="210">
        <f>IFERROR(SUMIFS(JMB_Bugs_C360_Todo!$AA:$AA,JMB_Bugs_C360_Todo!$K:$K,$N$115,JMB_Bugs_C360_Todo!$Y:$Y,P118,JMB_Bugs_C360_Todo!$Z:$Z,$R$115,JMB_Bugs_C360_Todo!$H:$H,R$116)/F118,0)</f>
        <v>6.0247523302483996</v>
      </c>
      <c r="S118" s="210">
        <f>IFERROR(SUMIFS(JMB_Bugs_C360_Todo!$AA:$AA,JMB_Bugs_C360_Todo!$K:$K,$N$115,JMB_Bugs_C360_Todo!$Y:$Y,P118,JMB_Bugs_C360_Todo!$Z:$Z,$R$115,JMB_Bugs_C360_Todo!$H:$H,S$116)/G118,0)</f>
        <v>0</v>
      </c>
      <c r="T118" s="210">
        <f>IFERROR(SUMIFS(JMB_Bugs_C360_Todo!$AA:$AA,JMB_Bugs_C360_Todo!$K:$K,$N$115,JMB_Bugs_C360_Todo!$Y:$Y,P118,JMB_Bugs_C360_Todo!$Z:$Z,$R$115,JMB_Bugs_C360_Todo!$H:$H,T$116)/H118,0)</f>
        <v>25.005614226851808</v>
      </c>
      <c r="U118" s="210">
        <f>IFERROR(SUMIFS(JMB_Bugs_C360_Todo!$AA:$AA,JMB_Bugs_C360_Todo!$K:$K,$N$115,JMB_Bugs_C360_Todo!$Y:$Y,P118,JMB_Bugs_C360_Todo!$Z:$Z,$U$115,JMB_Bugs_C360_Todo!$H:$H,U$116)/I118,0)</f>
        <v>0</v>
      </c>
      <c r="V118" s="210">
        <f>IFERROR(SUMIFS(JMB_Bugs_C360_Todo!$AA:$AA,JMB_Bugs_C360_Todo!$K:$K,$N$115,JMB_Bugs_C360_Todo!$Y:$Y,P118,JMB_Bugs_C360_Todo!$Z:$Z,$U$115,JMB_Bugs_C360_Todo!$H:$H,V$116)/J118,0)</f>
        <v>0</v>
      </c>
      <c r="W118" s="210">
        <f>IFERROR(SUMIFS(JMB_Bugs_C360_Todo!$AA:$AA,JMB_Bugs_C360_Todo!$K:$K,$N$115,JMB_Bugs_C360_Todo!$Y:$Y,P118,JMB_Bugs_C360_Todo!$Z:$Z,$U$115,JMB_Bugs_C360_Todo!$H:$H,W$116)/K118,0)</f>
        <v>0</v>
      </c>
      <c r="AB118" s="4" t="s">
        <v>3170</v>
      </c>
      <c r="AC118" s="211">
        <f>COUNTIFS(JMB_Bugs_C360_Todo!$K:$K,$Y$115,JMB_Bugs_C360_Todo!$Z:$Z,$AC$115,JMB_Bugs_C360_Todo!$H:$H,AC$116,JMB_Bugs_C360_Todo!$L:$L,AB118)</f>
        <v>0</v>
      </c>
      <c r="AD118" s="211">
        <f>COUNTIFS(JMB_Bugs_C360_Todo!$K:$K,$Y$115,JMB_Bugs_C360_Todo!$Z:$Z,$AC$115,JMB_Bugs_C360_Todo!$H:$H,AD$116,JMB_Bugs_C360_Todo!$L:$L,AB118)</f>
        <v>2</v>
      </c>
      <c r="AE118" s="211">
        <f>COUNTIFS(JMB_Bugs_C360_Todo!$K:$K,$Y$115,JMB_Bugs_C360_Todo!$Z:$Z,$AC$115,JMB_Bugs_C360_Todo!$H:$H,AE$116,JMB_Bugs_C360_Todo!$L:$L,AB118)</f>
        <v>3</v>
      </c>
      <c r="AF118" s="211">
        <f>COUNTIFS(JMB_Bugs_C360_Todo!$K:$K,$Y$115,JMB_Bugs_C360_Todo!$Z:$Z,$AF$115,JMB_Bugs_C360_Todo!$H:$H,AF$116,JMB_Bugs_C360_Todo!$L:$L,AB118)</f>
        <v>0</v>
      </c>
      <c r="AG118" s="211">
        <f>COUNTIFS(JMB_Bugs_C360_Todo!$K:$K,$Y$115,JMB_Bugs_C360_Todo!$Z:$Z,$AF$115,JMB_Bugs_C360_Todo!$H:$H,AG$116,JMB_Bugs_C360_Todo!$L:$L,AB118)</f>
        <v>0</v>
      </c>
      <c r="AH118" s="211">
        <f>COUNTIFS(JMB_Bugs_C360_Todo!$K:$K,$Y$115,JMB_Bugs_C360_Todo!$Z:$Z,$AF$115,JMB_Bugs_C360_Todo!$H:$H,AH$116,JMB_Bugs_C360_Todo!$L:$L,AB118)</f>
        <v>0</v>
      </c>
      <c r="BG118" s="67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9"/>
    </row>
    <row r="119" spans="2:85" x14ac:dyDescent="0.25">
      <c r="D119" s="4">
        <v>3</v>
      </c>
      <c r="E119" s="4" t="s">
        <v>1307</v>
      </c>
      <c r="F119" s="4">
        <f>COUNTIFS(JMB_Bugs_C360_Todo!$K:$K,$B$115,JMB_Bugs_C360_Todo!$Y:$Y,D119,JMB_Bugs_C360_Todo!$H:$H,'EVOLUCION BUGS C360'!F$116,JMB_Bugs_C360_Todo!$Z:$Z,$F$115)</f>
        <v>0</v>
      </c>
      <c r="G119" s="4">
        <f>COUNTIFS(JMB_Bugs_C360_Todo!$K:$K,$B$115,JMB_Bugs_C360_Todo!$Y:$Y,D119,JMB_Bugs_C360_Todo!$H:$H,'EVOLUCION BUGS C360'!G$116,JMB_Bugs_C360_Todo!$Z:$Z,$F$115)</f>
        <v>2</v>
      </c>
      <c r="H119" s="4">
        <f>COUNTIFS(JMB_Bugs_C360_Todo!$K:$K,$B$115,JMB_Bugs_C360_Todo!$Y:$Y,D119,JMB_Bugs_C360_Todo!$H:$H,'EVOLUCION BUGS C360'!H$116,JMB_Bugs_C360_Todo!$Z:$Z,$F$115)</f>
        <v>7</v>
      </c>
      <c r="I119" s="4">
        <f>COUNTIFS(JMB_Bugs_C360_Todo!$K:$K,$B$115,JMB_Bugs_C360_Todo!$Y:$Y,D119,JMB_Bugs_C360_Todo!$H:$H,'EVOLUCION BUGS C360'!I$116,JMB_Bugs_C360_Todo!$Z:$Z,$I$115)</f>
        <v>0</v>
      </c>
      <c r="J119" s="4">
        <f>COUNTIFS(JMB_Bugs_C360_Todo!$K:$K,$B$115,JMB_Bugs_C360_Todo!$Y:$Y,D119,JMB_Bugs_C360_Todo!$H:$H,'EVOLUCION BUGS C360'!J$116,JMB_Bugs_C360_Todo!$Z:$Z,$I$115)</f>
        <v>0</v>
      </c>
      <c r="K119" s="4">
        <f>COUNTIFS(JMB_Bugs_C360_Todo!$K:$K,$B$115,JMB_Bugs_C360_Todo!$Y:$Y,D119,JMB_Bugs_C360_Todo!$H:$H,'EVOLUCION BUGS C360'!K$116,JMB_Bugs_C360_Todo!$Z:$Z,$I$115)</f>
        <v>0</v>
      </c>
      <c r="P119" s="4">
        <v>3</v>
      </c>
      <c r="Q119" s="4" t="s">
        <v>1307</v>
      </c>
      <c r="R119" s="210">
        <f>IFERROR(SUMIFS(JMB_Bugs_C360_Todo!$AA:$AA,JMB_Bugs_C360_Todo!$K:$K,$N$115,JMB_Bugs_C360_Todo!$Y:$Y,P119,JMB_Bugs_C360_Todo!$Z:$Z,$R$115,JMB_Bugs_C360_Todo!$H:$H,R$116)/F119,0)</f>
        <v>0</v>
      </c>
      <c r="S119" s="210">
        <f>IFERROR(SUMIFS(JMB_Bugs_C360_Todo!$AA:$AA,JMB_Bugs_C360_Todo!$K:$K,$N$115,JMB_Bugs_C360_Todo!$Y:$Y,P119,JMB_Bugs_C360_Todo!$Z:$Z,$R$115,JMB_Bugs_C360_Todo!$H:$H,S$116)/G119,0)</f>
        <v>80.01223607060092</v>
      </c>
      <c r="T119" s="210">
        <f>IFERROR(SUMIFS(JMB_Bugs_C360_Todo!$AA:$AA,JMB_Bugs_C360_Todo!$K:$K,$N$115,JMB_Bugs_C360_Todo!$Y:$Y,P119,JMB_Bugs_C360_Todo!$Z:$Z,$R$115,JMB_Bugs_C360_Todo!$H:$H,T$116)/H119,0)</f>
        <v>28.667051476523088</v>
      </c>
      <c r="U119" s="210">
        <f>IFERROR(SUMIFS(JMB_Bugs_C360_Todo!$AA:$AA,JMB_Bugs_C360_Todo!$K:$K,$N$115,JMB_Bugs_C360_Todo!$Y:$Y,P119,JMB_Bugs_C360_Todo!$Z:$Z,$U$115,JMB_Bugs_C360_Todo!$H:$H,U$116)/I119,0)</f>
        <v>0</v>
      </c>
      <c r="V119" s="210">
        <f>IFERROR(SUMIFS(JMB_Bugs_C360_Todo!$AA:$AA,JMB_Bugs_C360_Todo!$K:$K,$N$115,JMB_Bugs_C360_Todo!$Y:$Y,P119,JMB_Bugs_C360_Todo!$Z:$Z,$U$115,JMB_Bugs_C360_Todo!$H:$H,V$116)/J119,0)</f>
        <v>0</v>
      </c>
      <c r="W119" s="210">
        <f>IFERROR(SUMIFS(JMB_Bugs_C360_Todo!$AA:$AA,JMB_Bugs_C360_Todo!$K:$K,$N$115,JMB_Bugs_C360_Todo!$Y:$Y,P119,JMB_Bugs_C360_Todo!$Z:$Z,$U$115,JMB_Bugs_C360_Todo!$H:$H,W$116)/K119,0)</f>
        <v>0</v>
      </c>
      <c r="AB119" s="4" t="s">
        <v>3198</v>
      </c>
      <c r="AC119" s="211">
        <f>COUNTIFS(JMB_Bugs_C360_Todo!$K:$K,$Y$115,JMB_Bugs_C360_Todo!$Z:$Z,$AC$115,JMB_Bugs_C360_Todo!$H:$H,AC$116,JMB_Bugs_C360_Todo!$L:$L,AB119)</f>
        <v>1</v>
      </c>
      <c r="AD119" s="211">
        <f>COUNTIFS(JMB_Bugs_C360_Todo!$K:$K,$Y$115,JMB_Bugs_C360_Todo!$Z:$Z,$AC$115,JMB_Bugs_C360_Todo!$H:$H,AD$116,JMB_Bugs_C360_Todo!$L:$L,AB119)</f>
        <v>0</v>
      </c>
      <c r="AE119" s="211">
        <f>COUNTIFS(JMB_Bugs_C360_Todo!$K:$K,$Y$115,JMB_Bugs_C360_Todo!$Z:$Z,$AC$115,JMB_Bugs_C360_Todo!$H:$H,AE$116,JMB_Bugs_C360_Todo!$L:$L,AB119)</f>
        <v>5</v>
      </c>
      <c r="AF119" s="211">
        <f>COUNTIFS(JMB_Bugs_C360_Todo!$K:$K,$Y$115,JMB_Bugs_C360_Todo!$Z:$Z,$AF$115,JMB_Bugs_C360_Todo!$H:$H,AF$116,JMB_Bugs_C360_Todo!$L:$L,AB119)</f>
        <v>0</v>
      </c>
      <c r="AG119" s="211">
        <f>COUNTIFS(JMB_Bugs_C360_Todo!$K:$K,$Y$115,JMB_Bugs_C360_Todo!$Z:$Z,$AF$115,JMB_Bugs_C360_Todo!$H:$H,AG$116,JMB_Bugs_C360_Todo!$L:$L,AB119)</f>
        <v>0</v>
      </c>
      <c r="AH119" s="211">
        <f>COUNTIFS(JMB_Bugs_C360_Todo!$K:$K,$Y$115,JMB_Bugs_C360_Todo!$Z:$Z,$AF$115,JMB_Bugs_C360_Todo!$H:$H,AH$116,JMB_Bugs_C360_Todo!$L:$L,AB119)</f>
        <v>0</v>
      </c>
      <c r="BG119" s="67"/>
      <c r="BH119" s="68"/>
      <c r="BI119" s="68"/>
      <c r="BJ119" s="68"/>
      <c r="BK119" s="68"/>
      <c r="BL119" s="68"/>
      <c r="BM119" s="68"/>
      <c r="BN119" s="68"/>
      <c r="BO119" s="68"/>
      <c r="BP119" s="68"/>
      <c r="BQ119" s="68"/>
      <c r="BR119" s="68"/>
      <c r="BS119" s="68"/>
      <c r="BT119" s="68"/>
      <c r="BU119" s="68"/>
      <c r="BV119" s="68"/>
      <c r="BW119" s="68"/>
      <c r="BX119" s="68"/>
      <c r="BY119" s="68"/>
      <c r="BZ119" s="68"/>
      <c r="CA119" s="68"/>
      <c r="CB119" s="68"/>
      <c r="CC119" s="68"/>
      <c r="CD119" s="68"/>
      <c r="CE119" s="68"/>
      <c r="CF119" s="68"/>
      <c r="CG119" s="69"/>
    </row>
    <row r="120" spans="2:85" x14ac:dyDescent="0.25">
      <c r="D120" s="4">
        <v>4</v>
      </c>
      <c r="E120" s="4" t="s">
        <v>1308</v>
      </c>
      <c r="F120" s="4">
        <f>COUNTIFS(JMB_Bugs_C360_Todo!$K:$K,$B$115,JMB_Bugs_C360_Todo!$Y:$Y,D120,JMB_Bugs_C360_Todo!$H:$H,'EVOLUCION BUGS C360'!F$116,JMB_Bugs_C360_Todo!$Z:$Z,$F$115)</f>
        <v>5</v>
      </c>
      <c r="G120" s="4">
        <f>COUNTIFS(JMB_Bugs_C360_Todo!$K:$K,$B$115,JMB_Bugs_C360_Todo!$Y:$Y,D120,JMB_Bugs_C360_Todo!$H:$H,'EVOLUCION BUGS C360'!G$116,JMB_Bugs_C360_Todo!$Z:$Z,$F$115)</f>
        <v>0</v>
      </c>
      <c r="H120" s="4">
        <f>COUNTIFS(JMB_Bugs_C360_Todo!$K:$K,$B$115,JMB_Bugs_C360_Todo!$Y:$Y,D120,JMB_Bugs_C360_Todo!$H:$H,'EVOLUCION BUGS C360'!H$116,JMB_Bugs_C360_Todo!$Z:$Z,$F$115)</f>
        <v>5</v>
      </c>
      <c r="I120" s="4">
        <f>COUNTIFS(JMB_Bugs_C360_Todo!$K:$K,$B$115,JMB_Bugs_C360_Todo!$Y:$Y,D120,JMB_Bugs_C360_Todo!$H:$H,'EVOLUCION BUGS C360'!I$116,JMB_Bugs_C360_Todo!$Z:$Z,$I$115)</f>
        <v>0</v>
      </c>
      <c r="J120" s="4">
        <f>COUNTIFS(JMB_Bugs_C360_Todo!$K:$K,$B$115,JMB_Bugs_C360_Todo!$Y:$Y,D120,JMB_Bugs_C360_Todo!$H:$H,'EVOLUCION BUGS C360'!J$116,JMB_Bugs_C360_Todo!$Z:$Z,$I$115)</f>
        <v>0</v>
      </c>
      <c r="K120" s="4">
        <f>COUNTIFS(JMB_Bugs_C360_Todo!$K:$K,$B$115,JMB_Bugs_C360_Todo!$Y:$Y,D120,JMB_Bugs_C360_Todo!$H:$H,'EVOLUCION BUGS C360'!K$116,JMB_Bugs_C360_Todo!$Z:$Z,$I$115)</f>
        <v>0</v>
      </c>
      <c r="P120" s="4">
        <v>4</v>
      </c>
      <c r="Q120" s="4" t="s">
        <v>1308</v>
      </c>
      <c r="R120" s="210">
        <f>IFERROR(SUMIFS(JMB_Bugs_C360_Todo!$AA:$AA,JMB_Bugs_C360_Todo!$K:$K,$N$115,JMB_Bugs_C360_Todo!$Y:$Y,P120,JMB_Bugs_C360_Todo!$Z:$Z,$R$115,JMB_Bugs_C360_Todo!$H:$H,R$116)/F120,0)</f>
        <v>7.8886774953687562</v>
      </c>
      <c r="S120" s="210">
        <f>IFERROR(SUMIFS(JMB_Bugs_C360_Todo!$AA:$AA,JMB_Bugs_C360_Todo!$K:$K,$N$115,JMB_Bugs_C360_Todo!$Y:$Y,P120,JMB_Bugs_C360_Todo!$Z:$Z,$R$115,JMB_Bugs_C360_Todo!$H:$H,S$116)/G120,0)</f>
        <v>0</v>
      </c>
      <c r="T120" s="210">
        <f>IFERROR(SUMIFS(JMB_Bugs_C360_Todo!$AA:$AA,JMB_Bugs_C360_Todo!$K:$K,$N$115,JMB_Bugs_C360_Todo!$Y:$Y,P120,JMB_Bugs_C360_Todo!$Z:$Z,$R$115,JMB_Bugs_C360_Todo!$H:$H,T$116)/H120,0)</f>
        <v>31.300732210649585</v>
      </c>
      <c r="U120" s="210">
        <f>IFERROR(SUMIFS(JMB_Bugs_C360_Todo!$AA:$AA,JMB_Bugs_C360_Todo!$K:$K,$N$115,JMB_Bugs_C360_Todo!$Y:$Y,P120,JMB_Bugs_C360_Todo!$Z:$Z,$U$115,JMB_Bugs_C360_Todo!$H:$H,U$116)/I120,0)</f>
        <v>0</v>
      </c>
      <c r="V120" s="210">
        <f>IFERROR(SUMIFS(JMB_Bugs_C360_Todo!$AA:$AA,JMB_Bugs_C360_Todo!$K:$K,$N$115,JMB_Bugs_C360_Todo!$Y:$Y,P120,JMB_Bugs_C360_Todo!$Z:$Z,$U$115,JMB_Bugs_C360_Todo!$H:$H,V$116)/J120,0)</f>
        <v>0</v>
      </c>
      <c r="W120" s="210">
        <f>IFERROR(SUMIFS(JMB_Bugs_C360_Todo!$AA:$AA,JMB_Bugs_C360_Todo!$K:$K,$N$115,JMB_Bugs_C360_Todo!$Y:$Y,P120,JMB_Bugs_C360_Todo!$Z:$Z,$U$115,JMB_Bugs_C360_Todo!$H:$H,W$116)/K120,0)</f>
        <v>0</v>
      </c>
      <c r="AB120" s="4" t="s">
        <v>3401</v>
      </c>
      <c r="AC120" s="211">
        <f>COUNTIFS(JMB_Bugs_C360_Todo!$K:$K,$Y$115,JMB_Bugs_C360_Todo!$Z:$Z,$AC$115,JMB_Bugs_C360_Todo!$H:$H,AC$116,JMB_Bugs_C360_Todo!$L:$L,AB120)</f>
        <v>1</v>
      </c>
      <c r="AD120" s="211">
        <f>COUNTIFS(JMB_Bugs_C360_Todo!$K:$K,$Y$115,JMB_Bugs_C360_Todo!$Z:$Z,$AC$115,JMB_Bugs_C360_Todo!$H:$H,AD$116,JMB_Bugs_C360_Todo!$L:$L,AB120)</f>
        <v>1</v>
      </c>
      <c r="AE120" s="211">
        <f>COUNTIFS(JMB_Bugs_C360_Todo!$K:$K,$Y$115,JMB_Bugs_C360_Todo!$Z:$Z,$AC$115,JMB_Bugs_C360_Todo!$H:$H,AE$116,JMB_Bugs_C360_Todo!$L:$L,AB120)</f>
        <v>10</v>
      </c>
      <c r="AF120" s="211">
        <f>COUNTIFS(JMB_Bugs_C360_Todo!$K:$K,$Y$115,JMB_Bugs_C360_Todo!$Z:$Z,$AF$115,JMB_Bugs_C360_Todo!$H:$H,AF$116,JMB_Bugs_C360_Todo!$L:$L,AB120)</f>
        <v>0</v>
      </c>
      <c r="AG120" s="211">
        <f>COUNTIFS(JMB_Bugs_C360_Todo!$K:$K,$Y$115,JMB_Bugs_C360_Todo!$Z:$Z,$AF$115,JMB_Bugs_C360_Todo!$H:$H,AG$116,JMB_Bugs_C360_Todo!$L:$L,AB120)</f>
        <v>0</v>
      </c>
      <c r="AH120" s="211">
        <f>COUNTIFS(JMB_Bugs_C360_Todo!$K:$K,$Y$115,JMB_Bugs_C360_Todo!$Z:$Z,$AF$115,JMB_Bugs_C360_Todo!$H:$H,AH$116,JMB_Bugs_C360_Todo!$L:$L,AB120)</f>
        <v>0</v>
      </c>
      <c r="BG120" s="67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9"/>
    </row>
    <row r="121" spans="2:85" x14ac:dyDescent="0.25">
      <c r="D121" s="4">
        <v>5</v>
      </c>
      <c r="E121" s="4" t="s">
        <v>1309</v>
      </c>
      <c r="F121" s="4">
        <f>COUNTIFS(JMB_Bugs_C360_Todo!$K:$K,$B$115,JMB_Bugs_C360_Todo!$Y:$Y,D121,JMB_Bugs_C360_Todo!$H:$H,'EVOLUCION BUGS C360'!F$116,JMB_Bugs_C360_Todo!$Z:$Z,$F$115)</f>
        <v>5</v>
      </c>
      <c r="G121" s="4">
        <f>COUNTIFS(JMB_Bugs_C360_Todo!$K:$K,$B$115,JMB_Bugs_C360_Todo!$Y:$Y,D121,JMB_Bugs_C360_Todo!$H:$H,'EVOLUCION BUGS C360'!G$116,JMB_Bugs_C360_Todo!$Z:$Z,$F$115)</f>
        <v>0</v>
      </c>
      <c r="H121" s="4">
        <f>COUNTIFS(JMB_Bugs_C360_Todo!$K:$K,$B$115,JMB_Bugs_C360_Todo!$Y:$Y,D121,JMB_Bugs_C360_Todo!$H:$H,'EVOLUCION BUGS C360'!H$116,JMB_Bugs_C360_Todo!$Z:$Z,$F$115)</f>
        <v>2</v>
      </c>
      <c r="I121" s="4">
        <f>COUNTIFS(JMB_Bugs_C360_Todo!$K:$K,$B$115,JMB_Bugs_C360_Todo!$Y:$Y,D121,JMB_Bugs_C360_Todo!$H:$H,'EVOLUCION BUGS C360'!I$116,JMB_Bugs_C360_Todo!$Z:$Z,$I$115)</f>
        <v>0</v>
      </c>
      <c r="J121" s="4">
        <f>COUNTIFS(JMB_Bugs_C360_Todo!$K:$K,$B$115,JMB_Bugs_C360_Todo!$Y:$Y,D121,JMB_Bugs_C360_Todo!$H:$H,'EVOLUCION BUGS C360'!J$116,JMB_Bugs_C360_Todo!$Z:$Z,$I$115)</f>
        <v>0</v>
      </c>
      <c r="K121" s="4">
        <f>COUNTIFS(JMB_Bugs_C360_Todo!$K:$K,$B$115,JMB_Bugs_C360_Todo!$Y:$Y,D121,JMB_Bugs_C360_Todo!$H:$H,'EVOLUCION BUGS C360'!K$116,JMB_Bugs_C360_Todo!$Z:$Z,$I$115)</f>
        <v>0</v>
      </c>
      <c r="P121" s="4">
        <v>5</v>
      </c>
      <c r="Q121" s="4" t="s">
        <v>1309</v>
      </c>
      <c r="R121" s="210">
        <f>IFERROR(SUMIFS(JMB_Bugs_C360_Todo!$AA:$AA,JMB_Bugs_C360_Todo!$K:$K,$N$115,JMB_Bugs_C360_Todo!$Y:$Y,P121,JMB_Bugs_C360_Todo!$Z:$Z,$R$115,JMB_Bugs_C360_Todo!$H:$H,R$116)/F121,0)</f>
        <v>18.302061321759538</v>
      </c>
      <c r="S121" s="210">
        <f>IFERROR(SUMIFS(JMB_Bugs_C360_Todo!$AA:$AA,JMB_Bugs_C360_Todo!$K:$K,$N$115,JMB_Bugs_C360_Todo!$Y:$Y,P121,JMB_Bugs_C360_Todo!$Z:$Z,$R$115,JMB_Bugs_C360_Todo!$H:$H,S$116)/G121,0)</f>
        <v>0</v>
      </c>
      <c r="T121" s="210">
        <f>IFERROR(SUMIFS(JMB_Bugs_C360_Todo!$AA:$AA,JMB_Bugs_C360_Todo!$K:$K,$N$115,JMB_Bugs_C360_Todo!$Y:$Y,P121,JMB_Bugs_C360_Todo!$Z:$Z,$R$115,JMB_Bugs_C360_Todo!$H:$H,T$116)/H121,0)</f>
        <v>13.917655636570998</v>
      </c>
      <c r="U121" s="210">
        <f>IFERROR(SUMIFS(JMB_Bugs_C360_Todo!$AA:$AA,JMB_Bugs_C360_Todo!$K:$K,$N$115,JMB_Bugs_C360_Todo!$Y:$Y,P121,JMB_Bugs_C360_Todo!$Z:$Z,$U$115,JMB_Bugs_C360_Todo!$H:$H,U$116)/I121,0)</f>
        <v>0</v>
      </c>
      <c r="V121" s="210">
        <f>IFERROR(SUMIFS(JMB_Bugs_C360_Todo!$AA:$AA,JMB_Bugs_C360_Todo!$K:$K,$N$115,JMB_Bugs_C360_Todo!$Y:$Y,P121,JMB_Bugs_C360_Todo!$Z:$Z,$U$115,JMB_Bugs_C360_Todo!$H:$H,V$116)/J121,0)</f>
        <v>0</v>
      </c>
      <c r="W121" s="210">
        <f>IFERROR(SUMIFS(JMB_Bugs_C360_Todo!$AA:$AA,JMB_Bugs_C360_Todo!$K:$K,$N$115,JMB_Bugs_C360_Todo!$Y:$Y,P121,JMB_Bugs_C360_Todo!$Z:$Z,$U$115,JMB_Bugs_C360_Todo!$H:$H,W$116)/K121,0)</f>
        <v>0</v>
      </c>
      <c r="AB121" s="4" t="s">
        <v>3744</v>
      </c>
      <c r="AC121" s="211">
        <f>COUNTIFS(JMB_Bugs_C360_Todo!$K:$K,$Y$115,JMB_Bugs_C360_Todo!$Z:$Z,$AC$115,JMB_Bugs_C360_Todo!$H:$H,AC$116,JMB_Bugs_C360_Todo!$L:$L,AB121)</f>
        <v>2</v>
      </c>
      <c r="AD121" s="211">
        <f>COUNTIFS(JMB_Bugs_C360_Todo!$K:$K,$Y$115,JMB_Bugs_C360_Todo!$Z:$Z,$AC$115,JMB_Bugs_C360_Todo!$H:$H,AD$116,JMB_Bugs_C360_Todo!$L:$L,AB121)</f>
        <v>0</v>
      </c>
      <c r="AE121" s="211">
        <f>COUNTIFS(JMB_Bugs_C360_Todo!$K:$K,$Y$115,JMB_Bugs_C360_Todo!$Z:$Z,$AC$115,JMB_Bugs_C360_Todo!$H:$H,AE$116,JMB_Bugs_C360_Todo!$L:$L,AB121)</f>
        <v>3</v>
      </c>
      <c r="AF121" s="211">
        <f>COUNTIFS(JMB_Bugs_C360_Todo!$K:$K,$Y$115,JMB_Bugs_C360_Todo!$Z:$Z,$AF$115,JMB_Bugs_C360_Todo!$H:$H,AF$116,JMB_Bugs_C360_Todo!$L:$L,AB121)</f>
        <v>0</v>
      </c>
      <c r="AG121" s="211">
        <f>COUNTIFS(JMB_Bugs_C360_Todo!$K:$K,$Y$115,JMB_Bugs_C360_Todo!$Z:$Z,$AF$115,JMB_Bugs_C360_Todo!$H:$H,AG$116,JMB_Bugs_C360_Todo!$L:$L,AB121)</f>
        <v>0</v>
      </c>
      <c r="AH121" s="211">
        <f>COUNTIFS(JMB_Bugs_C360_Todo!$K:$K,$Y$115,JMB_Bugs_C360_Todo!$Z:$Z,$AF$115,JMB_Bugs_C360_Todo!$H:$H,AH$116,JMB_Bugs_C360_Todo!$L:$L,AB121)</f>
        <v>0</v>
      </c>
      <c r="BG121" s="67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9"/>
    </row>
    <row r="122" spans="2:85" x14ac:dyDescent="0.25">
      <c r="D122" s="4">
        <v>6</v>
      </c>
      <c r="E122" s="4" t="s">
        <v>1310</v>
      </c>
      <c r="F122" s="4">
        <f>COUNTIFS(JMB_Bugs_C360_Todo!$K:$K,$B$115,JMB_Bugs_C360_Todo!$Y:$Y,D122,JMB_Bugs_C360_Todo!$H:$H,'EVOLUCION BUGS C360'!F$116,JMB_Bugs_C360_Todo!$Z:$Z,$F$115)</f>
        <v>1</v>
      </c>
      <c r="G122" s="4">
        <f>COUNTIFS(JMB_Bugs_C360_Todo!$K:$K,$B$115,JMB_Bugs_C360_Todo!$Y:$Y,D122,JMB_Bugs_C360_Todo!$H:$H,'EVOLUCION BUGS C360'!G$116,JMB_Bugs_C360_Todo!$Z:$Z,$F$115)</f>
        <v>3</v>
      </c>
      <c r="H122" s="4">
        <f>COUNTIFS(JMB_Bugs_C360_Todo!$K:$K,$B$115,JMB_Bugs_C360_Todo!$Y:$Y,D122,JMB_Bugs_C360_Todo!$H:$H,'EVOLUCION BUGS C360'!H$116,JMB_Bugs_C360_Todo!$Z:$Z,$F$115)</f>
        <v>6</v>
      </c>
      <c r="I122" s="4">
        <f>COUNTIFS(JMB_Bugs_C360_Todo!$K:$K,$B$115,JMB_Bugs_C360_Todo!$Y:$Y,D122,JMB_Bugs_C360_Todo!$H:$H,'EVOLUCION BUGS C360'!I$116,JMB_Bugs_C360_Todo!$Z:$Z,$I$115)</f>
        <v>0</v>
      </c>
      <c r="J122" s="4">
        <f>COUNTIFS(JMB_Bugs_C360_Todo!$K:$K,$B$115,JMB_Bugs_C360_Todo!$Y:$Y,D122,JMB_Bugs_C360_Todo!$H:$H,'EVOLUCION BUGS C360'!J$116,JMB_Bugs_C360_Todo!$Z:$Z,$I$115)</f>
        <v>0</v>
      </c>
      <c r="K122" s="4">
        <f>COUNTIFS(JMB_Bugs_C360_Todo!$K:$K,$B$115,JMB_Bugs_C360_Todo!$Y:$Y,D122,JMB_Bugs_C360_Todo!$H:$H,'EVOLUCION BUGS C360'!K$116,JMB_Bugs_C360_Todo!$Z:$Z,$I$115)</f>
        <v>0</v>
      </c>
      <c r="P122" s="4">
        <v>6</v>
      </c>
      <c r="Q122" s="4" t="s">
        <v>1310</v>
      </c>
      <c r="R122" s="210">
        <f>IFERROR(SUMIFS(JMB_Bugs_C360_Todo!$AA:$AA,JMB_Bugs_C360_Todo!$K:$K,$N$115,JMB_Bugs_C360_Todo!$Y:$Y,P122,JMB_Bugs_C360_Todo!$Z:$Z,$R$115,JMB_Bugs_C360_Todo!$H:$H,R$116)/F122,0)</f>
        <v>7.1981749537008</v>
      </c>
      <c r="S122" s="210">
        <f>IFERROR(SUMIFS(JMB_Bugs_C360_Todo!$AA:$AA,JMB_Bugs_C360_Todo!$K:$K,$N$115,JMB_Bugs_C360_Todo!$Y:$Y,P122,JMB_Bugs_C360_Todo!$Z:$Z,$R$115,JMB_Bugs_C360_Todo!$H:$H,S$116)/G122,0)</f>
        <v>8.060490239198165</v>
      </c>
      <c r="T122" s="210">
        <f>IFERROR(SUMIFS(JMB_Bugs_C360_Todo!$AA:$AA,JMB_Bugs_C360_Todo!$K:$K,$N$115,JMB_Bugs_C360_Todo!$Y:$Y,P122,JMB_Bugs_C360_Todo!$Z:$Z,$R$115,JMB_Bugs_C360_Todo!$H:$H,T$116)/H122,0)</f>
        <v>59.14926281635902</v>
      </c>
      <c r="U122" s="210">
        <f>IFERROR(SUMIFS(JMB_Bugs_C360_Todo!$AA:$AA,JMB_Bugs_C360_Todo!$K:$K,$N$115,JMB_Bugs_C360_Todo!$Y:$Y,P122,JMB_Bugs_C360_Todo!$Z:$Z,$U$115,JMB_Bugs_C360_Todo!$H:$H,U$116)/I122,0)</f>
        <v>0</v>
      </c>
      <c r="V122" s="210">
        <f>IFERROR(SUMIFS(JMB_Bugs_C360_Todo!$AA:$AA,JMB_Bugs_C360_Todo!$K:$K,$N$115,JMB_Bugs_C360_Todo!$Y:$Y,P122,JMB_Bugs_C360_Todo!$Z:$Z,$U$115,JMB_Bugs_C360_Todo!$H:$H,V$116)/J122,0)</f>
        <v>0</v>
      </c>
      <c r="W122" s="210">
        <f>IFERROR(SUMIFS(JMB_Bugs_C360_Todo!$AA:$AA,JMB_Bugs_C360_Todo!$K:$K,$N$115,JMB_Bugs_C360_Todo!$Y:$Y,P122,JMB_Bugs_C360_Todo!$Z:$Z,$U$115,JMB_Bugs_C360_Todo!$H:$H,W$116)/K122,0)</f>
        <v>0</v>
      </c>
      <c r="AB122" s="4" t="s">
        <v>3291</v>
      </c>
      <c r="AC122" s="211">
        <f>COUNTIFS(JMB_Bugs_C360_Todo!$K:$K,$Y$115,JMB_Bugs_C360_Todo!$Z:$Z,$AC$115,JMB_Bugs_C360_Todo!$H:$H,AC$116,JMB_Bugs_C360_Todo!$L:$L,AB122)</f>
        <v>1</v>
      </c>
      <c r="AD122" s="211">
        <f>COUNTIFS(JMB_Bugs_C360_Todo!$K:$K,$Y$115,JMB_Bugs_C360_Todo!$Z:$Z,$AC$115,JMB_Bugs_C360_Todo!$H:$H,AD$116,JMB_Bugs_C360_Todo!$L:$L,AB122)</f>
        <v>1</v>
      </c>
      <c r="AE122" s="211">
        <f>COUNTIFS(JMB_Bugs_C360_Todo!$K:$K,$Y$115,JMB_Bugs_C360_Todo!$Z:$Z,$AC$115,JMB_Bugs_C360_Todo!$H:$H,AE$116,JMB_Bugs_C360_Todo!$L:$L,AB122)</f>
        <v>11</v>
      </c>
      <c r="AF122" s="211">
        <f>COUNTIFS(JMB_Bugs_C360_Todo!$K:$K,$Y$115,JMB_Bugs_C360_Todo!$Z:$Z,$AF$115,JMB_Bugs_C360_Todo!$H:$H,AF$116,JMB_Bugs_C360_Todo!$L:$L,AB122)</f>
        <v>1</v>
      </c>
      <c r="AG122" s="211">
        <f>COUNTIFS(JMB_Bugs_C360_Todo!$K:$K,$Y$115,JMB_Bugs_C360_Todo!$Z:$Z,$AF$115,JMB_Bugs_C360_Todo!$H:$H,AG$116,JMB_Bugs_C360_Todo!$L:$L,AB122)</f>
        <v>0</v>
      </c>
      <c r="AH122" s="211">
        <f>COUNTIFS(JMB_Bugs_C360_Todo!$K:$K,$Y$115,JMB_Bugs_C360_Todo!$Z:$Z,$AF$115,JMB_Bugs_C360_Todo!$H:$H,AH$116,JMB_Bugs_C360_Todo!$L:$L,AB122)</f>
        <v>2</v>
      </c>
      <c r="BG122" s="67"/>
      <c r="BH122" s="68"/>
      <c r="BI122" s="68"/>
      <c r="BJ122" s="68"/>
      <c r="BK122" s="68"/>
      <c r="BL122" s="68"/>
      <c r="BM122" s="68"/>
      <c r="BN122" s="68"/>
      <c r="BO122" s="68"/>
      <c r="BP122" s="68"/>
      <c r="BQ122" s="68"/>
      <c r="BR122" s="68"/>
      <c r="BS122" s="68"/>
      <c r="BT122" s="68"/>
      <c r="BU122" s="68"/>
      <c r="BV122" s="68"/>
      <c r="BW122" s="68"/>
      <c r="BX122" s="68"/>
      <c r="BY122" s="68"/>
      <c r="BZ122" s="68"/>
      <c r="CA122" s="68"/>
      <c r="CB122" s="68"/>
      <c r="CC122" s="68"/>
      <c r="CD122" s="68"/>
      <c r="CE122" s="68"/>
      <c r="CF122" s="68"/>
      <c r="CG122" s="69"/>
    </row>
    <row r="123" spans="2:85" ht="30" x14ac:dyDescent="0.25">
      <c r="D123" s="4">
        <v>7</v>
      </c>
      <c r="E123" s="4" t="s">
        <v>1311</v>
      </c>
      <c r="F123" s="4">
        <f>COUNTIFS(JMB_Bugs_C360_Todo!$K:$K,$B$115,JMB_Bugs_C360_Todo!$Y:$Y,D123,JMB_Bugs_C360_Todo!$H:$H,'EVOLUCION BUGS C360'!F$116,JMB_Bugs_C360_Todo!$Z:$Z,$F$115)</f>
        <v>2</v>
      </c>
      <c r="G123" s="4">
        <f>COUNTIFS(JMB_Bugs_C360_Todo!$K:$K,$B$115,JMB_Bugs_C360_Todo!$Y:$Y,D123,JMB_Bugs_C360_Todo!$H:$H,'EVOLUCION BUGS C360'!G$116,JMB_Bugs_C360_Todo!$Z:$Z,$F$115)</f>
        <v>1</v>
      </c>
      <c r="H123" s="4">
        <f>COUNTIFS(JMB_Bugs_C360_Todo!$K:$K,$B$115,JMB_Bugs_C360_Todo!$Y:$Y,D123,JMB_Bugs_C360_Todo!$H:$H,'EVOLUCION BUGS C360'!H$116,JMB_Bugs_C360_Todo!$Z:$Z,$F$115)</f>
        <v>14</v>
      </c>
      <c r="I123" s="4">
        <f>COUNTIFS(JMB_Bugs_C360_Todo!$K:$K,$B$115,JMB_Bugs_C360_Todo!$Y:$Y,D123,JMB_Bugs_C360_Todo!$H:$H,'EVOLUCION BUGS C360'!I$116,JMB_Bugs_C360_Todo!$Z:$Z,$I$115)</f>
        <v>0</v>
      </c>
      <c r="J123" s="4">
        <f>COUNTIFS(JMB_Bugs_C360_Todo!$K:$K,$B$115,JMB_Bugs_C360_Todo!$Y:$Y,D123,JMB_Bugs_C360_Todo!$H:$H,'EVOLUCION BUGS C360'!J$116,JMB_Bugs_C360_Todo!$Z:$Z,$I$115)</f>
        <v>0</v>
      </c>
      <c r="K123" s="4">
        <f>COUNTIFS(JMB_Bugs_C360_Todo!$K:$K,$B$115,JMB_Bugs_C360_Todo!$Y:$Y,D123,JMB_Bugs_C360_Todo!$H:$H,'EVOLUCION BUGS C360'!K$116,JMB_Bugs_C360_Todo!$Z:$Z,$I$115)</f>
        <v>0</v>
      </c>
      <c r="P123" s="4">
        <v>7</v>
      </c>
      <c r="Q123" s="4" t="s">
        <v>1311</v>
      </c>
      <c r="R123" s="210">
        <f>IFERROR(SUMIFS(JMB_Bugs_C360_Todo!$AA:$AA,JMB_Bugs_C360_Todo!$K:$K,$N$115,JMB_Bugs_C360_Todo!$Y:$Y,P123,JMB_Bugs_C360_Todo!$Z:$Z,$R$115,JMB_Bugs_C360_Todo!$H:$H,R$116)/F123,0)</f>
        <v>33.004426545139722</v>
      </c>
      <c r="S123" s="210">
        <f>IFERROR(SUMIFS(JMB_Bugs_C360_Todo!$AA:$AA,JMB_Bugs_C360_Todo!$K:$K,$N$115,JMB_Bugs_C360_Todo!$Y:$Y,P123,JMB_Bugs_C360_Todo!$Z:$Z,$R$115,JMB_Bugs_C360_Todo!$H:$H,S$116)/G123,0)</f>
        <v>56.992261446757766</v>
      </c>
      <c r="T123" s="210">
        <f>IFERROR(SUMIFS(JMB_Bugs_C360_Todo!$AA:$AA,JMB_Bugs_C360_Todo!$K:$K,$N$115,JMB_Bugs_C360_Todo!$Y:$Y,P123,JMB_Bugs_C360_Todo!$Z:$Z,$R$115,JMB_Bugs_C360_Todo!$H:$H,T$116)/H123,0)</f>
        <v>34.742458453208073</v>
      </c>
      <c r="U123" s="210">
        <f>IFERROR(SUMIFS(JMB_Bugs_C360_Todo!$AA:$AA,JMB_Bugs_C360_Todo!$K:$K,$N$115,JMB_Bugs_C360_Todo!$Y:$Y,P123,JMB_Bugs_C360_Todo!$Z:$Z,$U$115,JMB_Bugs_C360_Todo!$H:$H,U$116)/I123,0)</f>
        <v>0</v>
      </c>
      <c r="V123" s="210">
        <f>IFERROR(SUMIFS(JMB_Bugs_C360_Todo!$AA:$AA,JMB_Bugs_C360_Todo!$K:$K,$N$115,JMB_Bugs_C360_Todo!$Y:$Y,P123,JMB_Bugs_C360_Todo!$Z:$Z,$U$115,JMB_Bugs_C360_Todo!$H:$H,V$116)/J123,0)</f>
        <v>0</v>
      </c>
      <c r="W123" s="210">
        <f>IFERROR(SUMIFS(JMB_Bugs_C360_Todo!$AA:$AA,JMB_Bugs_C360_Todo!$K:$K,$N$115,JMB_Bugs_C360_Todo!$Y:$Y,P123,JMB_Bugs_C360_Todo!$Z:$Z,$U$115,JMB_Bugs_C360_Todo!$H:$H,W$116)/K123,0)</f>
        <v>0</v>
      </c>
      <c r="AB123" s="131" t="s">
        <v>3509</v>
      </c>
      <c r="AC123" s="211">
        <f>COUNTIFS(JMB_Bugs_C360_Todo!$K:$K,$Y$115,JMB_Bugs_C360_Todo!$Z:$Z,$AC$115,JMB_Bugs_C360_Todo!$H:$H,AC$116,JMB_Bugs_C360_Todo!$L:$L,AB123)</f>
        <v>0</v>
      </c>
      <c r="AD123" s="211">
        <f>COUNTIFS(JMB_Bugs_C360_Todo!$K:$K,$Y$115,JMB_Bugs_C360_Todo!$Z:$Z,$AC$115,JMB_Bugs_C360_Todo!$H:$H,AD$116,JMB_Bugs_C360_Todo!$L:$L,AB123)</f>
        <v>0</v>
      </c>
      <c r="AE123" s="211">
        <f>COUNTIFS(JMB_Bugs_C360_Todo!$K:$K,$Y$115,JMB_Bugs_C360_Todo!$Z:$Z,$AC$115,JMB_Bugs_C360_Todo!$H:$H,AE$116,JMB_Bugs_C360_Todo!$L:$L,AB123)</f>
        <v>4</v>
      </c>
      <c r="AF123" s="211">
        <f>COUNTIFS(JMB_Bugs_C360_Todo!$K:$K,$Y$115,JMB_Bugs_C360_Todo!$Z:$Z,$AF$115,JMB_Bugs_C360_Todo!$H:$H,AF$116,JMB_Bugs_C360_Todo!$L:$L,AB123)</f>
        <v>0</v>
      </c>
      <c r="AG123" s="211">
        <f>COUNTIFS(JMB_Bugs_C360_Todo!$K:$K,$Y$115,JMB_Bugs_C360_Todo!$Z:$Z,$AF$115,JMB_Bugs_C360_Todo!$H:$H,AG$116,JMB_Bugs_C360_Todo!$L:$L,AB123)</f>
        <v>0</v>
      </c>
      <c r="AH123" s="211">
        <f>COUNTIFS(JMB_Bugs_C360_Todo!$K:$K,$Y$115,JMB_Bugs_C360_Todo!$Z:$Z,$AF$115,JMB_Bugs_C360_Todo!$H:$H,AH$116,JMB_Bugs_C360_Todo!$L:$L,AB123)</f>
        <v>1</v>
      </c>
      <c r="BG123" s="67"/>
      <c r="BH123" s="68"/>
      <c r="BI123" s="68"/>
      <c r="BJ123" s="68"/>
      <c r="BK123" s="68"/>
      <c r="BL123" s="68"/>
      <c r="BM123" s="68"/>
      <c r="BN123" s="68"/>
      <c r="BO123" s="68"/>
      <c r="BP123" s="68"/>
      <c r="BQ123" s="68"/>
      <c r="BR123" s="68"/>
      <c r="BS123" s="68"/>
      <c r="BT123" s="68"/>
      <c r="BU123" s="68"/>
      <c r="BV123" s="68"/>
      <c r="BW123" s="68"/>
      <c r="BX123" s="68"/>
      <c r="BY123" s="68"/>
      <c r="BZ123" s="68"/>
      <c r="CA123" s="68"/>
      <c r="CB123" s="68"/>
      <c r="CC123" s="68"/>
      <c r="CD123" s="68"/>
      <c r="CE123" s="68"/>
      <c r="CF123" s="68"/>
      <c r="CG123" s="69"/>
    </row>
    <row r="124" spans="2:85" x14ac:dyDescent="0.25">
      <c r="D124" s="4">
        <v>8</v>
      </c>
      <c r="E124" s="4" t="s">
        <v>1312</v>
      </c>
      <c r="F124" s="4">
        <f>COUNTIFS(JMB_Bugs_C360_Todo!$K:$K,$B$115,JMB_Bugs_C360_Todo!$Y:$Y,D124,JMB_Bugs_C360_Todo!$H:$H,'EVOLUCION BUGS C360'!F$116,JMB_Bugs_C360_Todo!$Z:$Z,$F$115)</f>
        <v>0</v>
      </c>
      <c r="G124" s="4">
        <f>COUNTIFS(JMB_Bugs_C360_Todo!$K:$K,$B$115,JMB_Bugs_C360_Todo!$Y:$Y,D124,JMB_Bugs_C360_Todo!$H:$H,'EVOLUCION BUGS C360'!G$116,JMB_Bugs_C360_Todo!$Z:$Z,$F$115)</f>
        <v>1</v>
      </c>
      <c r="H124" s="4">
        <f>COUNTIFS(JMB_Bugs_C360_Todo!$K:$K,$B$115,JMB_Bugs_C360_Todo!$Y:$Y,D124,JMB_Bugs_C360_Todo!$H:$H,'EVOLUCION BUGS C360'!H$116,JMB_Bugs_C360_Todo!$Z:$Z,$F$115)</f>
        <v>16</v>
      </c>
      <c r="I124" s="4">
        <f>COUNTIFS(JMB_Bugs_C360_Todo!$K:$K,$B$115,JMB_Bugs_C360_Todo!$Y:$Y,D124,JMB_Bugs_C360_Todo!$H:$H,'EVOLUCION BUGS C360'!I$116,JMB_Bugs_C360_Todo!$Z:$Z,$I$115)</f>
        <v>0</v>
      </c>
      <c r="J124" s="4">
        <f>COUNTIFS(JMB_Bugs_C360_Todo!$K:$K,$B$115,JMB_Bugs_C360_Todo!$Y:$Y,D124,JMB_Bugs_C360_Todo!$H:$H,'EVOLUCION BUGS C360'!J$116,JMB_Bugs_C360_Todo!$Z:$Z,$I$115)</f>
        <v>0</v>
      </c>
      <c r="K124" s="4">
        <f>COUNTIFS(JMB_Bugs_C360_Todo!$K:$K,$B$115,JMB_Bugs_C360_Todo!$Y:$Y,D124,JMB_Bugs_C360_Todo!$H:$H,'EVOLUCION BUGS C360'!K$116,JMB_Bugs_C360_Todo!$Z:$Z,$I$115)</f>
        <v>0</v>
      </c>
      <c r="P124" s="4">
        <v>8</v>
      </c>
      <c r="Q124" s="4" t="s">
        <v>1312</v>
      </c>
      <c r="R124" s="210">
        <f>IFERROR(SUMIFS(JMB_Bugs_C360_Todo!$AA:$AA,JMB_Bugs_C360_Todo!$K:$K,$N$115,JMB_Bugs_C360_Todo!$Y:$Y,P124,JMB_Bugs_C360_Todo!$Z:$Z,$R$115,JMB_Bugs_C360_Todo!$H:$H,R$116)/F124,0)</f>
        <v>0</v>
      </c>
      <c r="S124" s="210">
        <f>IFERROR(SUMIFS(JMB_Bugs_C360_Todo!$AA:$AA,JMB_Bugs_C360_Todo!$K:$K,$N$115,JMB_Bugs_C360_Todo!$Y:$Y,P124,JMB_Bugs_C360_Todo!$Z:$Z,$R$115,JMB_Bugs_C360_Todo!$H:$H,S$116)/G124,0)</f>
        <v>57.78716739583615</v>
      </c>
      <c r="T124" s="210">
        <f>IFERROR(SUMIFS(JMB_Bugs_C360_Todo!$AA:$AA,JMB_Bugs_C360_Todo!$K:$K,$N$115,JMB_Bugs_C360_Todo!$Y:$Y,P124,JMB_Bugs_C360_Todo!$Z:$Z,$R$115,JMB_Bugs_C360_Todo!$H:$H,T$116)/H124,0)</f>
        <v>28.395810447771964</v>
      </c>
      <c r="U124" s="210">
        <f>IFERROR(SUMIFS(JMB_Bugs_C360_Todo!$AA:$AA,JMB_Bugs_C360_Todo!$K:$K,$N$115,JMB_Bugs_C360_Todo!$Y:$Y,P124,JMB_Bugs_C360_Todo!$Z:$Z,$U$115,JMB_Bugs_C360_Todo!$H:$H,U$116)/I124,0)</f>
        <v>0</v>
      </c>
      <c r="V124" s="210">
        <f>IFERROR(SUMIFS(JMB_Bugs_C360_Todo!$AA:$AA,JMB_Bugs_C360_Todo!$K:$K,$N$115,JMB_Bugs_C360_Todo!$Y:$Y,P124,JMB_Bugs_C360_Todo!$Z:$Z,$U$115,JMB_Bugs_C360_Todo!$H:$H,V$116)/J124,0)</f>
        <v>0</v>
      </c>
      <c r="W124" s="210">
        <f>IFERROR(SUMIFS(JMB_Bugs_C360_Todo!$AA:$AA,JMB_Bugs_C360_Todo!$K:$K,$N$115,JMB_Bugs_C360_Todo!$Y:$Y,P124,JMB_Bugs_C360_Todo!$Z:$Z,$U$115,JMB_Bugs_C360_Todo!$H:$H,W$116)/K124,0)</f>
        <v>0</v>
      </c>
      <c r="AC124" s="210"/>
      <c r="AD124" s="210"/>
      <c r="AE124" s="210"/>
      <c r="BG124" s="67"/>
      <c r="BH124" s="68"/>
      <c r="BI124" s="68"/>
      <c r="BJ124" s="68"/>
      <c r="BK124" s="68"/>
      <c r="BL124" s="68"/>
      <c r="BM124" s="68"/>
      <c r="BN124" s="68"/>
      <c r="BO124" s="68"/>
      <c r="BP124" s="68"/>
      <c r="BQ124" s="68"/>
      <c r="BR124" s="68"/>
      <c r="BS124" s="68"/>
      <c r="BT124" s="68"/>
      <c r="BU124" s="68"/>
      <c r="BV124" s="68"/>
      <c r="BW124" s="68"/>
      <c r="BX124" s="68"/>
      <c r="BY124" s="68"/>
      <c r="BZ124" s="68"/>
      <c r="CA124" s="68"/>
      <c r="CB124" s="68"/>
      <c r="CC124" s="68"/>
      <c r="CD124" s="68"/>
      <c r="CE124" s="68"/>
      <c r="CF124" s="68"/>
      <c r="CG124" s="69"/>
    </row>
    <row r="125" spans="2:85" x14ac:dyDescent="0.25">
      <c r="D125" s="4">
        <v>9</v>
      </c>
      <c r="E125" s="4" t="s">
        <v>1313</v>
      </c>
      <c r="F125" s="4">
        <f>COUNTIFS(JMB_Bugs_C360_Todo!$K:$K,$B$115,JMB_Bugs_C360_Todo!$Y:$Y,D125,JMB_Bugs_C360_Todo!$H:$H,'EVOLUCION BUGS C360'!F$116,JMB_Bugs_C360_Todo!$Z:$Z,$F$115)</f>
        <v>1</v>
      </c>
      <c r="G125" s="4">
        <f>COUNTIFS(JMB_Bugs_C360_Todo!$K:$K,$B$115,JMB_Bugs_C360_Todo!$Y:$Y,D125,JMB_Bugs_C360_Todo!$H:$H,'EVOLUCION BUGS C360'!G$116,JMB_Bugs_C360_Todo!$Z:$Z,$F$115)</f>
        <v>1</v>
      </c>
      <c r="H125" s="4">
        <f>COUNTIFS(JMB_Bugs_C360_Todo!$K:$K,$B$115,JMB_Bugs_C360_Todo!$Y:$Y,D125,JMB_Bugs_C360_Todo!$H:$H,'EVOLUCION BUGS C360'!H$116,JMB_Bugs_C360_Todo!$Z:$Z,$F$115)</f>
        <v>14</v>
      </c>
      <c r="I125" s="4">
        <f>COUNTIFS(JMB_Bugs_C360_Todo!$K:$K,$B$115,JMB_Bugs_C360_Todo!$Y:$Y,D125,JMB_Bugs_C360_Todo!$H:$H,'EVOLUCION BUGS C360'!I$116,JMB_Bugs_C360_Todo!$Z:$Z,$I$115)</f>
        <v>0</v>
      </c>
      <c r="J125" s="4">
        <f>COUNTIFS(JMB_Bugs_C360_Todo!$K:$K,$B$115,JMB_Bugs_C360_Todo!$Y:$Y,D125,JMB_Bugs_C360_Todo!$H:$H,'EVOLUCION BUGS C360'!J$116,JMB_Bugs_C360_Todo!$Z:$Z,$I$115)</f>
        <v>0</v>
      </c>
      <c r="K125" s="4">
        <f>COUNTIFS(JMB_Bugs_C360_Todo!$K:$K,$B$115,JMB_Bugs_C360_Todo!$Y:$Y,D125,JMB_Bugs_C360_Todo!$H:$H,'EVOLUCION BUGS C360'!K$116,JMB_Bugs_C360_Todo!$Z:$Z,$I$115)</f>
        <v>0</v>
      </c>
      <c r="P125" s="4">
        <v>9</v>
      </c>
      <c r="Q125" s="4" t="s">
        <v>1313</v>
      </c>
      <c r="R125" s="210">
        <f>IFERROR(SUMIFS(JMB_Bugs_C360_Todo!$AA:$AA,JMB_Bugs_C360_Todo!$K:$K,$N$115,JMB_Bugs_C360_Todo!$Y:$Y,P125,JMB_Bugs_C360_Todo!$Z:$Z,$R$115,JMB_Bugs_C360_Todo!$H:$H,R$116)/F125,0)</f>
        <v>14.096263298604754</v>
      </c>
      <c r="S125" s="210">
        <f>IFERROR(SUMIFS(JMB_Bugs_C360_Todo!$AA:$AA,JMB_Bugs_C360_Todo!$K:$K,$N$115,JMB_Bugs_C360_Todo!$Y:$Y,P125,JMB_Bugs_C360_Todo!$Z:$Z,$R$115,JMB_Bugs_C360_Todo!$H:$H,S$116)/G125,0)</f>
        <v>11.23377766203339</v>
      </c>
      <c r="T125" s="210">
        <f>IFERROR(SUMIFS(JMB_Bugs_C360_Todo!$AA:$AA,JMB_Bugs_C360_Todo!$K:$K,$N$115,JMB_Bugs_C360_Todo!$Y:$Y,P125,JMB_Bugs_C360_Todo!$Z:$Z,$R$115,JMB_Bugs_C360_Todo!$H:$H,T$116)/H125,0)</f>
        <v>28.292236339285278</v>
      </c>
      <c r="U125" s="210">
        <f>IFERROR(SUMIFS(JMB_Bugs_C360_Todo!$AA:$AA,JMB_Bugs_C360_Todo!$K:$K,$N$115,JMB_Bugs_C360_Todo!$Y:$Y,P125,JMB_Bugs_C360_Todo!$Z:$Z,$U$115,JMB_Bugs_C360_Todo!$H:$H,U$116)/I125,0)</f>
        <v>0</v>
      </c>
      <c r="V125" s="210">
        <f>IFERROR(SUMIFS(JMB_Bugs_C360_Todo!$AA:$AA,JMB_Bugs_C360_Todo!$K:$K,$N$115,JMB_Bugs_C360_Todo!$Y:$Y,P125,JMB_Bugs_C360_Todo!$Z:$Z,$U$115,JMB_Bugs_C360_Todo!$H:$H,V$116)/J125,0)</f>
        <v>0</v>
      </c>
      <c r="W125" s="210">
        <f>IFERROR(SUMIFS(JMB_Bugs_C360_Todo!$AA:$AA,JMB_Bugs_C360_Todo!$K:$K,$N$115,JMB_Bugs_C360_Todo!$Y:$Y,P125,JMB_Bugs_C360_Todo!$Z:$Z,$U$115,JMB_Bugs_C360_Todo!$H:$H,W$116)/K125,0)</f>
        <v>0</v>
      </c>
      <c r="AC125" s="210"/>
      <c r="AD125" s="210"/>
      <c r="AE125" s="210"/>
      <c r="BG125" s="67"/>
      <c r="BH125" s="68"/>
      <c r="BI125" s="68"/>
      <c r="BJ125" s="68"/>
      <c r="BK125" s="68"/>
      <c r="BL125" s="68"/>
      <c r="BM125" s="68"/>
      <c r="BN125" s="68"/>
      <c r="BO125" s="68"/>
      <c r="BP125" s="68"/>
      <c r="BQ125" s="68"/>
      <c r="BR125" s="68"/>
      <c r="BS125" s="68"/>
      <c r="BT125" s="68"/>
      <c r="BU125" s="68"/>
      <c r="BV125" s="68"/>
      <c r="BW125" s="68"/>
      <c r="BX125" s="68"/>
      <c r="BY125" s="68"/>
      <c r="BZ125" s="68"/>
      <c r="CA125" s="68"/>
      <c r="CB125" s="68"/>
      <c r="CC125" s="68"/>
      <c r="CD125" s="68"/>
      <c r="CE125" s="68"/>
      <c r="CF125" s="68"/>
      <c r="CG125" s="69"/>
    </row>
    <row r="126" spans="2:85" x14ac:dyDescent="0.25">
      <c r="D126" s="4">
        <v>10</v>
      </c>
      <c r="E126" s="4" t="s">
        <v>1314</v>
      </c>
      <c r="F126" s="4">
        <f>COUNTIFS(JMB_Bugs_C360_Todo!$K:$K,$B$115,JMB_Bugs_C360_Todo!$Y:$Y,D126,JMB_Bugs_C360_Todo!$H:$H,'EVOLUCION BUGS C360'!F$116,JMB_Bugs_C360_Todo!$Z:$Z,$F$115)</f>
        <v>2</v>
      </c>
      <c r="G126" s="4">
        <f>COUNTIFS(JMB_Bugs_C360_Todo!$K:$K,$B$115,JMB_Bugs_C360_Todo!$Y:$Y,D126,JMB_Bugs_C360_Todo!$H:$H,'EVOLUCION BUGS C360'!G$116,JMB_Bugs_C360_Todo!$Z:$Z,$F$115)</f>
        <v>3</v>
      </c>
      <c r="H126" s="4">
        <f>COUNTIFS(JMB_Bugs_C360_Todo!$K:$K,$B$115,JMB_Bugs_C360_Todo!$Y:$Y,D126,JMB_Bugs_C360_Todo!$H:$H,'EVOLUCION BUGS C360'!H$116,JMB_Bugs_C360_Todo!$Z:$Z,$F$115)</f>
        <v>18</v>
      </c>
      <c r="I126" s="4">
        <f>COUNTIFS(JMB_Bugs_C360_Todo!$K:$K,$B$115,JMB_Bugs_C360_Todo!$Y:$Y,D126,JMB_Bugs_C360_Todo!$H:$H,'EVOLUCION BUGS C360'!I$116,JMB_Bugs_C360_Todo!$Z:$Z,$I$115)</f>
        <v>0</v>
      </c>
      <c r="J126" s="4">
        <f>COUNTIFS(JMB_Bugs_C360_Todo!$K:$K,$B$115,JMB_Bugs_C360_Todo!$Y:$Y,D126,JMB_Bugs_C360_Todo!$H:$H,'EVOLUCION BUGS C360'!J$116,JMB_Bugs_C360_Todo!$Z:$Z,$I$115)</f>
        <v>0</v>
      </c>
      <c r="K126" s="4">
        <f>COUNTIFS(JMB_Bugs_C360_Todo!$K:$K,$B$115,JMB_Bugs_C360_Todo!$Y:$Y,D126,JMB_Bugs_C360_Todo!$H:$H,'EVOLUCION BUGS C360'!K$116,JMB_Bugs_C360_Todo!$Z:$Z,$I$115)</f>
        <v>0</v>
      </c>
      <c r="P126" s="4">
        <v>10</v>
      </c>
      <c r="Q126" s="4" t="s">
        <v>1314</v>
      </c>
      <c r="R126" s="210">
        <f>IFERROR(SUMIFS(JMB_Bugs_C360_Todo!$AA:$AA,JMB_Bugs_C360_Todo!$K:$K,$N$115,JMB_Bugs_C360_Todo!$Y:$Y,P126,JMB_Bugs_C360_Todo!$Z:$Z,$R$115,JMB_Bugs_C360_Todo!$H:$H,R$116)/F126,0)</f>
        <v>49.788674189814628</v>
      </c>
      <c r="S126" s="210">
        <f>IFERROR(SUMIFS(JMB_Bugs_C360_Todo!$AA:$AA,JMB_Bugs_C360_Todo!$K:$K,$N$115,JMB_Bugs_C360_Todo!$Y:$Y,P126,JMB_Bugs_C360_Todo!$Z:$Z,$R$115,JMB_Bugs_C360_Todo!$H:$H,S$116)/G126,0)</f>
        <v>2.3292669251580569</v>
      </c>
      <c r="T126" s="210">
        <f>IFERROR(SUMIFS(JMB_Bugs_C360_Todo!$AA:$AA,JMB_Bugs_C360_Todo!$K:$K,$N$115,JMB_Bugs_C360_Todo!$Y:$Y,P126,JMB_Bugs_C360_Todo!$Z:$Z,$R$115,JMB_Bugs_C360_Todo!$H:$H,T$116)/H126,0)</f>
        <v>31.291724936343396</v>
      </c>
      <c r="U126" s="210">
        <f>IFERROR(SUMIFS(JMB_Bugs_C360_Todo!$AA:$AA,JMB_Bugs_C360_Todo!$K:$K,$N$115,JMB_Bugs_C360_Todo!$Y:$Y,P126,JMB_Bugs_C360_Todo!$Z:$Z,$U$115,JMB_Bugs_C360_Todo!$H:$H,U$116)/I126,0)</f>
        <v>0</v>
      </c>
      <c r="V126" s="210">
        <f>IFERROR(SUMIFS(JMB_Bugs_C360_Todo!$AA:$AA,JMB_Bugs_C360_Todo!$K:$K,$N$115,JMB_Bugs_C360_Todo!$Y:$Y,P126,JMB_Bugs_C360_Todo!$Z:$Z,$U$115,JMB_Bugs_C360_Todo!$H:$H,V$116)/J126,0)</f>
        <v>0</v>
      </c>
      <c r="W126" s="210">
        <f>IFERROR(SUMIFS(JMB_Bugs_C360_Todo!$AA:$AA,JMB_Bugs_C360_Todo!$K:$K,$N$115,JMB_Bugs_C360_Todo!$Y:$Y,P126,JMB_Bugs_C360_Todo!$Z:$Z,$U$115,JMB_Bugs_C360_Todo!$H:$H,W$116)/K126,0)</f>
        <v>0</v>
      </c>
      <c r="AC126" s="210"/>
      <c r="AD126" s="210"/>
      <c r="AE126" s="210"/>
      <c r="BG126" s="67"/>
      <c r="BH126" s="68"/>
      <c r="BI126" s="68"/>
      <c r="BJ126" s="68"/>
      <c r="BK126" s="68"/>
      <c r="BL126" s="68"/>
      <c r="BM126" s="68"/>
      <c r="BN126" s="68"/>
      <c r="BO126" s="68"/>
      <c r="BP126" s="68"/>
      <c r="BQ126" s="68"/>
      <c r="BR126" s="68"/>
      <c r="BS126" s="68"/>
      <c r="BT126" s="68"/>
      <c r="BU126" s="68"/>
      <c r="BV126" s="68"/>
      <c r="BW126" s="68"/>
      <c r="BX126" s="68"/>
      <c r="BY126" s="68"/>
      <c r="BZ126" s="68"/>
      <c r="CA126" s="68"/>
      <c r="CB126" s="68"/>
      <c r="CC126" s="68"/>
      <c r="CD126" s="68"/>
      <c r="CE126" s="68"/>
      <c r="CF126" s="68"/>
      <c r="CG126" s="69"/>
    </row>
    <row r="127" spans="2:85" x14ac:dyDescent="0.25">
      <c r="D127" s="4">
        <v>11</v>
      </c>
      <c r="E127" s="4" t="s">
        <v>1315</v>
      </c>
      <c r="F127" s="4">
        <f>COUNTIFS(JMB_Bugs_C360_Todo!$K:$K,$B$115,JMB_Bugs_C360_Todo!$Y:$Y,D127,JMB_Bugs_C360_Todo!$H:$H,'EVOLUCION BUGS C360'!F$116,JMB_Bugs_C360_Todo!$Z:$Z,$F$115)</f>
        <v>2</v>
      </c>
      <c r="G127" s="4">
        <f>COUNTIFS(JMB_Bugs_C360_Todo!$K:$K,$B$115,JMB_Bugs_C360_Todo!$Y:$Y,D127,JMB_Bugs_C360_Todo!$H:$H,'EVOLUCION BUGS C360'!G$116,JMB_Bugs_C360_Todo!$Z:$Z,$F$115)</f>
        <v>1</v>
      </c>
      <c r="H127" s="4">
        <f>COUNTIFS(JMB_Bugs_C360_Todo!$K:$K,$B$115,JMB_Bugs_C360_Todo!$Y:$Y,D127,JMB_Bugs_C360_Todo!$H:$H,'EVOLUCION BUGS C360'!H$116,JMB_Bugs_C360_Todo!$Z:$Z,$F$115)</f>
        <v>11</v>
      </c>
      <c r="I127" s="4">
        <f>COUNTIFS(JMB_Bugs_C360_Todo!$K:$K,$B$115,JMB_Bugs_C360_Todo!$Y:$Y,D127,JMB_Bugs_C360_Todo!$H:$H,'EVOLUCION BUGS C360'!I$116,JMB_Bugs_C360_Todo!$Z:$Z,$I$115)</f>
        <v>0</v>
      </c>
      <c r="J127" s="4">
        <f>COUNTIFS(JMB_Bugs_C360_Todo!$K:$K,$B$115,JMB_Bugs_C360_Todo!$Y:$Y,D127,JMB_Bugs_C360_Todo!$H:$H,'EVOLUCION BUGS C360'!J$116,JMB_Bugs_C360_Todo!$Z:$Z,$I$115)</f>
        <v>0</v>
      </c>
      <c r="K127" s="4">
        <f>COUNTIFS(JMB_Bugs_C360_Todo!$K:$K,$B$115,JMB_Bugs_C360_Todo!$Y:$Y,D127,JMB_Bugs_C360_Todo!$H:$H,'EVOLUCION BUGS C360'!K$116,JMB_Bugs_C360_Todo!$Z:$Z,$I$115)</f>
        <v>0</v>
      </c>
      <c r="P127" s="4">
        <v>11</v>
      </c>
      <c r="Q127" s="4" t="s">
        <v>1315</v>
      </c>
      <c r="R127" s="210">
        <f>IFERROR(SUMIFS(JMB_Bugs_C360_Todo!$AA:$AA,JMB_Bugs_C360_Todo!$K:$K,$N$115,JMB_Bugs_C360_Todo!$Y:$Y,P127,JMB_Bugs_C360_Todo!$Z:$Z,$R$115,JMB_Bugs_C360_Todo!$H:$H,R$116)/F127,0)</f>
        <v>8.5694555787049467</v>
      </c>
      <c r="S127" s="210">
        <f>IFERROR(SUMIFS(JMB_Bugs_C360_Todo!$AA:$AA,JMB_Bugs_C360_Todo!$K:$K,$N$115,JMB_Bugs_C360_Todo!$Y:$Y,P127,JMB_Bugs_C360_Todo!$Z:$Z,$R$115,JMB_Bugs_C360_Todo!$H:$H,S$116)/G127,0)</f>
        <v>8.225393449080002</v>
      </c>
      <c r="T127" s="210">
        <f>IFERROR(SUMIFS(JMB_Bugs_C360_Todo!$AA:$AA,JMB_Bugs_C360_Todo!$K:$K,$N$115,JMB_Bugs_C360_Todo!$Y:$Y,P127,JMB_Bugs_C360_Todo!$Z:$Z,$R$115,JMB_Bugs_C360_Todo!$H:$H,T$116)/H127,0)</f>
        <v>25.020598711068899</v>
      </c>
      <c r="U127" s="210">
        <f>IFERROR(SUMIFS(JMB_Bugs_C360_Todo!$AA:$AA,JMB_Bugs_C360_Todo!$K:$K,$N$115,JMB_Bugs_C360_Todo!$Y:$Y,P127,JMB_Bugs_C360_Todo!$Z:$Z,$U$115,JMB_Bugs_C360_Todo!$H:$H,U$116)/I127,0)</f>
        <v>0</v>
      </c>
      <c r="V127" s="210">
        <f>IFERROR(SUMIFS(JMB_Bugs_C360_Todo!$AA:$AA,JMB_Bugs_C360_Todo!$K:$K,$N$115,JMB_Bugs_C360_Todo!$Y:$Y,P127,JMB_Bugs_C360_Todo!$Z:$Z,$U$115,JMB_Bugs_C360_Todo!$H:$H,V$116)/J127,0)</f>
        <v>0</v>
      </c>
      <c r="W127" s="210">
        <f>IFERROR(SUMIFS(JMB_Bugs_C360_Todo!$AA:$AA,JMB_Bugs_C360_Todo!$K:$K,$N$115,JMB_Bugs_C360_Todo!$Y:$Y,P127,JMB_Bugs_C360_Todo!$Z:$Z,$U$115,JMB_Bugs_C360_Todo!$H:$H,W$116)/K127,0)</f>
        <v>0</v>
      </c>
      <c r="AC127" s="210"/>
      <c r="AD127" s="210"/>
      <c r="AE127" s="210"/>
      <c r="BG127" s="67"/>
      <c r="BH127" s="68"/>
      <c r="BI127" s="68"/>
      <c r="BJ127" s="68"/>
      <c r="BK127" s="68"/>
      <c r="BL127" s="68"/>
      <c r="BM127" s="68"/>
      <c r="BN127" s="68"/>
      <c r="BO127" s="68"/>
      <c r="BP127" s="68"/>
      <c r="BQ127" s="68"/>
      <c r="BR127" s="68"/>
      <c r="BS127" s="68"/>
      <c r="BT127" s="68"/>
      <c r="BU127" s="68"/>
      <c r="BV127" s="68"/>
      <c r="BW127" s="68"/>
      <c r="BX127" s="68"/>
      <c r="BY127" s="68"/>
      <c r="BZ127" s="68"/>
      <c r="CA127" s="68"/>
      <c r="CB127" s="68"/>
      <c r="CC127" s="68"/>
      <c r="CD127" s="68"/>
      <c r="CE127" s="68"/>
      <c r="CF127" s="68"/>
      <c r="CG127" s="69"/>
    </row>
    <row r="128" spans="2:85" ht="18.75" x14ac:dyDescent="0.25">
      <c r="D128" s="4">
        <v>12</v>
      </c>
      <c r="E128" s="4" t="s">
        <v>1316</v>
      </c>
      <c r="F128" s="4">
        <f>COUNTIFS(JMB_Bugs_C360_Todo!$K:$K,$B$115,JMB_Bugs_C360_Todo!$Y:$Y,D128,JMB_Bugs_C360_Todo!$H:$H,'EVOLUCION BUGS C360'!F$116,JMB_Bugs_C360_Todo!$Z:$Z,$F$115)</f>
        <v>0</v>
      </c>
      <c r="G128" s="4">
        <f>COUNTIFS(JMB_Bugs_C360_Todo!$K:$K,$B$115,JMB_Bugs_C360_Todo!$Y:$Y,D128,JMB_Bugs_C360_Todo!$H:$H,'EVOLUCION BUGS C360'!G$116,JMB_Bugs_C360_Todo!$Z:$Z,$F$115)</f>
        <v>3</v>
      </c>
      <c r="H128" s="4">
        <f>COUNTIFS(JMB_Bugs_C360_Todo!$K:$K,$B$115,JMB_Bugs_C360_Todo!$Y:$Y,D128,JMB_Bugs_C360_Todo!$H:$H,'EVOLUCION BUGS C360'!H$116,JMB_Bugs_C360_Todo!$Z:$Z,$F$115)</f>
        <v>12</v>
      </c>
      <c r="I128" s="4">
        <f>COUNTIFS(JMB_Bugs_C360_Todo!$K:$K,$B$115,JMB_Bugs_C360_Todo!$Y:$Y,D128,JMB_Bugs_C360_Todo!$H:$H,'EVOLUCION BUGS C360'!I$116,JMB_Bugs_C360_Todo!$Z:$Z,$I$115)</f>
        <v>0</v>
      </c>
      <c r="J128" s="4">
        <f>COUNTIFS(JMB_Bugs_C360_Todo!$K:$K,$B$115,JMB_Bugs_C360_Todo!$Y:$Y,D128,JMB_Bugs_C360_Todo!$H:$H,'EVOLUCION BUGS C360'!J$116,JMB_Bugs_C360_Todo!$Z:$Z,$I$115)</f>
        <v>0</v>
      </c>
      <c r="K128" s="4">
        <f>COUNTIFS(JMB_Bugs_C360_Todo!$K:$K,$B$115,JMB_Bugs_C360_Todo!$Y:$Y,D128,JMB_Bugs_C360_Todo!$H:$H,'EVOLUCION BUGS C360'!K$116,JMB_Bugs_C360_Todo!$Z:$Z,$I$115)</f>
        <v>0</v>
      </c>
      <c r="P128" s="4">
        <v>12</v>
      </c>
      <c r="Q128" s="4" t="s">
        <v>1316</v>
      </c>
      <c r="R128" s="210">
        <f>IFERROR(SUMIFS(JMB_Bugs_C360_Todo!$AA:$AA,JMB_Bugs_C360_Todo!$K:$K,$N$115,JMB_Bugs_C360_Todo!$Y:$Y,P128,JMB_Bugs_C360_Todo!$Z:$Z,$R$115,JMB_Bugs_C360_Todo!$H:$H,R$116)/F128,0)</f>
        <v>0</v>
      </c>
      <c r="S128" s="210">
        <f>IFERROR(SUMIFS(JMB_Bugs_C360_Todo!$AA:$AA,JMB_Bugs_C360_Todo!$K:$K,$N$115,JMB_Bugs_C360_Todo!$Y:$Y,P128,JMB_Bugs_C360_Todo!$Z:$Z,$R$115,JMB_Bugs_C360_Todo!$H:$H,S$116)/G128,0)</f>
        <v>9.5350637422864875</v>
      </c>
      <c r="T128" s="210">
        <f>IFERROR(SUMIFS(JMB_Bugs_C360_Todo!$AA:$AA,JMB_Bugs_C360_Todo!$K:$K,$N$115,JMB_Bugs_C360_Todo!$Y:$Y,P128,JMB_Bugs_C360_Todo!$Z:$Z,$R$115,JMB_Bugs_C360_Todo!$H:$H,T$116)/H128,0)</f>
        <v>31.342272670718859</v>
      </c>
      <c r="U128" s="210">
        <f>IFERROR(SUMIFS(JMB_Bugs_C360_Todo!$AA:$AA,JMB_Bugs_C360_Todo!$K:$K,$N$115,JMB_Bugs_C360_Todo!$Y:$Y,P128,JMB_Bugs_C360_Todo!$Z:$Z,$U$115,JMB_Bugs_C360_Todo!$H:$H,U$116)/I128,0)</f>
        <v>0</v>
      </c>
      <c r="V128" s="210">
        <f>IFERROR(SUMIFS(JMB_Bugs_C360_Todo!$AA:$AA,JMB_Bugs_C360_Todo!$K:$K,$N$115,JMB_Bugs_C360_Todo!$Y:$Y,P128,JMB_Bugs_C360_Todo!$Z:$Z,$U$115,JMB_Bugs_C360_Todo!$H:$H,V$116)/J128,0)</f>
        <v>0</v>
      </c>
      <c r="W128" s="210">
        <f>IFERROR(SUMIFS(JMB_Bugs_C360_Todo!$AA:$AA,JMB_Bugs_C360_Todo!$K:$K,$N$115,JMB_Bugs_C360_Todo!$Y:$Y,P128,JMB_Bugs_C360_Todo!$Z:$Z,$U$115,JMB_Bugs_C360_Todo!$H:$H,W$116)/K128,0)</f>
        <v>0</v>
      </c>
      <c r="AC128" s="210"/>
      <c r="AD128" s="210"/>
      <c r="AE128" s="210"/>
      <c r="BG128" s="67"/>
      <c r="BH128" s="68"/>
      <c r="BI128" s="203" t="s">
        <v>3488</v>
      </c>
      <c r="BJ128" s="203"/>
      <c r="BK128" s="203"/>
      <c r="BL128" s="77">
        <f>X7</f>
        <v>11</v>
      </c>
      <c r="BM128" s="68"/>
      <c r="BN128" s="68"/>
      <c r="BO128" s="68"/>
      <c r="BP128" s="68"/>
      <c r="BQ128" s="68"/>
      <c r="BR128" s="68"/>
      <c r="BS128" s="68"/>
      <c r="BT128" s="68"/>
      <c r="BU128" s="68"/>
      <c r="BV128" s="68"/>
      <c r="BW128" s="68"/>
      <c r="BX128" s="68"/>
      <c r="BY128" s="68"/>
      <c r="BZ128" s="68"/>
      <c r="CA128" s="68"/>
      <c r="CB128" s="68"/>
      <c r="CC128" s="68"/>
      <c r="CD128" s="68"/>
      <c r="CE128" s="68"/>
      <c r="CF128" s="68"/>
      <c r="CG128" s="69"/>
    </row>
    <row r="129" spans="59:85" ht="18.75" x14ac:dyDescent="0.25">
      <c r="BG129" s="67"/>
      <c r="BH129" s="68"/>
      <c r="BI129" s="203" t="s">
        <v>3491</v>
      </c>
      <c r="BJ129" s="203"/>
      <c r="BK129" s="203"/>
      <c r="BL129" s="77">
        <f>Y7</f>
        <v>0</v>
      </c>
      <c r="BM129" s="68"/>
      <c r="BN129" s="68"/>
      <c r="BO129" s="68"/>
      <c r="BP129" s="68"/>
      <c r="BQ129" s="68"/>
      <c r="BR129" s="68"/>
      <c r="BS129" s="68"/>
      <c r="BT129" s="68"/>
      <c r="BU129" s="68"/>
      <c r="BV129" s="68"/>
      <c r="BW129" s="68"/>
      <c r="BX129" s="68"/>
      <c r="BY129" s="68"/>
      <c r="BZ129" s="68"/>
      <c r="CA129" s="68"/>
      <c r="CB129" s="68"/>
      <c r="CC129" s="68"/>
      <c r="CD129" s="68"/>
      <c r="CE129" s="68"/>
      <c r="CF129" s="68"/>
      <c r="CG129" s="69"/>
    </row>
    <row r="130" spans="59:85" ht="18.75" x14ac:dyDescent="0.25">
      <c r="BG130" s="67"/>
      <c r="BH130" s="68"/>
      <c r="BI130" s="203" t="s">
        <v>3492</v>
      </c>
      <c r="BJ130" s="203"/>
      <c r="BK130" s="203"/>
      <c r="BL130" s="77">
        <f>Z7</f>
        <v>11</v>
      </c>
      <c r="BM130" s="68"/>
      <c r="BN130" s="68"/>
      <c r="BO130" s="68"/>
      <c r="BP130" s="68"/>
      <c r="BQ130" s="68"/>
      <c r="BR130" s="68"/>
      <c r="BS130" s="68"/>
      <c r="BT130" s="68"/>
      <c r="BU130" s="68"/>
      <c r="BV130" s="68"/>
      <c r="BW130" s="68"/>
      <c r="BX130" s="68"/>
      <c r="BY130" s="68"/>
      <c r="BZ130" s="68"/>
      <c r="CA130" s="68"/>
      <c r="CB130" s="68"/>
      <c r="CC130" s="68"/>
      <c r="CD130" s="68"/>
      <c r="CE130" s="68"/>
      <c r="CF130" s="68"/>
      <c r="CG130" s="69"/>
    </row>
    <row r="131" spans="59:85" x14ac:dyDescent="0.25">
      <c r="BG131" s="67"/>
      <c r="BH131" s="68"/>
      <c r="BI131" s="68"/>
      <c r="BJ131" s="68"/>
      <c r="BK131" s="68"/>
      <c r="BL131" s="68"/>
      <c r="BM131" s="68"/>
      <c r="BN131" s="68"/>
      <c r="BO131" s="68"/>
      <c r="BP131" s="68"/>
      <c r="BQ131" s="68"/>
      <c r="BR131" s="68"/>
      <c r="BS131" s="68"/>
      <c r="BT131" s="68"/>
      <c r="BU131" s="68"/>
      <c r="BV131" s="68"/>
      <c r="BW131" s="68"/>
      <c r="BX131" s="68"/>
      <c r="BY131" s="68"/>
      <c r="BZ131" s="68"/>
      <c r="CA131" s="68"/>
      <c r="CB131" s="68"/>
      <c r="CC131" s="68"/>
      <c r="CD131" s="68"/>
      <c r="CE131" s="68"/>
      <c r="CF131" s="68"/>
      <c r="CG131" s="69"/>
    </row>
    <row r="132" spans="59:85" x14ac:dyDescent="0.25">
      <c r="BG132" s="67"/>
      <c r="BH132" s="68"/>
      <c r="BI132" s="68"/>
      <c r="BJ132" s="68"/>
      <c r="BK132" s="68"/>
      <c r="BL132" s="68"/>
      <c r="BM132" s="68"/>
      <c r="BN132" s="68"/>
      <c r="BO132" s="68"/>
      <c r="BP132" s="68"/>
      <c r="BQ132" s="68"/>
      <c r="BR132" s="68"/>
      <c r="BS132" s="68"/>
      <c r="BT132" s="6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68"/>
      <c r="CG132" s="69"/>
    </row>
    <row r="133" spans="59:85" x14ac:dyDescent="0.25">
      <c r="BG133" s="67"/>
      <c r="BH133" s="68"/>
      <c r="BI133" s="68"/>
      <c r="BJ133" s="68"/>
      <c r="BK133" s="68"/>
      <c r="BL133" s="68"/>
      <c r="BM133" s="68"/>
      <c r="BN133" s="68"/>
      <c r="BO133" s="68"/>
      <c r="BP133" s="68"/>
      <c r="BQ133" s="68"/>
      <c r="BR133" s="68"/>
      <c r="BS133" s="6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69"/>
    </row>
    <row r="134" spans="59:85" x14ac:dyDescent="0.25">
      <c r="BG134" s="67"/>
      <c r="BH134" s="68"/>
      <c r="BI134" s="68"/>
      <c r="BJ134" s="68"/>
      <c r="BK134" s="68"/>
      <c r="BL134" s="68"/>
      <c r="BM134" s="68"/>
      <c r="BN134" s="68"/>
      <c r="BO134" s="68"/>
      <c r="BP134" s="68"/>
      <c r="BQ134" s="68"/>
      <c r="BR134" s="68"/>
      <c r="BS134" s="6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9"/>
    </row>
    <row r="135" spans="59:85" x14ac:dyDescent="0.25">
      <c r="BG135" s="67"/>
      <c r="BH135" s="68"/>
      <c r="BI135" s="68"/>
      <c r="BJ135" s="68"/>
      <c r="BK135" s="68"/>
      <c r="BL135" s="68"/>
      <c r="BM135" s="68"/>
      <c r="BN135" s="68"/>
      <c r="BO135" s="68"/>
      <c r="BP135" s="68"/>
      <c r="BQ135" s="68"/>
      <c r="BR135" s="68"/>
      <c r="BS135" s="68"/>
      <c r="BT135" s="6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9"/>
    </row>
    <row r="136" spans="59:85" x14ac:dyDescent="0.25">
      <c r="BG136" s="67"/>
      <c r="BH136" s="68"/>
      <c r="BI136" s="68"/>
      <c r="BJ136" s="68"/>
      <c r="BK136" s="68"/>
      <c r="BL136" s="68"/>
      <c r="BM136" s="68"/>
      <c r="BN136" s="68"/>
      <c r="BO136" s="68"/>
      <c r="BP136" s="68"/>
      <c r="BQ136" s="68"/>
      <c r="BR136" s="68"/>
      <c r="BS136" s="68"/>
      <c r="BT136" s="68"/>
      <c r="BU136" s="68"/>
      <c r="BV136" s="68"/>
      <c r="BW136" s="68"/>
      <c r="BX136" s="68"/>
      <c r="BY136" s="68"/>
      <c r="BZ136" s="68"/>
      <c r="CA136" s="68"/>
      <c r="CB136" s="68"/>
      <c r="CC136" s="68"/>
      <c r="CD136" s="68"/>
      <c r="CE136" s="68"/>
      <c r="CF136" s="68"/>
      <c r="CG136" s="69"/>
    </row>
    <row r="137" spans="59:85" x14ac:dyDescent="0.25">
      <c r="BG137" s="67"/>
      <c r="BH137" s="68"/>
      <c r="BI137" s="68"/>
      <c r="BJ137" s="68"/>
      <c r="BK137" s="68"/>
      <c r="BL137" s="68"/>
      <c r="BM137" s="68"/>
      <c r="BN137" s="68"/>
      <c r="BO137" s="68"/>
      <c r="BP137" s="68"/>
      <c r="BQ137" s="68"/>
      <c r="BR137" s="68"/>
      <c r="BS137" s="68"/>
      <c r="BT137" s="68"/>
      <c r="BU137" s="68"/>
      <c r="BV137" s="68"/>
      <c r="BW137" s="68"/>
      <c r="BX137" s="68"/>
      <c r="BY137" s="68"/>
      <c r="BZ137" s="68"/>
      <c r="CA137" s="68"/>
      <c r="CB137" s="68"/>
      <c r="CC137" s="68"/>
      <c r="CD137" s="68"/>
      <c r="CE137" s="68"/>
      <c r="CF137" s="68"/>
      <c r="CG137" s="69"/>
    </row>
    <row r="138" spans="59:85" x14ac:dyDescent="0.25">
      <c r="BG138" s="67"/>
      <c r="BH138" s="68"/>
      <c r="BI138" s="68"/>
      <c r="BJ138" s="68"/>
      <c r="BK138" s="68"/>
      <c r="BL138" s="68"/>
      <c r="BM138" s="68"/>
      <c r="BN138" s="68"/>
      <c r="BO138" s="68"/>
      <c r="BP138" s="68"/>
      <c r="BQ138" s="68"/>
      <c r="BR138" s="68"/>
      <c r="BS138" s="68"/>
      <c r="BT138" s="68"/>
      <c r="BU138" s="68"/>
      <c r="BV138" s="68"/>
      <c r="BW138" s="68"/>
      <c r="BX138" s="68"/>
      <c r="BY138" s="68"/>
      <c r="BZ138" s="68"/>
      <c r="CA138" s="68"/>
      <c r="CB138" s="68"/>
      <c r="CC138" s="68"/>
      <c r="CD138" s="68"/>
      <c r="CE138" s="68"/>
      <c r="CF138" s="68"/>
      <c r="CG138" s="69"/>
    </row>
    <row r="139" spans="59:85" x14ac:dyDescent="0.25">
      <c r="BG139" s="67"/>
      <c r="BH139" s="68"/>
      <c r="BI139" s="68"/>
      <c r="BJ139" s="68"/>
      <c r="BK139" s="68"/>
      <c r="BL139" s="68"/>
      <c r="BM139" s="68"/>
      <c r="BN139" s="68"/>
      <c r="BO139" s="68"/>
      <c r="BP139" s="68"/>
      <c r="BQ139" s="68"/>
      <c r="BR139" s="68"/>
      <c r="BS139" s="68"/>
      <c r="BT139" s="68"/>
      <c r="BU139" s="68"/>
      <c r="BV139" s="68"/>
      <c r="BW139" s="68"/>
      <c r="BX139" s="68"/>
      <c r="BY139" s="68"/>
      <c r="BZ139" s="68"/>
      <c r="CA139" s="68"/>
      <c r="CB139" s="68"/>
      <c r="CC139" s="68"/>
      <c r="CD139" s="68"/>
      <c r="CE139" s="68"/>
      <c r="CF139" s="68"/>
      <c r="CG139" s="69"/>
    </row>
    <row r="140" spans="59:85" x14ac:dyDescent="0.25">
      <c r="BG140" s="67"/>
      <c r="BH140" s="68"/>
      <c r="BI140" s="68"/>
      <c r="BJ140" s="68"/>
      <c r="BK140" s="68"/>
      <c r="BL140" s="68"/>
      <c r="BM140" s="68"/>
      <c r="BN140" s="68"/>
      <c r="BO140" s="68"/>
      <c r="BP140" s="68"/>
      <c r="BQ140" s="68"/>
      <c r="BR140" s="68"/>
      <c r="BS140" s="68"/>
      <c r="BT140" s="68"/>
      <c r="BU140" s="68"/>
      <c r="BV140" s="68"/>
      <c r="BW140" s="68"/>
      <c r="BX140" s="68"/>
      <c r="BY140" s="68"/>
      <c r="BZ140" s="68"/>
      <c r="CA140" s="68"/>
      <c r="CB140" s="68"/>
      <c r="CC140" s="68"/>
      <c r="CD140" s="68"/>
      <c r="CE140" s="68"/>
      <c r="CF140" s="68"/>
      <c r="CG140" s="69"/>
    </row>
    <row r="141" spans="59:85" x14ac:dyDescent="0.25">
      <c r="BG141" s="67"/>
      <c r="BH141" s="68"/>
      <c r="BI141" s="68"/>
      <c r="BJ141" s="68"/>
      <c r="BK141" s="68"/>
      <c r="BL141" s="68"/>
      <c r="BM141" s="68"/>
      <c r="BN141" s="68"/>
      <c r="BO141" s="68"/>
      <c r="BP141" s="68"/>
      <c r="BQ141" s="68"/>
      <c r="BR141" s="68"/>
      <c r="BS141" s="68"/>
      <c r="BT141" s="68"/>
      <c r="BU141" s="68"/>
      <c r="BV141" s="68"/>
      <c r="BW141" s="68"/>
      <c r="BX141" s="68"/>
      <c r="BY141" s="68"/>
      <c r="BZ141" s="68"/>
      <c r="CA141" s="68"/>
      <c r="CB141" s="68"/>
      <c r="CC141" s="68"/>
      <c r="CD141" s="68"/>
      <c r="CE141" s="68"/>
      <c r="CF141" s="68"/>
      <c r="CG141" s="69"/>
    </row>
    <row r="142" spans="59:85" x14ac:dyDescent="0.25">
      <c r="BG142" s="67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68"/>
      <c r="CA142" s="68"/>
      <c r="CB142" s="68"/>
      <c r="CC142" s="68"/>
      <c r="CD142" s="68"/>
      <c r="CE142" s="68"/>
      <c r="CF142" s="68"/>
      <c r="CG142" s="69"/>
    </row>
    <row r="143" spans="59:85" x14ac:dyDescent="0.25">
      <c r="BG143" s="67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68"/>
      <c r="CA143" s="68"/>
      <c r="CB143" s="68"/>
      <c r="CC143" s="68"/>
      <c r="CD143" s="68"/>
      <c r="CE143" s="68"/>
      <c r="CF143" s="68"/>
      <c r="CG143" s="69"/>
    </row>
    <row r="144" spans="59:85" x14ac:dyDescent="0.25">
      <c r="BG144" s="67"/>
      <c r="BH144" s="68"/>
      <c r="BI144" s="6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68"/>
      <c r="BZ144" s="68"/>
      <c r="CA144" s="68"/>
      <c r="CB144" s="68"/>
      <c r="CC144" s="68"/>
      <c r="CD144" s="68"/>
      <c r="CE144" s="68"/>
      <c r="CF144" s="68"/>
      <c r="CG144" s="69"/>
    </row>
    <row r="145" spans="59:85" x14ac:dyDescent="0.25">
      <c r="BG145" s="67"/>
      <c r="BH145" s="68"/>
      <c r="BI145" s="68"/>
      <c r="BJ145" s="68"/>
      <c r="BK145" s="68"/>
      <c r="BL145" s="68"/>
      <c r="BM145" s="68"/>
      <c r="BN145" s="68"/>
      <c r="BO145" s="68"/>
      <c r="BP145" s="68"/>
      <c r="BQ145" s="68"/>
      <c r="BR145" s="68"/>
      <c r="BS145" s="68"/>
      <c r="BT145" s="68"/>
      <c r="BU145" s="68"/>
      <c r="BV145" s="68"/>
      <c r="BW145" s="68"/>
      <c r="BX145" s="68"/>
      <c r="BY145" s="68"/>
      <c r="BZ145" s="68"/>
      <c r="CA145" s="68"/>
      <c r="CB145" s="68"/>
      <c r="CC145" s="68"/>
      <c r="CD145" s="68"/>
      <c r="CE145" s="68"/>
      <c r="CF145" s="68"/>
      <c r="CG145" s="69"/>
    </row>
    <row r="146" spans="59:85" x14ac:dyDescent="0.25">
      <c r="BG146" s="67"/>
      <c r="BH146" s="68"/>
      <c r="BI146" s="68"/>
      <c r="BJ146" s="68"/>
      <c r="BK146" s="68"/>
      <c r="BL146" s="68"/>
      <c r="BM146" s="68"/>
      <c r="BN146" s="68"/>
      <c r="BO146" s="68"/>
      <c r="BP146" s="68"/>
      <c r="BQ146" s="68"/>
      <c r="BR146" s="68"/>
      <c r="BS146" s="68"/>
      <c r="BT146" s="68"/>
      <c r="BU146" s="68"/>
      <c r="BV146" s="68"/>
      <c r="BW146" s="68"/>
      <c r="BX146" s="68"/>
      <c r="BY146" s="68"/>
      <c r="BZ146" s="68"/>
      <c r="CA146" s="68"/>
      <c r="CB146" s="68"/>
      <c r="CC146" s="68"/>
      <c r="CD146" s="68"/>
      <c r="CE146" s="68"/>
      <c r="CF146" s="68"/>
      <c r="CG146" s="69"/>
    </row>
    <row r="147" spans="59:85" x14ac:dyDescent="0.25">
      <c r="BG147" s="67"/>
      <c r="BH147" s="68"/>
      <c r="BI147" s="68"/>
      <c r="BJ147" s="68"/>
      <c r="BK147" s="68"/>
      <c r="BL147" s="68"/>
      <c r="BM147" s="68"/>
      <c r="BN147" s="68"/>
      <c r="BO147" s="68"/>
      <c r="BP147" s="68"/>
      <c r="BQ147" s="68"/>
      <c r="BR147" s="68"/>
      <c r="BS147" s="68"/>
      <c r="BT147" s="68"/>
      <c r="BU147" s="68"/>
      <c r="BV147" s="68"/>
      <c r="BW147" s="68"/>
      <c r="BX147" s="68"/>
      <c r="BY147" s="68"/>
      <c r="BZ147" s="68"/>
      <c r="CA147" s="68"/>
      <c r="CB147" s="68"/>
      <c r="CC147" s="68"/>
      <c r="CD147" s="68"/>
      <c r="CE147" s="68"/>
      <c r="CF147" s="68"/>
      <c r="CG147" s="69"/>
    </row>
    <row r="148" spans="59:85" x14ac:dyDescent="0.25">
      <c r="BG148" s="67"/>
      <c r="BH148" s="68"/>
      <c r="BI148" s="68"/>
      <c r="BJ148" s="68"/>
      <c r="BK148" s="68"/>
      <c r="BL148" s="68"/>
      <c r="BM148" s="68"/>
      <c r="BN148" s="68"/>
      <c r="BO148" s="68"/>
      <c r="BP148" s="68"/>
      <c r="BQ148" s="68"/>
      <c r="BR148" s="68"/>
      <c r="BS148" s="68"/>
      <c r="BT148" s="68"/>
      <c r="BU148" s="68"/>
      <c r="BV148" s="68"/>
      <c r="BW148" s="68"/>
      <c r="BX148" s="68"/>
      <c r="BY148" s="68"/>
      <c r="BZ148" s="68"/>
      <c r="CA148" s="68"/>
      <c r="CB148" s="68"/>
      <c r="CC148" s="68"/>
      <c r="CD148" s="68"/>
      <c r="CE148" s="68"/>
      <c r="CF148" s="68"/>
      <c r="CG148" s="69"/>
    </row>
    <row r="149" spans="59:85" x14ac:dyDescent="0.25">
      <c r="BG149" s="67"/>
      <c r="BH149" s="68"/>
      <c r="BI149" s="68"/>
      <c r="BJ149" s="68"/>
      <c r="BK149" s="68"/>
      <c r="BL149" s="68"/>
      <c r="BM149" s="68"/>
      <c r="BN149" s="68"/>
      <c r="BO149" s="68"/>
      <c r="BP149" s="68"/>
      <c r="BQ149" s="68"/>
      <c r="BR149" s="68"/>
      <c r="BS149" s="68"/>
      <c r="BT149" s="68"/>
      <c r="BU149" s="68"/>
      <c r="BV149" s="68"/>
      <c r="BW149" s="68"/>
      <c r="BX149" s="68"/>
      <c r="BY149" s="68"/>
      <c r="BZ149" s="68"/>
      <c r="CA149" s="68"/>
      <c r="CB149" s="68"/>
      <c r="CC149" s="68"/>
      <c r="CD149" s="68"/>
      <c r="CE149" s="68"/>
      <c r="CF149" s="68"/>
      <c r="CG149" s="69"/>
    </row>
    <row r="150" spans="59:85" x14ac:dyDescent="0.25">
      <c r="BG150" s="67"/>
      <c r="BH150" s="68"/>
      <c r="BI150" s="68"/>
      <c r="BJ150" s="68"/>
      <c r="BK150" s="68"/>
      <c r="BL150" s="68"/>
      <c r="BM150" s="68"/>
      <c r="BN150" s="68"/>
      <c r="BO150" s="68"/>
      <c r="BP150" s="68"/>
      <c r="BQ150" s="68"/>
      <c r="BR150" s="68"/>
      <c r="BS150" s="68"/>
      <c r="BT150" s="68"/>
      <c r="BU150" s="68"/>
      <c r="BV150" s="68"/>
      <c r="BW150" s="68"/>
      <c r="BX150" s="68"/>
      <c r="BY150" s="68"/>
      <c r="BZ150" s="68"/>
      <c r="CA150" s="68"/>
      <c r="CB150" s="68"/>
      <c r="CC150" s="68"/>
      <c r="CD150" s="68"/>
      <c r="CE150" s="68"/>
      <c r="CF150" s="68"/>
      <c r="CG150" s="69"/>
    </row>
    <row r="151" spans="59:85" x14ac:dyDescent="0.25">
      <c r="BG151" s="67"/>
      <c r="BH151" s="68"/>
      <c r="BI151" s="68"/>
      <c r="BJ151" s="68"/>
      <c r="BK151" s="68"/>
      <c r="BL151" s="68"/>
      <c r="BM151" s="6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68"/>
      <c r="CF151" s="68"/>
      <c r="CG151" s="69"/>
    </row>
    <row r="152" spans="59:85" x14ac:dyDescent="0.25">
      <c r="BG152" s="67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68"/>
      <c r="CG152" s="69"/>
    </row>
    <row r="153" spans="59:85" x14ac:dyDescent="0.25">
      <c r="BG153" s="67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68"/>
      <c r="CF153" s="68"/>
      <c r="CG153" s="69"/>
    </row>
    <row r="154" spans="59:85" x14ac:dyDescent="0.25">
      <c r="BG154" s="67"/>
      <c r="BH154" s="68"/>
      <c r="BI154" s="68"/>
      <c r="BJ154" s="68"/>
      <c r="BK154" s="68"/>
      <c r="BL154" s="68"/>
      <c r="BM154" s="68"/>
      <c r="BN154" s="68"/>
      <c r="BO154" s="68"/>
      <c r="BP154" s="68"/>
      <c r="BQ154" s="68"/>
      <c r="BR154" s="68"/>
      <c r="BS154" s="6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68"/>
      <c r="CE154" s="68"/>
      <c r="CF154" s="68"/>
      <c r="CG154" s="69"/>
    </row>
    <row r="155" spans="59:85" ht="15.75" thickBot="1" x14ac:dyDescent="0.3">
      <c r="BG155" s="70"/>
      <c r="BH155" s="71"/>
      <c r="BI155" s="71"/>
      <c r="BJ155" s="71"/>
      <c r="BK155" s="71"/>
      <c r="BL155" s="71"/>
      <c r="BM155" s="71"/>
      <c r="BN155" s="71"/>
      <c r="BO155" s="71"/>
      <c r="BP155" s="71"/>
      <c r="BQ155" s="71"/>
      <c r="BR155" s="71"/>
      <c r="BS155" s="71"/>
      <c r="BT155" s="71"/>
      <c r="BU155" s="71"/>
      <c r="BV155" s="71"/>
      <c r="BW155" s="71"/>
      <c r="BX155" s="71"/>
      <c r="BY155" s="71"/>
      <c r="BZ155" s="71"/>
      <c r="CA155" s="71"/>
      <c r="CB155" s="71"/>
      <c r="CC155" s="71"/>
      <c r="CD155" s="71"/>
      <c r="CE155" s="71"/>
      <c r="CF155" s="71"/>
      <c r="CG155" s="72"/>
    </row>
  </sheetData>
  <mergeCells count="37">
    <mergeCell ref="U100:W100"/>
    <mergeCell ref="R115:T115"/>
    <mergeCell ref="U115:W115"/>
    <mergeCell ref="AF100:AH100"/>
    <mergeCell ref="AF115:AH115"/>
    <mergeCell ref="AC100:AE100"/>
    <mergeCell ref="AC115:AE115"/>
    <mergeCell ref="F61:H61"/>
    <mergeCell ref="BG106:CG106"/>
    <mergeCell ref="BI128:BK128"/>
    <mergeCell ref="BI129:BK129"/>
    <mergeCell ref="BI130:BK130"/>
    <mergeCell ref="BI77:BK77"/>
    <mergeCell ref="BI78:BK78"/>
    <mergeCell ref="BI79:BK79"/>
    <mergeCell ref="I61:K61"/>
    <mergeCell ref="F77:H77"/>
    <mergeCell ref="I77:K77"/>
    <mergeCell ref="F100:H100"/>
    <mergeCell ref="I100:K100"/>
    <mergeCell ref="F115:H115"/>
    <mergeCell ref="I115:K115"/>
    <mergeCell ref="R100:T100"/>
    <mergeCell ref="BG6:CG6"/>
    <mergeCell ref="BG55:CG55"/>
    <mergeCell ref="BI28:BK28"/>
    <mergeCell ref="BI26:BK26"/>
    <mergeCell ref="BI27:BK27"/>
    <mergeCell ref="BI29:BK29"/>
    <mergeCell ref="O45:Q45"/>
    <mergeCell ref="R45:T45"/>
    <mergeCell ref="F45:H45"/>
    <mergeCell ref="I45:K45"/>
    <mergeCell ref="AE6:BE6"/>
    <mergeCell ref="AG26:AI26"/>
    <mergeCell ref="AG27:AI27"/>
    <mergeCell ref="AG28:AI28"/>
  </mergeCells>
  <phoneticPr fontId="7" type="noConversion"/>
  <hyperlinks>
    <hyperlink ref="E1" r:id="rId1" xr:uid="{9E142778-AC9A-4A4F-A918-4C5084FC9123}"/>
  </hyperlinks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9360E-39C8-4956-87F5-82155C43EA6B}">
  <dimension ref="A1:B739"/>
  <sheetViews>
    <sheetView workbookViewId="0">
      <selection activeCell="K15" sqref="K15"/>
    </sheetView>
  </sheetViews>
  <sheetFormatPr baseColWidth="10" defaultRowHeight="15" x14ac:dyDescent="0.25"/>
  <cols>
    <col min="1" max="1" width="17.5703125" bestFit="1" customWidth="1"/>
    <col min="2" max="2" width="40.7109375" style="111" bestFit="1" customWidth="1"/>
  </cols>
  <sheetData>
    <row r="1" spans="1:2" x14ac:dyDescent="0.25">
      <c r="A1" s="112" t="s">
        <v>1318</v>
      </c>
      <c r="B1" s="115">
        <v>2024</v>
      </c>
    </row>
    <row r="2" spans="1:2" x14ac:dyDescent="0.25">
      <c r="A2" s="112" t="s">
        <v>86</v>
      </c>
      <c r="B2" t="s">
        <v>148</v>
      </c>
    </row>
    <row r="4" spans="1:2" x14ac:dyDescent="0.25">
      <c r="A4" s="112" t="s">
        <v>3495</v>
      </c>
      <c r="B4" s="111" t="s">
        <v>3497</v>
      </c>
    </row>
    <row r="5" spans="1:2" x14ac:dyDescent="0.25">
      <c r="A5" s="113" t="s">
        <v>720</v>
      </c>
      <c r="B5" s="111">
        <v>24.04345518197038</v>
      </c>
    </row>
    <row r="6" spans="1:2" x14ac:dyDescent="0.25">
      <c r="A6" s="114"/>
      <c r="B6" s="111">
        <v>21.070168354469111</v>
      </c>
    </row>
    <row r="7" spans="1:2" x14ac:dyDescent="0.25">
      <c r="A7" s="114" t="s">
        <v>570</v>
      </c>
      <c r="B7" s="111">
        <v>29.303885722934165</v>
      </c>
    </row>
    <row r="8" spans="1:2" x14ac:dyDescent="0.25">
      <c r="A8" s="113" t="s">
        <v>3285</v>
      </c>
      <c r="B8" s="111">
        <v>21.805937044754199</v>
      </c>
    </row>
    <row r="9" spans="1:2" x14ac:dyDescent="0.25">
      <c r="A9" s="114"/>
      <c r="B9" s="111">
        <v>21.805937044754199</v>
      </c>
    </row>
    <row r="10" spans="1:2" x14ac:dyDescent="0.25">
      <c r="A10" s="113" t="s">
        <v>131</v>
      </c>
      <c r="B10" s="111">
        <v>11.712616932140222</v>
      </c>
    </row>
    <row r="11" spans="1:2" x14ac:dyDescent="0.25">
      <c r="A11" s="114"/>
      <c r="B11" s="111">
        <v>33.708804831860206</v>
      </c>
    </row>
    <row r="12" spans="1:2" x14ac:dyDescent="0.25">
      <c r="A12" s="114" t="s">
        <v>680</v>
      </c>
      <c r="B12" s="111">
        <v>62.830183240737824</v>
      </c>
    </row>
    <row r="13" spans="1:2" x14ac:dyDescent="0.25">
      <c r="A13" s="114" t="s">
        <v>580</v>
      </c>
      <c r="B13" s="111">
        <v>5.6646550012186418</v>
      </c>
    </row>
    <row r="14" spans="1:2" x14ac:dyDescent="0.25">
      <c r="A14" s="114" t="s">
        <v>570</v>
      </c>
      <c r="B14" s="111">
        <v>6.9770936920340771</v>
      </c>
    </row>
    <row r="15" spans="1:2" x14ac:dyDescent="0.25">
      <c r="A15" s="113" t="s">
        <v>3496</v>
      </c>
      <c r="B15" s="111">
        <v>14.054709570725969</v>
      </c>
    </row>
    <row r="16" spans="1:2" x14ac:dyDescent="0.25">
      <c r="B16"/>
    </row>
    <row r="17" spans="2:2" x14ac:dyDescent="0.25">
      <c r="B17"/>
    </row>
    <row r="18" spans="2:2" x14ac:dyDescent="0.25">
      <c r="B18"/>
    </row>
    <row r="19" spans="2:2" x14ac:dyDescent="0.25">
      <c r="B19"/>
    </row>
    <row r="20" spans="2:2" x14ac:dyDescent="0.25">
      <c r="B20"/>
    </row>
    <row r="21" spans="2:2" x14ac:dyDescent="0.25">
      <c r="B21"/>
    </row>
    <row r="22" spans="2:2" x14ac:dyDescent="0.25">
      <c r="B22"/>
    </row>
    <row r="23" spans="2:2" x14ac:dyDescent="0.25">
      <c r="B23"/>
    </row>
    <row r="24" spans="2:2" x14ac:dyDescent="0.25">
      <c r="B24"/>
    </row>
    <row r="25" spans="2:2" x14ac:dyDescent="0.25">
      <c r="B25"/>
    </row>
    <row r="26" spans="2:2" x14ac:dyDescent="0.25">
      <c r="B26"/>
    </row>
    <row r="27" spans="2:2" x14ac:dyDescent="0.25">
      <c r="B27"/>
    </row>
    <row r="28" spans="2:2" x14ac:dyDescent="0.25">
      <c r="B28"/>
    </row>
    <row r="29" spans="2:2" x14ac:dyDescent="0.25">
      <c r="B29"/>
    </row>
    <row r="30" spans="2:2" x14ac:dyDescent="0.25">
      <c r="B30"/>
    </row>
    <row r="31" spans="2:2" x14ac:dyDescent="0.25">
      <c r="B31"/>
    </row>
    <row r="32" spans="2:2" x14ac:dyDescent="0.25">
      <c r="B32"/>
    </row>
    <row r="33" spans="2:2" x14ac:dyDescent="0.25">
      <c r="B33"/>
    </row>
    <row r="34" spans="2:2" x14ac:dyDescent="0.25">
      <c r="B34"/>
    </row>
    <row r="35" spans="2:2" x14ac:dyDescent="0.25">
      <c r="B35"/>
    </row>
    <row r="36" spans="2:2" x14ac:dyDescent="0.25">
      <c r="B36"/>
    </row>
    <row r="37" spans="2:2" x14ac:dyDescent="0.25">
      <c r="B37"/>
    </row>
    <row r="38" spans="2:2" x14ac:dyDescent="0.25">
      <c r="B38"/>
    </row>
    <row r="39" spans="2:2" x14ac:dyDescent="0.25">
      <c r="B39"/>
    </row>
    <row r="40" spans="2:2" x14ac:dyDescent="0.25">
      <c r="B40"/>
    </row>
    <row r="41" spans="2:2" x14ac:dyDescent="0.25">
      <c r="B41"/>
    </row>
    <row r="42" spans="2:2" x14ac:dyDescent="0.25">
      <c r="B42"/>
    </row>
    <row r="43" spans="2:2" x14ac:dyDescent="0.25">
      <c r="B43"/>
    </row>
    <row r="44" spans="2:2" x14ac:dyDescent="0.25">
      <c r="B44"/>
    </row>
    <row r="45" spans="2:2" x14ac:dyDescent="0.25">
      <c r="B45"/>
    </row>
    <row r="46" spans="2:2" x14ac:dyDescent="0.25">
      <c r="B46"/>
    </row>
    <row r="47" spans="2:2" x14ac:dyDescent="0.25">
      <c r="B47"/>
    </row>
    <row r="48" spans="2:2" x14ac:dyDescent="0.25">
      <c r="B48"/>
    </row>
    <row r="49" spans="2:2" x14ac:dyDescent="0.25">
      <c r="B49"/>
    </row>
    <row r="50" spans="2:2" x14ac:dyDescent="0.25">
      <c r="B50"/>
    </row>
    <row r="51" spans="2:2" x14ac:dyDescent="0.25">
      <c r="B51"/>
    </row>
    <row r="52" spans="2:2" x14ac:dyDescent="0.25">
      <c r="B52"/>
    </row>
    <row r="53" spans="2:2" x14ac:dyDescent="0.25">
      <c r="B53"/>
    </row>
    <row r="54" spans="2:2" x14ac:dyDescent="0.25">
      <c r="B54"/>
    </row>
    <row r="55" spans="2:2" x14ac:dyDescent="0.25">
      <c r="B55"/>
    </row>
    <row r="56" spans="2:2" x14ac:dyDescent="0.25">
      <c r="B56"/>
    </row>
    <row r="57" spans="2:2" x14ac:dyDescent="0.25">
      <c r="B57"/>
    </row>
    <row r="58" spans="2:2" x14ac:dyDescent="0.25">
      <c r="B58"/>
    </row>
    <row r="59" spans="2:2" x14ac:dyDescent="0.25">
      <c r="B59"/>
    </row>
    <row r="60" spans="2:2" x14ac:dyDescent="0.25">
      <c r="B60"/>
    </row>
    <row r="61" spans="2:2" x14ac:dyDescent="0.25">
      <c r="B61"/>
    </row>
    <row r="62" spans="2:2" x14ac:dyDescent="0.25">
      <c r="B62"/>
    </row>
    <row r="63" spans="2:2" x14ac:dyDescent="0.25">
      <c r="B63"/>
    </row>
    <row r="64" spans="2:2" x14ac:dyDescent="0.25">
      <c r="B64"/>
    </row>
    <row r="65" spans="2:2" x14ac:dyDescent="0.25">
      <c r="B65"/>
    </row>
    <row r="66" spans="2:2" x14ac:dyDescent="0.25">
      <c r="B66"/>
    </row>
    <row r="67" spans="2:2" x14ac:dyDescent="0.25">
      <c r="B67"/>
    </row>
    <row r="68" spans="2:2" x14ac:dyDescent="0.25">
      <c r="B68"/>
    </row>
    <row r="69" spans="2:2" x14ac:dyDescent="0.25">
      <c r="B69"/>
    </row>
    <row r="70" spans="2:2" x14ac:dyDescent="0.25">
      <c r="B70"/>
    </row>
    <row r="71" spans="2:2" x14ac:dyDescent="0.25">
      <c r="B71"/>
    </row>
    <row r="72" spans="2:2" x14ac:dyDescent="0.25">
      <c r="B72"/>
    </row>
    <row r="73" spans="2:2" x14ac:dyDescent="0.25">
      <c r="B73"/>
    </row>
    <row r="74" spans="2:2" x14ac:dyDescent="0.25">
      <c r="B74"/>
    </row>
    <row r="75" spans="2:2" x14ac:dyDescent="0.25">
      <c r="B75"/>
    </row>
    <row r="76" spans="2:2" x14ac:dyDescent="0.25">
      <c r="B76"/>
    </row>
    <row r="77" spans="2:2" x14ac:dyDescent="0.25">
      <c r="B77"/>
    </row>
    <row r="78" spans="2:2" x14ac:dyDescent="0.25">
      <c r="B78"/>
    </row>
    <row r="79" spans="2:2" x14ac:dyDescent="0.25">
      <c r="B79"/>
    </row>
    <row r="80" spans="2:2" x14ac:dyDescent="0.25">
      <c r="B80"/>
    </row>
    <row r="81" spans="2:2" x14ac:dyDescent="0.25">
      <c r="B81"/>
    </row>
    <row r="82" spans="2:2" x14ac:dyDescent="0.25">
      <c r="B82"/>
    </row>
    <row r="83" spans="2:2" x14ac:dyDescent="0.25">
      <c r="B83"/>
    </row>
    <row r="84" spans="2:2" x14ac:dyDescent="0.25">
      <c r="B84"/>
    </row>
    <row r="85" spans="2:2" x14ac:dyDescent="0.25">
      <c r="B85"/>
    </row>
    <row r="86" spans="2:2" x14ac:dyDescent="0.25">
      <c r="B86"/>
    </row>
    <row r="87" spans="2:2" x14ac:dyDescent="0.25">
      <c r="B87"/>
    </row>
    <row r="88" spans="2:2" x14ac:dyDescent="0.25">
      <c r="B88"/>
    </row>
    <row r="89" spans="2:2" x14ac:dyDescent="0.25">
      <c r="B89"/>
    </row>
    <row r="90" spans="2:2" x14ac:dyDescent="0.25">
      <c r="B90"/>
    </row>
    <row r="91" spans="2:2" x14ac:dyDescent="0.25">
      <c r="B91"/>
    </row>
    <row r="92" spans="2:2" x14ac:dyDescent="0.25">
      <c r="B92"/>
    </row>
    <row r="93" spans="2:2" x14ac:dyDescent="0.25">
      <c r="B93"/>
    </row>
    <row r="94" spans="2:2" x14ac:dyDescent="0.25">
      <c r="B94"/>
    </row>
    <row r="95" spans="2:2" x14ac:dyDescent="0.25">
      <c r="B95"/>
    </row>
    <row r="96" spans="2:2" x14ac:dyDescent="0.25">
      <c r="B96"/>
    </row>
    <row r="97" spans="2:2" x14ac:dyDescent="0.25">
      <c r="B97"/>
    </row>
    <row r="98" spans="2:2" x14ac:dyDescent="0.25">
      <c r="B98"/>
    </row>
    <row r="99" spans="2:2" x14ac:dyDescent="0.25">
      <c r="B99"/>
    </row>
    <row r="100" spans="2:2" x14ac:dyDescent="0.25">
      <c r="B100"/>
    </row>
    <row r="101" spans="2:2" x14ac:dyDescent="0.25">
      <c r="B101"/>
    </row>
    <row r="102" spans="2:2" x14ac:dyDescent="0.25">
      <c r="B102"/>
    </row>
    <row r="103" spans="2:2" x14ac:dyDescent="0.25">
      <c r="B103"/>
    </row>
    <row r="104" spans="2:2" x14ac:dyDescent="0.25">
      <c r="B104"/>
    </row>
    <row r="105" spans="2:2" x14ac:dyDescent="0.25">
      <c r="B105"/>
    </row>
    <row r="106" spans="2:2" x14ac:dyDescent="0.25">
      <c r="B106"/>
    </row>
    <row r="107" spans="2:2" x14ac:dyDescent="0.25">
      <c r="B107"/>
    </row>
    <row r="108" spans="2:2" x14ac:dyDescent="0.25">
      <c r="B108"/>
    </row>
    <row r="109" spans="2:2" x14ac:dyDescent="0.25">
      <c r="B109"/>
    </row>
    <row r="110" spans="2:2" x14ac:dyDescent="0.25">
      <c r="B110"/>
    </row>
    <row r="111" spans="2:2" x14ac:dyDescent="0.25">
      <c r="B111"/>
    </row>
    <row r="112" spans="2:2" x14ac:dyDescent="0.25">
      <c r="B112"/>
    </row>
    <row r="113" spans="2:2" x14ac:dyDescent="0.25">
      <c r="B113"/>
    </row>
    <row r="114" spans="2:2" x14ac:dyDescent="0.25">
      <c r="B114"/>
    </row>
    <row r="115" spans="2:2" x14ac:dyDescent="0.25">
      <c r="B115"/>
    </row>
    <row r="116" spans="2:2" x14ac:dyDescent="0.25">
      <c r="B116"/>
    </row>
    <row r="117" spans="2:2" x14ac:dyDescent="0.25">
      <c r="B117"/>
    </row>
    <row r="118" spans="2:2" x14ac:dyDescent="0.25">
      <c r="B118"/>
    </row>
    <row r="119" spans="2:2" x14ac:dyDescent="0.25">
      <c r="B119"/>
    </row>
    <row r="120" spans="2:2" x14ac:dyDescent="0.25">
      <c r="B120"/>
    </row>
    <row r="121" spans="2:2" x14ac:dyDescent="0.25">
      <c r="B121"/>
    </row>
    <row r="122" spans="2:2" x14ac:dyDescent="0.25">
      <c r="B122"/>
    </row>
    <row r="123" spans="2:2" x14ac:dyDescent="0.25">
      <c r="B123"/>
    </row>
    <row r="124" spans="2:2" x14ac:dyDescent="0.25">
      <c r="B124"/>
    </row>
    <row r="125" spans="2:2" x14ac:dyDescent="0.25">
      <c r="B125"/>
    </row>
    <row r="126" spans="2:2" x14ac:dyDescent="0.25">
      <c r="B126"/>
    </row>
    <row r="127" spans="2:2" x14ac:dyDescent="0.25">
      <c r="B127"/>
    </row>
    <row r="128" spans="2:2" x14ac:dyDescent="0.25">
      <c r="B128"/>
    </row>
    <row r="129" spans="2:2" x14ac:dyDescent="0.25">
      <c r="B129"/>
    </row>
    <row r="130" spans="2:2" x14ac:dyDescent="0.25">
      <c r="B130"/>
    </row>
    <row r="131" spans="2:2" x14ac:dyDescent="0.25">
      <c r="B131"/>
    </row>
    <row r="132" spans="2:2" x14ac:dyDescent="0.25">
      <c r="B132"/>
    </row>
    <row r="133" spans="2:2" x14ac:dyDescent="0.25">
      <c r="B133"/>
    </row>
    <row r="134" spans="2:2" x14ac:dyDescent="0.25">
      <c r="B134"/>
    </row>
    <row r="135" spans="2:2" x14ac:dyDescent="0.25">
      <c r="B135"/>
    </row>
    <row r="136" spans="2:2" x14ac:dyDescent="0.25">
      <c r="B136"/>
    </row>
    <row r="137" spans="2:2" x14ac:dyDescent="0.25">
      <c r="B137"/>
    </row>
    <row r="138" spans="2:2" x14ac:dyDescent="0.25">
      <c r="B138"/>
    </row>
    <row r="139" spans="2:2" x14ac:dyDescent="0.25">
      <c r="B139"/>
    </row>
    <row r="140" spans="2:2" x14ac:dyDescent="0.25">
      <c r="B140"/>
    </row>
    <row r="141" spans="2:2" x14ac:dyDescent="0.25">
      <c r="B141"/>
    </row>
    <row r="142" spans="2:2" x14ac:dyDescent="0.25">
      <c r="B142"/>
    </row>
    <row r="143" spans="2:2" x14ac:dyDescent="0.25">
      <c r="B143"/>
    </row>
    <row r="144" spans="2:2" x14ac:dyDescent="0.25">
      <c r="B144"/>
    </row>
    <row r="145" spans="2:2" x14ac:dyDescent="0.25">
      <c r="B145"/>
    </row>
    <row r="146" spans="2:2" x14ac:dyDescent="0.25">
      <c r="B146"/>
    </row>
    <row r="147" spans="2:2" x14ac:dyDescent="0.25">
      <c r="B147"/>
    </row>
    <row r="148" spans="2:2" x14ac:dyDescent="0.25">
      <c r="B148"/>
    </row>
    <row r="149" spans="2:2" x14ac:dyDescent="0.25">
      <c r="B149"/>
    </row>
    <row r="150" spans="2:2" x14ac:dyDescent="0.25">
      <c r="B150"/>
    </row>
    <row r="151" spans="2:2" x14ac:dyDescent="0.25">
      <c r="B151"/>
    </row>
    <row r="152" spans="2:2" x14ac:dyDescent="0.25">
      <c r="B152"/>
    </row>
    <row r="153" spans="2:2" x14ac:dyDescent="0.25">
      <c r="B153"/>
    </row>
    <row r="154" spans="2:2" x14ac:dyDescent="0.25">
      <c r="B154"/>
    </row>
    <row r="155" spans="2:2" x14ac:dyDescent="0.25">
      <c r="B155"/>
    </row>
    <row r="156" spans="2:2" x14ac:dyDescent="0.25">
      <c r="B156"/>
    </row>
    <row r="157" spans="2:2" x14ac:dyDescent="0.25">
      <c r="B157"/>
    </row>
    <row r="158" spans="2:2" x14ac:dyDescent="0.25">
      <c r="B158"/>
    </row>
    <row r="159" spans="2:2" x14ac:dyDescent="0.25">
      <c r="B159"/>
    </row>
    <row r="160" spans="2:2" x14ac:dyDescent="0.25">
      <c r="B160"/>
    </row>
    <row r="161" spans="2:2" x14ac:dyDescent="0.25">
      <c r="B161"/>
    </row>
    <row r="162" spans="2:2" x14ac:dyDescent="0.25">
      <c r="B162"/>
    </row>
    <row r="163" spans="2:2" x14ac:dyDescent="0.25">
      <c r="B163"/>
    </row>
    <row r="164" spans="2:2" x14ac:dyDescent="0.25">
      <c r="B164"/>
    </row>
    <row r="165" spans="2:2" x14ac:dyDescent="0.25">
      <c r="B165"/>
    </row>
    <row r="166" spans="2:2" x14ac:dyDescent="0.25">
      <c r="B166"/>
    </row>
    <row r="167" spans="2:2" x14ac:dyDescent="0.25">
      <c r="B167"/>
    </row>
    <row r="168" spans="2:2" x14ac:dyDescent="0.25">
      <c r="B168"/>
    </row>
    <row r="169" spans="2:2" x14ac:dyDescent="0.25">
      <c r="B169"/>
    </row>
    <row r="170" spans="2:2" x14ac:dyDescent="0.25">
      <c r="B170"/>
    </row>
    <row r="171" spans="2:2" x14ac:dyDescent="0.25">
      <c r="B171"/>
    </row>
    <row r="172" spans="2:2" x14ac:dyDescent="0.25">
      <c r="B172"/>
    </row>
    <row r="173" spans="2:2" x14ac:dyDescent="0.25">
      <c r="B173"/>
    </row>
    <row r="174" spans="2:2" x14ac:dyDescent="0.25">
      <c r="B174"/>
    </row>
    <row r="175" spans="2:2" x14ac:dyDescent="0.25">
      <c r="B175"/>
    </row>
    <row r="176" spans="2:2" x14ac:dyDescent="0.25">
      <c r="B176"/>
    </row>
    <row r="177" spans="2:2" x14ac:dyDescent="0.25">
      <c r="B177"/>
    </row>
    <row r="178" spans="2:2" x14ac:dyDescent="0.25">
      <c r="B178"/>
    </row>
    <row r="179" spans="2:2" x14ac:dyDescent="0.25">
      <c r="B179"/>
    </row>
    <row r="180" spans="2:2" x14ac:dyDescent="0.25">
      <c r="B180"/>
    </row>
    <row r="181" spans="2:2" x14ac:dyDescent="0.25">
      <c r="B181"/>
    </row>
    <row r="182" spans="2:2" x14ac:dyDescent="0.25">
      <c r="B182"/>
    </row>
    <row r="183" spans="2:2" x14ac:dyDescent="0.25">
      <c r="B183"/>
    </row>
    <row r="184" spans="2:2" x14ac:dyDescent="0.25">
      <c r="B184"/>
    </row>
    <row r="185" spans="2:2" x14ac:dyDescent="0.25">
      <c r="B185"/>
    </row>
    <row r="186" spans="2:2" x14ac:dyDescent="0.25">
      <c r="B186"/>
    </row>
    <row r="187" spans="2:2" x14ac:dyDescent="0.25">
      <c r="B187"/>
    </row>
    <row r="188" spans="2:2" x14ac:dyDescent="0.25">
      <c r="B188"/>
    </row>
    <row r="189" spans="2:2" x14ac:dyDescent="0.25">
      <c r="B189"/>
    </row>
    <row r="190" spans="2:2" x14ac:dyDescent="0.25">
      <c r="B190"/>
    </row>
    <row r="191" spans="2:2" x14ac:dyDescent="0.25">
      <c r="B191"/>
    </row>
    <row r="192" spans="2:2" x14ac:dyDescent="0.25">
      <c r="B192"/>
    </row>
    <row r="193" spans="2:2" x14ac:dyDescent="0.25">
      <c r="B193"/>
    </row>
    <row r="194" spans="2:2" x14ac:dyDescent="0.25">
      <c r="B194"/>
    </row>
    <row r="195" spans="2:2" x14ac:dyDescent="0.25">
      <c r="B195"/>
    </row>
    <row r="196" spans="2:2" x14ac:dyDescent="0.25">
      <c r="B196"/>
    </row>
    <row r="197" spans="2:2" x14ac:dyDescent="0.25">
      <c r="B197"/>
    </row>
    <row r="198" spans="2:2" x14ac:dyDescent="0.25">
      <c r="B198"/>
    </row>
    <row r="199" spans="2:2" x14ac:dyDescent="0.25">
      <c r="B199"/>
    </row>
    <row r="200" spans="2:2" x14ac:dyDescent="0.25">
      <c r="B200"/>
    </row>
    <row r="201" spans="2:2" x14ac:dyDescent="0.25">
      <c r="B201"/>
    </row>
    <row r="202" spans="2:2" x14ac:dyDescent="0.25">
      <c r="B202"/>
    </row>
    <row r="203" spans="2:2" x14ac:dyDescent="0.25">
      <c r="B203"/>
    </row>
    <row r="204" spans="2:2" x14ac:dyDescent="0.25">
      <c r="B204"/>
    </row>
    <row r="205" spans="2:2" x14ac:dyDescent="0.25">
      <c r="B205"/>
    </row>
    <row r="206" spans="2:2" x14ac:dyDescent="0.25">
      <c r="B206"/>
    </row>
    <row r="207" spans="2:2" x14ac:dyDescent="0.25">
      <c r="B207"/>
    </row>
    <row r="208" spans="2:2" x14ac:dyDescent="0.25">
      <c r="B208"/>
    </row>
    <row r="209" spans="2:2" x14ac:dyDescent="0.25">
      <c r="B209"/>
    </row>
    <row r="210" spans="2:2" x14ac:dyDescent="0.25">
      <c r="B210"/>
    </row>
    <row r="211" spans="2:2" x14ac:dyDescent="0.25">
      <c r="B211"/>
    </row>
    <row r="212" spans="2:2" x14ac:dyDescent="0.25">
      <c r="B212"/>
    </row>
    <row r="213" spans="2:2" x14ac:dyDescent="0.25">
      <c r="B213"/>
    </row>
    <row r="214" spans="2:2" x14ac:dyDescent="0.25">
      <c r="B214"/>
    </row>
    <row r="215" spans="2:2" x14ac:dyDescent="0.25">
      <c r="B215"/>
    </row>
    <row r="216" spans="2:2" x14ac:dyDescent="0.25">
      <c r="B216"/>
    </row>
    <row r="217" spans="2:2" x14ac:dyDescent="0.25">
      <c r="B217"/>
    </row>
    <row r="218" spans="2:2" x14ac:dyDescent="0.25">
      <c r="B218"/>
    </row>
    <row r="219" spans="2:2" x14ac:dyDescent="0.25">
      <c r="B219"/>
    </row>
    <row r="220" spans="2:2" x14ac:dyDescent="0.25">
      <c r="B220"/>
    </row>
    <row r="221" spans="2:2" x14ac:dyDescent="0.25">
      <c r="B221"/>
    </row>
    <row r="222" spans="2:2" x14ac:dyDescent="0.25">
      <c r="B222"/>
    </row>
    <row r="223" spans="2:2" x14ac:dyDescent="0.25">
      <c r="B223"/>
    </row>
    <row r="224" spans="2:2" x14ac:dyDescent="0.25">
      <c r="B224"/>
    </row>
    <row r="225" spans="2:2" x14ac:dyDescent="0.25">
      <c r="B225"/>
    </row>
    <row r="226" spans="2:2" x14ac:dyDescent="0.25">
      <c r="B226"/>
    </row>
    <row r="227" spans="2:2" x14ac:dyDescent="0.25">
      <c r="B227"/>
    </row>
    <row r="228" spans="2:2" x14ac:dyDescent="0.25">
      <c r="B228"/>
    </row>
    <row r="229" spans="2:2" x14ac:dyDescent="0.25">
      <c r="B229"/>
    </row>
    <row r="230" spans="2:2" x14ac:dyDescent="0.25">
      <c r="B230"/>
    </row>
    <row r="231" spans="2:2" x14ac:dyDescent="0.25">
      <c r="B231"/>
    </row>
    <row r="232" spans="2:2" x14ac:dyDescent="0.25">
      <c r="B232"/>
    </row>
    <row r="233" spans="2:2" x14ac:dyDescent="0.25">
      <c r="B233"/>
    </row>
    <row r="234" spans="2:2" x14ac:dyDescent="0.25">
      <c r="B234"/>
    </row>
    <row r="235" spans="2:2" x14ac:dyDescent="0.25">
      <c r="B235"/>
    </row>
    <row r="236" spans="2:2" x14ac:dyDescent="0.25">
      <c r="B236"/>
    </row>
    <row r="237" spans="2:2" x14ac:dyDescent="0.25">
      <c r="B237"/>
    </row>
    <row r="238" spans="2:2" x14ac:dyDescent="0.25">
      <c r="B238"/>
    </row>
    <row r="239" spans="2:2" x14ac:dyDescent="0.25">
      <c r="B239"/>
    </row>
    <row r="240" spans="2:2" x14ac:dyDescent="0.25">
      <c r="B240"/>
    </row>
    <row r="241" spans="2:2" x14ac:dyDescent="0.25">
      <c r="B241"/>
    </row>
    <row r="242" spans="2:2" x14ac:dyDescent="0.25">
      <c r="B242"/>
    </row>
    <row r="243" spans="2:2" x14ac:dyDescent="0.25">
      <c r="B243"/>
    </row>
    <row r="244" spans="2:2" x14ac:dyDescent="0.25">
      <c r="B244"/>
    </row>
    <row r="245" spans="2:2" x14ac:dyDescent="0.25">
      <c r="B245"/>
    </row>
    <row r="246" spans="2:2" x14ac:dyDescent="0.25">
      <c r="B246"/>
    </row>
    <row r="247" spans="2:2" x14ac:dyDescent="0.25">
      <c r="B247"/>
    </row>
    <row r="248" spans="2:2" x14ac:dyDescent="0.25">
      <c r="B248"/>
    </row>
    <row r="249" spans="2:2" x14ac:dyDescent="0.25">
      <c r="B249"/>
    </row>
    <row r="250" spans="2:2" x14ac:dyDescent="0.25">
      <c r="B250"/>
    </row>
    <row r="251" spans="2:2" x14ac:dyDescent="0.25">
      <c r="B251"/>
    </row>
    <row r="252" spans="2:2" x14ac:dyDescent="0.25">
      <c r="B252"/>
    </row>
    <row r="253" spans="2:2" x14ac:dyDescent="0.25">
      <c r="B253"/>
    </row>
    <row r="254" spans="2:2" x14ac:dyDescent="0.25">
      <c r="B254"/>
    </row>
    <row r="255" spans="2:2" x14ac:dyDescent="0.25">
      <c r="B255"/>
    </row>
    <row r="256" spans="2:2" x14ac:dyDescent="0.25">
      <c r="B256"/>
    </row>
    <row r="257" spans="2:2" x14ac:dyDescent="0.25">
      <c r="B257"/>
    </row>
    <row r="258" spans="2:2" x14ac:dyDescent="0.25">
      <c r="B258"/>
    </row>
    <row r="259" spans="2:2" x14ac:dyDescent="0.25">
      <c r="B259"/>
    </row>
    <row r="260" spans="2:2" x14ac:dyDescent="0.25">
      <c r="B260"/>
    </row>
    <row r="261" spans="2:2" x14ac:dyDescent="0.25">
      <c r="B261"/>
    </row>
    <row r="262" spans="2:2" x14ac:dyDescent="0.25">
      <c r="B262"/>
    </row>
    <row r="263" spans="2:2" x14ac:dyDescent="0.25">
      <c r="B263"/>
    </row>
    <row r="264" spans="2:2" x14ac:dyDescent="0.25">
      <c r="B264"/>
    </row>
    <row r="265" spans="2:2" x14ac:dyDescent="0.25">
      <c r="B265"/>
    </row>
    <row r="266" spans="2:2" x14ac:dyDescent="0.25">
      <c r="B266"/>
    </row>
    <row r="267" spans="2:2" x14ac:dyDescent="0.25">
      <c r="B267"/>
    </row>
    <row r="268" spans="2:2" x14ac:dyDescent="0.25">
      <c r="B268"/>
    </row>
    <row r="269" spans="2:2" x14ac:dyDescent="0.25">
      <c r="B269"/>
    </row>
    <row r="270" spans="2:2" x14ac:dyDescent="0.25">
      <c r="B270"/>
    </row>
    <row r="271" spans="2:2" x14ac:dyDescent="0.25">
      <c r="B271"/>
    </row>
    <row r="272" spans="2:2" x14ac:dyDescent="0.25">
      <c r="B272"/>
    </row>
    <row r="273" spans="2:2" x14ac:dyDescent="0.25">
      <c r="B273"/>
    </row>
    <row r="274" spans="2:2" x14ac:dyDescent="0.25">
      <c r="B274"/>
    </row>
    <row r="275" spans="2:2" x14ac:dyDescent="0.25">
      <c r="B275"/>
    </row>
    <row r="276" spans="2:2" x14ac:dyDescent="0.25">
      <c r="B276"/>
    </row>
    <row r="277" spans="2:2" x14ac:dyDescent="0.25">
      <c r="B277"/>
    </row>
    <row r="278" spans="2:2" x14ac:dyDescent="0.25">
      <c r="B278"/>
    </row>
    <row r="279" spans="2:2" x14ac:dyDescent="0.25">
      <c r="B279"/>
    </row>
    <row r="280" spans="2:2" x14ac:dyDescent="0.25">
      <c r="B280"/>
    </row>
    <row r="281" spans="2:2" x14ac:dyDescent="0.25">
      <c r="B281"/>
    </row>
    <row r="282" spans="2:2" x14ac:dyDescent="0.25">
      <c r="B282"/>
    </row>
    <row r="283" spans="2:2" x14ac:dyDescent="0.25">
      <c r="B283"/>
    </row>
    <row r="284" spans="2:2" x14ac:dyDescent="0.25">
      <c r="B284"/>
    </row>
    <row r="285" spans="2:2" x14ac:dyDescent="0.25">
      <c r="B285"/>
    </row>
    <row r="286" spans="2:2" x14ac:dyDescent="0.25">
      <c r="B286"/>
    </row>
    <row r="287" spans="2:2" x14ac:dyDescent="0.25">
      <c r="B287"/>
    </row>
    <row r="288" spans="2:2" x14ac:dyDescent="0.25">
      <c r="B288"/>
    </row>
    <row r="289" spans="2:2" x14ac:dyDescent="0.25">
      <c r="B289"/>
    </row>
    <row r="290" spans="2:2" x14ac:dyDescent="0.25">
      <c r="B290"/>
    </row>
    <row r="291" spans="2:2" x14ac:dyDescent="0.25">
      <c r="B291"/>
    </row>
    <row r="292" spans="2:2" x14ac:dyDescent="0.25">
      <c r="B292"/>
    </row>
    <row r="293" spans="2:2" x14ac:dyDescent="0.25">
      <c r="B293"/>
    </row>
    <row r="294" spans="2:2" x14ac:dyDescent="0.25">
      <c r="B294"/>
    </row>
    <row r="295" spans="2:2" x14ac:dyDescent="0.25">
      <c r="B295"/>
    </row>
    <row r="296" spans="2:2" x14ac:dyDescent="0.25">
      <c r="B296"/>
    </row>
    <row r="297" spans="2:2" x14ac:dyDescent="0.25">
      <c r="B297"/>
    </row>
    <row r="298" spans="2:2" x14ac:dyDescent="0.25">
      <c r="B298"/>
    </row>
    <row r="299" spans="2:2" x14ac:dyDescent="0.25">
      <c r="B299"/>
    </row>
    <row r="300" spans="2:2" x14ac:dyDescent="0.25">
      <c r="B300"/>
    </row>
    <row r="301" spans="2:2" x14ac:dyDescent="0.25">
      <c r="B301"/>
    </row>
    <row r="302" spans="2:2" x14ac:dyDescent="0.25">
      <c r="B302"/>
    </row>
    <row r="303" spans="2:2" x14ac:dyDescent="0.25">
      <c r="B303"/>
    </row>
    <row r="304" spans="2:2" x14ac:dyDescent="0.25">
      <c r="B304"/>
    </row>
    <row r="305" spans="2:2" x14ac:dyDescent="0.25">
      <c r="B305"/>
    </row>
    <row r="306" spans="2:2" x14ac:dyDescent="0.25">
      <c r="B306"/>
    </row>
    <row r="307" spans="2:2" x14ac:dyDescent="0.25">
      <c r="B307"/>
    </row>
    <row r="308" spans="2:2" x14ac:dyDescent="0.25">
      <c r="B308"/>
    </row>
    <row r="309" spans="2:2" x14ac:dyDescent="0.25">
      <c r="B309"/>
    </row>
    <row r="310" spans="2:2" x14ac:dyDescent="0.25">
      <c r="B310"/>
    </row>
    <row r="311" spans="2:2" x14ac:dyDescent="0.25">
      <c r="B311"/>
    </row>
    <row r="312" spans="2:2" x14ac:dyDescent="0.25">
      <c r="B312"/>
    </row>
    <row r="313" spans="2:2" x14ac:dyDescent="0.25">
      <c r="B313"/>
    </row>
    <row r="314" spans="2:2" x14ac:dyDescent="0.25">
      <c r="B314"/>
    </row>
    <row r="315" spans="2:2" x14ac:dyDescent="0.25">
      <c r="B315"/>
    </row>
    <row r="316" spans="2:2" x14ac:dyDescent="0.25">
      <c r="B316"/>
    </row>
    <row r="317" spans="2:2" x14ac:dyDescent="0.25">
      <c r="B317"/>
    </row>
    <row r="318" spans="2:2" x14ac:dyDescent="0.25">
      <c r="B318"/>
    </row>
    <row r="319" spans="2:2" x14ac:dyDescent="0.25">
      <c r="B319"/>
    </row>
    <row r="320" spans="2:2" x14ac:dyDescent="0.25">
      <c r="B320"/>
    </row>
    <row r="321" spans="2:2" x14ac:dyDescent="0.25">
      <c r="B321"/>
    </row>
    <row r="322" spans="2:2" x14ac:dyDescent="0.25">
      <c r="B322"/>
    </row>
    <row r="323" spans="2:2" x14ac:dyDescent="0.25">
      <c r="B323"/>
    </row>
    <row r="324" spans="2:2" x14ac:dyDescent="0.25">
      <c r="B324"/>
    </row>
    <row r="325" spans="2:2" x14ac:dyDescent="0.25">
      <c r="B325"/>
    </row>
    <row r="326" spans="2:2" x14ac:dyDescent="0.25">
      <c r="B326"/>
    </row>
    <row r="327" spans="2:2" x14ac:dyDescent="0.25">
      <c r="B327"/>
    </row>
    <row r="328" spans="2:2" x14ac:dyDescent="0.25">
      <c r="B328"/>
    </row>
    <row r="329" spans="2:2" x14ac:dyDescent="0.25">
      <c r="B329"/>
    </row>
    <row r="330" spans="2:2" x14ac:dyDescent="0.25">
      <c r="B330"/>
    </row>
    <row r="331" spans="2:2" x14ac:dyDescent="0.25">
      <c r="B331"/>
    </row>
    <row r="332" spans="2:2" x14ac:dyDescent="0.25">
      <c r="B332"/>
    </row>
    <row r="333" spans="2:2" x14ac:dyDescent="0.25">
      <c r="B333"/>
    </row>
    <row r="334" spans="2:2" x14ac:dyDescent="0.25">
      <c r="B334"/>
    </row>
    <row r="335" spans="2:2" x14ac:dyDescent="0.25">
      <c r="B335"/>
    </row>
    <row r="336" spans="2:2" x14ac:dyDescent="0.25">
      <c r="B336"/>
    </row>
    <row r="337" spans="2:2" x14ac:dyDescent="0.25">
      <c r="B337"/>
    </row>
    <row r="338" spans="2:2" x14ac:dyDescent="0.25">
      <c r="B338"/>
    </row>
    <row r="339" spans="2:2" x14ac:dyDescent="0.25">
      <c r="B339"/>
    </row>
    <row r="340" spans="2:2" x14ac:dyDescent="0.25">
      <c r="B340"/>
    </row>
    <row r="341" spans="2:2" x14ac:dyDescent="0.25">
      <c r="B341"/>
    </row>
    <row r="342" spans="2:2" x14ac:dyDescent="0.25">
      <c r="B342"/>
    </row>
    <row r="343" spans="2:2" x14ac:dyDescent="0.25">
      <c r="B343"/>
    </row>
    <row r="344" spans="2:2" x14ac:dyDescent="0.25">
      <c r="B344"/>
    </row>
    <row r="345" spans="2:2" x14ac:dyDescent="0.25">
      <c r="B345"/>
    </row>
    <row r="346" spans="2:2" x14ac:dyDescent="0.25">
      <c r="B346"/>
    </row>
    <row r="347" spans="2:2" x14ac:dyDescent="0.25">
      <c r="B347"/>
    </row>
    <row r="348" spans="2:2" x14ac:dyDescent="0.25">
      <c r="B348"/>
    </row>
    <row r="349" spans="2:2" x14ac:dyDescent="0.25">
      <c r="B349"/>
    </row>
    <row r="350" spans="2:2" x14ac:dyDescent="0.25">
      <c r="B350"/>
    </row>
    <row r="351" spans="2:2" x14ac:dyDescent="0.25">
      <c r="B351"/>
    </row>
    <row r="352" spans="2:2" x14ac:dyDescent="0.25">
      <c r="B352"/>
    </row>
    <row r="353" spans="2:2" x14ac:dyDescent="0.25">
      <c r="B353"/>
    </row>
    <row r="354" spans="2:2" x14ac:dyDescent="0.25">
      <c r="B354"/>
    </row>
    <row r="355" spans="2:2" x14ac:dyDescent="0.25">
      <c r="B355"/>
    </row>
    <row r="356" spans="2:2" x14ac:dyDescent="0.25">
      <c r="B356"/>
    </row>
    <row r="357" spans="2:2" x14ac:dyDescent="0.25">
      <c r="B357"/>
    </row>
    <row r="358" spans="2:2" x14ac:dyDescent="0.25">
      <c r="B358"/>
    </row>
    <row r="359" spans="2:2" x14ac:dyDescent="0.25">
      <c r="B359"/>
    </row>
    <row r="360" spans="2:2" x14ac:dyDescent="0.25">
      <c r="B360"/>
    </row>
    <row r="361" spans="2:2" x14ac:dyDescent="0.25">
      <c r="B361"/>
    </row>
    <row r="362" spans="2:2" x14ac:dyDescent="0.25">
      <c r="B362"/>
    </row>
    <row r="363" spans="2:2" x14ac:dyDescent="0.25">
      <c r="B363"/>
    </row>
    <row r="364" spans="2:2" x14ac:dyDescent="0.25">
      <c r="B364"/>
    </row>
    <row r="365" spans="2:2" x14ac:dyDescent="0.25">
      <c r="B365"/>
    </row>
    <row r="366" spans="2:2" x14ac:dyDescent="0.25">
      <c r="B366"/>
    </row>
    <row r="367" spans="2:2" x14ac:dyDescent="0.25">
      <c r="B367"/>
    </row>
    <row r="368" spans="2:2" x14ac:dyDescent="0.25">
      <c r="B368"/>
    </row>
    <row r="369" spans="2:2" x14ac:dyDescent="0.25">
      <c r="B369"/>
    </row>
    <row r="370" spans="2:2" x14ac:dyDescent="0.25">
      <c r="B370"/>
    </row>
    <row r="371" spans="2:2" x14ac:dyDescent="0.25">
      <c r="B371"/>
    </row>
    <row r="372" spans="2:2" x14ac:dyDescent="0.25">
      <c r="B372"/>
    </row>
    <row r="373" spans="2:2" x14ac:dyDescent="0.25">
      <c r="B373"/>
    </row>
    <row r="374" spans="2:2" x14ac:dyDescent="0.25">
      <c r="B374"/>
    </row>
    <row r="375" spans="2:2" x14ac:dyDescent="0.25">
      <c r="B375"/>
    </row>
    <row r="376" spans="2:2" x14ac:dyDescent="0.25">
      <c r="B376"/>
    </row>
    <row r="377" spans="2:2" x14ac:dyDescent="0.25">
      <c r="B377"/>
    </row>
    <row r="378" spans="2:2" x14ac:dyDescent="0.25">
      <c r="B378"/>
    </row>
    <row r="379" spans="2:2" x14ac:dyDescent="0.25">
      <c r="B379"/>
    </row>
    <row r="380" spans="2:2" x14ac:dyDescent="0.25">
      <c r="B380"/>
    </row>
    <row r="381" spans="2:2" x14ac:dyDescent="0.25">
      <c r="B381"/>
    </row>
    <row r="382" spans="2:2" x14ac:dyDescent="0.25">
      <c r="B382"/>
    </row>
    <row r="383" spans="2:2" x14ac:dyDescent="0.25">
      <c r="B383"/>
    </row>
    <row r="384" spans="2:2" x14ac:dyDescent="0.25">
      <c r="B384"/>
    </row>
    <row r="385" spans="2:2" x14ac:dyDescent="0.25">
      <c r="B385"/>
    </row>
    <row r="386" spans="2:2" x14ac:dyDescent="0.25">
      <c r="B386"/>
    </row>
    <row r="387" spans="2:2" x14ac:dyDescent="0.25">
      <c r="B387"/>
    </row>
    <row r="388" spans="2:2" x14ac:dyDescent="0.25">
      <c r="B388"/>
    </row>
    <row r="389" spans="2:2" x14ac:dyDescent="0.25">
      <c r="B389"/>
    </row>
    <row r="390" spans="2:2" x14ac:dyDescent="0.25">
      <c r="B390"/>
    </row>
    <row r="391" spans="2:2" x14ac:dyDescent="0.25">
      <c r="B391"/>
    </row>
    <row r="392" spans="2:2" x14ac:dyDescent="0.25">
      <c r="B392"/>
    </row>
    <row r="393" spans="2:2" x14ac:dyDescent="0.25">
      <c r="B393"/>
    </row>
    <row r="394" spans="2:2" x14ac:dyDescent="0.25">
      <c r="B394"/>
    </row>
    <row r="395" spans="2:2" x14ac:dyDescent="0.25">
      <c r="B395"/>
    </row>
    <row r="396" spans="2:2" x14ac:dyDescent="0.25">
      <c r="B396"/>
    </row>
    <row r="397" spans="2:2" x14ac:dyDescent="0.25">
      <c r="B397"/>
    </row>
    <row r="398" spans="2:2" x14ac:dyDescent="0.25">
      <c r="B398"/>
    </row>
    <row r="399" spans="2:2" x14ac:dyDescent="0.25">
      <c r="B399"/>
    </row>
    <row r="400" spans="2:2" x14ac:dyDescent="0.25">
      <c r="B400"/>
    </row>
    <row r="401" spans="2:2" x14ac:dyDescent="0.25">
      <c r="B401"/>
    </row>
    <row r="402" spans="2:2" x14ac:dyDescent="0.25">
      <c r="B402"/>
    </row>
    <row r="403" spans="2:2" x14ac:dyDescent="0.25">
      <c r="B403"/>
    </row>
    <row r="404" spans="2:2" x14ac:dyDescent="0.25">
      <c r="B404"/>
    </row>
    <row r="405" spans="2:2" x14ac:dyDescent="0.25">
      <c r="B405"/>
    </row>
    <row r="406" spans="2:2" x14ac:dyDescent="0.25">
      <c r="B406"/>
    </row>
    <row r="407" spans="2:2" x14ac:dyDescent="0.25">
      <c r="B407"/>
    </row>
    <row r="408" spans="2:2" x14ac:dyDescent="0.25">
      <c r="B408"/>
    </row>
    <row r="409" spans="2:2" x14ac:dyDescent="0.25">
      <c r="B409"/>
    </row>
    <row r="410" spans="2:2" x14ac:dyDescent="0.25">
      <c r="B410"/>
    </row>
    <row r="411" spans="2:2" x14ac:dyDescent="0.25">
      <c r="B411"/>
    </row>
    <row r="412" spans="2:2" x14ac:dyDescent="0.25">
      <c r="B412"/>
    </row>
    <row r="413" spans="2:2" x14ac:dyDescent="0.25">
      <c r="B413"/>
    </row>
    <row r="414" spans="2:2" x14ac:dyDescent="0.25">
      <c r="B414"/>
    </row>
    <row r="415" spans="2:2" x14ac:dyDescent="0.25">
      <c r="B415"/>
    </row>
    <row r="416" spans="2:2" x14ac:dyDescent="0.25">
      <c r="B416"/>
    </row>
    <row r="417" spans="2:2" x14ac:dyDescent="0.25">
      <c r="B417"/>
    </row>
    <row r="418" spans="2:2" x14ac:dyDescent="0.25">
      <c r="B418"/>
    </row>
    <row r="419" spans="2:2" x14ac:dyDescent="0.25">
      <c r="B419"/>
    </row>
    <row r="420" spans="2:2" x14ac:dyDescent="0.25">
      <c r="B420"/>
    </row>
    <row r="421" spans="2:2" x14ac:dyDescent="0.25">
      <c r="B421"/>
    </row>
    <row r="422" spans="2:2" x14ac:dyDescent="0.25">
      <c r="B422"/>
    </row>
    <row r="423" spans="2:2" x14ac:dyDescent="0.25">
      <c r="B423"/>
    </row>
    <row r="424" spans="2:2" x14ac:dyDescent="0.25">
      <c r="B424"/>
    </row>
    <row r="425" spans="2:2" x14ac:dyDescent="0.25">
      <c r="B425"/>
    </row>
    <row r="426" spans="2:2" x14ac:dyDescent="0.25">
      <c r="B426"/>
    </row>
    <row r="427" spans="2:2" x14ac:dyDescent="0.25">
      <c r="B427"/>
    </row>
    <row r="428" spans="2:2" x14ac:dyDescent="0.25">
      <c r="B428"/>
    </row>
    <row r="429" spans="2:2" x14ac:dyDescent="0.25">
      <c r="B429"/>
    </row>
    <row r="430" spans="2:2" x14ac:dyDescent="0.25">
      <c r="B430"/>
    </row>
    <row r="431" spans="2:2" x14ac:dyDescent="0.25">
      <c r="B431"/>
    </row>
    <row r="432" spans="2:2" x14ac:dyDescent="0.25">
      <c r="B432"/>
    </row>
    <row r="433" spans="2:2" x14ac:dyDescent="0.25">
      <c r="B433"/>
    </row>
    <row r="434" spans="2:2" x14ac:dyDescent="0.25">
      <c r="B434"/>
    </row>
    <row r="435" spans="2:2" x14ac:dyDescent="0.25">
      <c r="B435"/>
    </row>
    <row r="436" spans="2:2" x14ac:dyDescent="0.25">
      <c r="B436"/>
    </row>
    <row r="437" spans="2:2" x14ac:dyDescent="0.25">
      <c r="B437"/>
    </row>
    <row r="438" spans="2:2" x14ac:dyDescent="0.25">
      <c r="B438"/>
    </row>
    <row r="439" spans="2:2" x14ac:dyDescent="0.25">
      <c r="B439"/>
    </row>
    <row r="440" spans="2:2" x14ac:dyDescent="0.25">
      <c r="B440"/>
    </row>
    <row r="441" spans="2:2" x14ac:dyDescent="0.25">
      <c r="B441"/>
    </row>
    <row r="442" spans="2:2" x14ac:dyDescent="0.25">
      <c r="B442"/>
    </row>
    <row r="443" spans="2:2" x14ac:dyDescent="0.25">
      <c r="B443"/>
    </row>
    <row r="444" spans="2:2" x14ac:dyDescent="0.25">
      <c r="B444"/>
    </row>
    <row r="445" spans="2:2" x14ac:dyDescent="0.25">
      <c r="B445"/>
    </row>
    <row r="446" spans="2:2" x14ac:dyDescent="0.25">
      <c r="B446"/>
    </row>
    <row r="447" spans="2:2" x14ac:dyDescent="0.25">
      <c r="B447"/>
    </row>
    <row r="448" spans="2:2" x14ac:dyDescent="0.25">
      <c r="B448"/>
    </row>
    <row r="449" spans="2:2" x14ac:dyDescent="0.25">
      <c r="B449"/>
    </row>
    <row r="450" spans="2:2" x14ac:dyDescent="0.25">
      <c r="B450"/>
    </row>
    <row r="451" spans="2:2" x14ac:dyDescent="0.25">
      <c r="B451"/>
    </row>
    <row r="452" spans="2:2" x14ac:dyDescent="0.25">
      <c r="B452"/>
    </row>
    <row r="453" spans="2:2" x14ac:dyDescent="0.25">
      <c r="B453"/>
    </row>
    <row r="454" spans="2:2" x14ac:dyDescent="0.25">
      <c r="B454"/>
    </row>
    <row r="455" spans="2:2" x14ac:dyDescent="0.25">
      <c r="B455"/>
    </row>
    <row r="456" spans="2:2" x14ac:dyDescent="0.25">
      <c r="B456"/>
    </row>
    <row r="457" spans="2:2" x14ac:dyDescent="0.25">
      <c r="B457"/>
    </row>
    <row r="458" spans="2:2" x14ac:dyDescent="0.25">
      <c r="B458"/>
    </row>
    <row r="459" spans="2:2" x14ac:dyDescent="0.25">
      <c r="B459"/>
    </row>
    <row r="460" spans="2:2" x14ac:dyDescent="0.25">
      <c r="B460"/>
    </row>
    <row r="461" spans="2:2" x14ac:dyDescent="0.25">
      <c r="B461"/>
    </row>
    <row r="462" spans="2:2" x14ac:dyDescent="0.25">
      <c r="B462"/>
    </row>
    <row r="463" spans="2:2" x14ac:dyDescent="0.25">
      <c r="B463"/>
    </row>
    <row r="464" spans="2:2" x14ac:dyDescent="0.25">
      <c r="B464"/>
    </row>
    <row r="465" spans="2:2" x14ac:dyDescent="0.25">
      <c r="B465"/>
    </row>
    <row r="466" spans="2:2" x14ac:dyDescent="0.25">
      <c r="B466"/>
    </row>
    <row r="467" spans="2:2" x14ac:dyDescent="0.25">
      <c r="B467"/>
    </row>
    <row r="468" spans="2:2" x14ac:dyDescent="0.25">
      <c r="B468"/>
    </row>
    <row r="469" spans="2:2" x14ac:dyDescent="0.25">
      <c r="B469"/>
    </row>
    <row r="470" spans="2:2" x14ac:dyDescent="0.25">
      <c r="B470"/>
    </row>
    <row r="471" spans="2:2" x14ac:dyDescent="0.25">
      <c r="B471"/>
    </row>
    <row r="472" spans="2:2" x14ac:dyDescent="0.25">
      <c r="B472"/>
    </row>
    <row r="473" spans="2:2" x14ac:dyDescent="0.25">
      <c r="B473"/>
    </row>
    <row r="474" spans="2:2" x14ac:dyDescent="0.25">
      <c r="B474"/>
    </row>
    <row r="475" spans="2:2" x14ac:dyDescent="0.25">
      <c r="B475"/>
    </row>
    <row r="476" spans="2:2" x14ac:dyDescent="0.25">
      <c r="B476"/>
    </row>
    <row r="477" spans="2:2" x14ac:dyDescent="0.25">
      <c r="B477"/>
    </row>
    <row r="478" spans="2:2" x14ac:dyDescent="0.25">
      <c r="B478"/>
    </row>
    <row r="479" spans="2:2" x14ac:dyDescent="0.25">
      <c r="B479"/>
    </row>
    <row r="480" spans="2:2" x14ac:dyDescent="0.25">
      <c r="B480"/>
    </row>
    <row r="481" spans="2:2" x14ac:dyDescent="0.25">
      <c r="B481"/>
    </row>
    <row r="482" spans="2:2" x14ac:dyDescent="0.25">
      <c r="B482"/>
    </row>
    <row r="483" spans="2:2" x14ac:dyDescent="0.25">
      <c r="B483"/>
    </row>
    <row r="484" spans="2:2" x14ac:dyDescent="0.25">
      <c r="B484"/>
    </row>
    <row r="485" spans="2:2" x14ac:dyDescent="0.25">
      <c r="B485"/>
    </row>
    <row r="486" spans="2:2" x14ac:dyDescent="0.25">
      <c r="B486"/>
    </row>
    <row r="487" spans="2:2" x14ac:dyDescent="0.25">
      <c r="B487"/>
    </row>
    <row r="488" spans="2:2" x14ac:dyDescent="0.25">
      <c r="B488"/>
    </row>
    <row r="489" spans="2:2" x14ac:dyDescent="0.25">
      <c r="B489"/>
    </row>
    <row r="490" spans="2:2" x14ac:dyDescent="0.25">
      <c r="B490"/>
    </row>
    <row r="491" spans="2:2" x14ac:dyDescent="0.25">
      <c r="B491"/>
    </row>
    <row r="492" spans="2:2" x14ac:dyDescent="0.25">
      <c r="B492"/>
    </row>
    <row r="493" spans="2:2" x14ac:dyDescent="0.25">
      <c r="B493"/>
    </row>
    <row r="494" spans="2:2" x14ac:dyDescent="0.25">
      <c r="B494"/>
    </row>
    <row r="495" spans="2:2" x14ac:dyDescent="0.25">
      <c r="B495"/>
    </row>
    <row r="496" spans="2:2" x14ac:dyDescent="0.25">
      <c r="B496"/>
    </row>
    <row r="497" spans="2:2" x14ac:dyDescent="0.25">
      <c r="B497"/>
    </row>
    <row r="498" spans="2:2" x14ac:dyDescent="0.25">
      <c r="B498"/>
    </row>
    <row r="499" spans="2:2" x14ac:dyDescent="0.25">
      <c r="B499"/>
    </row>
    <row r="500" spans="2:2" x14ac:dyDescent="0.25">
      <c r="B500"/>
    </row>
    <row r="501" spans="2:2" x14ac:dyDescent="0.25">
      <c r="B501"/>
    </row>
    <row r="502" spans="2:2" x14ac:dyDescent="0.25">
      <c r="B502"/>
    </row>
    <row r="503" spans="2:2" x14ac:dyDescent="0.25">
      <c r="B503"/>
    </row>
    <row r="504" spans="2:2" x14ac:dyDescent="0.25">
      <c r="B504"/>
    </row>
    <row r="505" spans="2:2" x14ac:dyDescent="0.25">
      <c r="B505"/>
    </row>
    <row r="506" spans="2:2" x14ac:dyDescent="0.25">
      <c r="B506"/>
    </row>
    <row r="507" spans="2:2" x14ac:dyDescent="0.25">
      <c r="B507"/>
    </row>
    <row r="508" spans="2:2" x14ac:dyDescent="0.25">
      <c r="B508"/>
    </row>
    <row r="509" spans="2:2" x14ac:dyDescent="0.25">
      <c r="B509"/>
    </row>
    <row r="510" spans="2:2" x14ac:dyDescent="0.25">
      <c r="B510"/>
    </row>
    <row r="511" spans="2:2" x14ac:dyDescent="0.25">
      <c r="B511"/>
    </row>
    <row r="512" spans="2:2" x14ac:dyDescent="0.25">
      <c r="B512"/>
    </row>
    <row r="513" spans="2:2" x14ac:dyDescent="0.25">
      <c r="B513"/>
    </row>
    <row r="514" spans="2:2" x14ac:dyDescent="0.25">
      <c r="B514"/>
    </row>
    <row r="515" spans="2:2" x14ac:dyDescent="0.25">
      <c r="B515"/>
    </row>
    <row r="516" spans="2:2" x14ac:dyDescent="0.25">
      <c r="B516"/>
    </row>
    <row r="517" spans="2:2" x14ac:dyDescent="0.25">
      <c r="B517"/>
    </row>
    <row r="518" spans="2:2" x14ac:dyDescent="0.25">
      <c r="B518"/>
    </row>
    <row r="519" spans="2:2" x14ac:dyDescent="0.25">
      <c r="B519"/>
    </row>
    <row r="520" spans="2:2" x14ac:dyDescent="0.25">
      <c r="B520"/>
    </row>
    <row r="521" spans="2:2" x14ac:dyDescent="0.25">
      <c r="B521"/>
    </row>
    <row r="522" spans="2:2" x14ac:dyDescent="0.25">
      <c r="B522"/>
    </row>
    <row r="523" spans="2:2" x14ac:dyDescent="0.25">
      <c r="B523"/>
    </row>
    <row r="524" spans="2:2" x14ac:dyDescent="0.25">
      <c r="B524"/>
    </row>
    <row r="525" spans="2:2" x14ac:dyDescent="0.25">
      <c r="B525"/>
    </row>
    <row r="526" spans="2:2" x14ac:dyDescent="0.25">
      <c r="B526"/>
    </row>
    <row r="527" spans="2:2" x14ac:dyDescent="0.25">
      <c r="B527"/>
    </row>
    <row r="528" spans="2:2" x14ac:dyDescent="0.25">
      <c r="B528"/>
    </row>
    <row r="529" spans="2:2" x14ac:dyDescent="0.25">
      <c r="B529"/>
    </row>
    <row r="530" spans="2:2" x14ac:dyDescent="0.25">
      <c r="B530"/>
    </row>
    <row r="531" spans="2:2" x14ac:dyDescent="0.25">
      <c r="B531"/>
    </row>
    <row r="532" spans="2:2" x14ac:dyDescent="0.25">
      <c r="B532"/>
    </row>
    <row r="533" spans="2:2" x14ac:dyDescent="0.25">
      <c r="B533"/>
    </row>
    <row r="534" spans="2:2" x14ac:dyDescent="0.25">
      <c r="B534"/>
    </row>
    <row r="535" spans="2:2" x14ac:dyDescent="0.25">
      <c r="B535"/>
    </row>
    <row r="536" spans="2:2" x14ac:dyDescent="0.25">
      <c r="B536"/>
    </row>
    <row r="537" spans="2:2" x14ac:dyDescent="0.25">
      <c r="B537"/>
    </row>
    <row r="538" spans="2:2" x14ac:dyDescent="0.25">
      <c r="B538"/>
    </row>
    <row r="539" spans="2:2" x14ac:dyDescent="0.25">
      <c r="B539"/>
    </row>
    <row r="540" spans="2:2" x14ac:dyDescent="0.25">
      <c r="B540"/>
    </row>
    <row r="541" spans="2:2" x14ac:dyDescent="0.25">
      <c r="B541"/>
    </row>
    <row r="542" spans="2:2" x14ac:dyDescent="0.25">
      <c r="B542"/>
    </row>
    <row r="543" spans="2:2" x14ac:dyDescent="0.25">
      <c r="B543"/>
    </row>
    <row r="544" spans="2:2" x14ac:dyDescent="0.25">
      <c r="B544"/>
    </row>
    <row r="545" spans="2:2" x14ac:dyDescent="0.25">
      <c r="B545"/>
    </row>
    <row r="546" spans="2:2" x14ac:dyDescent="0.25">
      <c r="B546"/>
    </row>
    <row r="547" spans="2:2" x14ac:dyDescent="0.25">
      <c r="B547"/>
    </row>
    <row r="548" spans="2:2" x14ac:dyDescent="0.25">
      <c r="B548"/>
    </row>
    <row r="549" spans="2:2" x14ac:dyDescent="0.25">
      <c r="B549"/>
    </row>
    <row r="550" spans="2:2" x14ac:dyDescent="0.25">
      <c r="B550"/>
    </row>
    <row r="551" spans="2:2" x14ac:dyDescent="0.25">
      <c r="B551"/>
    </row>
    <row r="552" spans="2:2" x14ac:dyDescent="0.25">
      <c r="B552"/>
    </row>
    <row r="553" spans="2:2" x14ac:dyDescent="0.25">
      <c r="B553"/>
    </row>
    <row r="554" spans="2:2" x14ac:dyDescent="0.25">
      <c r="B554"/>
    </row>
    <row r="555" spans="2:2" x14ac:dyDescent="0.25">
      <c r="B555"/>
    </row>
    <row r="556" spans="2:2" x14ac:dyDescent="0.25">
      <c r="B556"/>
    </row>
    <row r="557" spans="2:2" x14ac:dyDescent="0.25">
      <c r="B557"/>
    </row>
    <row r="558" spans="2:2" x14ac:dyDescent="0.25">
      <c r="B558"/>
    </row>
    <row r="559" spans="2:2" x14ac:dyDescent="0.25">
      <c r="B559"/>
    </row>
    <row r="560" spans="2:2" x14ac:dyDescent="0.25">
      <c r="B560"/>
    </row>
    <row r="561" spans="2:2" x14ac:dyDescent="0.25">
      <c r="B561"/>
    </row>
    <row r="562" spans="2:2" x14ac:dyDescent="0.25">
      <c r="B562"/>
    </row>
    <row r="563" spans="2:2" x14ac:dyDescent="0.25">
      <c r="B563"/>
    </row>
    <row r="564" spans="2:2" x14ac:dyDescent="0.25">
      <c r="B564"/>
    </row>
    <row r="565" spans="2:2" x14ac:dyDescent="0.25">
      <c r="B565"/>
    </row>
    <row r="566" spans="2:2" x14ac:dyDescent="0.25">
      <c r="B566"/>
    </row>
    <row r="567" spans="2:2" x14ac:dyDescent="0.25">
      <c r="B567"/>
    </row>
    <row r="568" spans="2:2" x14ac:dyDescent="0.25">
      <c r="B568"/>
    </row>
    <row r="569" spans="2:2" x14ac:dyDescent="0.25">
      <c r="B569"/>
    </row>
    <row r="570" spans="2:2" x14ac:dyDescent="0.25">
      <c r="B570"/>
    </row>
    <row r="571" spans="2:2" x14ac:dyDescent="0.25">
      <c r="B571"/>
    </row>
    <row r="572" spans="2:2" x14ac:dyDescent="0.25">
      <c r="B572"/>
    </row>
    <row r="573" spans="2:2" x14ac:dyDescent="0.25">
      <c r="B573"/>
    </row>
    <row r="574" spans="2:2" x14ac:dyDescent="0.25">
      <c r="B574"/>
    </row>
    <row r="575" spans="2:2" x14ac:dyDescent="0.25">
      <c r="B575"/>
    </row>
    <row r="576" spans="2:2" x14ac:dyDescent="0.25">
      <c r="B576"/>
    </row>
    <row r="577" spans="2:2" x14ac:dyDescent="0.25">
      <c r="B577"/>
    </row>
    <row r="578" spans="2:2" x14ac:dyDescent="0.25">
      <c r="B578"/>
    </row>
    <row r="579" spans="2:2" x14ac:dyDescent="0.25">
      <c r="B579"/>
    </row>
    <row r="580" spans="2:2" x14ac:dyDescent="0.25">
      <c r="B580"/>
    </row>
    <row r="581" spans="2:2" x14ac:dyDescent="0.25">
      <c r="B581"/>
    </row>
    <row r="582" spans="2:2" x14ac:dyDescent="0.25">
      <c r="B582"/>
    </row>
    <row r="583" spans="2:2" x14ac:dyDescent="0.25">
      <c r="B583"/>
    </row>
    <row r="584" spans="2:2" x14ac:dyDescent="0.25">
      <c r="B584"/>
    </row>
    <row r="585" spans="2:2" x14ac:dyDescent="0.25">
      <c r="B585"/>
    </row>
    <row r="586" spans="2:2" x14ac:dyDescent="0.25">
      <c r="B586"/>
    </row>
    <row r="587" spans="2:2" x14ac:dyDescent="0.25">
      <c r="B587"/>
    </row>
    <row r="588" spans="2:2" x14ac:dyDescent="0.25">
      <c r="B588"/>
    </row>
    <row r="589" spans="2:2" x14ac:dyDescent="0.25">
      <c r="B589"/>
    </row>
    <row r="590" spans="2:2" x14ac:dyDescent="0.25">
      <c r="B590"/>
    </row>
    <row r="591" spans="2:2" x14ac:dyDescent="0.25">
      <c r="B591"/>
    </row>
    <row r="592" spans="2:2" x14ac:dyDescent="0.25">
      <c r="B592"/>
    </row>
    <row r="593" spans="2:2" x14ac:dyDescent="0.25">
      <c r="B593"/>
    </row>
    <row r="594" spans="2:2" x14ac:dyDescent="0.25">
      <c r="B594"/>
    </row>
    <row r="595" spans="2:2" x14ac:dyDescent="0.25">
      <c r="B595"/>
    </row>
    <row r="596" spans="2:2" x14ac:dyDescent="0.25">
      <c r="B596"/>
    </row>
    <row r="597" spans="2:2" x14ac:dyDescent="0.25">
      <c r="B597"/>
    </row>
    <row r="598" spans="2:2" x14ac:dyDescent="0.25">
      <c r="B598"/>
    </row>
    <row r="599" spans="2:2" x14ac:dyDescent="0.25">
      <c r="B599"/>
    </row>
    <row r="600" spans="2:2" x14ac:dyDescent="0.25">
      <c r="B600"/>
    </row>
    <row r="601" spans="2:2" x14ac:dyDescent="0.25">
      <c r="B601"/>
    </row>
    <row r="602" spans="2:2" x14ac:dyDescent="0.25">
      <c r="B602"/>
    </row>
    <row r="603" spans="2:2" x14ac:dyDescent="0.25">
      <c r="B603"/>
    </row>
    <row r="604" spans="2:2" x14ac:dyDescent="0.25">
      <c r="B604"/>
    </row>
    <row r="605" spans="2:2" x14ac:dyDescent="0.25">
      <c r="B605"/>
    </row>
    <row r="606" spans="2:2" x14ac:dyDescent="0.25">
      <c r="B606"/>
    </row>
    <row r="607" spans="2:2" x14ac:dyDescent="0.25">
      <c r="B607"/>
    </row>
    <row r="608" spans="2:2" x14ac:dyDescent="0.25">
      <c r="B608"/>
    </row>
    <row r="609" spans="2:2" x14ac:dyDescent="0.25">
      <c r="B609"/>
    </row>
    <row r="610" spans="2:2" x14ac:dyDescent="0.25">
      <c r="B610"/>
    </row>
    <row r="611" spans="2:2" x14ac:dyDescent="0.25">
      <c r="B611"/>
    </row>
    <row r="612" spans="2:2" x14ac:dyDescent="0.25">
      <c r="B612"/>
    </row>
    <row r="613" spans="2:2" x14ac:dyDescent="0.25">
      <c r="B613"/>
    </row>
    <row r="614" spans="2:2" x14ac:dyDescent="0.25">
      <c r="B614"/>
    </row>
    <row r="615" spans="2:2" x14ac:dyDescent="0.25">
      <c r="B615"/>
    </row>
    <row r="616" spans="2:2" x14ac:dyDescent="0.25">
      <c r="B616"/>
    </row>
    <row r="617" spans="2:2" x14ac:dyDescent="0.25">
      <c r="B617"/>
    </row>
    <row r="618" spans="2:2" x14ac:dyDescent="0.25">
      <c r="B618"/>
    </row>
    <row r="619" spans="2:2" x14ac:dyDescent="0.25">
      <c r="B619"/>
    </row>
    <row r="620" spans="2:2" x14ac:dyDescent="0.25">
      <c r="B620"/>
    </row>
    <row r="621" spans="2:2" x14ac:dyDescent="0.25">
      <c r="B621"/>
    </row>
    <row r="622" spans="2:2" x14ac:dyDescent="0.25">
      <c r="B622"/>
    </row>
    <row r="623" spans="2:2" x14ac:dyDescent="0.25">
      <c r="B623"/>
    </row>
    <row r="624" spans="2:2" x14ac:dyDescent="0.25">
      <c r="B624"/>
    </row>
    <row r="625" spans="2:2" x14ac:dyDescent="0.25">
      <c r="B625"/>
    </row>
    <row r="626" spans="2:2" x14ac:dyDescent="0.25">
      <c r="B626"/>
    </row>
    <row r="627" spans="2:2" x14ac:dyDescent="0.25">
      <c r="B627"/>
    </row>
    <row r="628" spans="2:2" x14ac:dyDescent="0.25">
      <c r="B628"/>
    </row>
    <row r="629" spans="2:2" x14ac:dyDescent="0.25">
      <c r="B629"/>
    </row>
    <row r="630" spans="2:2" x14ac:dyDescent="0.25">
      <c r="B630"/>
    </row>
    <row r="631" spans="2:2" x14ac:dyDescent="0.25">
      <c r="B631"/>
    </row>
    <row r="632" spans="2:2" x14ac:dyDescent="0.25">
      <c r="B632"/>
    </row>
    <row r="633" spans="2:2" x14ac:dyDescent="0.25">
      <c r="B633"/>
    </row>
    <row r="634" spans="2:2" x14ac:dyDescent="0.25">
      <c r="B634"/>
    </row>
    <row r="635" spans="2:2" x14ac:dyDescent="0.25">
      <c r="B635"/>
    </row>
    <row r="636" spans="2:2" x14ac:dyDescent="0.25">
      <c r="B636"/>
    </row>
    <row r="637" spans="2:2" x14ac:dyDescent="0.25">
      <c r="B637"/>
    </row>
    <row r="638" spans="2:2" x14ac:dyDescent="0.25">
      <c r="B638"/>
    </row>
    <row r="639" spans="2:2" x14ac:dyDescent="0.25">
      <c r="B639"/>
    </row>
    <row r="640" spans="2:2" x14ac:dyDescent="0.25">
      <c r="B640"/>
    </row>
    <row r="641" spans="2:2" x14ac:dyDescent="0.25">
      <c r="B641"/>
    </row>
    <row r="642" spans="2:2" x14ac:dyDescent="0.25">
      <c r="B642"/>
    </row>
    <row r="643" spans="2:2" x14ac:dyDescent="0.25">
      <c r="B643"/>
    </row>
    <row r="644" spans="2:2" x14ac:dyDescent="0.25">
      <c r="B644"/>
    </row>
    <row r="645" spans="2:2" x14ac:dyDescent="0.25">
      <c r="B645"/>
    </row>
    <row r="646" spans="2:2" x14ac:dyDescent="0.25">
      <c r="B646"/>
    </row>
    <row r="647" spans="2:2" x14ac:dyDescent="0.25">
      <c r="B647"/>
    </row>
    <row r="648" spans="2:2" x14ac:dyDescent="0.25">
      <c r="B648"/>
    </row>
    <row r="649" spans="2:2" x14ac:dyDescent="0.25">
      <c r="B649"/>
    </row>
    <row r="650" spans="2:2" x14ac:dyDescent="0.25">
      <c r="B650"/>
    </row>
    <row r="651" spans="2:2" x14ac:dyDescent="0.25">
      <c r="B651"/>
    </row>
    <row r="652" spans="2:2" x14ac:dyDescent="0.25">
      <c r="B652"/>
    </row>
    <row r="653" spans="2:2" x14ac:dyDescent="0.25">
      <c r="B653"/>
    </row>
    <row r="654" spans="2:2" x14ac:dyDescent="0.25">
      <c r="B654"/>
    </row>
    <row r="655" spans="2:2" x14ac:dyDescent="0.25">
      <c r="B655"/>
    </row>
    <row r="656" spans="2:2" x14ac:dyDescent="0.25">
      <c r="B656"/>
    </row>
    <row r="657" spans="2:2" x14ac:dyDescent="0.25">
      <c r="B657"/>
    </row>
    <row r="658" spans="2:2" x14ac:dyDescent="0.25">
      <c r="B658"/>
    </row>
    <row r="659" spans="2:2" x14ac:dyDescent="0.25">
      <c r="B659"/>
    </row>
    <row r="660" spans="2:2" x14ac:dyDescent="0.25">
      <c r="B660"/>
    </row>
    <row r="661" spans="2:2" x14ac:dyDescent="0.25">
      <c r="B661"/>
    </row>
    <row r="662" spans="2:2" x14ac:dyDescent="0.25">
      <c r="B662"/>
    </row>
    <row r="663" spans="2:2" x14ac:dyDescent="0.25">
      <c r="B663"/>
    </row>
    <row r="664" spans="2:2" x14ac:dyDescent="0.25">
      <c r="B664"/>
    </row>
    <row r="665" spans="2:2" x14ac:dyDescent="0.25">
      <c r="B665"/>
    </row>
    <row r="666" spans="2:2" x14ac:dyDescent="0.25">
      <c r="B666"/>
    </row>
    <row r="667" spans="2:2" x14ac:dyDescent="0.25">
      <c r="B667"/>
    </row>
    <row r="668" spans="2:2" x14ac:dyDescent="0.25">
      <c r="B668"/>
    </row>
    <row r="669" spans="2:2" x14ac:dyDescent="0.25">
      <c r="B669"/>
    </row>
    <row r="670" spans="2:2" x14ac:dyDescent="0.25">
      <c r="B670"/>
    </row>
    <row r="671" spans="2:2" x14ac:dyDescent="0.25">
      <c r="B671"/>
    </row>
    <row r="672" spans="2:2" x14ac:dyDescent="0.25">
      <c r="B672"/>
    </row>
    <row r="673" spans="2:2" x14ac:dyDescent="0.25">
      <c r="B673"/>
    </row>
    <row r="674" spans="2:2" x14ac:dyDescent="0.25">
      <c r="B674"/>
    </row>
    <row r="675" spans="2:2" x14ac:dyDescent="0.25">
      <c r="B675"/>
    </row>
    <row r="676" spans="2:2" x14ac:dyDescent="0.25">
      <c r="B676"/>
    </row>
    <row r="677" spans="2:2" x14ac:dyDescent="0.25">
      <c r="B677"/>
    </row>
    <row r="678" spans="2:2" x14ac:dyDescent="0.25">
      <c r="B678"/>
    </row>
    <row r="679" spans="2:2" x14ac:dyDescent="0.25">
      <c r="B679"/>
    </row>
    <row r="680" spans="2:2" x14ac:dyDescent="0.25">
      <c r="B680"/>
    </row>
    <row r="681" spans="2:2" x14ac:dyDescent="0.25">
      <c r="B681"/>
    </row>
    <row r="682" spans="2:2" x14ac:dyDescent="0.25">
      <c r="B682"/>
    </row>
    <row r="683" spans="2:2" x14ac:dyDescent="0.25">
      <c r="B683"/>
    </row>
    <row r="684" spans="2:2" x14ac:dyDescent="0.25">
      <c r="B684"/>
    </row>
    <row r="685" spans="2:2" x14ac:dyDescent="0.25">
      <c r="B685"/>
    </row>
    <row r="686" spans="2:2" x14ac:dyDescent="0.25">
      <c r="B686"/>
    </row>
    <row r="687" spans="2:2" x14ac:dyDescent="0.25">
      <c r="B687"/>
    </row>
    <row r="688" spans="2:2" x14ac:dyDescent="0.25">
      <c r="B688"/>
    </row>
    <row r="689" spans="2:2" x14ac:dyDescent="0.25">
      <c r="B689"/>
    </row>
    <row r="690" spans="2:2" x14ac:dyDescent="0.25">
      <c r="B690"/>
    </row>
    <row r="691" spans="2:2" x14ac:dyDescent="0.25">
      <c r="B691"/>
    </row>
    <row r="692" spans="2:2" x14ac:dyDescent="0.25">
      <c r="B692"/>
    </row>
    <row r="693" spans="2:2" x14ac:dyDescent="0.25">
      <c r="B693"/>
    </row>
    <row r="694" spans="2:2" x14ac:dyDescent="0.25">
      <c r="B694"/>
    </row>
    <row r="695" spans="2:2" x14ac:dyDescent="0.25">
      <c r="B695"/>
    </row>
    <row r="696" spans="2:2" x14ac:dyDescent="0.25">
      <c r="B696"/>
    </row>
    <row r="697" spans="2:2" x14ac:dyDescent="0.25">
      <c r="B697"/>
    </row>
    <row r="698" spans="2:2" x14ac:dyDescent="0.25">
      <c r="B698"/>
    </row>
    <row r="699" spans="2:2" x14ac:dyDescent="0.25">
      <c r="B699"/>
    </row>
    <row r="700" spans="2:2" x14ac:dyDescent="0.25">
      <c r="B700"/>
    </row>
    <row r="701" spans="2:2" x14ac:dyDescent="0.25">
      <c r="B701"/>
    </row>
    <row r="702" spans="2:2" x14ac:dyDescent="0.25">
      <c r="B702"/>
    </row>
    <row r="703" spans="2:2" x14ac:dyDescent="0.25">
      <c r="B703"/>
    </row>
    <row r="704" spans="2:2" x14ac:dyDescent="0.25">
      <c r="B704"/>
    </row>
    <row r="705" spans="2:2" x14ac:dyDescent="0.25">
      <c r="B705"/>
    </row>
    <row r="706" spans="2:2" x14ac:dyDescent="0.25">
      <c r="B706"/>
    </row>
    <row r="707" spans="2:2" x14ac:dyDescent="0.25">
      <c r="B707"/>
    </row>
    <row r="708" spans="2:2" x14ac:dyDescent="0.25">
      <c r="B708"/>
    </row>
    <row r="709" spans="2:2" x14ac:dyDescent="0.25">
      <c r="B709"/>
    </row>
    <row r="710" spans="2:2" x14ac:dyDescent="0.25">
      <c r="B710"/>
    </row>
    <row r="711" spans="2:2" x14ac:dyDescent="0.25">
      <c r="B711"/>
    </row>
    <row r="712" spans="2:2" x14ac:dyDescent="0.25">
      <c r="B712"/>
    </row>
    <row r="713" spans="2:2" x14ac:dyDescent="0.25">
      <c r="B713"/>
    </row>
    <row r="714" spans="2:2" x14ac:dyDescent="0.25">
      <c r="B714"/>
    </row>
    <row r="715" spans="2:2" x14ac:dyDescent="0.25">
      <c r="B715"/>
    </row>
    <row r="716" spans="2:2" x14ac:dyDescent="0.25">
      <c r="B716"/>
    </row>
    <row r="717" spans="2:2" x14ac:dyDescent="0.25">
      <c r="B717"/>
    </row>
    <row r="718" spans="2:2" x14ac:dyDescent="0.25">
      <c r="B718"/>
    </row>
    <row r="719" spans="2:2" x14ac:dyDescent="0.25">
      <c r="B719"/>
    </row>
    <row r="720" spans="2:2" x14ac:dyDescent="0.25">
      <c r="B720"/>
    </row>
    <row r="721" spans="2:2" x14ac:dyDescent="0.25">
      <c r="B721"/>
    </row>
    <row r="722" spans="2:2" x14ac:dyDescent="0.25">
      <c r="B722"/>
    </row>
    <row r="723" spans="2:2" x14ac:dyDescent="0.25">
      <c r="B723"/>
    </row>
    <row r="724" spans="2:2" x14ac:dyDescent="0.25">
      <c r="B724"/>
    </row>
    <row r="725" spans="2:2" x14ac:dyDescent="0.25">
      <c r="B725"/>
    </row>
    <row r="726" spans="2:2" x14ac:dyDescent="0.25">
      <c r="B726"/>
    </row>
    <row r="727" spans="2:2" x14ac:dyDescent="0.25">
      <c r="B727"/>
    </row>
    <row r="728" spans="2:2" x14ac:dyDescent="0.25">
      <c r="B728"/>
    </row>
    <row r="729" spans="2:2" x14ac:dyDescent="0.25">
      <c r="B729"/>
    </row>
    <row r="730" spans="2:2" x14ac:dyDescent="0.25">
      <c r="B730"/>
    </row>
    <row r="731" spans="2:2" x14ac:dyDescent="0.25">
      <c r="B731"/>
    </row>
    <row r="732" spans="2:2" x14ac:dyDescent="0.25">
      <c r="B732"/>
    </row>
    <row r="733" spans="2:2" x14ac:dyDescent="0.25">
      <c r="B733"/>
    </row>
    <row r="734" spans="2:2" x14ac:dyDescent="0.25">
      <c r="B734"/>
    </row>
    <row r="735" spans="2:2" x14ac:dyDescent="0.25">
      <c r="B735"/>
    </row>
    <row r="736" spans="2:2" x14ac:dyDescent="0.25">
      <c r="B736"/>
    </row>
    <row r="737" spans="2:2" x14ac:dyDescent="0.25">
      <c r="B737"/>
    </row>
    <row r="738" spans="2:2" x14ac:dyDescent="0.25">
      <c r="B738"/>
    </row>
    <row r="739" spans="2:2" x14ac:dyDescent="0.25">
      <c r="B739"/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5C6EA-D3F7-4282-B832-97CA743FEFCA}">
  <sheetPr>
    <tabColor theme="1"/>
  </sheetPr>
  <dimension ref="A1:C21"/>
  <sheetViews>
    <sheetView workbookViewId="0">
      <selection activeCell="C4" sqref="C4"/>
    </sheetView>
  </sheetViews>
  <sheetFormatPr baseColWidth="10" defaultRowHeight="15" x14ac:dyDescent="0.25"/>
  <cols>
    <col min="1" max="1" width="24.5703125" bestFit="1" customWidth="1"/>
    <col min="2" max="2" width="19.28515625" bestFit="1" customWidth="1"/>
  </cols>
  <sheetData>
    <row r="1" spans="1:3" x14ac:dyDescent="0.25">
      <c r="A1" s="1" t="s">
        <v>1275</v>
      </c>
      <c r="B1" s="1" t="s">
        <v>1281</v>
      </c>
    </row>
    <row r="2" spans="1:3" x14ac:dyDescent="0.25">
      <c r="A2" t="s">
        <v>146</v>
      </c>
      <c r="B2" s="89" t="s">
        <v>1282</v>
      </c>
    </row>
    <row r="3" spans="1:3" x14ac:dyDescent="0.25">
      <c r="A3" t="s">
        <v>163</v>
      </c>
      <c r="B3" s="89" t="s">
        <v>1283</v>
      </c>
    </row>
    <row r="4" spans="1:3" x14ac:dyDescent="0.25">
      <c r="A4" t="s">
        <v>1276</v>
      </c>
      <c r="B4" s="89" t="s">
        <v>1284</v>
      </c>
      <c r="C4" t="s">
        <v>1295</v>
      </c>
    </row>
    <row r="5" spans="1:3" x14ac:dyDescent="0.25">
      <c r="A5" t="s">
        <v>1277</v>
      </c>
    </row>
    <row r="6" spans="1:3" x14ac:dyDescent="0.25">
      <c r="A6" t="s">
        <v>1278</v>
      </c>
      <c r="B6" t="s">
        <v>1291</v>
      </c>
    </row>
    <row r="7" spans="1:3" x14ac:dyDescent="0.25">
      <c r="A7" t="s">
        <v>1279</v>
      </c>
      <c r="B7" t="s">
        <v>1293</v>
      </c>
    </row>
    <row r="8" spans="1:3" x14ac:dyDescent="0.25">
      <c r="A8" t="s">
        <v>1280</v>
      </c>
      <c r="B8" t="s">
        <v>168</v>
      </c>
    </row>
    <row r="9" spans="1:3" x14ac:dyDescent="0.25">
      <c r="A9" t="s">
        <v>726</v>
      </c>
      <c r="B9" t="s">
        <v>1292</v>
      </c>
    </row>
    <row r="10" spans="1:3" x14ac:dyDescent="0.25">
      <c r="A10" t="s">
        <v>804</v>
      </c>
      <c r="B10" t="s">
        <v>1294</v>
      </c>
    </row>
    <row r="11" spans="1:3" x14ac:dyDescent="0.25">
      <c r="A11" t="s">
        <v>126</v>
      </c>
      <c r="B11" t="s">
        <v>1295</v>
      </c>
    </row>
    <row r="12" spans="1:3" x14ac:dyDescent="0.25">
      <c r="A12" t="s">
        <v>782</v>
      </c>
      <c r="B12" t="s">
        <v>1290</v>
      </c>
    </row>
    <row r="13" spans="1:3" x14ac:dyDescent="0.25">
      <c r="A13" t="s">
        <v>134</v>
      </c>
      <c r="B13" s="89" t="s">
        <v>134</v>
      </c>
    </row>
    <row r="14" spans="1:3" x14ac:dyDescent="0.25">
      <c r="A14" t="s">
        <v>267</v>
      </c>
      <c r="B14" s="89" t="s">
        <v>1285</v>
      </c>
    </row>
    <row r="15" spans="1:3" x14ac:dyDescent="0.25">
      <c r="A15" t="s">
        <v>535</v>
      </c>
      <c r="B15" s="89" t="s">
        <v>535</v>
      </c>
    </row>
    <row r="16" spans="1:3" x14ac:dyDescent="0.25">
      <c r="A16" t="s">
        <v>182</v>
      </c>
      <c r="B16" s="89" t="s">
        <v>1286</v>
      </c>
    </row>
    <row r="17" spans="1:2" x14ac:dyDescent="0.25">
      <c r="A17" t="s">
        <v>187</v>
      </c>
      <c r="B17" s="89" t="s">
        <v>1287</v>
      </c>
    </row>
    <row r="18" spans="1:2" x14ac:dyDescent="0.25">
      <c r="A18" t="s">
        <v>148</v>
      </c>
      <c r="B18" s="89" t="s">
        <v>1288</v>
      </c>
    </row>
    <row r="19" spans="1:2" x14ac:dyDescent="0.25">
      <c r="A19" t="s">
        <v>138</v>
      </c>
      <c r="B19" s="89" t="s">
        <v>168</v>
      </c>
    </row>
    <row r="20" spans="1:2" x14ac:dyDescent="0.25">
      <c r="A20" t="s">
        <v>168</v>
      </c>
      <c r="B20" s="89" t="s">
        <v>168</v>
      </c>
    </row>
    <row r="21" spans="1:2" x14ac:dyDescent="0.25">
      <c r="A21" t="s">
        <v>171</v>
      </c>
      <c r="B21" s="89" t="s">
        <v>1289</v>
      </c>
    </row>
  </sheetData>
  <phoneticPr fontId="7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ADA18-89AE-4DA7-8E28-70B1C42F1BE7}">
  <sheetPr>
    <tabColor theme="8"/>
  </sheetPr>
  <dimension ref="A1:AA1476"/>
  <sheetViews>
    <sheetView topLeftCell="K1" workbookViewId="0">
      <selection activeCell="F6" sqref="F6"/>
    </sheetView>
  </sheetViews>
  <sheetFormatPr baseColWidth="10" defaultRowHeight="15" x14ac:dyDescent="0.25"/>
  <cols>
    <col min="1" max="1" width="13" bestFit="1" customWidth="1"/>
    <col min="2" max="2" width="6.85546875" customWidth="1"/>
    <col min="3" max="3" width="45.7109375" customWidth="1"/>
    <col min="4" max="4" width="24.5703125" bestFit="1" customWidth="1"/>
    <col min="5" max="5" width="11.5703125" bestFit="1" customWidth="1"/>
    <col min="6" max="6" width="27.85546875" customWidth="1"/>
    <col min="7" max="7" width="32.5703125" bestFit="1" customWidth="1"/>
    <col min="8" max="8" width="9.140625" bestFit="1" customWidth="1"/>
    <col min="9" max="9" width="13" bestFit="1" customWidth="1"/>
    <col min="10" max="10" width="18.140625" bestFit="1" customWidth="1"/>
    <col min="11" max="11" width="64.42578125" bestFit="1" customWidth="1"/>
    <col min="12" max="12" width="11" bestFit="1" customWidth="1"/>
    <col min="13" max="13" width="16.5703125" bestFit="1" customWidth="1"/>
    <col min="14" max="14" width="26" bestFit="1" customWidth="1"/>
    <col min="15" max="16" width="15.7109375" bestFit="1" customWidth="1"/>
    <col min="17" max="18" width="10.7109375" bestFit="1" customWidth="1"/>
    <col min="19" max="19" width="17.140625" customWidth="1"/>
    <col min="20" max="20" width="15.7109375" customWidth="1"/>
    <col min="21" max="21" width="15.7109375" bestFit="1" customWidth="1"/>
    <col min="22" max="22" width="13.5703125" bestFit="1" customWidth="1"/>
    <col min="23" max="23" width="15" bestFit="1" customWidth="1"/>
    <col min="24" max="24" width="15.28515625" bestFit="1" customWidth="1"/>
    <col min="25" max="25" width="16.85546875" bestFit="1" customWidth="1"/>
    <col min="26" max="26" width="17.140625" bestFit="1" customWidth="1"/>
    <col min="27" max="27" width="13.28515625" bestFit="1" customWidth="1"/>
  </cols>
  <sheetData>
    <row r="1" spans="1:27" x14ac:dyDescent="0.25">
      <c r="A1" s="1" t="s">
        <v>114</v>
      </c>
      <c r="B1" s="1" t="s">
        <v>115</v>
      </c>
      <c r="C1" s="1" t="s">
        <v>116</v>
      </c>
      <c r="D1" s="1" t="s">
        <v>86</v>
      </c>
      <c r="E1" s="1" t="s">
        <v>117</v>
      </c>
      <c r="F1" s="1" t="s">
        <v>2</v>
      </c>
      <c r="G1" s="1" t="s">
        <v>118</v>
      </c>
      <c r="H1" s="1" t="s">
        <v>119</v>
      </c>
      <c r="I1" s="1" t="s">
        <v>120</v>
      </c>
      <c r="J1" s="1" t="s">
        <v>121</v>
      </c>
      <c r="K1" s="1" t="s">
        <v>122</v>
      </c>
      <c r="L1" s="1" t="s">
        <v>558</v>
      </c>
      <c r="M1" s="1" t="s">
        <v>559</v>
      </c>
      <c r="N1" s="1" t="s">
        <v>560</v>
      </c>
      <c r="O1" s="1" t="s">
        <v>561</v>
      </c>
      <c r="P1" s="1" t="s">
        <v>562</v>
      </c>
      <c r="Q1" s="1" t="s">
        <v>563</v>
      </c>
      <c r="R1" s="1" t="s">
        <v>564</v>
      </c>
      <c r="S1" s="1" t="s">
        <v>565</v>
      </c>
      <c r="T1" s="1" t="s">
        <v>566</v>
      </c>
      <c r="U1" s="1" t="s">
        <v>567</v>
      </c>
      <c r="V1" s="1" t="s">
        <v>568</v>
      </c>
      <c r="W1" s="55" t="s">
        <v>1317</v>
      </c>
      <c r="X1" s="55" t="s">
        <v>1318</v>
      </c>
      <c r="Y1" s="55" t="s">
        <v>1319</v>
      </c>
      <c r="Z1" s="55" t="s">
        <v>1320</v>
      </c>
      <c r="AA1" s="55" t="s">
        <v>3035</v>
      </c>
    </row>
    <row r="2" spans="1:27" x14ac:dyDescent="0.25">
      <c r="A2" s="80" t="s">
        <v>1347</v>
      </c>
      <c r="B2" t="s">
        <v>1348</v>
      </c>
      <c r="C2" t="s">
        <v>1349</v>
      </c>
      <c r="D2" t="s">
        <v>267</v>
      </c>
      <c r="E2" t="s">
        <v>135</v>
      </c>
      <c r="F2" t="s">
        <v>63</v>
      </c>
      <c r="G2" t="s">
        <v>104</v>
      </c>
      <c r="H2" t="s">
        <v>128</v>
      </c>
      <c r="I2" s="80" t="s">
        <v>1350</v>
      </c>
      <c r="J2" s="80" t="s">
        <v>1351</v>
      </c>
      <c r="K2" t="s">
        <v>131</v>
      </c>
      <c r="L2" t="s">
        <v>129</v>
      </c>
      <c r="M2" t="s">
        <v>129</v>
      </c>
      <c r="N2" t="s">
        <v>129</v>
      </c>
      <c r="O2" s="54">
        <v>45460.557766307873</v>
      </c>
      <c r="P2" t="s">
        <v>129</v>
      </c>
      <c r="Q2" s="2">
        <v>45449</v>
      </c>
      <c r="R2" s="2">
        <v>45461</v>
      </c>
      <c r="S2" s="2">
        <v>45352</v>
      </c>
      <c r="T2" s="2">
        <v>45473</v>
      </c>
      <c r="U2" s="2">
        <v>45460</v>
      </c>
      <c r="V2" t="s">
        <v>129</v>
      </c>
      <c r="W2">
        <f t="shared" ref="W2:W65" si="0">MONTH(O2)</f>
        <v>6</v>
      </c>
      <c r="X2">
        <f t="shared" ref="X2:X65" si="1">YEAR(O2)</f>
        <v>2024</v>
      </c>
      <c r="Y2">
        <f t="shared" ref="Y2:Y65" si="2">IFERROR(MONTH(P2),0)</f>
        <v>0</v>
      </c>
      <c r="Z2">
        <f t="shared" ref="Z2:Z65" si="3">IFERROR(YEAR(P2),0)</f>
        <v>0</v>
      </c>
    </row>
    <row r="3" spans="1:27" x14ac:dyDescent="0.25">
      <c r="A3" s="80" t="s">
        <v>1352</v>
      </c>
      <c r="B3" t="s">
        <v>1348</v>
      </c>
      <c r="C3" t="s">
        <v>1353</v>
      </c>
      <c r="D3" t="s">
        <v>134</v>
      </c>
      <c r="E3" t="s">
        <v>416</v>
      </c>
      <c r="F3" t="s">
        <v>64</v>
      </c>
      <c r="G3" t="s">
        <v>103</v>
      </c>
      <c r="H3" t="s">
        <v>128</v>
      </c>
      <c r="I3" s="80" t="s">
        <v>1354</v>
      </c>
      <c r="J3" s="80" t="s">
        <v>1351</v>
      </c>
      <c r="K3" t="s">
        <v>131</v>
      </c>
      <c r="L3" t="s">
        <v>129</v>
      </c>
      <c r="M3" t="s">
        <v>129</v>
      </c>
      <c r="N3" t="s">
        <v>129</v>
      </c>
      <c r="O3" s="54">
        <v>45460.051716770831</v>
      </c>
      <c r="P3" t="s">
        <v>129</v>
      </c>
      <c r="Q3" s="2">
        <v>45462</v>
      </c>
      <c r="R3" s="2">
        <v>45475</v>
      </c>
      <c r="S3" s="2">
        <v>45352</v>
      </c>
      <c r="T3" s="2">
        <v>45473</v>
      </c>
      <c r="U3" t="s">
        <v>129</v>
      </c>
      <c r="V3" t="s">
        <v>129</v>
      </c>
      <c r="W3">
        <f t="shared" si="0"/>
        <v>6</v>
      </c>
      <c r="X3">
        <f t="shared" si="1"/>
        <v>2024</v>
      </c>
      <c r="Y3">
        <f t="shared" si="2"/>
        <v>0</v>
      </c>
      <c r="Z3">
        <f t="shared" si="3"/>
        <v>0</v>
      </c>
    </row>
    <row r="4" spans="1:27" x14ac:dyDescent="0.25">
      <c r="A4" s="80" t="s">
        <v>1355</v>
      </c>
      <c r="B4" t="s">
        <v>1348</v>
      </c>
      <c r="C4" t="s">
        <v>1356</v>
      </c>
      <c r="D4" t="s">
        <v>134</v>
      </c>
      <c r="E4" t="s">
        <v>135</v>
      </c>
      <c r="F4" t="s">
        <v>64</v>
      </c>
      <c r="G4" t="s">
        <v>102</v>
      </c>
      <c r="H4" t="s">
        <v>128</v>
      </c>
      <c r="I4" s="80" t="s">
        <v>1357</v>
      </c>
      <c r="J4" s="80" t="s">
        <v>1358</v>
      </c>
      <c r="K4" t="s">
        <v>131</v>
      </c>
      <c r="L4" t="s">
        <v>129</v>
      </c>
      <c r="M4" t="s">
        <v>129</v>
      </c>
      <c r="N4" t="s">
        <v>129</v>
      </c>
      <c r="O4" s="54">
        <v>45457.39125734954</v>
      </c>
      <c r="P4" t="s">
        <v>129</v>
      </c>
      <c r="Q4" s="2">
        <v>45462</v>
      </c>
      <c r="R4" s="2">
        <v>45475</v>
      </c>
      <c r="S4" s="2">
        <v>45361</v>
      </c>
      <c r="T4" s="2">
        <v>45566</v>
      </c>
      <c r="U4" t="s">
        <v>129</v>
      </c>
      <c r="V4" t="s">
        <v>129</v>
      </c>
      <c r="W4">
        <f t="shared" si="0"/>
        <v>6</v>
      </c>
      <c r="X4">
        <f t="shared" si="1"/>
        <v>2024</v>
      </c>
      <c r="Y4">
        <f t="shared" si="2"/>
        <v>0</v>
      </c>
      <c r="Z4">
        <f t="shared" si="3"/>
        <v>0</v>
      </c>
    </row>
    <row r="5" spans="1:27" x14ac:dyDescent="0.25">
      <c r="A5" s="80" t="s">
        <v>1359</v>
      </c>
      <c r="B5" t="s">
        <v>1348</v>
      </c>
      <c r="C5" t="s">
        <v>1360</v>
      </c>
      <c r="D5" t="s">
        <v>163</v>
      </c>
      <c r="E5" t="s">
        <v>127</v>
      </c>
      <c r="F5" t="s">
        <v>129</v>
      </c>
      <c r="G5" t="s">
        <v>102</v>
      </c>
      <c r="H5" t="s">
        <v>128</v>
      </c>
      <c r="I5" s="80" t="s">
        <v>1361</v>
      </c>
      <c r="J5" s="80" t="s">
        <v>932</v>
      </c>
      <c r="K5" t="s">
        <v>131</v>
      </c>
      <c r="L5" t="s">
        <v>129</v>
      </c>
      <c r="M5" t="s">
        <v>129</v>
      </c>
      <c r="N5" t="s">
        <v>129</v>
      </c>
      <c r="O5" s="54">
        <v>45456.522674548614</v>
      </c>
      <c r="P5" t="s">
        <v>129</v>
      </c>
      <c r="Q5" t="s">
        <v>129</v>
      </c>
      <c r="R5" t="s">
        <v>129</v>
      </c>
      <c r="S5" s="2">
        <v>45292</v>
      </c>
      <c r="T5" s="2">
        <v>45657</v>
      </c>
      <c r="U5" t="s">
        <v>129</v>
      </c>
      <c r="V5" t="s">
        <v>129</v>
      </c>
      <c r="W5">
        <f t="shared" si="0"/>
        <v>6</v>
      </c>
      <c r="X5">
        <f t="shared" si="1"/>
        <v>2024</v>
      </c>
      <c r="Y5">
        <f t="shared" si="2"/>
        <v>0</v>
      </c>
      <c r="Z5">
        <f t="shared" si="3"/>
        <v>0</v>
      </c>
    </row>
    <row r="6" spans="1:27" x14ac:dyDescent="0.25">
      <c r="A6" s="80" t="s">
        <v>1362</v>
      </c>
      <c r="B6" t="s">
        <v>1348</v>
      </c>
      <c r="C6" t="s">
        <v>1363</v>
      </c>
      <c r="D6" t="s">
        <v>804</v>
      </c>
      <c r="E6" t="s">
        <v>416</v>
      </c>
      <c r="F6" t="s">
        <v>1364</v>
      </c>
      <c r="G6" t="s">
        <v>874</v>
      </c>
      <c r="H6" t="s">
        <v>128</v>
      </c>
      <c r="I6" s="80" t="s">
        <v>1365</v>
      </c>
      <c r="J6" s="80" t="s">
        <v>1366</v>
      </c>
      <c r="K6" t="s">
        <v>720</v>
      </c>
      <c r="L6" t="s">
        <v>129</v>
      </c>
      <c r="M6" t="s">
        <v>129</v>
      </c>
      <c r="N6" t="s">
        <v>129</v>
      </c>
      <c r="O6" s="54">
        <v>45456.382886851854</v>
      </c>
      <c r="P6" t="s">
        <v>129</v>
      </c>
      <c r="Q6" s="2">
        <v>45469</v>
      </c>
      <c r="R6" s="2">
        <v>45482</v>
      </c>
      <c r="S6" s="2">
        <v>45292</v>
      </c>
      <c r="T6" s="2">
        <v>45657</v>
      </c>
      <c r="U6" s="2">
        <v>45450</v>
      </c>
      <c r="V6" t="s">
        <v>129</v>
      </c>
      <c r="W6">
        <f t="shared" si="0"/>
        <v>6</v>
      </c>
      <c r="X6">
        <f t="shared" si="1"/>
        <v>2024</v>
      </c>
      <c r="Y6">
        <f t="shared" si="2"/>
        <v>0</v>
      </c>
      <c r="Z6">
        <f t="shared" si="3"/>
        <v>0</v>
      </c>
    </row>
    <row r="7" spans="1:27" x14ac:dyDescent="0.25">
      <c r="A7" s="80" t="s">
        <v>1367</v>
      </c>
      <c r="B7" t="s">
        <v>1348</v>
      </c>
      <c r="C7" t="s">
        <v>1368</v>
      </c>
      <c r="D7" t="s">
        <v>726</v>
      </c>
      <c r="E7" t="s">
        <v>416</v>
      </c>
      <c r="F7" t="s">
        <v>1364</v>
      </c>
      <c r="G7" t="s">
        <v>874</v>
      </c>
      <c r="H7" t="s">
        <v>128</v>
      </c>
      <c r="I7" s="80" t="s">
        <v>1365</v>
      </c>
      <c r="J7" s="80" t="s">
        <v>1366</v>
      </c>
      <c r="K7" t="s">
        <v>720</v>
      </c>
      <c r="L7" t="s">
        <v>129</v>
      </c>
      <c r="M7" t="s">
        <v>129</v>
      </c>
      <c r="N7" t="s">
        <v>129</v>
      </c>
      <c r="O7" s="54">
        <v>45456.382449571756</v>
      </c>
      <c r="P7" t="s">
        <v>129</v>
      </c>
      <c r="Q7" s="2">
        <v>45469</v>
      </c>
      <c r="R7" s="2">
        <v>45482</v>
      </c>
      <c r="S7" s="2">
        <v>45292</v>
      </c>
      <c r="T7" s="2">
        <v>45657</v>
      </c>
      <c r="U7" t="s">
        <v>129</v>
      </c>
      <c r="V7" t="s">
        <v>129</v>
      </c>
      <c r="W7">
        <f t="shared" si="0"/>
        <v>6</v>
      </c>
      <c r="X7">
        <f t="shared" si="1"/>
        <v>2024</v>
      </c>
      <c r="Y7">
        <f t="shared" si="2"/>
        <v>0</v>
      </c>
      <c r="Z7">
        <f t="shared" si="3"/>
        <v>0</v>
      </c>
    </row>
    <row r="8" spans="1:27" x14ac:dyDescent="0.25">
      <c r="A8" s="80" t="s">
        <v>1369</v>
      </c>
      <c r="B8" t="s">
        <v>1348</v>
      </c>
      <c r="C8" t="s">
        <v>1370</v>
      </c>
      <c r="D8" t="s">
        <v>187</v>
      </c>
      <c r="E8" t="s">
        <v>206</v>
      </c>
      <c r="F8" t="s">
        <v>63</v>
      </c>
      <c r="G8" t="s">
        <v>103</v>
      </c>
      <c r="H8" t="s">
        <v>128</v>
      </c>
      <c r="I8" s="80" t="s">
        <v>1371</v>
      </c>
      <c r="J8" s="80" t="s">
        <v>1372</v>
      </c>
      <c r="K8" t="s">
        <v>131</v>
      </c>
      <c r="L8" t="s">
        <v>129</v>
      </c>
      <c r="M8" t="s">
        <v>129</v>
      </c>
      <c r="N8" t="s">
        <v>129</v>
      </c>
      <c r="O8" s="54">
        <v>45455.527892418984</v>
      </c>
      <c r="P8" t="s">
        <v>129</v>
      </c>
      <c r="Q8" s="2">
        <v>45449</v>
      </c>
      <c r="R8" s="2">
        <v>45476</v>
      </c>
      <c r="S8" s="2">
        <v>45292</v>
      </c>
      <c r="T8" s="2">
        <v>45657</v>
      </c>
      <c r="U8" s="2">
        <v>45455</v>
      </c>
      <c r="V8" t="s">
        <v>129</v>
      </c>
      <c r="W8">
        <f t="shared" si="0"/>
        <v>6</v>
      </c>
      <c r="X8">
        <f t="shared" si="1"/>
        <v>2024</v>
      </c>
      <c r="Y8">
        <f t="shared" si="2"/>
        <v>0</v>
      </c>
      <c r="Z8">
        <f t="shared" si="3"/>
        <v>0</v>
      </c>
    </row>
    <row r="9" spans="1:27" x14ac:dyDescent="0.25">
      <c r="A9" s="80" t="s">
        <v>1374</v>
      </c>
      <c r="B9" t="s">
        <v>1373</v>
      </c>
      <c r="C9" t="s">
        <v>1375</v>
      </c>
      <c r="D9" t="s">
        <v>134</v>
      </c>
      <c r="E9" t="s">
        <v>135</v>
      </c>
      <c r="F9" t="s">
        <v>64</v>
      </c>
      <c r="G9" t="s">
        <v>102</v>
      </c>
      <c r="H9" t="s">
        <v>128</v>
      </c>
      <c r="I9" s="80" t="s">
        <v>1376</v>
      </c>
      <c r="J9" s="80" t="s">
        <v>1377</v>
      </c>
      <c r="K9" t="s">
        <v>131</v>
      </c>
      <c r="L9" t="s">
        <v>129</v>
      </c>
      <c r="M9" t="s">
        <v>129</v>
      </c>
      <c r="N9" t="s">
        <v>129</v>
      </c>
      <c r="O9" s="54">
        <v>45455.50773675926</v>
      </c>
      <c r="P9" t="s">
        <v>129</v>
      </c>
      <c r="Q9" s="2">
        <v>45462</v>
      </c>
      <c r="R9" s="2">
        <v>45475</v>
      </c>
      <c r="S9" t="s">
        <v>129</v>
      </c>
      <c r="T9" t="s">
        <v>129</v>
      </c>
      <c r="U9" t="s">
        <v>129</v>
      </c>
      <c r="V9" t="s">
        <v>129</v>
      </c>
      <c r="W9">
        <f t="shared" si="0"/>
        <v>6</v>
      </c>
      <c r="X9">
        <f t="shared" si="1"/>
        <v>2024</v>
      </c>
      <c r="Y9">
        <f t="shared" si="2"/>
        <v>0</v>
      </c>
      <c r="Z9">
        <f t="shared" si="3"/>
        <v>0</v>
      </c>
    </row>
    <row r="10" spans="1:27" x14ac:dyDescent="0.25">
      <c r="A10" s="80" t="s">
        <v>1378</v>
      </c>
      <c r="B10" t="s">
        <v>1373</v>
      </c>
      <c r="C10" t="s">
        <v>1379</v>
      </c>
      <c r="D10" t="s">
        <v>134</v>
      </c>
      <c r="E10" t="s">
        <v>135</v>
      </c>
      <c r="F10" t="s">
        <v>64</v>
      </c>
      <c r="G10" t="s">
        <v>102</v>
      </c>
      <c r="H10" t="s">
        <v>128</v>
      </c>
      <c r="I10" s="80" t="s">
        <v>1380</v>
      </c>
      <c r="J10" s="80" t="s">
        <v>1381</v>
      </c>
      <c r="K10" t="s">
        <v>131</v>
      </c>
      <c r="L10" t="s">
        <v>129</v>
      </c>
      <c r="M10" t="s">
        <v>129</v>
      </c>
      <c r="N10" t="s">
        <v>129</v>
      </c>
      <c r="O10" s="54">
        <v>45455.499615601853</v>
      </c>
      <c r="P10" t="s">
        <v>129</v>
      </c>
      <c r="Q10" s="2">
        <v>45462</v>
      </c>
      <c r="R10" s="2">
        <v>45475</v>
      </c>
      <c r="S10" s="2">
        <v>45292</v>
      </c>
      <c r="T10" s="2">
        <v>45657</v>
      </c>
      <c r="U10" t="s">
        <v>129</v>
      </c>
      <c r="V10" t="s">
        <v>129</v>
      </c>
      <c r="W10">
        <f t="shared" si="0"/>
        <v>6</v>
      </c>
      <c r="X10">
        <f t="shared" si="1"/>
        <v>2024</v>
      </c>
      <c r="Y10">
        <f t="shared" si="2"/>
        <v>0</v>
      </c>
      <c r="Z10">
        <f t="shared" si="3"/>
        <v>0</v>
      </c>
    </row>
    <row r="11" spans="1:27" x14ac:dyDescent="0.25">
      <c r="A11" s="80" t="s">
        <v>1382</v>
      </c>
      <c r="B11" t="s">
        <v>1373</v>
      </c>
      <c r="C11" t="s">
        <v>1383</v>
      </c>
      <c r="D11" t="s">
        <v>726</v>
      </c>
      <c r="E11" t="s">
        <v>127</v>
      </c>
      <c r="F11" t="s">
        <v>1364</v>
      </c>
      <c r="G11" t="s">
        <v>874</v>
      </c>
      <c r="H11" t="s">
        <v>128</v>
      </c>
      <c r="I11" s="80" t="s">
        <v>1384</v>
      </c>
      <c r="J11" s="80" t="s">
        <v>995</v>
      </c>
      <c r="K11" t="s">
        <v>720</v>
      </c>
      <c r="L11" t="s">
        <v>129</v>
      </c>
      <c r="M11" t="s">
        <v>129</v>
      </c>
      <c r="N11" t="s">
        <v>129</v>
      </c>
      <c r="O11" s="54">
        <v>45455.393710162039</v>
      </c>
      <c r="P11" t="s">
        <v>129</v>
      </c>
      <c r="Q11" s="2">
        <v>45469</v>
      </c>
      <c r="R11" s="2">
        <v>45482</v>
      </c>
      <c r="S11" s="2">
        <v>45292</v>
      </c>
      <c r="T11" s="2">
        <v>45657</v>
      </c>
      <c r="U11" s="2">
        <v>45429</v>
      </c>
      <c r="V11" t="s">
        <v>129</v>
      </c>
      <c r="W11">
        <f t="shared" si="0"/>
        <v>6</v>
      </c>
      <c r="X11">
        <f t="shared" si="1"/>
        <v>2024</v>
      </c>
      <c r="Y11">
        <f t="shared" si="2"/>
        <v>0</v>
      </c>
      <c r="Z11">
        <f t="shared" si="3"/>
        <v>0</v>
      </c>
    </row>
    <row r="12" spans="1:27" x14ac:dyDescent="0.25">
      <c r="A12" s="80" t="s">
        <v>1385</v>
      </c>
      <c r="B12" t="s">
        <v>1348</v>
      </c>
      <c r="C12" t="s">
        <v>1386</v>
      </c>
      <c r="D12" t="s">
        <v>267</v>
      </c>
      <c r="E12" t="s">
        <v>416</v>
      </c>
      <c r="F12" t="s">
        <v>805</v>
      </c>
      <c r="G12" t="s">
        <v>874</v>
      </c>
      <c r="H12" t="s">
        <v>128</v>
      </c>
      <c r="I12" s="80" t="s">
        <v>1387</v>
      </c>
      <c r="J12" s="80" t="s">
        <v>995</v>
      </c>
      <c r="K12" t="s">
        <v>720</v>
      </c>
      <c r="L12" t="s">
        <v>129</v>
      </c>
      <c r="M12" t="s">
        <v>129</v>
      </c>
      <c r="N12" t="s">
        <v>129</v>
      </c>
      <c r="O12" s="54">
        <v>45454.627798344911</v>
      </c>
      <c r="P12" t="s">
        <v>129</v>
      </c>
      <c r="Q12" s="2">
        <v>45455</v>
      </c>
      <c r="R12" s="2">
        <v>45468</v>
      </c>
      <c r="S12" s="2">
        <v>45292</v>
      </c>
      <c r="T12" s="2">
        <v>45657</v>
      </c>
      <c r="U12" s="2">
        <v>45461</v>
      </c>
      <c r="V12" t="s">
        <v>129</v>
      </c>
      <c r="W12">
        <f t="shared" si="0"/>
        <v>6</v>
      </c>
      <c r="X12">
        <f t="shared" si="1"/>
        <v>2024</v>
      </c>
      <c r="Y12">
        <f t="shared" si="2"/>
        <v>0</v>
      </c>
      <c r="Z12">
        <f t="shared" si="3"/>
        <v>0</v>
      </c>
    </row>
    <row r="13" spans="1:27" x14ac:dyDescent="0.25">
      <c r="A13" s="80" t="s">
        <v>1388</v>
      </c>
      <c r="B13" t="s">
        <v>1348</v>
      </c>
      <c r="C13" t="s">
        <v>1389</v>
      </c>
      <c r="D13" t="s">
        <v>535</v>
      </c>
      <c r="E13" t="s">
        <v>127</v>
      </c>
      <c r="F13" t="s">
        <v>805</v>
      </c>
      <c r="G13" t="s">
        <v>874</v>
      </c>
      <c r="H13" t="s">
        <v>128</v>
      </c>
      <c r="I13" s="80" t="s">
        <v>1387</v>
      </c>
      <c r="J13" s="80" t="s">
        <v>995</v>
      </c>
      <c r="K13" t="s">
        <v>720</v>
      </c>
      <c r="L13" t="s">
        <v>129</v>
      </c>
      <c r="M13" t="s">
        <v>129</v>
      </c>
      <c r="N13" t="s">
        <v>129</v>
      </c>
      <c r="O13" s="54">
        <v>45453.690706898145</v>
      </c>
      <c r="P13" t="s">
        <v>129</v>
      </c>
      <c r="Q13" s="2">
        <v>45455</v>
      </c>
      <c r="R13" s="2">
        <v>45468</v>
      </c>
      <c r="S13" s="2">
        <v>45292</v>
      </c>
      <c r="T13" s="2">
        <v>45657</v>
      </c>
      <c r="U13" s="2">
        <v>45457</v>
      </c>
      <c r="V13" t="s">
        <v>129</v>
      </c>
      <c r="W13">
        <f t="shared" si="0"/>
        <v>6</v>
      </c>
      <c r="X13">
        <f t="shared" si="1"/>
        <v>2024</v>
      </c>
      <c r="Y13">
        <f t="shared" si="2"/>
        <v>0</v>
      </c>
      <c r="Z13">
        <f t="shared" si="3"/>
        <v>0</v>
      </c>
    </row>
    <row r="14" spans="1:27" x14ac:dyDescent="0.25">
      <c r="A14" s="80" t="s">
        <v>1390</v>
      </c>
      <c r="B14" t="s">
        <v>1373</v>
      </c>
      <c r="C14" t="s">
        <v>1391</v>
      </c>
      <c r="D14" t="s">
        <v>134</v>
      </c>
      <c r="E14" t="s">
        <v>135</v>
      </c>
      <c r="F14" t="s">
        <v>1364</v>
      </c>
      <c r="G14" t="s">
        <v>874</v>
      </c>
      <c r="H14" t="s">
        <v>128</v>
      </c>
      <c r="I14" s="80" t="s">
        <v>1392</v>
      </c>
      <c r="J14" s="80" t="s">
        <v>1393</v>
      </c>
      <c r="K14" t="s">
        <v>720</v>
      </c>
      <c r="L14" t="s">
        <v>129</v>
      </c>
      <c r="M14" t="s">
        <v>129</v>
      </c>
      <c r="N14" t="s">
        <v>129</v>
      </c>
      <c r="O14" s="54">
        <v>45450.57019515046</v>
      </c>
      <c r="P14" t="s">
        <v>129</v>
      </c>
      <c r="Q14" s="2">
        <v>45469</v>
      </c>
      <c r="R14" s="2">
        <v>45482</v>
      </c>
      <c r="S14" s="2">
        <v>45323</v>
      </c>
      <c r="T14" s="2">
        <v>45657</v>
      </c>
      <c r="U14" t="s">
        <v>129</v>
      </c>
      <c r="V14" t="s">
        <v>129</v>
      </c>
      <c r="W14">
        <f t="shared" si="0"/>
        <v>6</v>
      </c>
      <c r="X14">
        <f t="shared" si="1"/>
        <v>2024</v>
      </c>
      <c r="Y14">
        <f t="shared" si="2"/>
        <v>0</v>
      </c>
      <c r="Z14">
        <f t="shared" si="3"/>
        <v>0</v>
      </c>
    </row>
    <row r="15" spans="1:27" x14ac:dyDescent="0.25">
      <c r="A15" s="80" t="s">
        <v>1394</v>
      </c>
      <c r="B15" t="s">
        <v>1373</v>
      </c>
      <c r="C15" t="s">
        <v>1395</v>
      </c>
      <c r="D15" t="s">
        <v>134</v>
      </c>
      <c r="E15" t="s">
        <v>135</v>
      </c>
      <c r="F15" t="s">
        <v>1364</v>
      </c>
      <c r="G15" t="s">
        <v>874</v>
      </c>
      <c r="H15" t="s">
        <v>128</v>
      </c>
      <c r="I15" s="80" t="s">
        <v>1392</v>
      </c>
      <c r="J15" s="80" t="s">
        <v>1393</v>
      </c>
      <c r="K15" t="s">
        <v>720</v>
      </c>
      <c r="L15" t="s">
        <v>129</v>
      </c>
      <c r="M15" t="s">
        <v>129</v>
      </c>
      <c r="N15" t="s">
        <v>129</v>
      </c>
      <c r="O15" s="54">
        <v>45450.570188877318</v>
      </c>
      <c r="P15" t="s">
        <v>129</v>
      </c>
      <c r="Q15" s="2">
        <v>45469</v>
      </c>
      <c r="R15" s="2">
        <v>45482</v>
      </c>
      <c r="S15" s="2">
        <v>45323</v>
      </c>
      <c r="T15" s="2">
        <v>45657</v>
      </c>
      <c r="U15" t="s">
        <v>129</v>
      </c>
      <c r="V15" t="s">
        <v>129</v>
      </c>
      <c r="W15">
        <f t="shared" si="0"/>
        <v>6</v>
      </c>
      <c r="X15">
        <f t="shared" si="1"/>
        <v>2024</v>
      </c>
      <c r="Y15">
        <f t="shared" si="2"/>
        <v>0</v>
      </c>
      <c r="Z15">
        <f t="shared" si="3"/>
        <v>0</v>
      </c>
    </row>
    <row r="16" spans="1:27" x14ac:dyDescent="0.25">
      <c r="A16" s="80" t="s">
        <v>1396</v>
      </c>
      <c r="B16" t="s">
        <v>1373</v>
      </c>
      <c r="C16" t="s">
        <v>1397</v>
      </c>
      <c r="D16" t="s">
        <v>134</v>
      </c>
      <c r="E16" t="s">
        <v>135</v>
      </c>
      <c r="F16" t="s">
        <v>1364</v>
      </c>
      <c r="G16" t="s">
        <v>874</v>
      </c>
      <c r="H16" t="s">
        <v>128</v>
      </c>
      <c r="I16" s="80" t="s">
        <v>1392</v>
      </c>
      <c r="J16" s="80" t="s">
        <v>1393</v>
      </c>
      <c r="K16" t="s">
        <v>720</v>
      </c>
      <c r="L16" t="s">
        <v>129</v>
      </c>
      <c r="M16" t="s">
        <v>129</v>
      </c>
      <c r="N16" t="s">
        <v>129</v>
      </c>
      <c r="O16" s="54">
        <v>45450.570184976852</v>
      </c>
      <c r="P16" t="s">
        <v>129</v>
      </c>
      <c r="Q16" s="2">
        <v>45469</v>
      </c>
      <c r="R16" s="2">
        <v>45482</v>
      </c>
      <c r="S16" s="2">
        <v>45323</v>
      </c>
      <c r="T16" s="2">
        <v>45657</v>
      </c>
      <c r="U16" t="s">
        <v>129</v>
      </c>
      <c r="V16" t="s">
        <v>129</v>
      </c>
      <c r="W16">
        <f t="shared" si="0"/>
        <v>6</v>
      </c>
      <c r="X16">
        <f t="shared" si="1"/>
        <v>2024</v>
      </c>
      <c r="Y16">
        <f t="shared" si="2"/>
        <v>0</v>
      </c>
      <c r="Z16">
        <f t="shared" si="3"/>
        <v>0</v>
      </c>
    </row>
    <row r="17" spans="1:26" x14ac:dyDescent="0.25">
      <c r="A17" s="80" t="s">
        <v>1398</v>
      </c>
      <c r="B17" t="s">
        <v>1373</v>
      </c>
      <c r="C17" t="s">
        <v>1399</v>
      </c>
      <c r="D17" t="s">
        <v>134</v>
      </c>
      <c r="E17" t="s">
        <v>135</v>
      </c>
      <c r="F17" t="s">
        <v>1364</v>
      </c>
      <c r="G17" t="s">
        <v>874</v>
      </c>
      <c r="H17" t="s">
        <v>128</v>
      </c>
      <c r="I17" s="80" t="s">
        <v>1392</v>
      </c>
      <c r="J17" s="80" t="s">
        <v>1393</v>
      </c>
      <c r="K17" t="s">
        <v>720</v>
      </c>
      <c r="L17" t="s">
        <v>129</v>
      </c>
      <c r="M17" t="s">
        <v>129</v>
      </c>
      <c r="N17" t="s">
        <v>129</v>
      </c>
      <c r="O17" s="54">
        <v>45450.570181331015</v>
      </c>
      <c r="P17" t="s">
        <v>129</v>
      </c>
      <c r="Q17" s="2">
        <v>45469</v>
      </c>
      <c r="R17" s="2">
        <v>45482</v>
      </c>
      <c r="S17" s="2">
        <v>45323</v>
      </c>
      <c r="T17" s="2">
        <v>45657</v>
      </c>
      <c r="U17" t="s">
        <v>129</v>
      </c>
      <c r="V17" t="s">
        <v>129</v>
      </c>
      <c r="W17">
        <f t="shared" si="0"/>
        <v>6</v>
      </c>
      <c r="X17">
        <f t="shared" si="1"/>
        <v>2024</v>
      </c>
      <c r="Y17">
        <f t="shared" si="2"/>
        <v>0</v>
      </c>
      <c r="Z17">
        <f t="shared" si="3"/>
        <v>0</v>
      </c>
    </row>
    <row r="18" spans="1:26" x14ac:dyDescent="0.25">
      <c r="A18" s="80" t="s">
        <v>1400</v>
      </c>
      <c r="B18" t="s">
        <v>1373</v>
      </c>
      <c r="C18" t="s">
        <v>1401</v>
      </c>
      <c r="D18" t="s">
        <v>168</v>
      </c>
      <c r="E18" t="s">
        <v>135</v>
      </c>
      <c r="F18" t="s">
        <v>805</v>
      </c>
      <c r="G18" t="s">
        <v>874</v>
      </c>
      <c r="H18" t="s">
        <v>128</v>
      </c>
      <c r="I18" s="80" t="s">
        <v>1392</v>
      </c>
      <c r="J18" s="80" t="s">
        <v>1393</v>
      </c>
      <c r="K18" t="s">
        <v>720</v>
      </c>
      <c r="L18" t="s">
        <v>129</v>
      </c>
      <c r="M18" t="s">
        <v>129</v>
      </c>
      <c r="N18" t="s">
        <v>129</v>
      </c>
      <c r="O18" s="54">
        <v>45450.570176550929</v>
      </c>
      <c r="P18" t="s">
        <v>129</v>
      </c>
      <c r="Q18" s="2">
        <v>45455</v>
      </c>
      <c r="R18" s="2">
        <v>45468</v>
      </c>
      <c r="S18" s="2">
        <v>45323</v>
      </c>
      <c r="T18" s="2">
        <v>45657</v>
      </c>
      <c r="U18" s="2">
        <v>45457</v>
      </c>
      <c r="V18" t="s">
        <v>129</v>
      </c>
      <c r="W18">
        <f t="shared" si="0"/>
        <v>6</v>
      </c>
      <c r="X18">
        <f t="shared" si="1"/>
        <v>2024</v>
      </c>
      <c r="Y18">
        <f t="shared" si="2"/>
        <v>0</v>
      </c>
      <c r="Z18">
        <f t="shared" si="3"/>
        <v>0</v>
      </c>
    </row>
    <row r="19" spans="1:26" x14ac:dyDescent="0.25">
      <c r="A19" s="80" t="s">
        <v>1402</v>
      </c>
      <c r="B19" t="s">
        <v>1373</v>
      </c>
      <c r="C19" t="s">
        <v>1403</v>
      </c>
      <c r="D19" t="s">
        <v>168</v>
      </c>
      <c r="E19" t="s">
        <v>135</v>
      </c>
      <c r="F19" t="s">
        <v>805</v>
      </c>
      <c r="G19" t="s">
        <v>874</v>
      </c>
      <c r="H19" t="s">
        <v>128</v>
      </c>
      <c r="I19" s="80" t="s">
        <v>1392</v>
      </c>
      <c r="J19" s="80" t="s">
        <v>1393</v>
      </c>
      <c r="K19" t="s">
        <v>720</v>
      </c>
      <c r="L19" t="s">
        <v>129</v>
      </c>
      <c r="M19" t="s">
        <v>129</v>
      </c>
      <c r="N19" t="s">
        <v>129</v>
      </c>
      <c r="O19" s="54">
        <v>45450.570172164349</v>
      </c>
      <c r="P19" t="s">
        <v>129</v>
      </c>
      <c r="Q19" s="2">
        <v>45455</v>
      </c>
      <c r="R19" s="2">
        <v>45468</v>
      </c>
      <c r="S19" s="2">
        <v>45323</v>
      </c>
      <c r="T19" s="2">
        <v>45657</v>
      </c>
      <c r="U19" s="2">
        <v>45457</v>
      </c>
      <c r="V19" t="s">
        <v>129</v>
      </c>
      <c r="W19">
        <f t="shared" si="0"/>
        <v>6</v>
      </c>
      <c r="X19">
        <f t="shared" si="1"/>
        <v>2024</v>
      </c>
      <c r="Y19">
        <f t="shared" si="2"/>
        <v>0</v>
      </c>
      <c r="Z19">
        <f t="shared" si="3"/>
        <v>0</v>
      </c>
    </row>
    <row r="20" spans="1:26" x14ac:dyDescent="0.25">
      <c r="A20" s="80" t="s">
        <v>1404</v>
      </c>
      <c r="B20" t="s">
        <v>1373</v>
      </c>
      <c r="C20" t="s">
        <v>1405</v>
      </c>
      <c r="D20" t="s">
        <v>182</v>
      </c>
      <c r="E20" t="s">
        <v>135</v>
      </c>
      <c r="F20" t="s">
        <v>805</v>
      </c>
      <c r="G20" t="s">
        <v>874</v>
      </c>
      <c r="H20" t="s">
        <v>128</v>
      </c>
      <c r="I20" s="80" t="s">
        <v>1392</v>
      </c>
      <c r="J20" s="80" t="s">
        <v>1393</v>
      </c>
      <c r="K20" t="s">
        <v>720</v>
      </c>
      <c r="L20" t="s">
        <v>129</v>
      </c>
      <c r="M20" t="s">
        <v>129</v>
      </c>
      <c r="N20" t="s">
        <v>129</v>
      </c>
      <c r="O20" s="54">
        <v>45450.570168009261</v>
      </c>
      <c r="P20" t="s">
        <v>129</v>
      </c>
      <c r="Q20" s="2">
        <v>45455</v>
      </c>
      <c r="R20" s="2">
        <v>45468</v>
      </c>
      <c r="S20" s="2">
        <v>45323</v>
      </c>
      <c r="T20" s="2">
        <v>45657</v>
      </c>
      <c r="U20" s="2">
        <v>45457</v>
      </c>
      <c r="V20" t="s">
        <v>129</v>
      </c>
      <c r="W20">
        <f t="shared" si="0"/>
        <v>6</v>
      </c>
      <c r="X20">
        <f t="shared" si="1"/>
        <v>2024</v>
      </c>
      <c r="Y20">
        <f t="shared" si="2"/>
        <v>0</v>
      </c>
      <c r="Z20">
        <f t="shared" si="3"/>
        <v>0</v>
      </c>
    </row>
    <row r="21" spans="1:26" x14ac:dyDescent="0.25">
      <c r="A21" s="80" t="s">
        <v>1406</v>
      </c>
      <c r="B21" t="s">
        <v>1373</v>
      </c>
      <c r="C21" t="s">
        <v>1407</v>
      </c>
      <c r="D21" t="s">
        <v>168</v>
      </c>
      <c r="E21" t="s">
        <v>135</v>
      </c>
      <c r="F21" t="s">
        <v>805</v>
      </c>
      <c r="G21" t="s">
        <v>874</v>
      </c>
      <c r="H21" t="s">
        <v>128</v>
      </c>
      <c r="I21" s="80" t="s">
        <v>1392</v>
      </c>
      <c r="J21" s="80" t="s">
        <v>1393</v>
      </c>
      <c r="K21" t="s">
        <v>720</v>
      </c>
      <c r="L21" t="s">
        <v>129</v>
      </c>
      <c r="M21" t="s">
        <v>129</v>
      </c>
      <c r="N21" t="s">
        <v>129</v>
      </c>
      <c r="O21" s="54">
        <v>45450.570162916665</v>
      </c>
      <c r="P21" t="s">
        <v>129</v>
      </c>
      <c r="Q21" s="2">
        <v>45455</v>
      </c>
      <c r="R21" s="2">
        <v>45468</v>
      </c>
      <c r="S21" s="2">
        <v>45323</v>
      </c>
      <c r="T21" s="2">
        <v>45657</v>
      </c>
      <c r="U21" s="2">
        <v>45457</v>
      </c>
      <c r="V21" t="s">
        <v>129</v>
      </c>
      <c r="W21">
        <f t="shared" si="0"/>
        <v>6</v>
      </c>
      <c r="X21">
        <f t="shared" si="1"/>
        <v>2024</v>
      </c>
      <c r="Y21">
        <f t="shared" si="2"/>
        <v>0</v>
      </c>
      <c r="Z21">
        <f t="shared" si="3"/>
        <v>0</v>
      </c>
    </row>
    <row r="22" spans="1:26" x14ac:dyDescent="0.25">
      <c r="A22" s="80" t="s">
        <v>1408</v>
      </c>
      <c r="B22" t="s">
        <v>1373</v>
      </c>
      <c r="C22" t="s">
        <v>1409</v>
      </c>
      <c r="D22" t="s">
        <v>782</v>
      </c>
      <c r="E22" t="s">
        <v>135</v>
      </c>
      <c r="F22" t="s">
        <v>1364</v>
      </c>
      <c r="G22" t="s">
        <v>806</v>
      </c>
      <c r="H22" t="s">
        <v>128</v>
      </c>
      <c r="I22" s="80" t="s">
        <v>1392</v>
      </c>
      <c r="J22" s="80" t="s">
        <v>1393</v>
      </c>
      <c r="K22" t="s">
        <v>720</v>
      </c>
      <c r="L22" t="s">
        <v>129</v>
      </c>
      <c r="M22" t="s">
        <v>129</v>
      </c>
      <c r="N22" t="s">
        <v>129</v>
      </c>
      <c r="O22" s="54">
        <v>45450.570158206021</v>
      </c>
      <c r="P22" t="s">
        <v>129</v>
      </c>
      <c r="Q22" s="2">
        <v>45469</v>
      </c>
      <c r="R22" s="2">
        <v>45482</v>
      </c>
      <c r="S22" s="2">
        <v>45323</v>
      </c>
      <c r="T22" s="2">
        <v>45657</v>
      </c>
      <c r="U22" t="s">
        <v>129</v>
      </c>
      <c r="V22" t="s">
        <v>129</v>
      </c>
      <c r="W22">
        <f t="shared" si="0"/>
        <v>6</v>
      </c>
      <c r="X22">
        <f t="shared" si="1"/>
        <v>2024</v>
      </c>
      <c r="Y22">
        <f t="shared" si="2"/>
        <v>0</v>
      </c>
      <c r="Z22">
        <f t="shared" si="3"/>
        <v>0</v>
      </c>
    </row>
    <row r="23" spans="1:26" x14ac:dyDescent="0.25">
      <c r="A23" s="80" t="s">
        <v>1410</v>
      </c>
      <c r="B23" t="s">
        <v>1373</v>
      </c>
      <c r="C23" t="s">
        <v>1411</v>
      </c>
      <c r="D23" t="s">
        <v>782</v>
      </c>
      <c r="E23" t="s">
        <v>135</v>
      </c>
      <c r="F23" t="s">
        <v>1364</v>
      </c>
      <c r="G23" t="s">
        <v>806</v>
      </c>
      <c r="H23" t="s">
        <v>128</v>
      </c>
      <c r="I23" s="80" t="s">
        <v>1392</v>
      </c>
      <c r="J23" s="80" t="s">
        <v>1393</v>
      </c>
      <c r="K23" t="s">
        <v>720</v>
      </c>
      <c r="L23" t="s">
        <v>129</v>
      </c>
      <c r="M23" t="s">
        <v>129</v>
      </c>
      <c r="N23" t="s">
        <v>129</v>
      </c>
      <c r="O23" s="54">
        <v>45450.570152881941</v>
      </c>
      <c r="P23" t="s">
        <v>129</v>
      </c>
      <c r="Q23" s="2">
        <v>45469</v>
      </c>
      <c r="R23" s="2">
        <v>45482</v>
      </c>
      <c r="S23" s="2">
        <v>45323</v>
      </c>
      <c r="T23" s="2">
        <v>45657</v>
      </c>
      <c r="U23" t="s">
        <v>129</v>
      </c>
      <c r="V23" t="s">
        <v>129</v>
      </c>
      <c r="W23">
        <f t="shared" si="0"/>
        <v>6</v>
      </c>
      <c r="X23">
        <f t="shared" si="1"/>
        <v>2024</v>
      </c>
      <c r="Y23">
        <f t="shared" si="2"/>
        <v>0</v>
      </c>
      <c r="Z23">
        <f t="shared" si="3"/>
        <v>0</v>
      </c>
    </row>
    <row r="24" spans="1:26" x14ac:dyDescent="0.25">
      <c r="A24" s="80" t="s">
        <v>1412</v>
      </c>
      <c r="B24" t="s">
        <v>1373</v>
      </c>
      <c r="C24" t="s">
        <v>1413</v>
      </c>
      <c r="D24" t="s">
        <v>782</v>
      </c>
      <c r="E24" t="s">
        <v>135</v>
      </c>
      <c r="F24" t="s">
        <v>1364</v>
      </c>
      <c r="G24" t="s">
        <v>806</v>
      </c>
      <c r="H24" t="s">
        <v>128</v>
      </c>
      <c r="I24" s="80" t="s">
        <v>1392</v>
      </c>
      <c r="J24" s="80" t="s">
        <v>1393</v>
      </c>
      <c r="K24" t="s">
        <v>720</v>
      </c>
      <c r="L24" t="s">
        <v>129</v>
      </c>
      <c r="M24" t="s">
        <v>129</v>
      </c>
      <c r="N24" t="s">
        <v>129</v>
      </c>
      <c r="O24" s="54">
        <v>45450.570147905091</v>
      </c>
      <c r="P24" t="s">
        <v>129</v>
      </c>
      <c r="Q24" s="2">
        <v>45469</v>
      </c>
      <c r="R24" s="2">
        <v>45482</v>
      </c>
      <c r="S24" s="2">
        <v>45323</v>
      </c>
      <c r="T24" s="2">
        <v>45657</v>
      </c>
      <c r="U24" t="s">
        <v>129</v>
      </c>
      <c r="V24" t="s">
        <v>129</v>
      </c>
      <c r="W24">
        <f t="shared" si="0"/>
        <v>6</v>
      </c>
      <c r="X24">
        <f t="shared" si="1"/>
        <v>2024</v>
      </c>
      <c r="Y24">
        <f t="shared" si="2"/>
        <v>0</v>
      </c>
      <c r="Z24">
        <f t="shared" si="3"/>
        <v>0</v>
      </c>
    </row>
    <row r="25" spans="1:26" x14ac:dyDescent="0.25">
      <c r="A25" s="80" t="s">
        <v>1414</v>
      </c>
      <c r="B25" t="s">
        <v>1373</v>
      </c>
      <c r="C25" t="s">
        <v>1415</v>
      </c>
      <c r="D25" t="s">
        <v>134</v>
      </c>
      <c r="E25" t="s">
        <v>135</v>
      </c>
      <c r="F25" t="s">
        <v>1364</v>
      </c>
      <c r="G25" t="s">
        <v>806</v>
      </c>
      <c r="H25" t="s">
        <v>128</v>
      </c>
      <c r="I25" s="80" t="s">
        <v>1392</v>
      </c>
      <c r="J25" s="80" t="s">
        <v>1393</v>
      </c>
      <c r="K25" t="s">
        <v>720</v>
      </c>
      <c r="L25" t="s">
        <v>129</v>
      </c>
      <c r="M25" t="s">
        <v>129</v>
      </c>
      <c r="N25" t="s">
        <v>129</v>
      </c>
      <c r="O25" s="54">
        <v>45450.570142488425</v>
      </c>
      <c r="P25" t="s">
        <v>129</v>
      </c>
      <c r="Q25" s="2">
        <v>45469</v>
      </c>
      <c r="R25" s="2">
        <v>45482</v>
      </c>
      <c r="S25" s="2">
        <v>45323</v>
      </c>
      <c r="T25" s="2">
        <v>45657</v>
      </c>
      <c r="U25" t="s">
        <v>129</v>
      </c>
      <c r="V25" t="s">
        <v>129</v>
      </c>
      <c r="W25">
        <f t="shared" si="0"/>
        <v>6</v>
      </c>
      <c r="X25">
        <f t="shared" si="1"/>
        <v>2024</v>
      </c>
      <c r="Y25">
        <f t="shared" si="2"/>
        <v>0</v>
      </c>
      <c r="Z25">
        <f t="shared" si="3"/>
        <v>0</v>
      </c>
    </row>
    <row r="26" spans="1:26" x14ac:dyDescent="0.25">
      <c r="A26" s="80" t="s">
        <v>1416</v>
      </c>
      <c r="B26" t="s">
        <v>1373</v>
      </c>
      <c r="C26" t="s">
        <v>1417</v>
      </c>
      <c r="D26" t="s">
        <v>134</v>
      </c>
      <c r="E26" t="s">
        <v>135</v>
      </c>
      <c r="F26" t="s">
        <v>805</v>
      </c>
      <c r="G26" t="s">
        <v>806</v>
      </c>
      <c r="H26" t="s">
        <v>128</v>
      </c>
      <c r="I26" s="80" t="s">
        <v>1392</v>
      </c>
      <c r="J26" s="80" t="s">
        <v>1393</v>
      </c>
      <c r="K26" t="s">
        <v>720</v>
      </c>
      <c r="L26" t="s">
        <v>129</v>
      </c>
      <c r="M26" t="s">
        <v>129</v>
      </c>
      <c r="N26" t="s">
        <v>129</v>
      </c>
      <c r="O26" s="54">
        <v>45450.570136782408</v>
      </c>
      <c r="P26" t="s">
        <v>129</v>
      </c>
      <c r="Q26" s="2">
        <v>45455</v>
      </c>
      <c r="R26" s="2">
        <v>45468</v>
      </c>
      <c r="S26" s="2">
        <v>45323</v>
      </c>
      <c r="T26" s="2">
        <v>45657</v>
      </c>
      <c r="U26" t="s">
        <v>129</v>
      </c>
      <c r="V26" t="s">
        <v>129</v>
      </c>
      <c r="W26">
        <f t="shared" si="0"/>
        <v>6</v>
      </c>
      <c r="X26">
        <f t="shared" si="1"/>
        <v>2024</v>
      </c>
      <c r="Y26">
        <f t="shared" si="2"/>
        <v>0</v>
      </c>
      <c r="Z26">
        <f t="shared" si="3"/>
        <v>0</v>
      </c>
    </row>
    <row r="27" spans="1:26" x14ac:dyDescent="0.25">
      <c r="A27" s="80" t="s">
        <v>1418</v>
      </c>
      <c r="B27" t="s">
        <v>1373</v>
      </c>
      <c r="C27" t="s">
        <v>1419</v>
      </c>
      <c r="D27" t="s">
        <v>782</v>
      </c>
      <c r="E27" t="s">
        <v>135</v>
      </c>
      <c r="F27" t="s">
        <v>1364</v>
      </c>
      <c r="G27" t="s">
        <v>806</v>
      </c>
      <c r="H27" t="s">
        <v>128</v>
      </c>
      <c r="I27" s="80" t="s">
        <v>1392</v>
      </c>
      <c r="J27" s="80" t="s">
        <v>1393</v>
      </c>
      <c r="K27" t="s">
        <v>720</v>
      </c>
      <c r="L27" t="s">
        <v>129</v>
      </c>
      <c r="M27" t="s">
        <v>129</v>
      </c>
      <c r="N27" t="s">
        <v>129</v>
      </c>
      <c r="O27" s="54">
        <v>45450.570129236112</v>
      </c>
      <c r="P27" t="s">
        <v>129</v>
      </c>
      <c r="Q27" s="2">
        <v>45469</v>
      </c>
      <c r="R27" s="2">
        <v>45482</v>
      </c>
      <c r="S27" s="2">
        <v>45323</v>
      </c>
      <c r="T27" s="2">
        <v>45657</v>
      </c>
      <c r="U27" t="s">
        <v>129</v>
      </c>
      <c r="V27" t="s">
        <v>129</v>
      </c>
      <c r="W27">
        <f t="shared" si="0"/>
        <v>6</v>
      </c>
      <c r="X27">
        <f t="shared" si="1"/>
        <v>2024</v>
      </c>
      <c r="Y27">
        <f t="shared" si="2"/>
        <v>0</v>
      </c>
      <c r="Z27">
        <f t="shared" si="3"/>
        <v>0</v>
      </c>
    </row>
    <row r="28" spans="1:26" x14ac:dyDescent="0.25">
      <c r="A28" s="80" t="s">
        <v>1420</v>
      </c>
      <c r="B28" t="s">
        <v>1373</v>
      </c>
      <c r="C28" t="s">
        <v>1421</v>
      </c>
      <c r="D28" t="s">
        <v>267</v>
      </c>
      <c r="E28" t="s">
        <v>135</v>
      </c>
      <c r="F28" t="s">
        <v>805</v>
      </c>
      <c r="G28" t="s">
        <v>806</v>
      </c>
      <c r="H28" t="s">
        <v>128</v>
      </c>
      <c r="I28" s="80" t="s">
        <v>1392</v>
      </c>
      <c r="J28" s="80" t="s">
        <v>1393</v>
      </c>
      <c r="K28" t="s">
        <v>720</v>
      </c>
      <c r="L28" t="s">
        <v>129</v>
      </c>
      <c r="M28" t="s">
        <v>129</v>
      </c>
      <c r="N28" t="s">
        <v>129</v>
      </c>
      <c r="O28" s="54">
        <v>45450.570125011574</v>
      </c>
      <c r="P28" t="s">
        <v>129</v>
      </c>
      <c r="Q28" s="2">
        <v>45455</v>
      </c>
      <c r="R28" s="2">
        <v>45468</v>
      </c>
      <c r="S28" s="2">
        <v>45323</v>
      </c>
      <c r="T28" s="2">
        <v>45657</v>
      </c>
      <c r="U28" s="2">
        <v>45461</v>
      </c>
      <c r="V28" t="s">
        <v>129</v>
      </c>
      <c r="W28">
        <f t="shared" si="0"/>
        <v>6</v>
      </c>
      <c r="X28">
        <f t="shared" si="1"/>
        <v>2024</v>
      </c>
      <c r="Y28">
        <f t="shared" si="2"/>
        <v>0</v>
      </c>
      <c r="Z28">
        <f t="shared" si="3"/>
        <v>0</v>
      </c>
    </row>
    <row r="29" spans="1:26" x14ac:dyDescent="0.25">
      <c r="A29" s="80" t="s">
        <v>1422</v>
      </c>
      <c r="B29" t="s">
        <v>1373</v>
      </c>
      <c r="C29" t="s">
        <v>1423</v>
      </c>
      <c r="D29" t="s">
        <v>267</v>
      </c>
      <c r="E29" t="s">
        <v>135</v>
      </c>
      <c r="F29" t="s">
        <v>805</v>
      </c>
      <c r="G29" t="s">
        <v>806</v>
      </c>
      <c r="H29" t="s">
        <v>128</v>
      </c>
      <c r="I29" s="80" t="s">
        <v>1392</v>
      </c>
      <c r="J29" s="80" t="s">
        <v>1393</v>
      </c>
      <c r="K29" t="s">
        <v>720</v>
      </c>
      <c r="L29" t="s">
        <v>129</v>
      </c>
      <c r="M29" t="s">
        <v>129</v>
      </c>
      <c r="N29" t="s">
        <v>129</v>
      </c>
      <c r="O29" s="54">
        <v>45450.570121076387</v>
      </c>
      <c r="P29" t="s">
        <v>129</v>
      </c>
      <c r="Q29" s="2">
        <v>45455</v>
      </c>
      <c r="R29" s="2">
        <v>45468</v>
      </c>
      <c r="S29" s="2">
        <v>45323</v>
      </c>
      <c r="T29" s="2">
        <v>45657</v>
      </c>
      <c r="U29" s="2">
        <v>45461</v>
      </c>
      <c r="V29" t="s">
        <v>129</v>
      </c>
      <c r="W29">
        <f t="shared" si="0"/>
        <v>6</v>
      </c>
      <c r="X29">
        <f t="shared" si="1"/>
        <v>2024</v>
      </c>
      <c r="Y29">
        <f t="shared" si="2"/>
        <v>0</v>
      </c>
      <c r="Z29">
        <f t="shared" si="3"/>
        <v>0</v>
      </c>
    </row>
    <row r="30" spans="1:26" x14ac:dyDescent="0.25">
      <c r="A30" s="80" t="s">
        <v>1424</v>
      </c>
      <c r="B30" t="s">
        <v>1373</v>
      </c>
      <c r="C30" t="s">
        <v>1425</v>
      </c>
      <c r="D30" t="s">
        <v>535</v>
      </c>
      <c r="E30" t="s">
        <v>135</v>
      </c>
      <c r="F30" t="s">
        <v>805</v>
      </c>
      <c r="G30" t="s">
        <v>806</v>
      </c>
      <c r="H30" t="s">
        <v>128</v>
      </c>
      <c r="I30" s="80" t="s">
        <v>1392</v>
      </c>
      <c r="J30" s="80" t="s">
        <v>1393</v>
      </c>
      <c r="K30" t="s">
        <v>720</v>
      </c>
      <c r="L30" t="s">
        <v>129</v>
      </c>
      <c r="M30" t="s">
        <v>129</v>
      </c>
      <c r="N30" t="s">
        <v>129</v>
      </c>
      <c r="O30" s="54">
        <v>45450.570117384261</v>
      </c>
      <c r="P30" t="s">
        <v>129</v>
      </c>
      <c r="Q30" s="2">
        <v>45455</v>
      </c>
      <c r="R30" s="2">
        <v>45468</v>
      </c>
      <c r="S30" s="2">
        <v>45323</v>
      </c>
      <c r="T30" s="2">
        <v>45657</v>
      </c>
      <c r="U30" s="2">
        <v>45461</v>
      </c>
      <c r="V30" t="s">
        <v>129</v>
      </c>
      <c r="W30">
        <f t="shared" si="0"/>
        <v>6</v>
      </c>
      <c r="X30">
        <f t="shared" si="1"/>
        <v>2024</v>
      </c>
      <c r="Y30">
        <f t="shared" si="2"/>
        <v>0</v>
      </c>
      <c r="Z30">
        <f t="shared" si="3"/>
        <v>0</v>
      </c>
    </row>
    <row r="31" spans="1:26" x14ac:dyDescent="0.25">
      <c r="A31" s="80" t="s">
        <v>1426</v>
      </c>
      <c r="B31" t="s">
        <v>1373</v>
      </c>
      <c r="C31" t="s">
        <v>1427</v>
      </c>
      <c r="D31" t="s">
        <v>535</v>
      </c>
      <c r="E31" t="s">
        <v>135</v>
      </c>
      <c r="F31" t="s">
        <v>805</v>
      </c>
      <c r="G31" t="s">
        <v>806</v>
      </c>
      <c r="H31" t="s">
        <v>128</v>
      </c>
      <c r="I31" s="80" t="s">
        <v>1392</v>
      </c>
      <c r="J31" s="80" t="s">
        <v>1393</v>
      </c>
      <c r="K31" t="s">
        <v>720</v>
      </c>
      <c r="L31" t="s">
        <v>129</v>
      </c>
      <c r="M31" t="s">
        <v>129</v>
      </c>
      <c r="N31" t="s">
        <v>129</v>
      </c>
      <c r="O31" s="54">
        <v>45450.570113831018</v>
      </c>
      <c r="P31" t="s">
        <v>129</v>
      </c>
      <c r="Q31" s="2">
        <v>45455</v>
      </c>
      <c r="R31" s="2">
        <v>45468</v>
      </c>
      <c r="S31" s="2">
        <v>45323</v>
      </c>
      <c r="T31" s="2">
        <v>45657</v>
      </c>
      <c r="U31" s="2">
        <v>45461</v>
      </c>
      <c r="V31" t="s">
        <v>129</v>
      </c>
      <c r="W31">
        <f t="shared" si="0"/>
        <v>6</v>
      </c>
      <c r="X31">
        <f t="shared" si="1"/>
        <v>2024</v>
      </c>
      <c r="Y31">
        <f t="shared" si="2"/>
        <v>0</v>
      </c>
      <c r="Z31">
        <f t="shared" si="3"/>
        <v>0</v>
      </c>
    </row>
    <row r="32" spans="1:26" x14ac:dyDescent="0.25">
      <c r="A32" s="80" t="s">
        <v>1428</v>
      </c>
      <c r="B32" t="s">
        <v>1373</v>
      </c>
      <c r="C32" t="s">
        <v>1429</v>
      </c>
      <c r="D32" t="s">
        <v>535</v>
      </c>
      <c r="E32" t="s">
        <v>135</v>
      </c>
      <c r="F32" t="s">
        <v>805</v>
      </c>
      <c r="G32" t="s">
        <v>806</v>
      </c>
      <c r="H32" t="s">
        <v>128</v>
      </c>
      <c r="I32" s="80" t="s">
        <v>1392</v>
      </c>
      <c r="J32" s="80" t="s">
        <v>1393</v>
      </c>
      <c r="K32" t="s">
        <v>720</v>
      </c>
      <c r="L32" t="s">
        <v>129</v>
      </c>
      <c r="M32" t="s">
        <v>129</v>
      </c>
      <c r="N32" t="s">
        <v>129</v>
      </c>
      <c r="O32" s="54">
        <v>45450.570110289351</v>
      </c>
      <c r="P32" t="s">
        <v>129</v>
      </c>
      <c r="Q32" s="2">
        <v>45455</v>
      </c>
      <c r="R32" s="2">
        <v>45468</v>
      </c>
      <c r="S32" s="2">
        <v>45323</v>
      </c>
      <c r="T32" s="2">
        <v>45657</v>
      </c>
      <c r="U32" s="2">
        <v>45457</v>
      </c>
      <c r="V32" t="s">
        <v>129</v>
      </c>
      <c r="W32">
        <f t="shared" si="0"/>
        <v>6</v>
      </c>
      <c r="X32">
        <f t="shared" si="1"/>
        <v>2024</v>
      </c>
      <c r="Y32">
        <f t="shared" si="2"/>
        <v>0</v>
      </c>
      <c r="Z32">
        <f t="shared" si="3"/>
        <v>0</v>
      </c>
    </row>
    <row r="33" spans="1:26" x14ac:dyDescent="0.25">
      <c r="A33" s="80" t="s">
        <v>1430</v>
      </c>
      <c r="B33" t="s">
        <v>1373</v>
      </c>
      <c r="C33" t="s">
        <v>1431</v>
      </c>
      <c r="D33" t="s">
        <v>782</v>
      </c>
      <c r="E33" t="s">
        <v>135</v>
      </c>
      <c r="F33" t="s">
        <v>1364</v>
      </c>
      <c r="G33" t="s">
        <v>806</v>
      </c>
      <c r="H33" t="s">
        <v>128</v>
      </c>
      <c r="I33" s="80" t="s">
        <v>1392</v>
      </c>
      <c r="J33" s="80" t="s">
        <v>1393</v>
      </c>
      <c r="K33" t="s">
        <v>720</v>
      </c>
      <c r="L33" t="s">
        <v>129</v>
      </c>
      <c r="M33" t="s">
        <v>129</v>
      </c>
      <c r="N33" t="s">
        <v>129</v>
      </c>
      <c r="O33" s="54">
        <v>45450.570106273146</v>
      </c>
      <c r="P33" t="s">
        <v>129</v>
      </c>
      <c r="Q33" s="2">
        <v>45469</v>
      </c>
      <c r="R33" s="2">
        <v>45482</v>
      </c>
      <c r="S33" s="2">
        <v>45323</v>
      </c>
      <c r="T33" s="2">
        <v>45657</v>
      </c>
      <c r="U33" t="s">
        <v>129</v>
      </c>
      <c r="V33" t="s">
        <v>129</v>
      </c>
      <c r="W33">
        <f t="shared" si="0"/>
        <v>6</v>
      </c>
      <c r="X33">
        <f t="shared" si="1"/>
        <v>2024</v>
      </c>
      <c r="Y33">
        <f t="shared" si="2"/>
        <v>0</v>
      </c>
      <c r="Z33">
        <f t="shared" si="3"/>
        <v>0</v>
      </c>
    </row>
    <row r="34" spans="1:26" x14ac:dyDescent="0.25">
      <c r="A34" s="80" t="s">
        <v>1432</v>
      </c>
      <c r="B34" t="s">
        <v>1373</v>
      </c>
      <c r="C34" t="s">
        <v>1433</v>
      </c>
      <c r="D34" t="s">
        <v>168</v>
      </c>
      <c r="E34" t="s">
        <v>135</v>
      </c>
      <c r="F34" t="s">
        <v>805</v>
      </c>
      <c r="G34" t="s">
        <v>806</v>
      </c>
      <c r="H34" t="s">
        <v>128</v>
      </c>
      <c r="I34" s="80" t="s">
        <v>1392</v>
      </c>
      <c r="J34" s="80" t="s">
        <v>1393</v>
      </c>
      <c r="K34" t="s">
        <v>720</v>
      </c>
      <c r="L34" t="s">
        <v>129</v>
      </c>
      <c r="M34" t="s">
        <v>129</v>
      </c>
      <c r="N34" t="s">
        <v>129</v>
      </c>
      <c r="O34" s="54">
        <v>45450.570102245372</v>
      </c>
      <c r="P34" t="s">
        <v>129</v>
      </c>
      <c r="Q34" s="2">
        <v>45455</v>
      </c>
      <c r="R34" s="2">
        <v>45468</v>
      </c>
      <c r="S34" s="2">
        <v>45323</v>
      </c>
      <c r="T34" s="2">
        <v>45657</v>
      </c>
      <c r="U34" s="2">
        <v>45457</v>
      </c>
      <c r="V34" t="s">
        <v>129</v>
      </c>
      <c r="W34">
        <f t="shared" si="0"/>
        <v>6</v>
      </c>
      <c r="X34">
        <f t="shared" si="1"/>
        <v>2024</v>
      </c>
      <c r="Y34">
        <f t="shared" si="2"/>
        <v>0</v>
      </c>
      <c r="Z34">
        <f t="shared" si="3"/>
        <v>0</v>
      </c>
    </row>
    <row r="35" spans="1:26" x14ac:dyDescent="0.25">
      <c r="A35" s="80" t="s">
        <v>1434</v>
      </c>
      <c r="B35" t="s">
        <v>1373</v>
      </c>
      <c r="C35" t="s">
        <v>1435</v>
      </c>
      <c r="D35" t="s">
        <v>168</v>
      </c>
      <c r="E35" t="s">
        <v>135</v>
      </c>
      <c r="F35" t="s">
        <v>805</v>
      </c>
      <c r="G35" t="s">
        <v>806</v>
      </c>
      <c r="H35" t="s">
        <v>128</v>
      </c>
      <c r="I35" s="80" t="s">
        <v>1392</v>
      </c>
      <c r="J35" s="80" t="s">
        <v>1393</v>
      </c>
      <c r="K35" t="s">
        <v>720</v>
      </c>
      <c r="L35" t="s">
        <v>129</v>
      </c>
      <c r="M35" t="s">
        <v>129</v>
      </c>
      <c r="N35" t="s">
        <v>129</v>
      </c>
      <c r="O35" s="54">
        <v>45450.57009789352</v>
      </c>
      <c r="P35" t="s">
        <v>129</v>
      </c>
      <c r="Q35" s="2">
        <v>45455</v>
      </c>
      <c r="R35" s="2">
        <v>45468</v>
      </c>
      <c r="S35" s="2">
        <v>45323</v>
      </c>
      <c r="T35" s="2">
        <v>45657</v>
      </c>
      <c r="U35" s="2">
        <v>45460</v>
      </c>
      <c r="V35" t="s">
        <v>129</v>
      </c>
      <c r="W35">
        <f t="shared" si="0"/>
        <v>6</v>
      </c>
      <c r="X35">
        <f t="shared" si="1"/>
        <v>2024</v>
      </c>
      <c r="Y35">
        <f t="shared" si="2"/>
        <v>0</v>
      </c>
      <c r="Z35">
        <f t="shared" si="3"/>
        <v>0</v>
      </c>
    </row>
    <row r="36" spans="1:26" x14ac:dyDescent="0.25">
      <c r="A36" s="80" t="s">
        <v>1436</v>
      </c>
      <c r="B36" t="s">
        <v>1373</v>
      </c>
      <c r="C36" t="s">
        <v>1437</v>
      </c>
      <c r="D36" t="s">
        <v>182</v>
      </c>
      <c r="E36" t="s">
        <v>135</v>
      </c>
      <c r="F36" t="s">
        <v>805</v>
      </c>
      <c r="G36" t="s">
        <v>806</v>
      </c>
      <c r="H36" t="s">
        <v>128</v>
      </c>
      <c r="I36" s="80" t="s">
        <v>1392</v>
      </c>
      <c r="J36" s="80" t="s">
        <v>1393</v>
      </c>
      <c r="K36" t="s">
        <v>720</v>
      </c>
      <c r="L36" t="s">
        <v>129</v>
      </c>
      <c r="M36" t="s">
        <v>129</v>
      </c>
      <c r="N36" t="s">
        <v>129</v>
      </c>
      <c r="O36" s="54">
        <v>45450.570093495371</v>
      </c>
      <c r="P36" t="s">
        <v>129</v>
      </c>
      <c r="Q36" s="2">
        <v>45455</v>
      </c>
      <c r="R36" s="2">
        <v>45468</v>
      </c>
      <c r="S36" s="2">
        <v>45323</v>
      </c>
      <c r="T36" s="2">
        <v>45657</v>
      </c>
      <c r="U36" s="2">
        <v>45460</v>
      </c>
      <c r="V36" t="s">
        <v>129</v>
      </c>
      <c r="W36">
        <f t="shared" si="0"/>
        <v>6</v>
      </c>
      <c r="X36">
        <f t="shared" si="1"/>
        <v>2024</v>
      </c>
      <c r="Y36">
        <f t="shared" si="2"/>
        <v>0</v>
      </c>
      <c r="Z36">
        <f t="shared" si="3"/>
        <v>0</v>
      </c>
    </row>
    <row r="37" spans="1:26" x14ac:dyDescent="0.25">
      <c r="A37" s="80" t="s">
        <v>1438</v>
      </c>
      <c r="B37" t="s">
        <v>1373</v>
      </c>
      <c r="C37" t="s">
        <v>1439</v>
      </c>
      <c r="D37" t="s">
        <v>182</v>
      </c>
      <c r="E37" t="s">
        <v>135</v>
      </c>
      <c r="F37" t="s">
        <v>805</v>
      </c>
      <c r="G37" t="s">
        <v>806</v>
      </c>
      <c r="H37" t="s">
        <v>128</v>
      </c>
      <c r="I37" s="80" t="s">
        <v>1392</v>
      </c>
      <c r="J37" s="80" t="s">
        <v>1393</v>
      </c>
      <c r="K37" t="s">
        <v>720</v>
      </c>
      <c r="L37" t="s">
        <v>129</v>
      </c>
      <c r="M37" t="s">
        <v>129</v>
      </c>
      <c r="N37" t="s">
        <v>129</v>
      </c>
      <c r="O37" s="54">
        <v>45450.57008917824</v>
      </c>
      <c r="P37" t="s">
        <v>129</v>
      </c>
      <c r="Q37" s="2">
        <v>45455</v>
      </c>
      <c r="R37" s="2">
        <v>45468</v>
      </c>
      <c r="S37" s="2">
        <v>45323</v>
      </c>
      <c r="T37" s="2">
        <v>45657</v>
      </c>
      <c r="U37" s="2">
        <v>45460</v>
      </c>
      <c r="V37" t="s">
        <v>129</v>
      </c>
      <c r="W37">
        <f t="shared" si="0"/>
        <v>6</v>
      </c>
      <c r="X37">
        <f t="shared" si="1"/>
        <v>2024</v>
      </c>
      <c r="Y37">
        <f t="shared" si="2"/>
        <v>0</v>
      </c>
      <c r="Z37">
        <f t="shared" si="3"/>
        <v>0</v>
      </c>
    </row>
    <row r="38" spans="1:26" x14ac:dyDescent="0.25">
      <c r="A38" s="80" t="s">
        <v>1440</v>
      </c>
      <c r="B38" t="s">
        <v>1373</v>
      </c>
      <c r="C38" t="s">
        <v>1441</v>
      </c>
      <c r="D38" t="s">
        <v>182</v>
      </c>
      <c r="E38" t="s">
        <v>135</v>
      </c>
      <c r="F38" t="s">
        <v>805</v>
      </c>
      <c r="G38" t="s">
        <v>806</v>
      </c>
      <c r="H38" t="s">
        <v>128</v>
      </c>
      <c r="I38" s="80" t="s">
        <v>1392</v>
      </c>
      <c r="J38" s="80" t="s">
        <v>1393</v>
      </c>
      <c r="K38" t="s">
        <v>720</v>
      </c>
      <c r="L38" t="s">
        <v>129</v>
      </c>
      <c r="M38" t="s">
        <v>129</v>
      </c>
      <c r="N38" t="s">
        <v>129</v>
      </c>
      <c r="O38" s="54">
        <v>45450.570083761573</v>
      </c>
      <c r="P38" t="s">
        <v>129</v>
      </c>
      <c r="Q38" s="2">
        <v>45455</v>
      </c>
      <c r="R38" s="2">
        <v>45468</v>
      </c>
      <c r="S38" s="2">
        <v>45323</v>
      </c>
      <c r="T38" s="2">
        <v>45657</v>
      </c>
      <c r="U38" s="2">
        <v>45457</v>
      </c>
      <c r="V38" t="s">
        <v>129</v>
      </c>
      <c r="W38">
        <f t="shared" si="0"/>
        <v>6</v>
      </c>
      <c r="X38">
        <f t="shared" si="1"/>
        <v>2024</v>
      </c>
      <c r="Y38">
        <f t="shared" si="2"/>
        <v>0</v>
      </c>
      <c r="Z38">
        <f t="shared" si="3"/>
        <v>0</v>
      </c>
    </row>
    <row r="39" spans="1:26" x14ac:dyDescent="0.25">
      <c r="A39" s="80" t="s">
        <v>1442</v>
      </c>
      <c r="B39" t="s">
        <v>1348</v>
      </c>
      <c r="C39" t="s">
        <v>1443</v>
      </c>
      <c r="D39" t="s">
        <v>182</v>
      </c>
      <c r="E39" t="s">
        <v>416</v>
      </c>
      <c r="F39" t="s">
        <v>805</v>
      </c>
      <c r="G39" t="s">
        <v>874</v>
      </c>
      <c r="H39" t="s">
        <v>128</v>
      </c>
      <c r="I39" s="80" t="s">
        <v>1365</v>
      </c>
      <c r="J39" s="80" t="s">
        <v>1366</v>
      </c>
      <c r="K39" t="s">
        <v>720</v>
      </c>
      <c r="L39" t="s">
        <v>129</v>
      </c>
      <c r="M39" t="s">
        <v>129</v>
      </c>
      <c r="N39" t="s">
        <v>129</v>
      </c>
      <c r="O39" s="54">
        <v>45449.704020231482</v>
      </c>
      <c r="P39" t="s">
        <v>129</v>
      </c>
      <c r="Q39" s="2">
        <v>45455</v>
      </c>
      <c r="R39" s="2">
        <v>45468</v>
      </c>
      <c r="S39" s="2">
        <v>45292</v>
      </c>
      <c r="T39" s="2">
        <v>45657</v>
      </c>
      <c r="U39" s="2">
        <v>45460</v>
      </c>
      <c r="V39" t="s">
        <v>129</v>
      </c>
      <c r="W39">
        <f t="shared" si="0"/>
        <v>6</v>
      </c>
      <c r="X39">
        <f t="shared" si="1"/>
        <v>2024</v>
      </c>
      <c r="Y39">
        <f t="shared" si="2"/>
        <v>0</v>
      </c>
      <c r="Z39">
        <f t="shared" si="3"/>
        <v>0</v>
      </c>
    </row>
    <row r="40" spans="1:26" x14ac:dyDescent="0.25">
      <c r="A40" s="80" t="s">
        <v>1444</v>
      </c>
      <c r="B40" t="s">
        <v>1445</v>
      </c>
      <c r="C40" t="s">
        <v>1446</v>
      </c>
      <c r="D40" t="s">
        <v>168</v>
      </c>
      <c r="E40" t="s">
        <v>416</v>
      </c>
      <c r="F40" t="s">
        <v>63</v>
      </c>
      <c r="G40" t="s">
        <v>102</v>
      </c>
      <c r="H40" t="s">
        <v>128</v>
      </c>
      <c r="I40" s="80" t="s">
        <v>1447</v>
      </c>
      <c r="J40" s="80" t="s">
        <v>1448</v>
      </c>
      <c r="K40" t="s">
        <v>131</v>
      </c>
      <c r="L40" t="s">
        <v>129</v>
      </c>
      <c r="M40" t="s">
        <v>129</v>
      </c>
      <c r="N40" t="s">
        <v>129</v>
      </c>
      <c r="O40" s="54">
        <v>45449.441915567128</v>
      </c>
      <c r="P40" t="s">
        <v>129</v>
      </c>
      <c r="Q40" s="2">
        <v>45449</v>
      </c>
      <c r="R40" s="2">
        <v>45476</v>
      </c>
      <c r="S40" s="2">
        <v>45292</v>
      </c>
      <c r="T40" s="2">
        <v>45657</v>
      </c>
      <c r="U40" s="2">
        <v>45453</v>
      </c>
      <c r="V40" t="s">
        <v>129</v>
      </c>
      <c r="W40">
        <f t="shared" si="0"/>
        <v>6</v>
      </c>
      <c r="X40">
        <f t="shared" si="1"/>
        <v>2024</v>
      </c>
      <c r="Y40">
        <f t="shared" si="2"/>
        <v>0</v>
      </c>
      <c r="Z40">
        <f t="shared" si="3"/>
        <v>0</v>
      </c>
    </row>
    <row r="41" spans="1:26" x14ac:dyDescent="0.25">
      <c r="A41" s="80" t="s">
        <v>1449</v>
      </c>
      <c r="B41" t="s">
        <v>1348</v>
      </c>
      <c r="C41" t="s">
        <v>1450</v>
      </c>
      <c r="D41" t="s">
        <v>535</v>
      </c>
      <c r="E41" t="s">
        <v>211</v>
      </c>
      <c r="F41" t="s">
        <v>63</v>
      </c>
      <c r="G41" t="s">
        <v>103</v>
      </c>
      <c r="H41" t="s">
        <v>128</v>
      </c>
      <c r="I41" s="80" t="s">
        <v>1354</v>
      </c>
      <c r="J41" s="80" t="s">
        <v>1351</v>
      </c>
      <c r="K41" t="s">
        <v>131</v>
      </c>
      <c r="L41" t="s">
        <v>129</v>
      </c>
      <c r="M41" t="s">
        <v>129</v>
      </c>
      <c r="N41" t="s">
        <v>129</v>
      </c>
      <c r="O41" s="54">
        <v>45449.077823854168</v>
      </c>
      <c r="P41" t="s">
        <v>129</v>
      </c>
      <c r="Q41" s="2">
        <v>45448</v>
      </c>
      <c r="R41" s="2">
        <v>45476</v>
      </c>
      <c r="S41" s="2">
        <v>45352</v>
      </c>
      <c r="T41" s="2">
        <v>45473</v>
      </c>
      <c r="U41" s="2">
        <v>45450</v>
      </c>
      <c r="V41" t="s">
        <v>129</v>
      </c>
      <c r="W41">
        <f t="shared" si="0"/>
        <v>6</v>
      </c>
      <c r="X41">
        <f t="shared" si="1"/>
        <v>2024</v>
      </c>
      <c r="Y41">
        <f t="shared" si="2"/>
        <v>0</v>
      </c>
      <c r="Z41">
        <f t="shared" si="3"/>
        <v>0</v>
      </c>
    </row>
    <row r="42" spans="1:26" x14ac:dyDescent="0.25">
      <c r="A42" s="80" t="s">
        <v>749</v>
      </c>
      <c r="B42" t="s">
        <v>124</v>
      </c>
      <c r="C42" t="s">
        <v>750</v>
      </c>
      <c r="D42" t="s">
        <v>168</v>
      </c>
      <c r="E42" t="s">
        <v>288</v>
      </c>
      <c r="F42" t="s">
        <v>63</v>
      </c>
      <c r="G42" t="s">
        <v>104</v>
      </c>
      <c r="H42" t="s">
        <v>128</v>
      </c>
      <c r="I42" t="s">
        <v>129</v>
      </c>
      <c r="J42" s="80" t="s">
        <v>130</v>
      </c>
      <c r="K42" t="s">
        <v>131</v>
      </c>
      <c r="L42" t="s">
        <v>129</v>
      </c>
      <c r="M42" t="s">
        <v>129</v>
      </c>
      <c r="N42" t="s">
        <v>129</v>
      </c>
      <c r="O42" s="54">
        <v>45449.054679050925</v>
      </c>
      <c r="P42" t="s">
        <v>129</v>
      </c>
      <c r="Q42" s="2">
        <v>45449</v>
      </c>
      <c r="R42" s="2">
        <v>45476</v>
      </c>
      <c r="S42" s="2">
        <v>45292</v>
      </c>
      <c r="T42" s="2">
        <v>45657</v>
      </c>
      <c r="U42" t="s">
        <v>129</v>
      </c>
      <c r="V42" t="s">
        <v>129</v>
      </c>
      <c r="W42">
        <f t="shared" si="0"/>
        <v>6</v>
      </c>
      <c r="X42">
        <f t="shared" si="1"/>
        <v>2024</v>
      </c>
      <c r="Y42">
        <f t="shared" si="2"/>
        <v>0</v>
      </c>
      <c r="Z42">
        <f t="shared" si="3"/>
        <v>0</v>
      </c>
    </row>
    <row r="43" spans="1:26" x14ac:dyDescent="0.25">
      <c r="A43" s="80" t="s">
        <v>1451</v>
      </c>
      <c r="B43" t="s">
        <v>1348</v>
      </c>
      <c r="C43" t="s">
        <v>1452</v>
      </c>
      <c r="D43" t="s">
        <v>187</v>
      </c>
      <c r="E43" t="s">
        <v>288</v>
      </c>
      <c r="F43" t="s">
        <v>63</v>
      </c>
      <c r="G43" t="s">
        <v>102</v>
      </c>
      <c r="H43" t="s">
        <v>212</v>
      </c>
      <c r="I43" s="80" t="s">
        <v>931</v>
      </c>
      <c r="J43" s="80" t="s">
        <v>932</v>
      </c>
      <c r="K43" t="s">
        <v>131</v>
      </c>
      <c r="L43" t="s">
        <v>129</v>
      </c>
      <c r="M43" t="s">
        <v>129</v>
      </c>
      <c r="N43" t="s">
        <v>129</v>
      </c>
      <c r="O43" s="54">
        <v>45448.842920405092</v>
      </c>
      <c r="P43" t="s">
        <v>129</v>
      </c>
      <c r="Q43" s="2">
        <v>45421</v>
      </c>
      <c r="R43" s="2">
        <v>45476</v>
      </c>
      <c r="S43" s="2">
        <v>45292</v>
      </c>
      <c r="T43" s="2">
        <v>45657</v>
      </c>
      <c r="U43" s="2">
        <v>45450</v>
      </c>
      <c r="V43" t="s">
        <v>129</v>
      </c>
      <c r="W43">
        <f t="shared" si="0"/>
        <v>6</v>
      </c>
      <c r="X43">
        <f t="shared" si="1"/>
        <v>2024</v>
      </c>
      <c r="Y43">
        <f t="shared" si="2"/>
        <v>0</v>
      </c>
      <c r="Z43">
        <f t="shared" si="3"/>
        <v>0</v>
      </c>
    </row>
    <row r="44" spans="1:26" x14ac:dyDescent="0.25">
      <c r="A44" s="80" t="s">
        <v>1453</v>
      </c>
      <c r="B44" t="s">
        <v>1348</v>
      </c>
      <c r="C44" t="s">
        <v>1454</v>
      </c>
      <c r="D44" t="s">
        <v>187</v>
      </c>
      <c r="E44" t="s">
        <v>206</v>
      </c>
      <c r="F44" t="s">
        <v>63</v>
      </c>
      <c r="G44" t="s">
        <v>102</v>
      </c>
      <c r="H44" t="s">
        <v>128</v>
      </c>
      <c r="I44" s="80" t="s">
        <v>1376</v>
      </c>
      <c r="J44" s="80" t="s">
        <v>1377</v>
      </c>
      <c r="K44" t="s">
        <v>131</v>
      </c>
      <c r="L44" t="s">
        <v>129</v>
      </c>
      <c r="M44" t="s">
        <v>129</v>
      </c>
      <c r="N44" t="s">
        <v>129</v>
      </c>
      <c r="O44" s="54">
        <v>45448.794337870371</v>
      </c>
      <c r="P44" t="s">
        <v>129</v>
      </c>
      <c r="Q44" s="2">
        <v>45449</v>
      </c>
      <c r="R44" s="2">
        <v>45476</v>
      </c>
      <c r="S44" s="2">
        <v>45292</v>
      </c>
      <c r="T44" s="2">
        <v>45657</v>
      </c>
      <c r="U44" s="2">
        <v>45449</v>
      </c>
      <c r="V44" t="s">
        <v>129</v>
      </c>
      <c r="W44">
        <f t="shared" si="0"/>
        <v>6</v>
      </c>
      <c r="X44">
        <f t="shared" si="1"/>
        <v>2024</v>
      </c>
      <c r="Y44">
        <f t="shared" si="2"/>
        <v>0</v>
      </c>
      <c r="Z44">
        <f t="shared" si="3"/>
        <v>0</v>
      </c>
    </row>
    <row r="45" spans="1:26" x14ac:dyDescent="0.25">
      <c r="A45" s="80" t="s">
        <v>1455</v>
      </c>
      <c r="B45" t="s">
        <v>1348</v>
      </c>
      <c r="C45" t="s">
        <v>1456</v>
      </c>
      <c r="D45" t="s">
        <v>187</v>
      </c>
      <c r="E45" t="s">
        <v>135</v>
      </c>
      <c r="F45" t="s">
        <v>63</v>
      </c>
      <c r="G45" t="s">
        <v>103</v>
      </c>
      <c r="H45" t="s">
        <v>128</v>
      </c>
      <c r="I45" s="80" t="s">
        <v>1354</v>
      </c>
      <c r="J45" s="80" t="s">
        <v>1351</v>
      </c>
      <c r="K45" t="s">
        <v>131</v>
      </c>
      <c r="L45" t="s">
        <v>129</v>
      </c>
      <c r="M45" t="s">
        <v>129</v>
      </c>
      <c r="N45" t="s">
        <v>129</v>
      </c>
      <c r="O45" s="54">
        <v>45447.463679363427</v>
      </c>
      <c r="P45" t="s">
        <v>129</v>
      </c>
      <c r="Q45" s="2">
        <v>45448</v>
      </c>
      <c r="R45" s="2">
        <v>45476</v>
      </c>
      <c r="S45" s="2">
        <v>45352</v>
      </c>
      <c r="T45" s="2">
        <v>45473</v>
      </c>
      <c r="U45" s="2">
        <v>45449</v>
      </c>
      <c r="V45" t="s">
        <v>129</v>
      </c>
      <c r="W45">
        <f t="shared" si="0"/>
        <v>6</v>
      </c>
      <c r="X45">
        <f t="shared" si="1"/>
        <v>2024</v>
      </c>
      <c r="Y45">
        <f t="shared" si="2"/>
        <v>0</v>
      </c>
      <c r="Z45">
        <f t="shared" si="3"/>
        <v>0</v>
      </c>
    </row>
    <row r="46" spans="1:26" x14ac:dyDescent="0.25">
      <c r="A46" s="80" t="s">
        <v>1457</v>
      </c>
      <c r="B46" t="s">
        <v>1348</v>
      </c>
      <c r="C46" t="s">
        <v>1458</v>
      </c>
      <c r="D46" t="s">
        <v>134</v>
      </c>
      <c r="E46" t="s">
        <v>211</v>
      </c>
      <c r="F46" t="s">
        <v>64</v>
      </c>
      <c r="G46" t="s">
        <v>103</v>
      </c>
      <c r="H46" t="s">
        <v>212</v>
      </c>
      <c r="I46" s="80" t="s">
        <v>1350</v>
      </c>
      <c r="J46" s="80" t="s">
        <v>1351</v>
      </c>
      <c r="K46" t="s">
        <v>131</v>
      </c>
      <c r="L46" t="s">
        <v>129</v>
      </c>
      <c r="M46" t="s">
        <v>129</v>
      </c>
      <c r="N46" t="s">
        <v>129</v>
      </c>
      <c r="O46" s="54">
        <v>45447.384034444447</v>
      </c>
      <c r="P46" t="s">
        <v>129</v>
      </c>
      <c r="Q46" s="2">
        <v>45462</v>
      </c>
      <c r="R46" s="2">
        <v>45475</v>
      </c>
      <c r="S46" s="2">
        <v>45352</v>
      </c>
      <c r="T46" s="2">
        <v>45473</v>
      </c>
      <c r="U46" s="2">
        <v>45393</v>
      </c>
      <c r="V46" s="2">
        <v>45421</v>
      </c>
      <c r="W46">
        <f t="shared" si="0"/>
        <v>6</v>
      </c>
      <c r="X46">
        <f t="shared" si="1"/>
        <v>2024</v>
      </c>
      <c r="Y46">
        <f t="shared" si="2"/>
        <v>0</v>
      </c>
      <c r="Z46">
        <f t="shared" si="3"/>
        <v>0</v>
      </c>
    </row>
    <row r="47" spans="1:26" x14ac:dyDescent="0.25">
      <c r="A47" s="80" t="s">
        <v>1461</v>
      </c>
      <c r="B47" t="s">
        <v>1373</v>
      </c>
      <c r="C47" t="s">
        <v>1462</v>
      </c>
      <c r="D47" t="s">
        <v>187</v>
      </c>
      <c r="E47" t="s">
        <v>135</v>
      </c>
      <c r="F47" t="s">
        <v>1463</v>
      </c>
      <c r="G47" t="s">
        <v>874</v>
      </c>
      <c r="H47" t="s">
        <v>128</v>
      </c>
      <c r="I47" s="80" t="s">
        <v>1365</v>
      </c>
      <c r="J47" s="80" t="s">
        <v>1366</v>
      </c>
      <c r="K47" t="s">
        <v>720</v>
      </c>
      <c r="L47" t="s">
        <v>1464</v>
      </c>
      <c r="M47" t="s">
        <v>129</v>
      </c>
      <c r="N47" t="s">
        <v>129</v>
      </c>
      <c r="O47" s="54">
        <v>45446.379980879632</v>
      </c>
      <c r="P47" t="s">
        <v>129</v>
      </c>
      <c r="Q47" s="2">
        <v>45442</v>
      </c>
      <c r="R47" s="2">
        <v>45454</v>
      </c>
      <c r="S47" s="2">
        <v>45292</v>
      </c>
      <c r="T47" s="2">
        <v>45657</v>
      </c>
      <c r="U47" s="2">
        <v>45446</v>
      </c>
      <c r="V47" t="s">
        <v>129</v>
      </c>
      <c r="W47">
        <f t="shared" si="0"/>
        <v>6</v>
      </c>
      <c r="X47">
        <f t="shared" si="1"/>
        <v>2024</v>
      </c>
      <c r="Y47">
        <f t="shared" si="2"/>
        <v>0</v>
      </c>
      <c r="Z47">
        <f t="shared" si="3"/>
        <v>0</v>
      </c>
    </row>
    <row r="48" spans="1:26" x14ac:dyDescent="0.25">
      <c r="A48" s="80" t="s">
        <v>1465</v>
      </c>
      <c r="B48" t="s">
        <v>1348</v>
      </c>
      <c r="C48" t="s">
        <v>1466</v>
      </c>
      <c r="D48" t="s">
        <v>187</v>
      </c>
      <c r="E48" t="s">
        <v>127</v>
      </c>
      <c r="F48" t="s">
        <v>1463</v>
      </c>
      <c r="G48" t="s">
        <v>874</v>
      </c>
      <c r="H48" t="s">
        <v>128</v>
      </c>
      <c r="I48" s="80" t="s">
        <v>1365</v>
      </c>
      <c r="J48" s="80" t="s">
        <v>1366</v>
      </c>
      <c r="K48" t="s">
        <v>720</v>
      </c>
      <c r="L48" t="s">
        <v>129</v>
      </c>
      <c r="M48" t="s">
        <v>129</v>
      </c>
      <c r="N48" t="s">
        <v>129</v>
      </c>
      <c r="O48" s="54">
        <v>45446.372061562499</v>
      </c>
      <c r="P48" t="s">
        <v>129</v>
      </c>
      <c r="Q48" s="2">
        <v>45442</v>
      </c>
      <c r="R48" s="2">
        <v>45454</v>
      </c>
      <c r="S48" s="2">
        <v>45292</v>
      </c>
      <c r="T48" s="2">
        <v>45657</v>
      </c>
      <c r="U48" s="2">
        <v>45450</v>
      </c>
      <c r="V48" t="s">
        <v>129</v>
      </c>
      <c r="W48">
        <f t="shared" si="0"/>
        <v>6</v>
      </c>
      <c r="X48">
        <f t="shared" si="1"/>
        <v>2024</v>
      </c>
      <c r="Y48">
        <f t="shared" si="2"/>
        <v>0</v>
      </c>
      <c r="Z48">
        <f t="shared" si="3"/>
        <v>0</v>
      </c>
    </row>
    <row r="49" spans="1:26" x14ac:dyDescent="0.25">
      <c r="A49" s="80" t="s">
        <v>1467</v>
      </c>
      <c r="B49" t="s">
        <v>1348</v>
      </c>
      <c r="C49" t="s">
        <v>1468</v>
      </c>
      <c r="D49" t="s">
        <v>1280</v>
      </c>
      <c r="E49" t="s">
        <v>127</v>
      </c>
      <c r="F49" t="s">
        <v>129</v>
      </c>
      <c r="G49" t="s">
        <v>102</v>
      </c>
      <c r="H49" t="s">
        <v>128</v>
      </c>
      <c r="I49" s="80" t="s">
        <v>1357</v>
      </c>
      <c r="J49" s="80" t="s">
        <v>1358</v>
      </c>
      <c r="K49" t="s">
        <v>131</v>
      </c>
      <c r="L49" t="s">
        <v>129</v>
      </c>
      <c r="M49" t="s">
        <v>129</v>
      </c>
      <c r="N49" t="s">
        <v>129</v>
      </c>
      <c r="O49" s="54">
        <v>45446.347003402778</v>
      </c>
      <c r="P49" t="s">
        <v>129</v>
      </c>
      <c r="Q49" t="s">
        <v>129</v>
      </c>
      <c r="R49" t="s">
        <v>129</v>
      </c>
      <c r="S49" s="2">
        <v>45361</v>
      </c>
      <c r="T49" s="2">
        <v>45566</v>
      </c>
      <c r="U49" t="s">
        <v>129</v>
      </c>
      <c r="V49" t="s">
        <v>129</v>
      </c>
      <c r="W49">
        <f t="shared" si="0"/>
        <v>6</v>
      </c>
      <c r="X49">
        <f t="shared" si="1"/>
        <v>2024</v>
      </c>
      <c r="Y49">
        <f t="shared" si="2"/>
        <v>0</v>
      </c>
      <c r="Z49">
        <f t="shared" si="3"/>
        <v>0</v>
      </c>
    </row>
    <row r="50" spans="1:26" x14ac:dyDescent="0.25">
      <c r="A50" s="80" t="s">
        <v>1469</v>
      </c>
      <c r="B50" t="s">
        <v>1348</v>
      </c>
      <c r="C50" t="s">
        <v>1470</v>
      </c>
      <c r="D50" t="s">
        <v>187</v>
      </c>
      <c r="E50" t="s">
        <v>416</v>
      </c>
      <c r="F50" t="s">
        <v>63</v>
      </c>
      <c r="G50" t="s">
        <v>102</v>
      </c>
      <c r="H50" t="s">
        <v>128</v>
      </c>
      <c r="I50" s="80" t="s">
        <v>1357</v>
      </c>
      <c r="J50" s="80" t="s">
        <v>1358</v>
      </c>
      <c r="K50" t="s">
        <v>131</v>
      </c>
      <c r="L50" t="s">
        <v>129</v>
      </c>
      <c r="M50" t="s">
        <v>129</v>
      </c>
      <c r="N50" t="s">
        <v>129</v>
      </c>
      <c r="O50" s="54">
        <v>45446.346492511577</v>
      </c>
      <c r="P50" t="s">
        <v>129</v>
      </c>
      <c r="Q50" s="2">
        <v>45449</v>
      </c>
      <c r="R50" s="2">
        <v>45476</v>
      </c>
      <c r="S50" s="2">
        <v>45361</v>
      </c>
      <c r="T50" s="2">
        <v>45566</v>
      </c>
      <c r="U50" s="2">
        <v>45450</v>
      </c>
      <c r="V50" t="s">
        <v>129</v>
      </c>
      <c r="W50">
        <f t="shared" si="0"/>
        <v>6</v>
      </c>
      <c r="X50">
        <f t="shared" si="1"/>
        <v>2024</v>
      </c>
      <c r="Y50">
        <f t="shared" si="2"/>
        <v>0</v>
      </c>
      <c r="Z50">
        <f t="shared" si="3"/>
        <v>0</v>
      </c>
    </row>
    <row r="51" spans="1:26" x14ac:dyDescent="0.25">
      <c r="A51" s="80" t="s">
        <v>780</v>
      </c>
      <c r="B51" t="s">
        <v>124</v>
      </c>
      <c r="C51" t="s">
        <v>781</v>
      </c>
      <c r="D51" t="s">
        <v>134</v>
      </c>
      <c r="E51" t="s">
        <v>135</v>
      </c>
      <c r="F51" t="s">
        <v>64</v>
      </c>
      <c r="G51" t="s">
        <v>102</v>
      </c>
      <c r="H51" t="s">
        <v>128</v>
      </c>
      <c r="I51" t="s">
        <v>129</v>
      </c>
      <c r="J51" s="80" t="s">
        <v>130</v>
      </c>
      <c r="K51" t="s">
        <v>131</v>
      </c>
      <c r="L51" t="s">
        <v>129</v>
      </c>
      <c r="M51" t="s">
        <v>129</v>
      </c>
      <c r="N51" t="s">
        <v>129</v>
      </c>
      <c r="O51" s="54">
        <v>45440.788754120367</v>
      </c>
      <c r="P51" t="s">
        <v>129</v>
      </c>
      <c r="Q51" s="2">
        <v>45462</v>
      </c>
      <c r="R51" s="2">
        <v>45475</v>
      </c>
      <c r="S51" s="2">
        <v>45292</v>
      </c>
      <c r="T51" s="2">
        <v>45657</v>
      </c>
      <c r="U51" t="s">
        <v>129</v>
      </c>
      <c r="V51" t="s">
        <v>129</v>
      </c>
      <c r="W51">
        <f t="shared" si="0"/>
        <v>5</v>
      </c>
      <c r="X51">
        <f t="shared" si="1"/>
        <v>2024</v>
      </c>
      <c r="Y51">
        <f t="shared" si="2"/>
        <v>0</v>
      </c>
      <c r="Z51">
        <f t="shared" si="3"/>
        <v>0</v>
      </c>
    </row>
    <row r="52" spans="1:26" x14ac:dyDescent="0.25">
      <c r="A52" s="80" t="s">
        <v>1471</v>
      </c>
      <c r="B52" t="s">
        <v>1348</v>
      </c>
      <c r="C52" t="s">
        <v>1472</v>
      </c>
      <c r="D52" t="s">
        <v>267</v>
      </c>
      <c r="E52" t="s">
        <v>950</v>
      </c>
      <c r="F52" t="s">
        <v>805</v>
      </c>
      <c r="G52" t="s">
        <v>874</v>
      </c>
      <c r="H52" t="s">
        <v>128</v>
      </c>
      <c r="I52" s="80" t="s">
        <v>1459</v>
      </c>
      <c r="J52" s="80" t="s">
        <v>1460</v>
      </c>
      <c r="K52" t="s">
        <v>720</v>
      </c>
      <c r="L52" t="s">
        <v>129</v>
      </c>
      <c r="M52" t="s">
        <v>129</v>
      </c>
      <c r="N52" t="s">
        <v>129</v>
      </c>
      <c r="O52" s="54">
        <v>45440.376174305558</v>
      </c>
      <c r="P52" t="s">
        <v>129</v>
      </c>
      <c r="Q52" s="2">
        <v>45442</v>
      </c>
      <c r="R52" s="2">
        <v>45468</v>
      </c>
      <c r="S52" t="s">
        <v>129</v>
      </c>
      <c r="T52" t="s">
        <v>129</v>
      </c>
      <c r="U52" s="2">
        <v>45460</v>
      </c>
      <c r="V52" t="s">
        <v>129</v>
      </c>
      <c r="W52">
        <f t="shared" si="0"/>
        <v>5</v>
      </c>
      <c r="X52">
        <f t="shared" si="1"/>
        <v>2024</v>
      </c>
      <c r="Y52">
        <f t="shared" si="2"/>
        <v>0</v>
      </c>
      <c r="Z52">
        <f t="shared" si="3"/>
        <v>0</v>
      </c>
    </row>
    <row r="53" spans="1:26" x14ac:dyDescent="0.25">
      <c r="A53" s="80" t="s">
        <v>1474</v>
      </c>
      <c r="B53" t="s">
        <v>1373</v>
      </c>
      <c r="C53" t="s">
        <v>1475</v>
      </c>
      <c r="D53" t="s">
        <v>187</v>
      </c>
      <c r="E53" t="s">
        <v>135</v>
      </c>
      <c r="F53" t="s">
        <v>1463</v>
      </c>
      <c r="G53" t="s">
        <v>874</v>
      </c>
      <c r="H53" t="s">
        <v>128</v>
      </c>
      <c r="I53" s="80" t="s">
        <v>1392</v>
      </c>
      <c r="J53" s="80" t="s">
        <v>1393</v>
      </c>
      <c r="K53" t="s">
        <v>720</v>
      </c>
      <c r="L53" t="s">
        <v>129</v>
      </c>
      <c r="M53" t="s">
        <v>129</v>
      </c>
      <c r="N53" t="s">
        <v>129</v>
      </c>
      <c r="O53" s="54">
        <v>45436.564085532409</v>
      </c>
      <c r="P53" t="s">
        <v>129</v>
      </c>
      <c r="Q53" s="2">
        <v>45441</v>
      </c>
      <c r="R53" s="2">
        <v>45454</v>
      </c>
      <c r="S53" s="2">
        <v>45323</v>
      </c>
      <c r="T53" s="2">
        <v>45657</v>
      </c>
      <c r="U53" s="2">
        <v>45447</v>
      </c>
      <c r="V53" t="s">
        <v>129</v>
      </c>
      <c r="W53">
        <f t="shared" si="0"/>
        <v>5</v>
      </c>
      <c r="X53">
        <f t="shared" si="1"/>
        <v>2024</v>
      </c>
      <c r="Y53">
        <f t="shared" si="2"/>
        <v>0</v>
      </c>
      <c r="Z53">
        <f t="shared" si="3"/>
        <v>0</v>
      </c>
    </row>
    <row r="54" spans="1:26" x14ac:dyDescent="0.25">
      <c r="A54" s="80" t="s">
        <v>1476</v>
      </c>
      <c r="B54" t="s">
        <v>1373</v>
      </c>
      <c r="C54" t="s">
        <v>1477</v>
      </c>
      <c r="D54" t="s">
        <v>187</v>
      </c>
      <c r="E54" t="s">
        <v>135</v>
      </c>
      <c r="F54" t="s">
        <v>1463</v>
      </c>
      <c r="G54" t="s">
        <v>874</v>
      </c>
      <c r="H54" t="s">
        <v>128</v>
      </c>
      <c r="I54" s="80" t="s">
        <v>1392</v>
      </c>
      <c r="J54" s="80" t="s">
        <v>1393</v>
      </c>
      <c r="K54" t="s">
        <v>720</v>
      </c>
      <c r="L54" t="s">
        <v>129</v>
      </c>
      <c r="M54" t="s">
        <v>129</v>
      </c>
      <c r="N54" t="s">
        <v>129</v>
      </c>
      <c r="O54" s="54">
        <v>45436.564080567128</v>
      </c>
      <c r="P54" t="s">
        <v>129</v>
      </c>
      <c r="Q54" s="2">
        <v>45441</v>
      </c>
      <c r="R54" s="2">
        <v>45454</v>
      </c>
      <c r="S54" s="2">
        <v>45323</v>
      </c>
      <c r="T54" s="2">
        <v>45657</v>
      </c>
      <c r="U54" s="2">
        <v>45442</v>
      </c>
      <c r="V54" t="s">
        <v>129</v>
      </c>
      <c r="W54">
        <f t="shared" si="0"/>
        <v>5</v>
      </c>
      <c r="X54">
        <f t="shared" si="1"/>
        <v>2024</v>
      </c>
      <c r="Y54">
        <f t="shared" si="2"/>
        <v>0</v>
      </c>
      <c r="Z54">
        <f t="shared" si="3"/>
        <v>0</v>
      </c>
    </row>
    <row r="55" spans="1:26" x14ac:dyDescent="0.25">
      <c r="A55" s="80" t="s">
        <v>1478</v>
      </c>
      <c r="B55" t="s">
        <v>1373</v>
      </c>
      <c r="C55" t="s">
        <v>1479</v>
      </c>
      <c r="D55" t="s">
        <v>187</v>
      </c>
      <c r="E55" t="s">
        <v>135</v>
      </c>
      <c r="F55" t="s">
        <v>1463</v>
      </c>
      <c r="G55" t="s">
        <v>874</v>
      </c>
      <c r="H55" t="s">
        <v>128</v>
      </c>
      <c r="I55" s="80" t="s">
        <v>1392</v>
      </c>
      <c r="J55" s="80" t="s">
        <v>1393</v>
      </c>
      <c r="K55" t="s">
        <v>720</v>
      </c>
      <c r="L55" t="s">
        <v>129</v>
      </c>
      <c r="M55" t="s">
        <v>129</v>
      </c>
      <c r="N55" t="s">
        <v>129</v>
      </c>
      <c r="O55" s="54">
        <v>45436.564074837966</v>
      </c>
      <c r="P55" t="s">
        <v>129</v>
      </c>
      <c r="Q55" s="2">
        <v>45441</v>
      </c>
      <c r="R55" s="2">
        <v>45454</v>
      </c>
      <c r="S55" s="2">
        <v>45323</v>
      </c>
      <c r="T55" s="2">
        <v>45657</v>
      </c>
      <c r="U55" s="2">
        <v>45442</v>
      </c>
      <c r="V55" t="s">
        <v>129</v>
      </c>
      <c r="W55">
        <f t="shared" si="0"/>
        <v>5</v>
      </c>
      <c r="X55">
        <f t="shared" si="1"/>
        <v>2024</v>
      </c>
      <c r="Y55">
        <f t="shared" si="2"/>
        <v>0</v>
      </c>
      <c r="Z55">
        <f t="shared" si="3"/>
        <v>0</v>
      </c>
    </row>
    <row r="56" spans="1:26" x14ac:dyDescent="0.25">
      <c r="A56" s="80" t="s">
        <v>1480</v>
      </c>
      <c r="B56" t="s">
        <v>1373</v>
      </c>
      <c r="C56" t="s">
        <v>1481</v>
      </c>
      <c r="D56" t="s">
        <v>187</v>
      </c>
      <c r="E56" t="s">
        <v>135</v>
      </c>
      <c r="F56" t="s">
        <v>1463</v>
      </c>
      <c r="G56" t="s">
        <v>874</v>
      </c>
      <c r="H56" t="s">
        <v>128</v>
      </c>
      <c r="I56" s="80" t="s">
        <v>1392</v>
      </c>
      <c r="J56" s="80" t="s">
        <v>1393</v>
      </c>
      <c r="K56" t="s">
        <v>720</v>
      </c>
      <c r="L56" t="s">
        <v>129</v>
      </c>
      <c r="M56" t="s">
        <v>129</v>
      </c>
      <c r="N56" t="s">
        <v>129</v>
      </c>
      <c r="O56" s="54">
        <v>45436.564065520834</v>
      </c>
      <c r="P56" t="s">
        <v>129</v>
      </c>
      <c r="Q56" s="2">
        <v>45441</v>
      </c>
      <c r="R56" s="2">
        <v>45454</v>
      </c>
      <c r="S56" s="2">
        <v>45323</v>
      </c>
      <c r="T56" s="2">
        <v>45657</v>
      </c>
      <c r="U56" s="2">
        <v>45442</v>
      </c>
      <c r="V56" t="s">
        <v>129</v>
      </c>
      <c r="W56">
        <f t="shared" si="0"/>
        <v>5</v>
      </c>
      <c r="X56">
        <f t="shared" si="1"/>
        <v>2024</v>
      </c>
      <c r="Y56">
        <f t="shared" si="2"/>
        <v>0</v>
      </c>
      <c r="Z56">
        <f t="shared" si="3"/>
        <v>0</v>
      </c>
    </row>
    <row r="57" spans="1:26" x14ac:dyDescent="0.25">
      <c r="A57" s="80" t="s">
        <v>1482</v>
      </c>
      <c r="B57" t="s">
        <v>1373</v>
      </c>
      <c r="C57" t="s">
        <v>1483</v>
      </c>
      <c r="D57" t="s">
        <v>187</v>
      </c>
      <c r="E57" t="s">
        <v>135</v>
      </c>
      <c r="F57" t="s">
        <v>1463</v>
      </c>
      <c r="G57" t="s">
        <v>874</v>
      </c>
      <c r="H57" t="s">
        <v>128</v>
      </c>
      <c r="I57" s="80" t="s">
        <v>1392</v>
      </c>
      <c r="J57" s="80" t="s">
        <v>1393</v>
      </c>
      <c r="K57" t="s">
        <v>720</v>
      </c>
      <c r="L57" t="s">
        <v>129</v>
      </c>
      <c r="M57" t="s">
        <v>129</v>
      </c>
      <c r="N57" t="s">
        <v>129</v>
      </c>
      <c r="O57" s="54">
        <v>45436.564059733799</v>
      </c>
      <c r="P57" t="s">
        <v>129</v>
      </c>
      <c r="Q57" s="2">
        <v>45441</v>
      </c>
      <c r="R57" s="2">
        <v>45454</v>
      </c>
      <c r="S57" s="2">
        <v>45323</v>
      </c>
      <c r="T57" s="2">
        <v>45657</v>
      </c>
      <c r="U57" s="2">
        <v>45442</v>
      </c>
      <c r="V57" t="s">
        <v>129</v>
      </c>
      <c r="W57">
        <f t="shared" si="0"/>
        <v>5</v>
      </c>
      <c r="X57">
        <f t="shared" si="1"/>
        <v>2024</v>
      </c>
      <c r="Y57">
        <f t="shared" si="2"/>
        <v>0</v>
      </c>
      <c r="Z57">
        <f t="shared" si="3"/>
        <v>0</v>
      </c>
    </row>
    <row r="58" spans="1:26" x14ac:dyDescent="0.25">
      <c r="A58" s="80" t="s">
        <v>1484</v>
      </c>
      <c r="B58" t="s">
        <v>1373</v>
      </c>
      <c r="C58" t="s">
        <v>1485</v>
      </c>
      <c r="D58" t="s">
        <v>187</v>
      </c>
      <c r="E58" t="s">
        <v>135</v>
      </c>
      <c r="F58" t="s">
        <v>1463</v>
      </c>
      <c r="G58" t="s">
        <v>874</v>
      </c>
      <c r="H58" t="s">
        <v>128</v>
      </c>
      <c r="I58" s="80" t="s">
        <v>1392</v>
      </c>
      <c r="J58" s="80" t="s">
        <v>1393</v>
      </c>
      <c r="K58" t="s">
        <v>720</v>
      </c>
      <c r="L58" t="s">
        <v>129</v>
      </c>
      <c r="M58" t="s">
        <v>129</v>
      </c>
      <c r="N58" t="s">
        <v>129</v>
      </c>
      <c r="O58" s="54">
        <v>45436.564054421295</v>
      </c>
      <c r="P58" t="s">
        <v>129</v>
      </c>
      <c r="Q58" s="2">
        <v>45441</v>
      </c>
      <c r="R58" s="2">
        <v>45454</v>
      </c>
      <c r="S58" s="2">
        <v>45323</v>
      </c>
      <c r="T58" s="2">
        <v>45657</v>
      </c>
      <c r="U58" s="2">
        <v>45448</v>
      </c>
      <c r="V58" t="s">
        <v>129</v>
      </c>
      <c r="W58">
        <f t="shared" si="0"/>
        <v>5</v>
      </c>
      <c r="X58">
        <f t="shared" si="1"/>
        <v>2024</v>
      </c>
      <c r="Y58">
        <f t="shared" si="2"/>
        <v>0</v>
      </c>
      <c r="Z58">
        <f t="shared" si="3"/>
        <v>0</v>
      </c>
    </row>
    <row r="59" spans="1:26" x14ac:dyDescent="0.25">
      <c r="A59" s="80" t="s">
        <v>1486</v>
      </c>
      <c r="B59" t="s">
        <v>1373</v>
      </c>
      <c r="C59" t="s">
        <v>1487</v>
      </c>
      <c r="D59" t="s">
        <v>187</v>
      </c>
      <c r="E59" t="s">
        <v>135</v>
      </c>
      <c r="F59" t="s">
        <v>1463</v>
      </c>
      <c r="G59" t="s">
        <v>874</v>
      </c>
      <c r="H59" t="s">
        <v>128</v>
      </c>
      <c r="I59" s="80" t="s">
        <v>1392</v>
      </c>
      <c r="J59" s="80" t="s">
        <v>1393</v>
      </c>
      <c r="K59" t="s">
        <v>720</v>
      </c>
      <c r="L59" t="s">
        <v>129</v>
      </c>
      <c r="M59" t="s">
        <v>129</v>
      </c>
      <c r="N59" t="s">
        <v>129</v>
      </c>
      <c r="O59" s="54">
        <v>45436.564049143519</v>
      </c>
      <c r="P59" t="s">
        <v>129</v>
      </c>
      <c r="Q59" s="2">
        <v>45441</v>
      </c>
      <c r="R59" s="2">
        <v>45454</v>
      </c>
      <c r="S59" s="2">
        <v>45323</v>
      </c>
      <c r="T59" s="2">
        <v>45657</v>
      </c>
      <c r="U59" s="2">
        <v>45442</v>
      </c>
      <c r="V59" t="s">
        <v>129</v>
      </c>
      <c r="W59">
        <f t="shared" si="0"/>
        <v>5</v>
      </c>
      <c r="X59">
        <f t="shared" si="1"/>
        <v>2024</v>
      </c>
      <c r="Y59">
        <f t="shared" si="2"/>
        <v>0</v>
      </c>
      <c r="Z59">
        <f t="shared" si="3"/>
        <v>0</v>
      </c>
    </row>
    <row r="60" spans="1:26" x14ac:dyDescent="0.25">
      <c r="A60" s="80" t="s">
        <v>1488</v>
      </c>
      <c r="B60" t="s">
        <v>1373</v>
      </c>
      <c r="C60" t="s">
        <v>1421</v>
      </c>
      <c r="D60" t="s">
        <v>187</v>
      </c>
      <c r="E60" t="s">
        <v>135</v>
      </c>
      <c r="F60" t="s">
        <v>1463</v>
      </c>
      <c r="G60" t="s">
        <v>874</v>
      </c>
      <c r="H60" t="s">
        <v>128</v>
      </c>
      <c r="I60" s="80" t="s">
        <v>1392</v>
      </c>
      <c r="J60" s="80" t="s">
        <v>1393</v>
      </c>
      <c r="K60" t="s">
        <v>720</v>
      </c>
      <c r="L60" t="s">
        <v>129</v>
      </c>
      <c r="M60" t="s">
        <v>129</v>
      </c>
      <c r="N60" t="s">
        <v>129</v>
      </c>
      <c r="O60" s="54">
        <v>45436.564044178238</v>
      </c>
      <c r="P60" t="s">
        <v>129</v>
      </c>
      <c r="Q60" s="2">
        <v>45441</v>
      </c>
      <c r="R60" s="2">
        <v>45454</v>
      </c>
      <c r="S60" s="2">
        <v>45323</v>
      </c>
      <c r="T60" s="2">
        <v>45657</v>
      </c>
      <c r="U60" s="2">
        <v>45442</v>
      </c>
      <c r="V60" s="2">
        <v>45453</v>
      </c>
      <c r="W60">
        <f t="shared" si="0"/>
        <v>5</v>
      </c>
      <c r="X60">
        <f t="shared" si="1"/>
        <v>2024</v>
      </c>
      <c r="Y60">
        <f t="shared" si="2"/>
        <v>0</v>
      </c>
      <c r="Z60">
        <f t="shared" si="3"/>
        <v>0</v>
      </c>
    </row>
    <row r="61" spans="1:26" x14ac:dyDescent="0.25">
      <c r="A61" s="80" t="s">
        <v>1489</v>
      </c>
      <c r="B61" t="s">
        <v>1373</v>
      </c>
      <c r="C61" t="s">
        <v>1490</v>
      </c>
      <c r="D61" t="s">
        <v>187</v>
      </c>
      <c r="E61" t="s">
        <v>135</v>
      </c>
      <c r="F61" t="s">
        <v>1463</v>
      </c>
      <c r="G61" t="s">
        <v>874</v>
      </c>
      <c r="H61" t="s">
        <v>128</v>
      </c>
      <c r="I61" s="80" t="s">
        <v>1392</v>
      </c>
      <c r="J61" s="80" t="s">
        <v>1393</v>
      </c>
      <c r="K61" t="s">
        <v>720</v>
      </c>
      <c r="L61" t="s">
        <v>129</v>
      </c>
      <c r="M61" t="s">
        <v>129</v>
      </c>
      <c r="N61" t="s">
        <v>129</v>
      </c>
      <c r="O61" s="54">
        <v>45436.564038506942</v>
      </c>
      <c r="P61" t="s">
        <v>129</v>
      </c>
      <c r="Q61" s="2">
        <v>45441</v>
      </c>
      <c r="R61" s="2">
        <v>45454</v>
      </c>
      <c r="S61" s="2">
        <v>45323</v>
      </c>
      <c r="T61" s="2">
        <v>45657</v>
      </c>
      <c r="U61" s="2">
        <v>45442</v>
      </c>
      <c r="V61" t="s">
        <v>129</v>
      </c>
      <c r="W61">
        <f t="shared" si="0"/>
        <v>5</v>
      </c>
      <c r="X61">
        <f t="shared" si="1"/>
        <v>2024</v>
      </c>
      <c r="Y61">
        <f t="shared" si="2"/>
        <v>0</v>
      </c>
      <c r="Z61">
        <f t="shared" si="3"/>
        <v>0</v>
      </c>
    </row>
    <row r="62" spans="1:26" x14ac:dyDescent="0.25">
      <c r="A62" s="80" t="s">
        <v>1491</v>
      </c>
      <c r="B62" t="s">
        <v>1373</v>
      </c>
      <c r="C62" t="s">
        <v>1492</v>
      </c>
      <c r="D62" t="s">
        <v>187</v>
      </c>
      <c r="E62" t="s">
        <v>135</v>
      </c>
      <c r="F62" t="s">
        <v>1463</v>
      </c>
      <c r="G62" t="s">
        <v>874</v>
      </c>
      <c r="H62" t="s">
        <v>128</v>
      </c>
      <c r="I62" s="80" t="s">
        <v>1392</v>
      </c>
      <c r="J62" s="80" t="s">
        <v>1393</v>
      </c>
      <c r="K62" t="s">
        <v>720</v>
      </c>
      <c r="L62" t="s">
        <v>129</v>
      </c>
      <c r="M62" t="s">
        <v>129</v>
      </c>
      <c r="N62" t="s">
        <v>129</v>
      </c>
      <c r="O62" s="54">
        <v>45436.564033449074</v>
      </c>
      <c r="P62" t="s">
        <v>129</v>
      </c>
      <c r="Q62" s="2">
        <v>45441</v>
      </c>
      <c r="R62" s="2">
        <v>45454</v>
      </c>
      <c r="S62" s="2">
        <v>45323</v>
      </c>
      <c r="T62" s="2">
        <v>45657</v>
      </c>
      <c r="U62" s="2">
        <v>45442</v>
      </c>
      <c r="V62" t="s">
        <v>129</v>
      </c>
      <c r="W62">
        <f t="shared" si="0"/>
        <v>5</v>
      </c>
      <c r="X62">
        <f t="shared" si="1"/>
        <v>2024</v>
      </c>
      <c r="Y62">
        <f t="shared" si="2"/>
        <v>0</v>
      </c>
      <c r="Z62">
        <f t="shared" si="3"/>
        <v>0</v>
      </c>
    </row>
    <row r="63" spans="1:26" x14ac:dyDescent="0.25">
      <c r="A63" s="80" t="s">
        <v>1493</v>
      </c>
      <c r="B63" t="s">
        <v>1373</v>
      </c>
      <c r="C63" t="s">
        <v>1494</v>
      </c>
      <c r="D63" t="s">
        <v>187</v>
      </c>
      <c r="E63" t="s">
        <v>135</v>
      </c>
      <c r="F63" t="s">
        <v>1463</v>
      </c>
      <c r="G63" t="s">
        <v>874</v>
      </c>
      <c r="H63" t="s">
        <v>128</v>
      </c>
      <c r="I63" s="80" t="s">
        <v>1392</v>
      </c>
      <c r="J63" s="80" t="s">
        <v>1393</v>
      </c>
      <c r="K63" t="s">
        <v>720</v>
      </c>
      <c r="L63" t="s">
        <v>129</v>
      </c>
      <c r="M63" t="s">
        <v>129</v>
      </c>
      <c r="N63" t="s">
        <v>129</v>
      </c>
      <c r="O63" s="54">
        <v>45436.564028263892</v>
      </c>
      <c r="P63" t="s">
        <v>129</v>
      </c>
      <c r="Q63" s="2">
        <v>45441</v>
      </c>
      <c r="R63" s="2">
        <v>45454</v>
      </c>
      <c r="S63" s="2">
        <v>45323</v>
      </c>
      <c r="T63" s="2">
        <v>45657</v>
      </c>
      <c r="U63" s="2">
        <v>45442</v>
      </c>
      <c r="V63" t="s">
        <v>129</v>
      </c>
      <c r="W63">
        <f t="shared" si="0"/>
        <v>5</v>
      </c>
      <c r="X63">
        <f t="shared" si="1"/>
        <v>2024</v>
      </c>
      <c r="Y63">
        <f t="shared" si="2"/>
        <v>0</v>
      </c>
      <c r="Z63">
        <f t="shared" si="3"/>
        <v>0</v>
      </c>
    </row>
    <row r="64" spans="1:26" x14ac:dyDescent="0.25">
      <c r="A64" s="80" t="s">
        <v>1495</v>
      </c>
      <c r="B64" t="s">
        <v>1373</v>
      </c>
      <c r="C64" t="s">
        <v>1496</v>
      </c>
      <c r="D64" t="s">
        <v>187</v>
      </c>
      <c r="E64" t="s">
        <v>135</v>
      </c>
      <c r="F64" t="s">
        <v>1463</v>
      </c>
      <c r="G64" t="s">
        <v>806</v>
      </c>
      <c r="H64" t="s">
        <v>128</v>
      </c>
      <c r="I64" s="80" t="s">
        <v>1392</v>
      </c>
      <c r="J64" s="80" t="s">
        <v>1393</v>
      </c>
      <c r="K64" t="s">
        <v>720</v>
      </c>
      <c r="L64" t="s">
        <v>129</v>
      </c>
      <c r="M64" t="s">
        <v>129</v>
      </c>
      <c r="N64" t="s">
        <v>129</v>
      </c>
      <c r="O64" s="54">
        <v>45436.564021805556</v>
      </c>
      <c r="P64" t="s">
        <v>129</v>
      </c>
      <c r="Q64" s="2">
        <v>45441</v>
      </c>
      <c r="R64" s="2">
        <v>45454</v>
      </c>
      <c r="S64" s="2">
        <v>45323</v>
      </c>
      <c r="T64" s="2">
        <v>45657</v>
      </c>
      <c r="U64" s="2">
        <v>45443</v>
      </c>
      <c r="V64" t="s">
        <v>129</v>
      </c>
      <c r="W64">
        <f t="shared" si="0"/>
        <v>5</v>
      </c>
      <c r="X64">
        <f t="shared" si="1"/>
        <v>2024</v>
      </c>
      <c r="Y64">
        <f t="shared" si="2"/>
        <v>0</v>
      </c>
      <c r="Z64">
        <f t="shared" si="3"/>
        <v>0</v>
      </c>
    </row>
    <row r="65" spans="1:26" x14ac:dyDescent="0.25">
      <c r="A65" s="80" t="s">
        <v>1497</v>
      </c>
      <c r="B65" t="s">
        <v>1373</v>
      </c>
      <c r="C65" t="s">
        <v>1498</v>
      </c>
      <c r="D65" t="s">
        <v>187</v>
      </c>
      <c r="E65" t="s">
        <v>135</v>
      </c>
      <c r="F65" t="s">
        <v>1463</v>
      </c>
      <c r="G65" t="s">
        <v>874</v>
      </c>
      <c r="H65" t="s">
        <v>128</v>
      </c>
      <c r="I65" s="80" t="s">
        <v>1392</v>
      </c>
      <c r="J65" s="80" t="s">
        <v>1393</v>
      </c>
      <c r="K65" t="s">
        <v>720</v>
      </c>
      <c r="L65" t="s">
        <v>129</v>
      </c>
      <c r="M65" t="s">
        <v>129</v>
      </c>
      <c r="N65" t="s">
        <v>129</v>
      </c>
      <c r="O65" s="54">
        <v>45436.564016377313</v>
      </c>
      <c r="P65" t="s">
        <v>129</v>
      </c>
      <c r="Q65" s="2">
        <v>45441</v>
      </c>
      <c r="R65" s="2">
        <v>45454</v>
      </c>
      <c r="S65" s="2">
        <v>45323</v>
      </c>
      <c r="T65" s="2">
        <v>45657</v>
      </c>
      <c r="U65" s="2">
        <v>45442</v>
      </c>
      <c r="V65" t="s">
        <v>129</v>
      </c>
      <c r="W65">
        <f t="shared" si="0"/>
        <v>5</v>
      </c>
      <c r="X65">
        <f t="shared" si="1"/>
        <v>2024</v>
      </c>
      <c r="Y65">
        <f t="shared" si="2"/>
        <v>0</v>
      </c>
      <c r="Z65">
        <f t="shared" si="3"/>
        <v>0</v>
      </c>
    </row>
    <row r="66" spans="1:26" x14ac:dyDescent="0.25">
      <c r="A66" s="80" t="s">
        <v>1499</v>
      </c>
      <c r="B66" t="s">
        <v>1373</v>
      </c>
      <c r="C66" t="s">
        <v>1500</v>
      </c>
      <c r="D66" t="s">
        <v>187</v>
      </c>
      <c r="E66" t="s">
        <v>135</v>
      </c>
      <c r="F66" t="s">
        <v>1463</v>
      </c>
      <c r="G66" t="s">
        <v>806</v>
      </c>
      <c r="H66" t="s">
        <v>128</v>
      </c>
      <c r="I66" s="80" t="s">
        <v>1392</v>
      </c>
      <c r="J66" s="80" t="s">
        <v>1393</v>
      </c>
      <c r="K66" t="s">
        <v>720</v>
      </c>
      <c r="L66" t="s">
        <v>129</v>
      </c>
      <c r="M66" t="s">
        <v>129</v>
      </c>
      <c r="N66" t="s">
        <v>129</v>
      </c>
      <c r="O66" s="54">
        <v>45436.564010150461</v>
      </c>
      <c r="P66" t="s">
        <v>129</v>
      </c>
      <c r="Q66" s="2">
        <v>45441</v>
      </c>
      <c r="R66" s="2">
        <v>45454</v>
      </c>
      <c r="S66" s="2">
        <v>45323</v>
      </c>
      <c r="T66" s="2">
        <v>45657</v>
      </c>
      <c r="U66" s="2">
        <v>45443</v>
      </c>
      <c r="V66" t="s">
        <v>129</v>
      </c>
      <c r="W66">
        <f t="shared" ref="W66:W129" si="4">MONTH(O66)</f>
        <v>5</v>
      </c>
      <c r="X66">
        <f t="shared" ref="X66:X129" si="5">YEAR(O66)</f>
        <v>2024</v>
      </c>
      <c r="Y66">
        <f t="shared" ref="Y66:Y129" si="6">IFERROR(MONTH(P66),0)</f>
        <v>0</v>
      </c>
      <c r="Z66">
        <f t="shared" ref="Z66:Z129" si="7">IFERROR(YEAR(P66),0)</f>
        <v>0</v>
      </c>
    </row>
    <row r="67" spans="1:26" x14ac:dyDescent="0.25">
      <c r="A67" s="80" t="s">
        <v>800</v>
      </c>
      <c r="B67" t="s">
        <v>124</v>
      </c>
      <c r="C67" t="s">
        <v>801</v>
      </c>
      <c r="D67" t="s">
        <v>187</v>
      </c>
      <c r="E67" t="s">
        <v>135</v>
      </c>
      <c r="F67" t="s">
        <v>805</v>
      </c>
      <c r="G67" t="s">
        <v>806</v>
      </c>
      <c r="H67" t="s">
        <v>128</v>
      </c>
      <c r="I67" t="s">
        <v>129</v>
      </c>
      <c r="J67" s="80" t="s">
        <v>719</v>
      </c>
      <c r="K67" t="s">
        <v>720</v>
      </c>
      <c r="L67" t="s">
        <v>129</v>
      </c>
      <c r="M67" t="s">
        <v>570</v>
      </c>
      <c r="N67" t="s">
        <v>129</v>
      </c>
      <c r="O67" s="54">
        <v>45436.352913449075</v>
      </c>
      <c r="P67" t="s">
        <v>129</v>
      </c>
      <c r="Q67" s="2">
        <v>45455</v>
      </c>
      <c r="R67" s="2">
        <v>45468</v>
      </c>
      <c r="S67" s="2">
        <v>45292</v>
      </c>
      <c r="T67" s="2">
        <v>45657</v>
      </c>
      <c r="U67" s="2">
        <v>45456</v>
      </c>
      <c r="V67" t="s">
        <v>129</v>
      </c>
      <c r="W67">
        <f t="shared" si="4"/>
        <v>5</v>
      </c>
      <c r="X67">
        <f t="shared" si="5"/>
        <v>2024</v>
      </c>
      <c r="Y67">
        <f t="shared" si="6"/>
        <v>0</v>
      </c>
      <c r="Z67">
        <f t="shared" si="7"/>
        <v>0</v>
      </c>
    </row>
    <row r="68" spans="1:26" x14ac:dyDescent="0.25">
      <c r="A68" s="80" t="s">
        <v>802</v>
      </c>
      <c r="B68" t="s">
        <v>124</v>
      </c>
      <c r="C68" t="s">
        <v>803</v>
      </c>
      <c r="D68" t="s">
        <v>187</v>
      </c>
      <c r="E68" t="s">
        <v>135</v>
      </c>
      <c r="F68" t="s">
        <v>805</v>
      </c>
      <c r="G68" t="s">
        <v>806</v>
      </c>
      <c r="H68" t="s">
        <v>128</v>
      </c>
      <c r="I68" t="s">
        <v>129</v>
      </c>
      <c r="J68" s="80" t="s">
        <v>719</v>
      </c>
      <c r="K68" t="s">
        <v>720</v>
      </c>
      <c r="L68" t="s">
        <v>129</v>
      </c>
      <c r="M68" t="s">
        <v>570</v>
      </c>
      <c r="N68" t="s">
        <v>129</v>
      </c>
      <c r="O68" s="54">
        <v>45435.742071018518</v>
      </c>
      <c r="P68" t="s">
        <v>129</v>
      </c>
      <c r="Q68" s="2">
        <v>45455</v>
      </c>
      <c r="R68" s="2">
        <v>45468</v>
      </c>
      <c r="S68" s="2">
        <v>45292</v>
      </c>
      <c r="T68" s="2">
        <v>45657</v>
      </c>
      <c r="U68" s="2">
        <v>45456</v>
      </c>
      <c r="V68" t="s">
        <v>129</v>
      </c>
      <c r="W68">
        <f t="shared" si="4"/>
        <v>5</v>
      </c>
      <c r="X68">
        <f t="shared" si="5"/>
        <v>2024</v>
      </c>
      <c r="Y68">
        <f t="shared" si="6"/>
        <v>0</v>
      </c>
      <c r="Z68">
        <f t="shared" si="7"/>
        <v>0</v>
      </c>
    </row>
    <row r="69" spans="1:26" x14ac:dyDescent="0.25">
      <c r="A69" s="80" t="s">
        <v>807</v>
      </c>
      <c r="B69" t="s">
        <v>124</v>
      </c>
      <c r="C69" t="s">
        <v>808</v>
      </c>
      <c r="D69" t="s">
        <v>187</v>
      </c>
      <c r="E69" t="s">
        <v>288</v>
      </c>
      <c r="F69" t="s">
        <v>62</v>
      </c>
      <c r="G69" t="s">
        <v>104</v>
      </c>
      <c r="H69" t="s">
        <v>128</v>
      </c>
      <c r="I69" t="s">
        <v>129</v>
      </c>
      <c r="J69" s="80" t="s">
        <v>130</v>
      </c>
      <c r="K69" t="s">
        <v>131</v>
      </c>
      <c r="L69" t="s">
        <v>129</v>
      </c>
      <c r="M69" t="s">
        <v>129</v>
      </c>
      <c r="N69" t="s">
        <v>129</v>
      </c>
      <c r="O69" s="54">
        <v>45435.734982164351</v>
      </c>
      <c r="P69" t="s">
        <v>129</v>
      </c>
      <c r="Q69" s="2">
        <v>45435</v>
      </c>
      <c r="R69" s="2">
        <v>45462</v>
      </c>
      <c r="S69" s="2">
        <v>45292</v>
      </c>
      <c r="T69" s="2">
        <v>45657</v>
      </c>
      <c r="U69" s="2">
        <v>45446</v>
      </c>
      <c r="V69" t="s">
        <v>129</v>
      </c>
      <c r="W69">
        <f t="shared" si="4"/>
        <v>5</v>
      </c>
      <c r="X69">
        <f t="shared" si="5"/>
        <v>2024</v>
      </c>
      <c r="Y69">
        <f t="shared" si="6"/>
        <v>0</v>
      </c>
      <c r="Z69">
        <f t="shared" si="7"/>
        <v>0</v>
      </c>
    </row>
    <row r="70" spans="1:26" x14ac:dyDescent="0.25">
      <c r="A70" s="80" t="s">
        <v>822</v>
      </c>
      <c r="B70" t="s">
        <v>124</v>
      </c>
      <c r="C70" t="s">
        <v>823</v>
      </c>
      <c r="D70" t="s">
        <v>187</v>
      </c>
      <c r="E70" t="s">
        <v>135</v>
      </c>
      <c r="F70" t="s">
        <v>62</v>
      </c>
      <c r="G70" t="s">
        <v>104</v>
      </c>
      <c r="H70" t="s">
        <v>128</v>
      </c>
      <c r="I70" t="s">
        <v>129</v>
      </c>
      <c r="J70" s="80" t="s">
        <v>130</v>
      </c>
      <c r="K70" t="s">
        <v>131</v>
      </c>
      <c r="L70" t="s">
        <v>129</v>
      </c>
      <c r="M70" t="s">
        <v>129</v>
      </c>
      <c r="N70" t="s">
        <v>129</v>
      </c>
      <c r="O70" s="54">
        <v>45434.989611944446</v>
      </c>
      <c r="P70" t="s">
        <v>129</v>
      </c>
      <c r="Q70" s="2">
        <v>45434</v>
      </c>
      <c r="R70" s="2">
        <v>45447</v>
      </c>
      <c r="S70" s="2">
        <v>45292</v>
      </c>
      <c r="T70" s="2">
        <v>45657</v>
      </c>
      <c r="U70" s="2">
        <v>45435</v>
      </c>
      <c r="V70" t="s">
        <v>129</v>
      </c>
      <c r="W70">
        <f t="shared" si="4"/>
        <v>5</v>
      </c>
      <c r="X70">
        <f t="shared" si="5"/>
        <v>2024</v>
      </c>
      <c r="Y70">
        <f t="shared" si="6"/>
        <v>0</v>
      </c>
      <c r="Z70">
        <f t="shared" si="7"/>
        <v>0</v>
      </c>
    </row>
    <row r="71" spans="1:26" x14ac:dyDescent="0.25">
      <c r="A71" s="80" t="s">
        <v>824</v>
      </c>
      <c r="B71" t="s">
        <v>124</v>
      </c>
      <c r="C71" t="s">
        <v>825</v>
      </c>
      <c r="D71" t="s">
        <v>187</v>
      </c>
      <c r="E71" t="s">
        <v>135</v>
      </c>
      <c r="F71" t="s">
        <v>62</v>
      </c>
      <c r="G71" t="s">
        <v>103</v>
      </c>
      <c r="H71" t="s">
        <v>128</v>
      </c>
      <c r="I71" t="s">
        <v>129</v>
      </c>
      <c r="J71" s="80" t="s">
        <v>130</v>
      </c>
      <c r="K71" t="s">
        <v>131</v>
      </c>
      <c r="L71" t="s">
        <v>129</v>
      </c>
      <c r="M71" t="s">
        <v>129</v>
      </c>
      <c r="N71" t="s">
        <v>129</v>
      </c>
      <c r="O71" s="54">
        <v>45434.987278518522</v>
      </c>
      <c r="P71" t="s">
        <v>129</v>
      </c>
      <c r="Q71" s="2">
        <v>45435</v>
      </c>
      <c r="R71" s="2">
        <v>45462</v>
      </c>
      <c r="S71" s="2">
        <v>45292</v>
      </c>
      <c r="T71" s="2">
        <v>45657</v>
      </c>
      <c r="U71" s="2">
        <v>45435</v>
      </c>
      <c r="V71" t="s">
        <v>129</v>
      </c>
      <c r="W71">
        <f t="shared" si="4"/>
        <v>5</v>
      </c>
      <c r="X71">
        <f t="shared" si="5"/>
        <v>2024</v>
      </c>
      <c r="Y71">
        <f t="shared" si="6"/>
        <v>0</v>
      </c>
      <c r="Z71">
        <f t="shared" si="7"/>
        <v>0</v>
      </c>
    </row>
    <row r="72" spans="1:26" x14ac:dyDescent="0.25">
      <c r="A72" s="80" t="s">
        <v>1501</v>
      </c>
      <c r="B72" t="s">
        <v>1348</v>
      </c>
      <c r="C72" t="s">
        <v>1502</v>
      </c>
      <c r="D72" t="s">
        <v>134</v>
      </c>
      <c r="E72" t="s">
        <v>127</v>
      </c>
      <c r="F72" t="s">
        <v>64</v>
      </c>
      <c r="G72" t="s">
        <v>102</v>
      </c>
      <c r="H72" t="s">
        <v>212</v>
      </c>
      <c r="I72" s="80" t="s">
        <v>931</v>
      </c>
      <c r="J72" s="80" t="s">
        <v>932</v>
      </c>
      <c r="K72" t="s">
        <v>131</v>
      </c>
      <c r="L72" t="s">
        <v>129</v>
      </c>
      <c r="M72" t="s">
        <v>129</v>
      </c>
      <c r="N72" t="s">
        <v>129</v>
      </c>
      <c r="O72" s="54">
        <v>45434.517471192128</v>
      </c>
      <c r="P72" t="s">
        <v>129</v>
      </c>
      <c r="Q72" s="2">
        <v>45462</v>
      </c>
      <c r="R72" s="2">
        <v>45475</v>
      </c>
      <c r="S72" s="2">
        <v>45292</v>
      </c>
      <c r="T72" s="2">
        <v>45657</v>
      </c>
      <c r="U72" t="s">
        <v>129</v>
      </c>
      <c r="V72" t="s">
        <v>129</v>
      </c>
      <c r="W72">
        <f t="shared" si="4"/>
        <v>5</v>
      </c>
      <c r="X72">
        <f t="shared" si="5"/>
        <v>2024</v>
      </c>
      <c r="Y72">
        <f t="shared" si="6"/>
        <v>0</v>
      </c>
      <c r="Z72">
        <f t="shared" si="7"/>
        <v>0</v>
      </c>
    </row>
    <row r="73" spans="1:26" x14ac:dyDescent="0.25">
      <c r="A73" s="80" t="s">
        <v>1503</v>
      </c>
      <c r="B73" t="s">
        <v>1348</v>
      </c>
      <c r="C73" t="s">
        <v>1504</v>
      </c>
      <c r="D73" t="s">
        <v>187</v>
      </c>
      <c r="E73" t="s">
        <v>127</v>
      </c>
      <c r="F73" t="s">
        <v>63</v>
      </c>
      <c r="G73" t="s">
        <v>103</v>
      </c>
      <c r="H73" t="s">
        <v>128</v>
      </c>
      <c r="I73" s="80" t="s">
        <v>1354</v>
      </c>
      <c r="J73" s="80" t="s">
        <v>1351</v>
      </c>
      <c r="K73" t="s">
        <v>131</v>
      </c>
      <c r="L73" t="s">
        <v>129</v>
      </c>
      <c r="M73" t="s">
        <v>129</v>
      </c>
      <c r="N73" t="s">
        <v>129</v>
      </c>
      <c r="O73" s="54">
        <v>45434.010251099535</v>
      </c>
      <c r="P73" t="s">
        <v>129</v>
      </c>
      <c r="Q73" s="2">
        <v>45435</v>
      </c>
      <c r="R73" s="2">
        <v>45461</v>
      </c>
      <c r="S73" s="2">
        <v>45352</v>
      </c>
      <c r="T73" s="2">
        <v>45473</v>
      </c>
      <c r="U73" s="2">
        <v>45443</v>
      </c>
      <c r="V73" t="s">
        <v>129</v>
      </c>
      <c r="W73">
        <f t="shared" si="4"/>
        <v>5</v>
      </c>
      <c r="X73">
        <f t="shared" si="5"/>
        <v>2024</v>
      </c>
      <c r="Y73">
        <f t="shared" si="6"/>
        <v>0</v>
      </c>
      <c r="Z73">
        <f t="shared" si="7"/>
        <v>0</v>
      </c>
    </row>
    <row r="74" spans="1:26" x14ac:dyDescent="0.25">
      <c r="A74" s="80" t="s">
        <v>1505</v>
      </c>
      <c r="B74" t="s">
        <v>1348</v>
      </c>
      <c r="C74" t="s">
        <v>1506</v>
      </c>
      <c r="D74" t="s">
        <v>187</v>
      </c>
      <c r="E74" t="s">
        <v>127</v>
      </c>
      <c r="F74" t="s">
        <v>62</v>
      </c>
      <c r="G74" t="s">
        <v>103</v>
      </c>
      <c r="H74" t="s">
        <v>128</v>
      </c>
      <c r="I74" s="80" t="s">
        <v>1354</v>
      </c>
      <c r="J74" s="80" t="s">
        <v>1351</v>
      </c>
      <c r="K74" t="s">
        <v>131</v>
      </c>
      <c r="L74" t="s">
        <v>129</v>
      </c>
      <c r="M74" t="s">
        <v>129</v>
      </c>
      <c r="N74" t="s">
        <v>129</v>
      </c>
      <c r="O74" s="54">
        <v>45434.009560659724</v>
      </c>
      <c r="P74" t="s">
        <v>129</v>
      </c>
      <c r="Q74" s="2">
        <v>45435</v>
      </c>
      <c r="R74" s="2">
        <v>45462</v>
      </c>
      <c r="S74" s="2">
        <v>45352</v>
      </c>
      <c r="T74" s="2">
        <v>45473</v>
      </c>
      <c r="U74" s="2">
        <v>45442</v>
      </c>
      <c r="V74" t="s">
        <v>129</v>
      </c>
      <c r="W74">
        <f t="shared" si="4"/>
        <v>5</v>
      </c>
      <c r="X74">
        <f t="shared" si="5"/>
        <v>2024</v>
      </c>
      <c r="Y74">
        <f t="shared" si="6"/>
        <v>0</v>
      </c>
      <c r="Z74">
        <f t="shared" si="7"/>
        <v>0</v>
      </c>
    </row>
    <row r="75" spans="1:26" x14ac:dyDescent="0.25">
      <c r="A75" s="80" t="s">
        <v>1507</v>
      </c>
      <c r="B75" t="s">
        <v>1473</v>
      </c>
      <c r="C75" t="s">
        <v>1508</v>
      </c>
      <c r="D75" t="s">
        <v>148</v>
      </c>
      <c r="E75" t="s">
        <v>211</v>
      </c>
      <c r="F75" t="s">
        <v>62</v>
      </c>
      <c r="G75" t="s">
        <v>103</v>
      </c>
      <c r="H75" t="s">
        <v>128</v>
      </c>
      <c r="I75" s="80" t="s">
        <v>1354</v>
      </c>
      <c r="J75" s="80" t="s">
        <v>1351</v>
      </c>
      <c r="K75" t="s">
        <v>131</v>
      </c>
      <c r="L75" t="s">
        <v>129</v>
      </c>
      <c r="M75" t="s">
        <v>129</v>
      </c>
      <c r="N75" t="s">
        <v>129</v>
      </c>
      <c r="O75" s="54">
        <v>45434.00903050926</v>
      </c>
      <c r="P75" s="54">
        <v>45447.554365046293</v>
      </c>
      <c r="Q75" s="2">
        <v>45435</v>
      </c>
      <c r="R75" s="2">
        <v>45462</v>
      </c>
      <c r="S75" s="2">
        <v>45352</v>
      </c>
      <c r="T75" s="2">
        <v>45473</v>
      </c>
      <c r="U75" s="2">
        <v>45436</v>
      </c>
      <c r="V75" s="2">
        <v>45447</v>
      </c>
      <c r="W75">
        <f t="shared" si="4"/>
        <v>5</v>
      </c>
      <c r="X75">
        <f t="shared" si="5"/>
        <v>2024</v>
      </c>
      <c r="Y75">
        <f t="shared" si="6"/>
        <v>6</v>
      </c>
      <c r="Z75">
        <f t="shared" si="7"/>
        <v>2024</v>
      </c>
    </row>
    <row r="76" spans="1:26" x14ac:dyDescent="0.25">
      <c r="A76" s="80" t="s">
        <v>1509</v>
      </c>
      <c r="B76" t="s">
        <v>1348</v>
      </c>
      <c r="C76" t="s">
        <v>1510</v>
      </c>
      <c r="D76" t="s">
        <v>187</v>
      </c>
      <c r="E76" t="s">
        <v>416</v>
      </c>
      <c r="F76" t="s">
        <v>62</v>
      </c>
      <c r="G76" t="s">
        <v>103</v>
      </c>
      <c r="H76" t="s">
        <v>128</v>
      </c>
      <c r="I76" s="80" t="s">
        <v>1354</v>
      </c>
      <c r="J76" s="80" t="s">
        <v>1351</v>
      </c>
      <c r="K76" t="s">
        <v>131</v>
      </c>
      <c r="L76" t="s">
        <v>129</v>
      </c>
      <c r="M76" t="s">
        <v>129</v>
      </c>
      <c r="N76" t="s">
        <v>129</v>
      </c>
      <c r="O76" s="54">
        <v>45434.006999513891</v>
      </c>
      <c r="P76" t="s">
        <v>129</v>
      </c>
      <c r="Q76" s="2">
        <v>45435</v>
      </c>
      <c r="R76" s="2">
        <v>45462</v>
      </c>
      <c r="S76" s="2">
        <v>45352</v>
      </c>
      <c r="T76" s="2">
        <v>45473</v>
      </c>
      <c r="U76" s="2">
        <v>45435</v>
      </c>
      <c r="V76" t="s">
        <v>129</v>
      </c>
      <c r="W76">
        <f t="shared" si="4"/>
        <v>5</v>
      </c>
      <c r="X76">
        <f t="shared" si="5"/>
        <v>2024</v>
      </c>
      <c r="Y76">
        <f t="shared" si="6"/>
        <v>0</v>
      </c>
      <c r="Z76">
        <f t="shared" si="7"/>
        <v>0</v>
      </c>
    </row>
    <row r="77" spans="1:26" x14ac:dyDescent="0.25">
      <c r="A77" s="80" t="s">
        <v>1511</v>
      </c>
      <c r="B77" t="s">
        <v>1473</v>
      </c>
      <c r="C77" t="s">
        <v>1512</v>
      </c>
      <c r="D77" t="s">
        <v>1513</v>
      </c>
      <c r="E77" t="s">
        <v>416</v>
      </c>
      <c r="F77" t="s">
        <v>62</v>
      </c>
      <c r="G77" t="s">
        <v>104</v>
      </c>
      <c r="H77" t="s">
        <v>128</v>
      </c>
      <c r="I77" s="80" t="s">
        <v>1514</v>
      </c>
      <c r="J77" s="80" t="s">
        <v>1372</v>
      </c>
      <c r="K77" t="s">
        <v>131</v>
      </c>
      <c r="L77" t="s">
        <v>129</v>
      </c>
      <c r="M77" t="s">
        <v>129</v>
      </c>
      <c r="N77" t="s">
        <v>129</v>
      </c>
      <c r="O77" s="54">
        <v>45433.528255740741</v>
      </c>
      <c r="P77" s="54">
        <v>45439.433217280093</v>
      </c>
      <c r="Q77" s="2">
        <v>45435</v>
      </c>
      <c r="R77" s="2">
        <v>45462</v>
      </c>
      <c r="S77" s="2">
        <v>45292</v>
      </c>
      <c r="T77" s="2">
        <v>45657</v>
      </c>
      <c r="U77" s="2">
        <v>45435</v>
      </c>
      <c r="V77" s="2">
        <v>45439</v>
      </c>
      <c r="W77">
        <f t="shared" si="4"/>
        <v>5</v>
      </c>
      <c r="X77">
        <f t="shared" si="5"/>
        <v>2024</v>
      </c>
      <c r="Y77">
        <f t="shared" si="6"/>
        <v>5</v>
      </c>
      <c r="Z77">
        <f t="shared" si="7"/>
        <v>2024</v>
      </c>
    </row>
    <row r="78" spans="1:26" x14ac:dyDescent="0.25">
      <c r="A78" s="80" t="s">
        <v>1515</v>
      </c>
      <c r="B78" t="s">
        <v>1348</v>
      </c>
      <c r="C78" t="s">
        <v>1516</v>
      </c>
      <c r="D78" t="s">
        <v>187</v>
      </c>
      <c r="E78" t="s">
        <v>416</v>
      </c>
      <c r="F78" t="s">
        <v>63</v>
      </c>
      <c r="G78" t="s">
        <v>104</v>
      </c>
      <c r="H78" t="s">
        <v>128</v>
      </c>
      <c r="I78" s="80" t="s">
        <v>1517</v>
      </c>
      <c r="J78" s="80" t="s">
        <v>1448</v>
      </c>
      <c r="K78" t="s">
        <v>131</v>
      </c>
      <c r="L78" t="s">
        <v>129</v>
      </c>
      <c r="M78" t="s">
        <v>129</v>
      </c>
      <c r="N78" t="s">
        <v>129</v>
      </c>
      <c r="O78" s="54">
        <v>45433.408596689813</v>
      </c>
      <c r="P78" t="s">
        <v>129</v>
      </c>
      <c r="Q78" s="2">
        <v>45435</v>
      </c>
      <c r="R78" s="2">
        <v>45461</v>
      </c>
      <c r="S78" s="2">
        <v>45292</v>
      </c>
      <c r="T78" s="2">
        <v>45657</v>
      </c>
      <c r="U78" s="2">
        <v>45435</v>
      </c>
      <c r="V78" t="s">
        <v>129</v>
      </c>
      <c r="W78">
        <f t="shared" si="4"/>
        <v>5</v>
      </c>
      <c r="X78">
        <f t="shared" si="5"/>
        <v>2024</v>
      </c>
      <c r="Y78">
        <f t="shared" si="6"/>
        <v>0</v>
      </c>
      <c r="Z78">
        <f t="shared" si="7"/>
        <v>0</v>
      </c>
    </row>
    <row r="79" spans="1:26" x14ac:dyDescent="0.25">
      <c r="A79" s="80" t="s">
        <v>1518</v>
      </c>
      <c r="B79" t="s">
        <v>1373</v>
      </c>
      <c r="C79" t="s">
        <v>1519</v>
      </c>
      <c r="D79" t="s">
        <v>187</v>
      </c>
      <c r="E79" t="s">
        <v>211</v>
      </c>
      <c r="F79" t="s">
        <v>1463</v>
      </c>
      <c r="G79" t="s">
        <v>806</v>
      </c>
      <c r="H79" t="s">
        <v>128</v>
      </c>
      <c r="I79" s="80" t="s">
        <v>1520</v>
      </c>
      <c r="J79" s="80" t="s">
        <v>995</v>
      </c>
      <c r="K79" t="s">
        <v>720</v>
      </c>
      <c r="L79" t="s">
        <v>129</v>
      </c>
      <c r="M79" t="s">
        <v>129</v>
      </c>
      <c r="N79" t="s">
        <v>129</v>
      </c>
      <c r="O79" s="54">
        <v>45433.38061630787</v>
      </c>
      <c r="P79" t="s">
        <v>129</v>
      </c>
      <c r="Q79" s="2">
        <v>45441</v>
      </c>
      <c r="R79" s="2">
        <v>45454</v>
      </c>
      <c r="S79" s="2">
        <v>45292</v>
      </c>
      <c r="T79" s="2">
        <v>45657</v>
      </c>
      <c r="U79" s="2">
        <v>45443</v>
      </c>
      <c r="V79" t="s">
        <v>129</v>
      </c>
      <c r="W79">
        <f t="shared" si="4"/>
        <v>5</v>
      </c>
      <c r="X79">
        <f t="shared" si="5"/>
        <v>2024</v>
      </c>
      <c r="Y79">
        <f t="shared" si="6"/>
        <v>0</v>
      </c>
      <c r="Z79">
        <f t="shared" si="7"/>
        <v>0</v>
      </c>
    </row>
    <row r="80" spans="1:26" x14ac:dyDescent="0.25">
      <c r="A80" s="80" t="s">
        <v>1521</v>
      </c>
      <c r="B80" t="s">
        <v>1373</v>
      </c>
      <c r="C80" t="s">
        <v>1522</v>
      </c>
      <c r="D80" t="s">
        <v>1280</v>
      </c>
      <c r="E80" t="s">
        <v>127</v>
      </c>
      <c r="F80" t="s">
        <v>66</v>
      </c>
      <c r="G80" t="s">
        <v>102</v>
      </c>
      <c r="H80" t="s">
        <v>128</v>
      </c>
      <c r="I80" s="80" t="s">
        <v>1523</v>
      </c>
      <c r="J80" s="80" t="s">
        <v>1524</v>
      </c>
      <c r="K80" t="s">
        <v>131</v>
      </c>
      <c r="L80" t="s">
        <v>129</v>
      </c>
      <c r="M80" t="s">
        <v>129</v>
      </c>
      <c r="N80" t="s">
        <v>129</v>
      </c>
      <c r="O80" s="54">
        <v>45428.746752789353</v>
      </c>
      <c r="P80" t="s">
        <v>129</v>
      </c>
      <c r="Q80" s="2">
        <v>45476</v>
      </c>
      <c r="R80" s="2">
        <v>45489</v>
      </c>
      <c r="S80" s="2">
        <v>44265</v>
      </c>
      <c r="T80" s="2">
        <v>45291</v>
      </c>
      <c r="U80" t="s">
        <v>129</v>
      </c>
      <c r="V80" t="s">
        <v>129</v>
      </c>
      <c r="W80">
        <f t="shared" si="4"/>
        <v>5</v>
      </c>
      <c r="X80">
        <f t="shared" si="5"/>
        <v>2024</v>
      </c>
      <c r="Y80">
        <f t="shared" si="6"/>
        <v>0</v>
      </c>
      <c r="Z80">
        <f t="shared" si="7"/>
        <v>0</v>
      </c>
    </row>
    <row r="81" spans="1:26" x14ac:dyDescent="0.25">
      <c r="A81" s="80" t="s">
        <v>1525</v>
      </c>
      <c r="B81" t="s">
        <v>1373</v>
      </c>
      <c r="C81" t="s">
        <v>1526</v>
      </c>
      <c r="D81" t="s">
        <v>1280</v>
      </c>
      <c r="E81" t="s">
        <v>127</v>
      </c>
      <c r="F81" t="s">
        <v>66</v>
      </c>
      <c r="G81" t="s">
        <v>102</v>
      </c>
      <c r="H81" t="s">
        <v>128</v>
      </c>
      <c r="I81" s="80" t="s">
        <v>1523</v>
      </c>
      <c r="J81" s="80" t="s">
        <v>1524</v>
      </c>
      <c r="K81" t="s">
        <v>131</v>
      </c>
      <c r="L81" t="s">
        <v>129</v>
      </c>
      <c r="M81" t="s">
        <v>129</v>
      </c>
      <c r="N81" t="s">
        <v>129</v>
      </c>
      <c r="O81" s="54">
        <v>45428.74234128472</v>
      </c>
      <c r="P81" t="s">
        <v>129</v>
      </c>
      <c r="Q81" s="2">
        <v>45476</v>
      </c>
      <c r="R81" s="2">
        <v>45489</v>
      </c>
      <c r="S81" s="2">
        <v>44265</v>
      </c>
      <c r="T81" s="2">
        <v>45291</v>
      </c>
      <c r="U81" t="s">
        <v>129</v>
      </c>
      <c r="V81" t="s">
        <v>129</v>
      </c>
      <c r="W81">
        <f t="shared" si="4"/>
        <v>5</v>
      </c>
      <c r="X81">
        <f t="shared" si="5"/>
        <v>2024</v>
      </c>
      <c r="Y81">
        <f t="shared" si="6"/>
        <v>0</v>
      </c>
      <c r="Z81">
        <f t="shared" si="7"/>
        <v>0</v>
      </c>
    </row>
    <row r="82" spans="1:26" x14ac:dyDescent="0.25">
      <c r="A82" s="80" t="s">
        <v>1527</v>
      </c>
      <c r="B82" t="s">
        <v>1373</v>
      </c>
      <c r="C82" t="s">
        <v>1528</v>
      </c>
      <c r="D82" t="s">
        <v>187</v>
      </c>
      <c r="E82" t="s">
        <v>135</v>
      </c>
      <c r="F82" t="s">
        <v>62</v>
      </c>
      <c r="G82" t="s">
        <v>102</v>
      </c>
      <c r="H82" t="s">
        <v>128</v>
      </c>
      <c r="I82" s="80" t="s">
        <v>1529</v>
      </c>
      <c r="J82" s="80" t="s">
        <v>1530</v>
      </c>
      <c r="K82" t="s">
        <v>131</v>
      </c>
      <c r="L82" t="s">
        <v>129</v>
      </c>
      <c r="M82" t="s">
        <v>129</v>
      </c>
      <c r="N82" t="s">
        <v>129</v>
      </c>
      <c r="O82" s="54">
        <v>45428.734927974539</v>
      </c>
      <c r="P82" t="s">
        <v>129</v>
      </c>
      <c r="Q82" s="2">
        <v>45435</v>
      </c>
      <c r="R82" s="2">
        <v>45462</v>
      </c>
      <c r="S82" s="2">
        <v>45435</v>
      </c>
      <c r="T82" s="2">
        <v>45456</v>
      </c>
      <c r="U82" s="2">
        <v>45436</v>
      </c>
      <c r="V82" t="s">
        <v>129</v>
      </c>
      <c r="W82">
        <f t="shared" si="4"/>
        <v>5</v>
      </c>
      <c r="X82">
        <f t="shared" si="5"/>
        <v>2024</v>
      </c>
      <c r="Y82">
        <f t="shared" si="6"/>
        <v>0</v>
      </c>
      <c r="Z82">
        <f t="shared" si="7"/>
        <v>0</v>
      </c>
    </row>
    <row r="83" spans="1:26" x14ac:dyDescent="0.25">
      <c r="A83" s="80" t="s">
        <v>1531</v>
      </c>
      <c r="B83" t="s">
        <v>1373</v>
      </c>
      <c r="C83" t="s">
        <v>1532</v>
      </c>
      <c r="D83" t="s">
        <v>187</v>
      </c>
      <c r="E83" t="s">
        <v>416</v>
      </c>
      <c r="F83" t="s">
        <v>62</v>
      </c>
      <c r="G83" t="s">
        <v>102</v>
      </c>
      <c r="H83" t="s">
        <v>128</v>
      </c>
      <c r="I83" s="80" t="s">
        <v>1529</v>
      </c>
      <c r="J83" s="80" t="s">
        <v>1530</v>
      </c>
      <c r="K83" t="s">
        <v>131</v>
      </c>
      <c r="L83" t="s">
        <v>129</v>
      </c>
      <c r="M83" t="s">
        <v>129</v>
      </c>
      <c r="N83" t="s">
        <v>129</v>
      </c>
      <c r="O83" s="54">
        <v>45428.730297083333</v>
      </c>
      <c r="P83" t="s">
        <v>129</v>
      </c>
      <c r="Q83" s="2">
        <v>45434</v>
      </c>
      <c r="R83" s="2">
        <v>45462</v>
      </c>
      <c r="S83" s="2">
        <v>45435</v>
      </c>
      <c r="T83" s="2">
        <v>45456</v>
      </c>
      <c r="U83" s="2">
        <v>45435</v>
      </c>
      <c r="V83" t="s">
        <v>129</v>
      </c>
      <c r="W83">
        <f t="shared" si="4"/>
        <v>5</v>
      </c>
      <c r="X83">
        <f t="shared" si="5"/>
        <v>2024</v>
      </c>
      <c r="Y83">
        <f t="shared" si="6"/>
        <v>0</v>
      </c>
      <c r="Z83">
        <f t="shared" si="7"/>
        <v>0</v>
      </c>
    </row>
    <row r="84" spans="1:26" x14ac:dyDescent="0.25">
      <c r="A84" s="80" t="s">
        <v>1533</v>
      </c>
      <c r="B84" t="s">
        <v>1373</v>
      </c>
      <c r="C84" t="s">
        <v>1534</v>
      </c>
      <c r="D84" t="s">
        <v>148</v>
      </c>
      <c r="E84" t="s">
        <v>211</v>
      </c>
      <c r="F84" t="s">
        <v>890</v>
      </c>
      <c r="G84" t="s">
        <v>874</v>
      </c>
      <c r="H84" t="s">
        <v>128</v>
      </c>
      <c r="I84" s="80" t="s">
        <v>1384</v>
      </c>
      <c r="J84" s="80" t="s">
        <v>995</v>
      </c>
      <c r="K84" t="s">
        <v>720</v>
      </c>
      <c r="L84" t="s">
        <v>129</v>
      </c>
      <c r="M84" t="s">
        <v>129</v>
      </c>
      <c r="N84" t="s">
        <v>129</v>
      </c>
      <c r="O84" s="54">
        <v>45428.354098217591</v>
      </c>
      <c r="P84" s="54">
        <v>45441.383173113427</v>
      </c>
      <c r="Q84" s="2">
        <v>45412</v>
      </c>
      <c r="R84" s="2">
        <v>45441</v>
      </c>
      <c r="S84" s="2">
        <v>45292</v>
      </c>
      <c r="T84" s="2">
        <v>45657</v>
      </c>
      <c r="U84" s="2">
        <v>45415</v>
      </c>
      <c r="V84" s="2">
        <v>45441</v>
      </c>
      <c r="W84">
        <f t="shared" si="4"/>
        <v>5</v>
      </c>
      <c r="X84">
        <f t="shared" si="5"/>
        <v>2024</v>
      </c>
      <c r="Y84">
        <f t="shared" si="6"/>
        <v>5</v>
      </c>
      <c r="Z84">
        <f t="shared" si="7"/>
        <v>2024</v>
      </c>
    </row>
    <row r="85" spans="1:26" x14ac:dyDescent="0.25">
      <c r="A85" s="80" t="s">
        <v>1536</v>
      </c>
      <c r="B85" t="s">
        <v>1348</v>
      </c>
      <c r="C85" t="s">
        <v>1537</v>
      </c>
      <c r="D85" t="s">
        <v>187</v>
      </c>
      <c r="E85" t="s">
        <v>211</v>
      </c>
      <c r="F85" t="s">
        <v>1538</v>
      </c>
      <c r="G85" t="s">
        <v>874</v>
      </c>
      <c r="H85" t="s">
        <v>128</v>
      </c>
      <c r="I85" s="80" t="s">
        <v>1539</v>
      </c>
      <c r="J85" s="80" t="s">
        <v>1460</v>
      </c>
      <c r="K85" t="s">
        <v>720</v>
      </c>
      <c r="L85" t="s">
        <v>129</v>
      </c>
      <c r="M85" t="s">
        <v>129</v>
      </c>
      <c r="N85" t="s">
        <v>129</v>
      </c>
      <c r="O85" s="54">
        <v>45426.513977870367</v>
      </c>
      <c r="P85" t="s">
        <v>129</v>
      </c>
      <c r="Q85" s="2">
        <v>45427</v>
      </c>
      <c r="R85" s="2">
        <v>45440</v>
      </c>
      <c r="S85" s="2">
        <v>45292</v>
      </c>
      <c r="T85" s="2">
        <v>45657</v>
      </c>
      <c r="U85" s="2">
        <v>45429</v>
      </c>
      <c r="V85" t="s">
        <v>129</v>
      </c>
      <c r="W85">
        <f t="shared" si="4"/>
        <v>5</v>
      </c>
      <c r="X85">
        <f t="shared" si="5"/>
        <v>2024</v>
      </c>
      <c r="Y85">
        <f t="shared" si="6"/>
        <v>0</v>
      </c>
      <c r="Z85">
        <f t="shared" si="7"/>
        <v>0</v>
      </c>
    </row>
    <row r="86" spans="1:26" x14ac:dyDescent="0.25">
      <c r="A86" s="80" t="s">
        <v>872</v>
      </c>
      <c r="B86" t="s">
        <v>124</v>
      </c>
      <c r="C86" t="s">
        <v>873</v>
      </c>
      <c r="D86" t="s">
        <v>134</v>
      </c>
      <c r="E86" t="s">
        <v>127</v>
      </c>
      <c r="F86" t="s">
        <v>805</v>
      </c>
      <c r="G86" t="s">
        <v>874</v>
      </c>
      <c r="H86" t="s">
        <v>212</v>
      </c>
      <c r="I86" t="s">
        <v>129</v>
      </c>
      <c r="J86" s="80" t="s">
        <v>719</v>
      </c>
      <c r="K86" t="s">
        <v>720</v>
      </c>
      <c r="L86" t="s">
        <v>129</v>
      </c>
      <c r="M86" t="s">
        <v>570</v>
      </c>
      <c r="N86" t="s">
        <v>129</v>
      </c>
      <c r="O86" s="54">
        <v>45425.465789004629</v>
      </c>
      <c r="P86" t="s">
        <v>129</v>
      </c>
      <c r="Q86" s="2">
        <v>45455</v>
      </c>
      <c r="R86" s="2">
        <v>45468</v>
      </c>
      <c r="S86" s="2">
        <v>45292</v>
      </c>
      <c r="T86" s="2">
        <v>45657</v>
      </c>
      <c r="U86" t="s">
        <v>129</v>
      </c>
      <c r="V86" t="s">
        <v>129</v>
      </c>
      <c r="W86">
        <f t="shared" si="4"/>
        <v>5</v>
      </c>
      <c r="X86">
        <f t="shared" si="5"/>
        <v>2024</v>
      </c>
      <c r="Y86">
        <f t="shared" si="6"/>
        <v>0</v>
      </c>
      <c r="Z86">
        <f t="shared" si="7"/>
        <v>0</v>
      </c>
    </row>
    <row r="87" spans="1:26" x14ac:dyDescent="0.25">
      <c r="A87" s="80" t="s">
        <v>1541</v>
      </c>
      <c r="B87" t="s">
        <v>1373</v>
      </c>
      <c r="C87" t="s">
        <v>1542</v>
      </c>
      <c r="D87" t="s">
        <v>187</v>
      </c>
      <c r="E87" t="s">
        <v>416</v>
      </c>
      <c r="F87" t="s">
        <v>1463</v>
      </c>
      <c r="G87" t="s">
        <v>806</v>
      </c>
      <c r="H87" t="s">
        <v>128</v>
      </c>
      <c r="I87" s="80" t="s">
        <v>1520</v>
      </c>
      <c r="J87" s="80" t="s">
        <v>995</v>
      </c>
      <c r="K87" t="s">
        <v>720</v>
      </c>
      <c r="L87" t="s">
        <v>129</v>
      </c>
      <c r="M87" t="s">
        <v>129</v>
      </c>
      <c r="N87" t="s">
        <v>129</v>
      </c>
      <c r="O87" s="54">
        <v>45421.655656261573</v>
      </c>
      <c r="P87" t="s">
        <v>129</v>
      </c>
      <c r="Q87" s="2">
        <v>45441</v>
      </c>
      <c r="R87" s="2">
        <v>45454</v>
      </c>
      <c r="S87" s="2">
        <v>45292</v>
      </c>
      <c r="T87" s="2">
        <v>45657</v>
      </c>
      <c r="U87" s="2">
        <v>45448</v>
      </c>
      <c r="V87" t="s">
        <v>129</v>
      </c>
      <c r="W87">
        <f t="shared" si="4"/>
        <v>5</v>
      </c>
      <c r="X87">
        <f t="shared" si="5"/>
        <v>2024</v>
      </c>
      <c r="Y87">
        <f t="shared" si="6"/>
        <v>0</v>
      </c>
      <c r="Z87">
        <f t="shared" si="7"/>
        <v>0</v>
      </c>
    </row>
    <row r="88" spans="1:26" x14ac:dyDescent="0.25">
      <c r="A88" s="80" t="s">
        <v>1543</v>
      </c>
      <c r="B88" t="s">
        <v>1348</v>
      </c>
      <c r="C88" t="s">
        <v>1544</v>
      </c>
      <c r="D88" t="s">
        <v>148</v>
      </c>
      <c r="E88" t="s">
        <v>206</v>
      </c>
      <c r="F88" t="s">
        <v>60</v>
      </c>
      <c r="G88" t="s">
        <v>103</v>
      </c>
      <c r="H88" t="s">
        <v>212</v>
      </c>
      <c r="I88" s="80" t="s">
        <v>1371</v>
      </c>
      <c r="J88" s="80" t="s">
        <v>1372</v>
      </c>
      <c r="K88" t="s">
        <v>131</v>
      </c>
      <c r="L88" t="s">
        <v>129</v>
      </c>
      <c r="M88" t="s">
        <v>129</v>
      </c>
      <c r="N88" t="s">
        <v>129</v>
      </c>
      <c r="O88" s="54">
        <v>45421.094023958336</v>
      </c>
      <c r="P88" s="54">
        <v>45449.726495381947</v>
      </c>
      <c r="Q88" s="2">
        <v>45421</v>
      </c>
      <c r="R88" s="2">
        <v>45448</v>
      </c>
      <c r="S88" s="2">
        <v>45292</v>
      </c>
      <c r="T88" s="2">
        <v>45657</v>
      </c>
      <c r="U88" s="2">
        <v>45421</v>
      </c>
      <c r="V88" s="2">
        <v>45449</v>
      </c>
      <c r="W88">
        <f t="shared" si="4"/>
        <v>5</v>
      </c>
      <c r="X88">
        <f t="shared" si="5"/>
        <v>2024</v>
      </c>
      <c r="Y88">
        <f t="shared" si="6"/>
        <v>6</v>
      </c>
      <c r="Z88">
        <f t="shared" si="7"/>
        <v>2024</v>
      </c>
    </row>
    <row r="89" spans="1:26" x14ac:dyDescent="0.25">
      <c r="A89" s="80" t="s">
        <v>1545</v>
      </c>
      <c r="B89" t="s">
        <v>1348</v>
      </c>
      <c r="C89" t="s">
        <v>1546</v>
      </c>
      <c r="D89" t="s">
        <v>148</v>
      </c>
      <c r="E89" t="s">
        <v>288</v>
      </c>
      <c r="F89" t="s">
        <v>60</v>
      </c>
      <c r="G89" t="s">
        <v>102</v>
      </c>
      <c r="H89" t="s">
        <v>212</v>
      </c>
      <c r="I89" s="80" t="s">
        <v>1540</v>
      </c>
      <c r="J89" s="80" t="s">
        <v>1448</v>
      </c>
      <c r="K89" t="s">
        <v>131</v>
      </c>
      <c r="L89" t="s">
        <v>129</v>
      </c>
      <c r="M89" t="s">
        <v>129</v>
      </c>
      <c r="N89" t="s">
        <v>129</v>
      </c>
      <c r="O89" s="54">
        <v>45420.822896608799</v>
      </c>
      <c r="P89" s="54">
        <v>45453.646553125</v>
      </c>
      <c r="Q89" s="2">
        <v>45421</v>
      </c>
      <c r="R89" s="2">
        <v>45448</v>
      </c>
      <c r="S89" s="2">
        <v>45292</v>
      </c>
      <c r="T89" s="2">
        <v>45657</v>
      </c>
      <c r="U89" s="2">
        <v>45432</v>
      </c>
      <c r="V89" s="2">
        <v>45453</v>
      </c>
      <c r="W89">
        <f t="shared" si="4"/>
        <v>5</v>
      </c>
      <c r="X89">
        <f t="shared" si="5"/>
        <v>2024</v>
      </c>
      <c r="Y89">
        <f t="shared" si="6"/>
        <v>6</v>
      </c>
      <c r="Z89">
        <f t="shared" si="7"/>
        <v>2024</v>
      </c>
    </row>
    <row r="90" spans="1:26" x14ac:dyDescent="0.25">
      <c r="A90" s="80" t="s">
        <v>1547</v>
      </c>
      <c r="B90" t="s">
        <v>1348</v>
      </c>
      <c r="C90" t="s">
        <v>1548</v>
      </c>
      <c r="D90" t="s">
        <v>148</v>
      </c>
      <c r="E90" t="s">
        <v>135</v>
      </c>
      <c r="F90" t="s">
        <v>60</v>
      </c>
      <c r="G90" t="s">
        <v>102</v>
      </c>
      <c r="H90" t="s">
        <v>212</v>
      </c>
      <c r="I90" s="80" t="s">
        <v>1540</v>
      </c>
      <c r="J90" s="80" t="s">
        <v>1448</v>
      </c>
      <c r="K90" t="s">
        <v>131</v>
      </c>
      <c r="L90" t="s">
        <v>129</v>
      </c>
      <c r="M90" t="s">
        <v>129</v>
      </c>
      <c r="N90" t="s">
        <v>129</v>
      </c>
      <c r="O90" s="54">
        <v>45420.821999502317</v>
      </c>
      <c r="P90" s="54">
        <v>45453.64654829861</v>
      </c>
      <c r="Q90" s="2">
        <v>45421</v>
      </c>
      <c r="R90" s="2">
        <v>45448</v>
      </c>
      <c r="S90" s="2">
        <v>45292</v>
      </c>
      <c r="T90" s="2">
        <v>45657</v>
      </c>
      <c r="U90" s="2">
        <v>45432</v>
      </c>
      <c r="V90" s="2">
        <v>45453</v>
      </c>
      <c r="W90">
        <f t="shared" si="4"/>
        <v>5</v>
      </c>
      <c r="X90">
        <f t="shared" si="5"/>
        <v>2024</v>
      </c>
      <c r="Y90">
        <f t="shared" si="6"/>
        <v>6</v>
      </c>
      <c r="Z90">
        <f t="shared" si="7"/>
        <v>2024</v>
      </c>
    </row>
    <row r="91" spans="1:26" x14ac:dyDescent="0.25">
      <c r="A91" s="80" t="s">
        <v>1549</v>
      </c>
      <c r="B91" t="s">
        <v>1373</v>
      </c>
      <c r="C91" t="s">
        <v>1550</v>
      </c>
      <c r="D91" t="s">
        <v>148</v>
      </c>
      <c r="E91" t="s">
        <v>288</v>
      </c>
      <c r="F91" t="s">
        <v>1538</v>
      </c>
      <c r="G91" t="s">
        <v>874</v>
      </c>
      <c r="H91" t="s">
        <v>212</v>
      </c>
      <c r="I91" s="80" t="s">
        <v>1392</v>
      </c>
      <c r="J91" s="80" t="s">
        <v>995</v>
      </c>
      <c r="K91" t="s">
        <v>720</v>
      </c>
      <c r="L91" t="s">
        <v>129</v>
      </c>
      <c r="M91" t="s">
        <v>129</v>
      </c>
      <c r="N91" t="s">
        <v>129</v>
      </c>
      <c r="O91" s="54">
        <v>45419.705521469907</v>
      </c>
      <c r="P91" s="54">
        <v>45456.580212870373</v>
      </c>
      <c r="Q91" s="2">
        <v>45427</v>
      </c>
      <c r="R91" s="2">
        <v>45440</v>
      </c>
      <c r="S91" s="2">
        <v>45323</v>
      </c>
      <c r="T91" s="2">
        <v>45657</v>
      </c>
      <c r="U91" s="2">
        <v>45434</v>
      </c>
      <c r="V91" s="2">
        <v>45456</v>
      </c>
      <c r="W91">
        <f t="shared" si="4"/>
        <v>5</v>
      </c>
      <c r="X91">
        <f t="shared" si="5"/>
        <v>2024</v>
      </c>
      <c r="Y91">
        <f t="shared" si="6"/>
        <v>6</v>
      </c>
      <c r="Z91">
        <f t="shared" si="7"/>
        <v>2024</v>
      </c>
    </row>
    <row r="92" spans="1:26" x14ac:dyDescent="0.25">
      <c r="A92" s="80" t="s">
        <v>888</v>
      </c>
      <c r="B92" t="s">
        <v>124</v>
      </c>
      <c r="C92" t="s">
        <v>889</v>
      </c>
      <c r="D92" t="s">
        <v>148</v>
      </c>
      <c r="E92" t="s">
        <v>135</v>
      </c>
      <c r="F92" t="s">
        <v>890</v>
      </c>
      <c r="G92" t="s">
        <v>806</v>
      </c>
      <c r="H92" t="s">
        <v>212</v>
      </c>
      <c r="I92" t="s">
        <v>129</v>
      </c>
      <c r="J92" s="80" t="s">
        <v>719</v>
      </c>
      <c r="K92" t="s">
        <v>720</v>
      </c>
      <c r="L92" t="s">
        <v>129</v>
      </c>
      <c r="M92" t="s">
        <v>129</v>
      </c>
      <c r="N92" t="s">
        <v>129</v>
      </c>
      <c r="O92" s="54">
        <v>45419.636071284724</v>
      </c>
      <c r="P92" s="54">
        <v>45428.642571064818</v>
      </c>
      <c r="Q92" s="2">
        <v>45412</v>
      </c>
      <c r="R92" s="2">
        <v>45426</v>
      </c>
      <c r="S92" s="2">
        <v>45292</v>
      </c>
      <c r="T92" s="2">
        <v>45657</v>
      </c>
      <c r="U92" s="2">
        <v>45420</v>
      </c>
      <c r="V92" s="2">
        <v>45428</v>
      </c>
      <c r="W92">
        <f t="shared" si="4"/>
        <v>5</v>
      </c>
      <c r="X92">
        <f t="shared" si="5"/>
        <v>2024</v>
      </c>
      <c r="Y92">
        <f t="shared" si="6"/>
        <v>5</v>
      </c>
      <c r="Z92">
        <f t="shared" si="7"/>
        <v>2024</v>
      </c>
    </row>
    <row r="93" spans="1:26" x14ac:dyDescent="0.25">
      <c r="A93" s="80" t="s">
        <v>1551</v>
      </c>
      <c r="B93" t="s">
        <v>1473</v>
      </c>
      <c r="C93" t="s">
        <v>1552</v>
      </c>
      <c r="D93" t="s">
        <v>148</v>
      </c>
      <c r="E93" t="s">
        <v>211</v>
      </c>
      <c r="F93" t="s">
        <v>60</v>
      </c>
      <c r="G93" t="s">
        <v>103</v>
      </c>
      <c r="H93" t="s">
        <v>212</v>
      </c>
      <c r="I93" s="80" t="s">
        <v>1350</v>
      </c>
      <c r="J93" s="80" t="s">
        <v>1351</v>
      </c>
      <c r="K93" t="s">
        <v>131</v>
      </c>
      <c r="L93" t="s">
        <v>129</v>
      </c>
      <c r="M93" t="s">
        <v>129</v>
      </c>
      <c r="N93" t="s">
        <v>129</v>
      </c>
      <c r="O93" s="54">
        <v>45419.491568761572</v>
      </c>
      <c r="P93" s="54">
        <v>45433.695885740737</v>
      </c>
      <c r="Q93" s="2">
        <v>45421</v>
      </c>
      <c r="R93" s="2">
        <v>45448</v>
      </c>
      <c r="S93" s="2">
        <v>45352</v>
      </c>
      <c r="T93" s="2">
        <v>45473</v>
      </c>
      <c r="U93" s="2">
        <v>45425</v>
      </c>
      <c r="V93" s="2">
        <v>45453</v>
      </c>
      <c r="W93">
        <f t="shared" si="4"/>
        <v>5</v>
      </c>
      <c r="X93">
        <f t="shared" si="5"/>
        <v>2024</v>
      </c>
      <c r="Y93">
        <f t="shared" si="6"/>
        <v>5</v>
      </c>
      <c r="Z93">
        <f t="shared" si="7"/>
        <v>2024</v>
      </c>
    </row>
    <row r="94" spans="1:26" x14ac:dyDescent="0.25">
      <c r="A94" s="80" t="s">
        <v>1553</v>
      </c>
      <c r="B94" t="s">
        <v>1348</v>
      </c>
      <c r="C94" t="s">
        <v>1554</v>
      </c>
      <c r="D94" t="s">
        <v>148</v>
      </c>
      <c r="E94" t="s">
        <v>950</v>
      </c>
      <c r="F94" t="s">
        <v>1538</v>
      </c>
      <c r="G94" t="s">
        <v>874</v>
      </c>
      <c r="H94" t="s">
        <v>128</v>
      </c>
      <c r="I94" s="80" t="s">
        <v>1392</v>
      </c>
      <c r="J94" s="80" t="s">
        <v>1393</v>
      </c>
      <c r="K94" t="s">
        <v>720</v>
      </c>
      <c r="L94" t="s">
        <v>129</v>
      </c>
      <c r="M94" t="s">
        <v>129</v>
      </c>
      <c r="N94" t="s">
        <v>129</v>
      </c>
      <c r="O94" s="54">
        <v>45419.372615092594</v>
      </c>
      <c r="P94" s="54">
        <v>45456.580185497682</v>
      </c>
      <c r="Q94" s="2">
        <v>45427</v>
      </c>
      <c r="R94" s="2">
        <v>45440</v>
      </c>
      <c r="S94" s="2">
        <v>45323</v>
      </c>
      <c r="T94" s="2">
        <v>45657</v>
      </c>
      <c r="U94" s="2">
        <v>45429</v>
      </c>
      <c r="V94" s="2">
        <v>45456</v>
      </c>
      <c r="W94">
        <f t="shared" si="4"/>
        <v>5</v>
      </c>
      <c r="X94">
        <f t="shared" si="5"/>
        <v>2024</v>
      </c>
      <c r="Y94">
        <f t="shared" si="6"/>
        <v>6</v>
      </c>
      <c r="Z94">
        <f t="shared" si="7"/>
        <v>2024</v>
      </c>
    </row>
    <row r="95" spans="1:26" x14ac:dyDescent="0.25">
      <c r="A95" s="80" t="s">
        <v>1555</v>
      </c>
      <c r="B95" t="s">
        <v>1373</v>
      </c>
      <c r="C95" t="s">
        <v>1556</v>
      </c>
      <c r="D95" t="s">
        <v>148</v>
      </c>
      <c r="E95" t="s">
        <v>211</v>
      </c>
      <c r="F95" t="s">
        <v>60</v>
      </c>
      <c r="G95" t="s">
        <v>102</v>
      </c>
      <c r="H95" t="s">
        <v>212</v>
      </c>
      <c r="I95" s="80" t="s">
        <v>1357</v>
      </c>
      <c r="J95" s="80" t="s">
        <v>1358</v>
      </c>
      <c r="K95" t="s">
        <v>131</v>
      </c>
      <c r="L95" t="s">
        <v>129</v>
      </c>
      <c r="M95" t="s">
        <v>129</v>
      </c>
      <c r="N95" t="s">
        <v>129</v>
      </c>
      <c r="O95" s="54">
        <v>45418.738982199073</v>
      </c>
      <c r="P95" s="54">
        <v>45453.646543113427</v>
      </c>
      <c r="Q95" s="2">
        <v>45421</v>
      </c>
      <c r="R95" s="2">
        <v>45448</v>
      </c>
      <c r="S95" s="2">
        <v>45361</v>
      </c>
      <c r="T95" s="2">
        <v>45566</v>
      </c>
      <c r="U95" s="2">
        <v>45421</v>
      </c>
      <c r="V95" s="2">
        <v>45453</v>
      </c>
      <c r="W95">
        <f t="shared" si="4"/>
        <v>5</v>
      </c>
      <c r="X95">
        <f t="shared" si="5"/>
        <v>2024</v>
      </c>
      <c r="Y95">
        <f t="shared" si="6"/>
        <v>6</v>
      </c>
      <c r="Z95">
        <f t="shared" si="7"/>
        <v>2024</v>
      </c>
    </row>
    <row r="96" spans="1:26" x14ac:dyDescent="0.25">
      <c r="A96" s="80" t="s">
        <v>1557</v>
      </c>
      <c r="B96" t="s">
        <v>1348</v>
      </c>
      <c r="C96" t="s">
        <v>1558</v>
      </c>
      <c r="D96" t="s">
        <v>187</v>
      </c>
      <c r="E96" t="s">
        <v>416</v>
      </c>
      <c r="F96" t="s">
        <v>62</v>
      </c>
      <c r="G96" t="s">
        <v>104</v>
      </c>
      <c r="H96" t="s">
        <v>128</v>
      </c>
      <c r="I96" s="80" t="s">
        <v>1517</v>
      </c>
      <c r="J96" s="80" t="s">
        <v>1448</v>
      </c>
      <c r="K96" t="s">
        <v>131</v>
      </c>
      <c r="L96" t="s">
        <v>129</v>
      </c>
      <c r="M96" t="s">
        <v>129</v>
      </c>
      <c r="N96" t="s">
        <v>129</v>
      </c>
      <c r="O96" s="54">
        <v>45418.69581636574</v>
      </c>
      <c r="P96" t="s">
        <v>129</v>
      </c>
      <c r="Q96" s="2">
        <v>45435</v>
      </c>
      <c r="R96" s="2">
        <v>45462</v>
      </c>
      <c r="S96" s="2">
        <v>45292</v>
      </c>
      <c r="T96" s="2">
        <v>45657</v>
      </c>
      <c r="U96" s="2">
        <v>45439</v>
      </c>
      <c r="V96" t="s">
        <v>129</v>
      </c>
      <c r="W96">
        <f t="shared" si="4"/>
        <v>5</v>
      </c>
      <c r="X96">
        <f t="shared" si="5"/>
        <v>2024</v>
      </c>
      <c r="Y96">
        <f t="shared" si="6"/>
        <v>0</v>
      </c>
      <c r="Z96">
        <f t="shared" si="7"/>
        <v>0</v>
      </c>
    </row>
    <row r="97" spans="1:26" x14ac:dyDescent="0.25">
      <c r="A97" s="80" t="s">
        <v>1559</v>
      </c>
      <c r="B97" t="s">
        <v>1348</v>
      </c>
      <c r="C97" t="s">
        <v>1560</v>
      </c>
      <c r="D97" t="s">
        <v>148</v>
      </c>
      <c r="E97" t="s">
        <v>416</v>
      </c>
      <c r="F97" t="s">
        <v>60</v>
      </c>
      <c r="G97" t="s">
        <v>103</v>
      </c>
      <c r="H97" t="s">
        <v>128</v>
      </c>
      <c r="I97" s="80" t="s">
        <v>1354</v>
      </c>
      <c r="J97" s="80" t="s">
        <v>1351</v>
      </c>
      <c r="K97" t="s">
        <v>131</v>
      </c>
      <c r="L97" t="s">
        <v>129</v>
      </c>
      <c r="M97" t="s">
        <v>129</v>
      </c>
      <c r="N97" t="s">
        <v>129</v>
      </c>
      <c r="O97" s="54">
        <v>45418.683214050929</v>
      </c>
      <c r="P97" s="54">
        <v>45453.646554016203</v>
      </c>
      <c r="Q97" s="2">
        <v>45421</v>
      </c>
      <c r="R97" s="2">
        <v>45448</v>
      </c>
      <c r="S97" s="2">
        <v>45352</v>
      </c>
      <c r="T97" s="2">
        <v>45473</v>
      </c>
      <c r="U97" t="s">
        <v>129</v>
      </c>
      <c r="V97" s="2">
        <v>45453</v>
      </c>
      <c r="W97">
        <f t="shared" si="4"/>
        <v>5</v>
      </c>
      <c r="X97">
        <f t="shared" si="5"/>
        <v>2024</v>
      </c>
      <c r="Y97">
        <f t="shared" si="6"/>
        <v>6</v>
      </c>
      <c r="Z97">
        <f t="shared" si="7"/>
        <v>2024</v>
      </c>
    </row>
    <row r="98" spans="1:26" x14ac:dyDescent="0.25">
      <c r="A98" s="80" t="s">
        <v>1561</v>
      </c>
      <c r="B98" t="s">
        <v>1445</v>
      </c>
      <c r="C98" t="s">
        <v>1562</v>
      </c>
      <c r="D98" t="s">
        <v>148</v>
      </c>
      <c r="E98" t="s">
        <v>127</v>
      </c>
      <c r="F98" t="s">
        <v>60</v>
      </c>
      <c r="G98" t="s">
        <v>104</v>
      </c>
      <c r="H98" t="s">
        <v>212</v>
      </c>
      <c r="I98" s="80" t="s">
        <v>1563</v>
      </c>
      <c r="J98" s="80" t="s">
        <v>1448</v>
      </c>
      <c r="K98" t="s">
        <v>131</v>
      </c>
      <c r="L98" t="s">
        <v>129</v>
      </c>
      <c r="M98" t="s">
        <v>129</v>
      </c>
      <c r="N98" t="s">
        <v>129</v>
      </c>
      <c r="O98" s="54">
        <v>45418.617570023147</v>
      </c>
      <c r="P98" s="54">
        <v>45453.646550879632</v>
      </c>
      <c r="Q98" s="2">
        <v>45421</v>
      </c>
      <c r="R98" s="2">
        <v>45448</v>
      </c>
      <c r="S98" s="2">
        <v>45292</v>
      </c>
      <c r="T98" s="2">
        <v>45657</v>
      </c>
      <c r="U98" s="2">
        <v>45421</v>
      </c>
      <c r="V98" s="2">
        <v>45453</v>
      </c>
      <c r="W98">
        <f t="shared" si="4"/>
        <v>5</v>
      </c>
      <c r="X98">
        <f t="shared" si="5"/>
        <v>2024</v>
      </c>
      <c r="Y98">
        <f t="shared" si="6"/>
        <v>6</v>
      </c>
      <c r="Z98">
        <f t="shared" si="7"/>
        <v>2024</v>
      </c>
    </row>
    <row r="99" spans="1:26" x14ac:dyDescent="0.25">
      <c r="A99" s="80" t="s">
        <v>1564</v>
      </c>
      <c r="B99" t="s">
        <v>1348</v>
      </c>
      <c r="C99" t="s">
        <v>1565</v>
      </c>
      <c r="D99" t="s">
        <v>187</v>
      </c>
      <c r="E99" t="s">
        <v>135</v>
      </c>
      <c r="F99" t="s">
        <v>62</v>
      </c>
      <c r="G99" t="s">
        <v>102</v>
      </c>
      <c r="H99" t="s">
        <v>212</v>
      </c>
      <c r="I99" s="80" t="s">
        <v>931</v>
      </c>
      <c r="J99" s="80" t="s">
        <v>932</v>
      </c>
      <c r="K99" t="s">
        <v>131</v>
      </c>
      <c r="L99" t="s">
        <v>129</v>
      </c>
      <c r="M99" t="s">
        <v>129</v>
      </c>
      <c r="N99" t="s">
        <v>129</v>
      </c>
      <c r="O99" s="54">
        <v>45416.12602520833</v>
      </c>
      <c r="P99" t="s">
        <v>129</v>
      </c>
      <c r="Q99" s="2">
        <v>45421</v>
      </c>
      <c r="R99" s="2">
        <v>45462</v>
      </c>
      <c r="S99" s="2">
        <v>45292</v>
      </c>
      <c r="T99" s="2">
        <v>45657</v>
      </c>
      <c r="U99" s="2">
        <v>45440</v>
      </c>
      <c r="V99" t="s">
        <v>129</v>
      </c>
      <c r="W99">
        <f t="shared" si="4"/>
        <v>5</v>
      </c>
      <c r="X99">
        <f t="shared" si="5"/>
        <v>2024</v>
      </c>
      <c r="Y99">
        <f t="shared" si="6"/>
        <v>0</v>
      </c>
      <c r="Z99">
        <f t="shared" si="7"/>
        <v>0</v>
      </c>
    </row>
    <row r="100" spans="1:26" x14ac:dyDescent="0.25">
      <c r="A100" s="80" t="s">
        <v>1566</v>
      </c>
      <c r="B100" t="s">
        <v>1348</v>
      </c>
      <c r="C100" t="s">
        <v>1567</v>
      </c>
      <c r="D100" t="s">
        <v>187</v>
      </c>
      <c r="E100" t="s">
        <v>127</v>
      </c>
      <c r="F100" t="s">
        <v>62</v>
      </c>
      <c r="G100" t="s">
        <v>102</v>
      </c>
      <c r="H100" t="s">
        <v>128</v>
      </c>
      <c r="I100" s="80" t="s">
        <v>1357</v>
      </c>
      <c r="J100" s="80" t="s">
        <v>1358</v>
      </c>
      <c r="K100" t="s">
        <v>131</v>
      </c>
      <c r="L100" t="s">
        <v>129</v>
      </c>
      <c r="M100" t="s">
        <v>129</v>
      </c>
      <c r="N100" t="s">
        <v>129</v>
      </c>
      <c r="O100" s="54">
        <v>45416.091508078702</v>
      </c>
      <c r="P100" t="s">
        <v>129</v>
      </c>
      <c r="Q100" s="2">
        <v>45421</v>
      </c>
      <c r="R100" s="2">
        <v>45462</v>
      </c>
      <c r="S100" s="2">
        <v>45361</v>
      </c>
      <c r="T100" s="2">
        <v>45566</v>
      </c>
      <c r="U100" s="2">
        <v>45440</v>
      </c>
      <c r="V100" t="s">
        <v>129</v>
      </c>
      <c r="W100">
        <f t="shared" si="4"/>
        <v>5</v>
      </c>
      <c r="X100">
        <f t="shared" si="5"/>
        <v>2024</v>
      </c>
      <c r="Y100">
        <f t="shared" si="6"/>
        <v>0</v>
      </c>
      <c r="Z100">
        <f t="shared" si="7"/>
        <v>0</v>
      </c>
    </row>
    <row r="101" spans="1:26" x14ac:dyDescent="0.25">
      <c r="A101" s="80" t="s">
        <v>1568</v>
      </c>
      <c r="B101" t="s">
        <v>1348</v>
      </c>
      <c r="C101" t="s">
        <v>1569</v>
      </c>
      <c r="D101" t="s">
        <v>187</v>
      </c>
      <c r="E101" t="s">
        <v>135</v>
      </c>
      <c r="F101" t="s">
        <v>62</v>
      </c>
      <c r="G101" t="s">
        <v>102</v>
      </c>
      <c r="H101" t="s">
        <v>128</v>
      </c>
      <c r="I101" s="80" t="s">
        <v>1357</v>
      </c>
      <c r="J101" s="80" t="s">
        <v>1358</v>
      </c>
      <c r="K101" t="s">
        <v>131</v>
      </c>
      <c r="L101" t="s">
        <v>129</v>
      </c>
      <c r="M101" t="s">
        <v>129</v>
      </c>
      <c r="N101" t="s">
        <v>129</v>
      </c>
      <c r="O101" s="54">
        <v>45416.090840428238</v>
      </c>
      <c r="P101" t="s">
        <v>129</v>
      </c>
      <c r="Q101" s="2">
        <v>45421</v>
      </c>
      <c r="R101" s="2">
        <v>45447</v>
      </c>
      <c r="S101" s="2">
        <v>45361</v>
      </c>
      <c r="T101" s="2">
        <v>45566</v>
      </c>
      <c r="U101" s="2">
        <v>45432</v>
      </c>
      <c r="V101" t="s">
        <v>129</v>
      </c>
      <c r="W101">
        <f t="shared" si="4"/>
        <v>5</v>
      </c>
      <c r="X101">
        <f t="shared" si="5"/>
        <v>2024</v>
      </c>
      <c r="Y101">
        <f t="shared" si="6"/>
        <v>0</v>
      </c>
      <c r="Z101">
        <f t="shared" si="7"/>
        <v>0</v>
      </c>
    </row>
    <row r="102" spans="1:26" x14ac:dyDescent="0.25">
      <c r="A102" s="80" t="s">
        <v>1570</v>
      </c>
      <c r="B102" t="s">
        <v>1348</v>
      </c>
      <c r="C102" t="s">
        <v>1571</v>
      </c>
      <c r="D102" t="s">
        <v>148</v>
      </c>
      <c r="E102" t="s">
        <v>135</v>
      </c>
      <c r="F102" t="s">
        <v>60</v>
      </c>
      <c r="G102" t="s">
        <v>102</v>
      </c>
      <c r="H102" t="s">
        <v>128</v>
      </c>
      <c r="I102" s="80" t="s">
        <v>1357</v>
      </c>
      <c r="J102" s="80" t="s">
        <v>1358</v>
      </c>
      <c r="K102" t="s">
        <v>131</v>
      </c>
      <c r="L102" t="s">
        <v>129</v>
      </c>
      <c r="M102" t="s">
        <v>129</v>
      </c>
      <c r="N102" t="s">
        <v>129</v>
      </c>
      <c r="O102" s="54">
        <v>45416.090437615741</v>
      </c>
      <c r="P102" s="54">
        <v>45453.646547002318</v>
      </c>
      <c r="Q102" s="2">
        <v>45421</v>
      </c>
      <c r="R102" s="2">
        <v>45448</v>
      </c>
      <c r="S102" s="2">
        <v>45361</v>
      </c>
      <c r="T102" s="2">
        <v>45566</v>
      </c>
      <c r="U102" s="2">
        <v>45432</v>
      </c>
      <c r="V102" s="2">
        <v>45453</v>
      </c>
      <c r="W102">
        <f t="shared" si="4"/>
        <v>5</v>
      </c>
      <c r="X102">
        <f t="shared" si="5"/>
        <v>2024</v>
      </c>
      <c r="Y102">
        <f t="shared" si="6"/>
        <v>6</v>
      </c>
      <c r="Z102">
        <f t="shared" si="7"/>
        <v>2024</v>
      </c>
    </row>
    <row r="103" spans="1:26" x14ac:dyDescent="0.25">
      <c r="A103" s="80" t="s">
        <v>1572</v>
      </c>
      <c r="B103" t="s">
        <v>1348</v>
      </c>
      <c r="C103" t="s">
        <v>1573</v>
      </c>
      <c r="D103" t="s">
        <v>187</v>
      </c>
      <c r="E103" t="s">
        <v>135</v>
      </c>
      <c r="F103" t="s">
        <v>62</v>
      </c>
      <c r="G103" t="s">
        <v>104</v>
      </c>
      <c r="H103" t="s">
        <v>128</v>
      </c>
      <c r="I103" s="80" t="s">
        <v>1574</v>
      </c>
      <c r="J103" s="80" t="s">
        <v>1372</v>
      </c>
      <c r="K103" t="s">
        <v>131</v>
      </c>
      <c r="L103" t="s">
        <v>129</v>
      </c>
      <c r="M103" t="s">
        <v>129</v>
      </c>
      <c r="N103" t="s">
        <v>129</v>
      </c>
      <c r="O103" s="54">
        <v>45411.734075231485</v>
      </c>
      <c r="P103" t="s">
        <v>129</v>
      </c>
      <c r="Q103" s="2">
        <v>45435</v>
      </c>
      <c r="R103" s="2">
        <v>45462</v>
      </c>
      <c r="S103" s="2">
        <v>45292</v>
      </c>
      <c r="T103" s="2">
        <v>45657</v>
      </c>
      <c r="U103" s="2">
        <v>45447</v>
      </c>
      <c r="V103" t="s">
        <v>129</v>
      </c>
      <c r="W103">
        <f t="shared" si="4"/>
        <v>4</v>
      </c>
      <c r="X103">
        <f t="shared" si="5"/>
        <v>2024</v>
      </c>
      <c r="Y103">
        <f t="shared" si="6"/>
        <v>0</v>
      </c>
      <c r="Z103">
        <f t="shared" si="7"/>
        <v>0</v>
      </c>
    </row>
    <row r="104" spans="1:26" x14ac:dyDescent="0.25">
      <c r="A104" s="80" t="s">
        <v>1575</v>
      </c>
      <c r="B104" t="s">
        <v>1348</v>
      </c>
      <c r="C104" t="s">
        <v>1576</v>
      </c>
      <c r="D104" t="s">
        <v>187</v>
      </c>
      <c r="E104" t="s">
        <v>135</v>
      </c>
      <c r="F104" t="s">
        <v>62</v>
      </c>
      <c r="G104" t="s">
        <v>104</v>
      </c>
      <c r="H104" t="s">
        <v>128</v>
      </c>
      <c r="I104" s="80" t="s">
        <v>1574</v>
      </c>
      <c r="J104" s="80" t="s">
        <v>1372</v>
      </c>
      <c r="K104" t="s">
        <v>131</v>
      </c>
      <c r="L104" t="s">
        <v>129</v>
      </c>
      <c r="M104" t="s">
        <v>129</v>
      </c>
      <c r="N104" t="s">
        <v>129</v>
      </c>
      <c r="O104" s="54">
        <v>45411.733854131948</v>
      </c>
      <c r="P104" t="s">
        <v>129</v>
      </c>
      <c r="Q104" s="2">
        <v>45435</v>
      </c>
      <c r="R104" s="2">
        <v>45447</v>
      </c>
      <c r="S104" s="2">
        <v>45292</v>
      </c>
      <c r="T104" s="2">
        <v>45657</v>
      </c>
      <c r="U104" s="2">
        <v>45446</v>
      </c>
      <c r="V104" t="s">
        <v>129</v>
      </c>
      <c r="W104">
        <f t="shared" si="4"/>
        <v>4</v>
      </c>
      <c r="X104">
        <f t="shared" si="5"/>
        <v>2024</v>
      </c>
      <c r="Y104">
        <f t="shared" si="6"/>
        <v>0</v>
      </c>
      <c r="Z104">
        <f t="shared" si="7"/>
        <v>0</v>
      </c>
    </row>
    <row r="105" spans="1:26" x14ac:dyDescent="0.25">
      <c r="A105" s="80" t="s">
        <v>1577</v>
      </c>
      <c r="B105" t="s">
        <v>1348</v>
      </c>
      <c r="C105" t="s">
        <v>1578</v>
      </c>
      <c r="D105" t="s">
        <v>187</v>
      </c>
      <c r="E105" t="s">
        <v>135</v>
      </c>
      <c r="F105" t="s">
        <v>62</v>
      </c>
      <c r="G105" t="s">
        <v>104</v>
      </c>
      <c r="H105" t="s">
        <v>128</v>
      </c>
      <c r="I105" s="80" t="s">
        <v>1574</v>
      </c>
      <c r="J105" s="80" t="s">
        <v>1372</v>
      </c>
      <c r="K105" t="s">
        <v>131</v>
      </c>
      <c r="L105" t="s">
        <v>129</v>
      </c>
      <c r="M105" t="s">
        <v>129</v>
      </c>
      <c r="N105" t="s">
        <v>129</v>
      </c>
      <c r="O105" s="54">
        <v>45411.733494675929</v>
      </c>
      <c r="P105" t="s">
        <v>129</v>
      </c>
      <c r="Q105" s="2">
        <v>45435</v>
      </c>
      <c r="R105" s="2">
        <v>45462</v>
      </c>
      <c r="S105" s="2">
        <v>45292</v>
      </c>
      <c r="T105" s="2">
        <v>45657</v>
      </c>
      <c r="U105" s="2">
        <v>45446</v>
      </c>
      <c r="V105" t="s">
        <v>129</v>
      </c>
      <c r="W105">
        <f t="shared" si="4"/>
        <v>4</v>
      </c>
      <c r="X105">
        <f t="shared" si="5"/>
        <v>2024</v>
      </c>
      <c r="Y105">
        <f t="shared" si="6"/>
        <v>0</v>
      </c>
      <c r="Z105">
        <f t="shared" si="7"/>
        <v>0</v>
      </c>
    </row>
    <row r="106" spans="1:26" x14ac:dyDescent="0.25">
      <c r="A106" s="80" t="s">
        <v>1579</v>
      </c>
      <c r="B106" t="s">
        <v>1348</v>
      </c>
      <c r="C106" t="s">
        <v>1580</v>
      </c>
      <c r="D106" t="s">
        <v>187</v>
      </c>
      <c r="E106" t="s">
        <v>416</v>
      </c>
      <c r="F106" t="s">
        <v>62</v>
      </c>
      <c r="G106" t="s">
        <v>104</v>
      </c>
      <c r="H106" t="s">
        <v>128</v>
      </c>
      <c r="I106" s="80" t="s">
        <v>1574</v>
      </c>
      <c r="J106" s="80" t="s">
        <v>1372</v>
      </c>
      <c r="K106" t="s">
        <v>131</v>
      </c>
      <c r="L106" t="s">
        <v>129</v>
      </c>
      <c r="M106" t="s">
        <v>129</v>
      </c>
      <c r="N106" t="s">
        <v>129</v>
      </c>
      <c r="O106" s="54">
        <v>45411.731980578705</v>
      </c>
      <c r="P106" t="s">
        <v>129</v>
      </c>
      <c r="Q106" s="2">
        <v>45435</v>
      </c>
      <c r="R106" s="2">
        <v>45462</v>
      </c>
      <c r="S106" s="2">
        <v>45292</v>
      </c>
      <c r="T106" s="2">
        <v>45657</v>
      </c>
      <c r="U106" s="2">
        <v>45442</v>
      </c>
      <c r="V106" t="s">
        <v>129</v>
      </c>
      <c r="W106">
        <f t="shared" si="4"/>
        <v>4</v>
      </c>
      <c r="X106">
        <f t="shared" si="5"/>
        <v>2024</v>
      </c>
      <c r="Y106">
        <f t="shared" si="6"/>
        <v>0</v>
      </c>
      <c r="Z106">
        <f t="shared" si="7"/>
        <v>0</v>
      </c>
    </row>
    <row r="107" spans="1:26" x14ac:dyDescent="0.25">
      <c r="A107" s="80" t="s">
        <v>1581</v>
      </c>
      <c r="B107" t="s">
        <v>1348</v>
      </c>
      <c r="C107" t="s">
        <v>1582</v>
      </c>
      <c r="D107" t="s">
        <v>187</v>
      </c>
      <c r="E107" t="s">
        <v>416</v>
      </c>
      <c r="F107" t="s">
        <v>62</v>
      </c>
      <c r="G107" t="s">
        <v>104</v>
      </c>
      <c r="H107" t="s">
        <v>128</v>
      </c>
      <c r="I107" s="80" t="s">
        <v>1574</v>
      </c>
      <c r="J107" s="80" t="s">
        <v>1372</v>
      </c>
      <c r="K107" t="s">
        <v>131</v>
      </c>
      <c r="L107" t="s">
        <v>129</v>
      </c>
      <c r="M107" t="s">
        <v>129</v>
      </c>
      <c r="N107" t="s">
        <v>129</v>
      </c>
      <c r="O107" s="54">
        <v>45411.731752106483</v>
      </c>
      <c r="P107" t="s">
        <v>129</v>
      </c>
      <c r="Q107" s="2">
        <v>45435</v>
      </c>
      <c r="R107" s="2">
        <v>45462</v>
      </c>
      <c r="S107" s="2">
        <v>45292</v>
      </c>
      <c r="T107" s="2">
        <v>45657</v>
      </c>
      <c r="U107" s="2">
        <v>45441</v>
      </c>
      <c r="V107" t="s">
        <v>129</v>
      </c>
      <c r="W107">
        <f t="shared" si="4"/>
        <v>4</v>
      </c>
      <c r="X107">
        <f t="shared" si="5"/>
        <v>2024</v>
      </c>
      <c r="Y107">
        <f t="shared" si="6"/>
        <v>0</v>
      </c>
      <c r="Z107">
        <f t="shared" si="7"/>
        <v>0</v>
      </c>
    </row>
    <row r="108" spans="1:26" x14ac:dyDescent="0.25">
      <c r="A108" s="80" t="s">
        <v>1583</v>
      </c>
      <c r="B108" t="s">
        <v>1348</v>
      </c>
      <c r="C108" t="s">
        <v>1584</v>
      </c>
      <c r="D108" t="s">
        <v>187</v>
      </c>
      <c r="E108" t="s">
        <v>135</v>
      </c>
      <c r="F108" t="s">
        <v>62</v>
      </c>
      <c r="G108" t="s">
        <v>104</v>
      </c>
      <c r="H108" t="s">
        <v>128</v>
      </c>
      <c r="I108" s="80" t="s">
        <v>1574</v>
      </c>
      <c r="J108" s="80" t="s">
        <v>1372</v>
      </c>
      <c r="K108" t="s">
        <v>131</v>
      </c>
      <c r="L108" t="s">
        <v>129</v>
      </c>
      <c r="M108" t="s">
        <v>129</v>
      </c>
      <c r="N108" t="s">
        <v>129</v>
      </c>
      <c r="O108" s="54">
        <v>45411.730098819447</v>
      </c>
      <c r="P108" t="s">
        <v>129</v>
      </c>
      <c r="Q108" s="2">
        <v>45435</v>
      </c>
      <c r="R108" s="2">
        <v>45462</v>
      </c>
      <c r="S108" s="2">
        <v>45292</v>
      </c>
      <c r="T108" s="2">
        <v>45657</v>
      </c>
      <c r="U108" s="2">
        <v>45439</v>
      </c>
      <c r="V108" t="s">
        <v>129</v>
      </c>
      <c r="W108">
        <f t="shared" si="4"/>
        <v>4</v>
      </c>
      <c r="X108">
        <f t="shared" si="5"/>
        <v>2024</v>
      </c>
      <c r="Y108">
        <f t="shared" si="6"/>
        <v>0</v>
      </c>
      <c r="Z108">
        <f t="shared" si="7"/>
        <v>0</v>
      </c>
    </row>
    <row r="109" spans="1:26" x14ac:dyDescent="0.25">
      <c r="A109" s="80" t="s">
        <v>1585</v>
      </c>
      <c r="B109" t="s">
        <v>1348</v>
      </c>
      <c r="C109" t="s">
        <v>1586</v>
      </c>
      <c r="D109" t="s">
        <v>148</v>
      </c>
      <c r="E109" t="s">
        <v>416</v>
      </c>
      <c r="F109" t="s">
        <v>60</v>
      </c>
      <c r="G109" t="s">
        <v>104</v>
      </c>
      <c r="H109" t="s">
        <v>128</v>
      </c>
      <c r="I109" s="80" t="s">
        <v>1574</v>
      </c>
      <c r="J109" s="80" t="s">
        <v>1372</v>
      </c>
      <c r="K109" t="s">
        <v>131</v>
      </c>
      <c r="L109" t="s">
        <v>129</v>
      </c>
      <c r="M109" t="s">
        <v>129</v>
      </c>
      <c r="N109" t="s">
        <v>129</v>
      </c>
      <c r="O109" s="54">
        <v>45411.729683101854</v>
      </c>
      <c r="P109" s="54">
        <v>45453.646545532407</v>
      </c>
      <c r="Q109" s="2">
        <v>45421</v>
      </c>
      <c r="R109" s="2">
        <v>45448</v>
      </c>
      <c r="S109" s="2">
        <v>45292</v>
      </c>
      <c r="T109" s="2">
        <v>45657</v>
      </c>
      <c r="U109" t="s">
        <v>129</v>
      </c>
      <c r="V109" s="2">
        <v>45453</v>
      </c>
      <c r="W109">
        <f t="shared" si="4"/>
        <v>4</v>
      </c>
      <c r="X109">
        <f t="shared" si="5"/>
        <v>2024</v>
      </c>
      <c r="Y109">
        <f t="shared" si="6"/>
        <v>6</v>
      </c>
      <c r="Z109">
        <f t="shared" si="7"/>
        <v>2024</v>
      </c>
    </row>
    <row r="110" spans="1:26" x14ac:dyDescent="0.25">
      <c r="A110" s="80" t="s">
        <v>1588</v>
      </c>
      <c r="B110" t="s">
        <v>1348</v>
      </c>
      <c r="C110" t="s">
        <v>1589</v>
      </c>
      <c r="D110" t="s">
        <v>148</v>
      </c>
      <c r="E110" t="s">
        <v>135</v>
      </c>
      <c r="F110" t="s">
        <v>60</v>
      </c>
      <c r="G110" t="s">
        <v>104</v>
      </c>
      <c r="H110" t="s">
        <v>212</v>
      </c>
      <c r="I110" s="80" t="s">
        <v>1587</v>
      </c>
      <c r="J110" s="80" t="s">
        <v>1372</v>
      </c>
      <c r="K110" t="s">
        <v>131</v>
      </c>
      <c r="L110" t="s">
        <v>129</v>
      </c>
      <c r="M110" t="s">
        <v>129</v>
      </c>
      <c r="N110" t="s">
        <v>129</v>
      </c>
      <c r="O110" s="54">
        <v>45411.705045532406</v>
      </c>
      <c r="P110" s="54">
        <v>45453.646550185185</v>
      </c>
      <c r="Q110" s="2">
        <v>45421</v>
      </c>
      <c r="R110" s="2">
        <v>45448</v>
      </c>
      <c r="S110" s="2">
        <v>45292</v>
      </c>
      <c r="T110" s="2">
        <v>45657</v>
      </c>
      <c r="U110" s="2">
        <v>45425</v>
      </c>
      <c r="V110" s="2">
        <v>45453</v>
      </c>
      <c r="W110">
        <f t="shared" si="4"/>
        <v>4</v>
      </c>
      <c r="X110">
        <f t="shared" si="5"/>
        <v>2024</v>
      </c>
      <c r="Y110">
        <f t="shared" si="6"/>
        <v>6</v>
      </c>
      <c r="Z110">
        <f t="shared" si="7"/>
        <v>2024</v>
      </c>
    </row>
    <row r="111" spans="1:26" x14ac:dyDescent="0.25">
      <c r="A111" s="80" t="s">
        <v>1590</v>
      </c>
      <c r="B111" t="s">
        <v>1348</v>
      </c>
      <c r="C111" t="s">
        <v>1591</v>
      </c>
      <c r="D111" t="s">
        <v>148</v>
      </c>
      <c r="E111" t="s">
        <v>135</v>
      </c>
      <c r="F111" t="s">
        <v>60</v>
      </c>
      <c r="G111" t="s">
        <v>104</v>
      </c>
      <c r="H111" t="s">
        <v>212</v>
      </c>
      <c r="I111" s="80" t="s">
        <v>1587</v>
      </c>
      <c r="J111" s="80" t="s">
        <v>1372</v>
      </c>
      <c r="K111" t="s">
        <v>131</v>
      </c>
      <c r="L111" t="s">
        <v>129</v>
      </c>
      <c r="M111" t="s">
        <v>129</v>
      </c>
      <c r="N111" t="s">
        <v>129</v>
      </c>
      <c r="O111" s="54">
        <v>45411.702997581022</v>
      </c>
      <c r="P111" s="54">
        <v>45453.646564479168</v>
      </c>
      <c r="Q111" s="2">
        <v>45421</v>
      </c>
      <c r="R111" s="2">
        <v>45448</v>
      </c>
      <c r="S111" s="2">
        <v>45292</v>
      </c>
      <c r="T111" s="2">
        <v>45657</v>
      </c>
      <c r="U111" s="2">
        <v>45427</v>
      </c>
      <c r="V111" s="2">
        <v>45453</v>
      </c>
      <c r="W111">
        <f t="shared" si="4"/>
        <v>4</v>
      </c>
      <c r="X111">
        <f t="shared" si="5"/>
        <v>2024</v>
      </c>
      <c r="Y111">
        <f t="shared" si="6"/>
        <v>6</v>
      </c>
      <c r="Z111">
        <f t="shared" si="7"/>
        <v>2024</v>
      </c>
    </row>
    <row r="112" spans="1:26" x14ac:dyDescent="0.25">
      <c r="A112" s="80" t="s">
        <v>1592</v>
      </c>
      <c r="B112" t="s">
        <v>1348</v>
      </c>
      <c r="C112" t="s">
        <v>1593</v>
      </c>
      <c r="D112" t="s">
        <v>148</v>
      </c>
      <c r="E112" t="s">
        <v>416</v>
      </c>
      <c r="F112" t="s">
        <v>60</v>
      </c>
      <c r="G112" t="s">
        <v>104</v>
      </c>
      <c r="H112" t="s">
        <v>212</v>
      </c>
      <c r="I112" s="80" t="s">
        <v>1587</v>
      </c>
      <c r="J112" s="80" t="s">
        <v>1372</v>
      </c>
      <c r="K112" t="s">
        <v>131</v>
      </c>
      <c r="L112" t="s">
        <v>129</v>
      </c>
      <c r="M112" t="s">
        <v>129</v>
      </c>
      <c r="N112" t="s">
        <v>129</v>
      </c>
      <c r="O112" s="54">
        <v>45411.697763032411</v>
      </c>
      <c r="P112" s="54">
        <v>45453.64654533565</v>
      </c>
      <c r="Q112" s="2">
        <v>45421</v>
      </c>
      <c r="R112" s="2">
        <v>45448</v>
      </c>
      <c r="S112" s="2">
        <v>45292</v>
      </c>
      <c r="T112" s="2">
        <v>45657</v>
      </c>
      <c r="U112" s="2">
        <v>45421</v>
      </c>
      <c r="V112" s="2">
        <v>45453</v>
      </c>
      <c r="W112">
        <f t="shared" si="4"/>
        <v>4</v>
      </c>
      <c r="X112">
        <f t="shared" si="5"/>
        <v>2024</v>
      </c>
      <c r="Y112">
        <f t="shared" si="6"/>
        <v>6</v>
      </c>
      <c r="Z112">
        <f t="shared" si="7"/>
        <v>2024</v>
      </c>
    </row>
    <row r="113" spans="1:26" x14ac:dyDescent="0.25">
      <c r="A113" s="80" t="s">
        <v>1594</v>
      </c>
      <c r="B113" t="s">
        <v>1348</v>
      </c>
      <c r="C113" t="s">
        <v>1595</v>
      </c>
      <c r="D113" t="s">
        <v>148</v>
      </c>
      <c r="E113" t="s">
        <v>135</v>
      </c>
      <c r="F113" t="s">
        <v>59</v>
      </c>
      <c r="G113" t="s">
        <v>102</v>
      </c>
      <c r="H113" t="s">
        <v>212</v>
      </c>
      <c r="I113" s="80" t="s">
        <v>931</v>
      </c>
      <c r="J113" s="80" t="s">
        <v>932</v>
      </c>
      <c r="K113" t="s">
        <v>131</v>
      </c>
      <c r="L113" t="s">
        <v>129</v>
      </c>
      <c r="M113" t="s">
        <v>129</v>
      </c>
      <c r="N113" t="s">
        <v>129</v>
      </c>
      <c r="O113" s="54">
        <v>45411.645230810187</v>
      </c>
      <c r="P113" s="54">
        <v>45432.41619207176</v>
      </c>
      <c r="Q113" s="2">
        <v>45407</v>
      </c>
      <c r="R113" s="2">
        <v>45434</v>
      </c>
      <c r="S113" s="2">
        <v>45292</v>
      </c>
      <c r="T113" s="2">
        <v>45657</v>
      </c>
      <c r="U113" s="2">
        <v>45412</v>
      </c>
      <c r="V113" s="2">
        <v>45432</v>
      </c>
      <c r="W113">
        <f t="shared" si="4"/>
        <v>4</v>
      </c>
      <c r="X113">
        <f t="shared" si="5"/>
        <v>2024</v>
      </c>
      <c r="Y113">
        <f t="shared" si="6"/>
        <v>5</v>
      </c>
      <c r="Z113">
        <f t="shared" si="7"/>
        <v>2024</v>
      </c>
    </row>
    <row r="114" spans="1:26" x14ac:dyDescent="0.25">
      <c r="A114" s="80" t="s">
        <v>1596</v>
      </c>
      <c r="B114" t="s">
        <v>1348</v>
      </c>
      <c r="C114" t="s">
        <v>1597</v>
      </c>
      <c r="D114" t="s">
        <v>187</v>
      </c>
      <c r="E114" t="s">
        <v>135</v>
      </c>
      <c r="F114" t="s">
        <v>1463</v>
      </c>
      <c r="G114" t="s">
        <v>806</v>
      </c>
      <c r="H114" t="s">
        <v>128</v>
      </c>
      <c r="I114" s="80" t="s">
        <v>1392</v>
      </c>
      <c r="J114" s="80" t="s">
        <v>1393</v>
      </c>
      <c r="K114" t="s">
        <v>720</v>
      </c>
      <c r="L114" t="s">
        <v>1598</v>
      </c>
      <c r="M114" t="s">
        <v>129</v>
      </c>
      <c r="N114" t="s">
        <v>129</v>
      </c>
      <c r="O114" s="54">
        <v>45411.43801377315</v>
      </c>
      <c r="P114" t="s">
        <v>129</v>
      </c>
      <c r="Q114" s="2">
        <v>45412</v>
      </c>
      <c r="R114" s="2">
        <v>45454</v>
      </c>
      <c r="S114" s="2">
        <v>45323</v>
      </c>
      <c r="T114" s="2">
        <v>45657</v>
      </c>
      <c r="U114" s="2">
        <v>45418</v>
      </c>
      <c r="V114" t="s">
        <v>129</v>
      </c>
      <c r="W114">
        <f t="shared" si="4"/>
        <v>4</v>
      </c>
      <c r="X114">
        <f t="shared" si="5"/>
        <v>2024</v>
      </c>
      <c r="Y114">
        <f t="shared" si="6"/>
        <v>0</v>
      </c>
      <c r="Z114">
        <f t="shared" si="7"/>
        <v>0</v>
      </c>
    </row>
    <row r="115" spans="1:26" x14ac:dyDescent="0.25">
      <c r="A115" s="80" t="s">
        <v>1599</v>
      </c>
      <c r="B115" t="s">
        <v>1373</v>
      </c>
      <c r="C115" t="s">
        <v>1600</v>
      </c>
      <c r="D115" t="s">
        <v>187</v>
      </c>
      <c r="E115" t="s">
        <v>416</v>
      </c>
      <c r="F115" t="s">
        <v>1463</v>
      </c>
      <c r="G115" t="s">
        <v>806</v>
      </c>
      <c r="H115" t="s">
        <v>128</v>
      </c>
      <c r="I115" s="80" t="s">
        <v>1601</v>
      </c>
      <c r="J115" s="80" t="s">
        <v>995</v>
      </c>
      <c r="K115" t="s">
        <v>720</v>
      </c>
      <c r="L115" t="s">
        <v>129</v>
      </c>
      <c r="M115" t="s">
        <v>129</v>
      </c>
      <c r="N115" t="s">
        <v>129</v>
      </c>
      <c r="O115" s="54">
        <v>45406.761449872683</v>
      </c>
      <c r="P115" t="s">
        <v>129</v>
      </c>
      <c r="Q115" s="2">
        <v>45442</v>
      </c>
      <c r="R115" s="2">
        <v>45454</v>
      </c>
      <c r="S115" s="2">
        <v>45292</v>
      </c>
      <c r="T115" s="2">
        <v>45657</v>
      </c>
      <c r="U115" s="2">
        <v>45449</v>
      </c>
      <c r="V115" t="s">
        <v>129</v>
      </c>
      <c r="W115">
        <f t="shared" si="4"/>
        <v>4</v>
      </c>
      <c r="X115">
        <f t="shared" si="5"/>
        <v>2024</v>
      </c>
      <c r="Y115">
        <f t="shared" si="6"/>
        <v>0</v>
      </c>
      <c r="Z115">
        <f t="shared" si="7"/>
        <v>0</v>
      </c>
    </row>
    <row r="116" spans="1:26" x14ac:dyDescent="0.25">
      <c r="A116" s="80" t="s">
        <v>1602</v>
      </c>
      <c r="B116" t="s">
        <v>1373</v>
      </c>
      <c r="C116" t="s">
        <v>1603</v>
      </c>
      <c r="D116" t="s">
        <v>187</v>
      </c>
      <c r="E116" t="s">
        <v>416</v>
      </c>
      <c r="F116" t="s">
        <v>1463</v>
      </c>
      <c r="G116" t="s">
        <v>806</v>
      </c>
      <c r="H116" t="s">
        <v>128</v>
      </c>
      <c r="I116" s="80" t="s">
        <v>1601</v>
      </c>
      <c r="J116" s="80" t="s">
        <v>995</v>
      </c>
      <c r="K116" t="s">
        <v>720</v>
      </c>
      <c r="L116" t="s">
        <v>129</v>
      </c>
      <c r="M116" t="s">
        <v>129</v>
      </c>
      <c r="N116" t="s">
        <v>129</v>
      </c>
      <c r="O116" s="54">
        <v>45406.731540567132</v>
      </c>
      <c r="P116" t="s">
        <v>129</v>
      </c>
      <c r="Q116" s="2">
        <v>45442</v>
      </c>
      <c r="R116" s="2">
        <v>45454</v>
      </c>
      <c r="S116" s="2">
        <v>45292</v>
      </c>
      <c r="T116" s="2">
        <v>45657</v>
      </c>
      <c r="U116" s="2">
        <v>45449</v>
      </c>
      <c r="V116" t="s">
        <v>129</v>
      </c>
      <c r="W116">
        <f t="shared" si="4"/>
        <v>4</v>
      </c>
      <c r="X116">
        <f t="shared" si="5"/>
        <v>2024</v>
      </c>
      <c r="Y116">
        <f t="shared" si="6"/>
        <v>0</v>
      </c>
      <c r="Z116">
        <f t="shared" si="7"/>
        <v>0</v>
      </c>
    </row>
    <row r="117" spans="1:26" x14ac:dyDescent="0.25">
      <c r="A117" s="80" t="s">
        <v>1604</v>
      </c>
      <c r="B117" t="s">
        <v>1348</v>
      </c>
      <c r="C117" t="s">
        <v>1605</v>
      </c>
      <c r="D117" t="s">
        <v>163</v>
      </c>
      <c r="E117" t="s">
        <v>129</v>
      </c>
      <c r="F117" t="s">
        <v>129</v>
      </c>
      <c r="G117" t="s">
        <v>874</v>
      </c>
      <c r="H117" t="s">
        <v>128</v>
      </c>
      <c r="I117" s="80" t="s">
        <v>1365</v>
      </c>
      <c r="J117" s="80" t="s">
        <v>1366</v>
      </c>
      <c r="K117" t="s">
        <v>720</v>
      </c>
      <c r="L117" t="s">
        <v>129</v>
      </c>
      <c r="M117" t="s">
        <v>129</v>
      </c>
      <c r="N117" t="s">
        <v>129</v>
      </c>
      <c r="O117" s="54">
        <v>45405.721076979164</v>
      </c>
      <c r="P117" t="s">
        <v>129</v>
      </c>
      <c r="Q117" t="s">
        <v>129</v>
      </c>
      <c r="R117" t="s">
        <v>129</v>
      </c>
      <c r="S117" s="2">
        <v>45292</v>
      </c>
      <c r="T117" s="2">
        <v>45657</v>
      </c>
      <c r="U117" t="s">
        <v>129</v>
      </c>
      <c r="V117" t="s">
        <v>129</v>
      </c>
      <c r="W117">
        <f t="shared" si="4"/>
        <v>4</v>
      </c>
      <c r="X117">
        <f t="shared" si="5"/>
        <v>2024</v>
      </c>
      <c r="Y117">
        <f t="shared" si="6"/>
        <v>0</v>
      </c>
      <c r="Z117">
        <f t="shared" si="7"/>
        <v>0</v>
      </c>
    </row>
    <row r="118" spans="1:26" x14ac:dyDescent="0.25">
      <c r="A118" s="80" t="s">
        <v>1606</v>
      </c>
      <c r="B118" t="s">
        <v>1348</v>
      </c>
      <c r="C118" t="s">
        <v>1607</v>
      </c>
      <c r="D118" t="s">
        <v>163</v>
      </c>
      <c r="E118" t="s">
        <v>1608</v>
      </c>
      <c r="F118" t="s">
        <v>1364</v>
      </c>
      <c r="G118" t="s">
        <v>874</v>
      </c>
      <c r="H118" t="s">
        <v>128</v>
      </c>
      <c r="I118" s="80" t="s">
        <v>1365</v>
      </c>
      <c r="J118" s="80" t="s">
        <v>1366</v>
      </c>
      <c r="K118" t="s">
        <v>720</v>
      </c>
      <c r="L118" t="s">
        <v>129</v>
      </c>
      <c r="M118" t="s">
        <v>129</v>
      </c>
      <c r="N118" t="s">
        <v>129</v>
      </c>
      <c r="O118" s="54">
        <v>45405.720711493057</v>
      </c>
      <c r="P118" t="s">
        <v>129</v>
      </c>
      <c r="Q118" s="2">
        <v>45469</v>
      </c>
      <c r="R118" s="2">
        <v>45482</v>
      </c>
      <c r="S118" s="2">
        <v>45292</v>
      </c>
      <c r="T118" s="2">
        <v>45657</v>
      </c>
      <c r="U118" t="s">
        <v>129</v>
      </c>
      <c r="V118" t="s">
        <v>129</v>
      </c>
      <c r="W118">
        <f t="shared" si="4"/>
        <v>4</v>
      </c>
      <c r="X118">
        <f t="shared" si="5"/>
        <v>2024</v>
      </c>
      <c r="Y118">
        <f t="shared" si="6"/>
        <v>0</v>
      </c>
      <c r="Z118">
        <f t="shared" si="7"/>
        <v>0</v>
      </c>
    </row>
    <row r="119" spans="1:26" x14ac:dyDescent="0.25">
      <c r="A119" s="80" t="s">
        <v>123</v>
      </c>
      <c r="B119" t="s">
        <v>124</v>
      </c>
      <c r="C119" t="s">
        <v>125</v>
      </c>
      <c r="D119" t="s">
        <v>134</v>
      </c>
      <c r="E119" t="s">
        <v>416</v>
      </c>
      <c r="F119" t="s">
        <v>60</v>
      </c>
      <c r="G119" t="s">
        <v>104</v>
      </c>
      <c r="H119" t="s">
        <v>128</v>
      </c>
      <c r="I119" t="s">
        <v>129</v>
      </c>
      <c r="J119" s="80" t="s">
        <v>130</v>
      </c>
      <c r="K119" t="s">
        <v>131</v>
      </c>
      <c r="L119" t="s">
        <v>129</v>
      </c>
      <c r="M119" t="s">
        <v>129</v>
      </c>
      <c r="N119" t="s">
        <v>129</v>
      </c>
      <c r="O119" s="54">
        <v>45405.689109189814</v>
      </c>
      <c r="P119" t="s">
        <v>129</v>
      </c>
      <c r="Q119" s="2">
        <v>45407</v>
      </c>
      <c r="R119" s="2">
        <v>45433</v>
      </c>
      <c r="S119" s="2">
        <v>45292</v>
      </c>
      <c r="T119" s="2">
        <v>45657</v>
      </c>
      <c r="U119" s="2">
        <v>45418</v>
      </c>
      <c r="V119" t="s">
        <v>129</v>
      </c>
      <c r="W119">
        <f t="shared" si="4"/>
        <v>4</v>
      </c>
      <c r="X119">
        <f t="shared" si="5"/>
        <v>2024</v>
      </c>
      <c r="Y119">
        <f t="shared" si="6"/>
        <v>0</v>
      </c>
      <c r="Z119">
        <f t="shared" si="7"/>
        <v>0</v>
      </c>
    </row>
    <row r="120" spans="1:26" x14ac:dyDescent="0.25">
      <c r="A120" s="80" t="s">
        <v>1609</v>
      </c>
      <c r="B120" t="s">
        <v>1445</v>
      </c>
      <c r="C120" t="s">
        <v>1610</v>
      </c>
      <c r="D120" t="s">
        <v>148</v>
      </c>
      <c r="E120" t="s">
        <v>127</v>
      </c>
      <c r="F120" t="s">
        <v>59</v>
      </c>
      <c r="G120" t="s">
        <v>104</v>
      </c>
      <c r="H120" t="s">
        <v>128</v>
      </c>
      <c r="I120" s="80" t="s">
        <v>1563</v>
      </c>
      <c r="J120" s="80" t="s">
        <v>1448</v>
      </c>
      <c r="K120" t="s">
        <v>131</v>
      </c>
      <c r="L120" t="s">
        <v>129</v>
      </c>
      <c r="M120" t="s">
        <v>129</v>
      </c>
      <c r="N120" t="s">
        <v>129</v>
      </c>
      <c r="O120" s="54">
        <v>45405.665542326387</v>
      </c>
      <c r="P120" s="54">
        <v>45449.726496261574</v>
      </c>
      <c r="Q120" s="2">
        <v>45407</v>
      </c>
      <c r="R120" s="2">
        <v>45434</v>
      </c>
      <c r="S120" s="2">
        <v>45292</v>
      </c>
      <c r="T120" s="2">
        <v>45657</v>
      </c>
      <c r="U120" s="2">
        <v>45411</v>
      </c>
      <c r="V120" s="2">
        <v>45449</v>
      </c>
      <c r="W120">
        <f t="shared" si="4"/>
        <v>4</v>
      </c>
      <c r="X120">
        <f t="shared" si="5"/>
        <v>2024</v>
      </c>
      <c r="Y120">
        <f t="shared" si="6"/>
        <v>6</v>
      </c>
      <c r="Z120">
        <f t="shared" si="7"/>
        <v>2024</v>
      </c>
    </row>
    <row r="121" spans="1:26" x14ac:dyDescent="0.25">
      <c r="A121" s="80" t="s">
        <v>1611</v>
      </c>
      <c r="B121" t="s">
        <v>1445</v>
      </c>
      <c r="C121" t="s">
        <v>1612</v>
      </c>
      <c r="D121" t="s">
        <v>148</v>
      </c>
      <c r="E121" t="s">
        <v>127</v>
      </c>
      <c r="F121" t="s">
        <v>59</v>
      </c>
      <c r="G121" t="s">
        <v>104</v>
      </c>
      <c r="H121" t="s">
        <v>128</v>
      </c>
      <c r="I121" s="80" t="s">
        <v>1563</v>
      </c>
      <c r="J121" s="80" t="s">
        <v>1448</v>
      </c>
      <c r="K121" t="s">
        <v>131</v>
      </c>
      <c r="L121" t="s">
        <v>129</v>
      </c>
      <c r="M121" t="s">
        <v>129</v>
      </c>
      <c r="N121" t="s">
        <v>129</v>
      </c>
      <c r="O121" s="54">
        <v>45405.655033564813</v>
      </c>
      <c r="P121" s="54">
        <v>45449.726496886571</v>
      </c>
      <c r="Q121" s="2">
        <v>45407</v>
      </c>
      <c r="R121" s="2">
        <v>45434</v>
      </c>
      <c r="S121" s="2">
        <v>45292</v>
      </c>
      <c r="T121" s="2">
        <v>45657</v>
      </c>
      <c r="U121" s="2">
        <v>45407</v>
      </c>
      <c r="V121" s="2">
        <v>45449</v>
      </c>
      <c r="W121">
        <f t="shared" si="4"/>
        <v>4</v>
      </c>
      <c r="X121">
        <f t="shared" si="5"/>
        <v>2024</v>
      </c>
      <c r="Y121">
        <f t="shared" si="6"/>
        <v>6</v>
      </c>
      <c r="Z121">
        <f t="shared" si="7"/>
        <v>2024</v>
      </c>
    </row>
    <row r="122" spans="1:26" x14ac:dyDescent="0.25">
      <c r="A122" s="80" t="s">
        <v>132</v>
      </c>
      <c r="B122" t="s">
        <v>124</v>
      </c>
      <c r="C122" t="s">
        <v>133</v>
      </c>
      <c r="D122" t="s">
        <v>148</v>
      </c>
      <c r="E122" t="s">
        <v>135</v>
      </c>
      <c r="F122" t="s">
        <v>59</v>
      </c>
      <c r="G122" t="s">
        <v>104</v>
      </c>
      <c r="H122" t="s">
        <v>128</v>
      </c>
      <c r="I122" t="s">
        <v>129</v>
      </c>
      <c r="J122" s="80" t="s">
        <v>130</v>
      </c>
      <c r="K122" t="s">
        <v>131</v>
      </c>
      <c r="L122" t="s">
        <v>129</v>
      </c>
      <c r="M122" t="s">
        <v>129</v>
      </c>
      <c r="N122" t="s">
        <v>129</v>
      </c>
      <c r="O122" s="54">
        <v>45405.643909085651</v>
      </c>
      <c r="P122" s="54">
        <v>45449.72650271991</v>
      </c>
      <c r="Q122" s="2">
        <v>45407</v>
      </c>
      <c r="R122" s="2">
        <v>45434</v>
      </c>
      <c r="S122" s="2">
        <v>45292</v>
      </c>
      <c r="T122" s="2">
        <v>45657</v>
      </c>
      <c r="U122" t="s">
        <v>129</v>
      </c>
      <c r="V122" s="2">
        <v>45449</v>
      </c>
      <c r="W122">
        <f t="shared" si="4"/>
        <v>4</v>
      </c>
      <c r="X122">
        <f t="shared" si="5"/>
        <v>2024</v>
      </c>
      <c r="Y122">
        <f t="shared" si="6"/>
        <v>6</v>
      </c>
      <c r="Z122">
        <f t="shared" si="7"/>
        <v>2024</v>
      </c>
    </row>
    <row r="123" spans="1:26" x14ac:dyDescent="0.25">
      <c r="A123" s="80" t="s">
        <v>1613</v>
      </c>
      <c r="B123" t="s">
        <v>1445</v>
      </c>
      <c r="C123" t="s">
        <v>1614</v>
      </c>
      <c r="D123" t="s">
        <v>148</v>
      </c>
      <c r="E123" t="s">
        <v>416</v>
      </c>
      <c r="F123" t="s">
        <v>59</v>
      </c>
      <c r="G123" t="s">
        <v>104</v>
      </c>
      <c r="H123" t="s">
        <v>212</v>
      </c>
      <c r="I123" s="80" t="s">
        <v>1540</v>
      </c>
      <c r="J123" s="80" t="s">
        <v>1448</v>
      </c>
      <c r="K123" t="s">
        <v>131</v>
      </c>
      <c r="L123" t="s">
        <v>129</v>
      </c>
      <c r="M123" t="s">
        <v>129</v>
      </c>
      <c r="N123" t="s">
        <v>129</v>
      </c>
      <c r="O123" s="54">
        <v>45405.636447129633</v>
      </c>
      <c r="P123" s="54">
        <v>45449.726498171294</v>
      </c>
      <c r="Q123" s="2">
        <v>45407</v>
      </c>
      <c r="R123" s="2">
        <v>45434</v>
      </c>
      <c r="S123" s="2">
        <v>45292</v>
      </c>
      <c r="T123" s="2">
        <v>45657</v>
      </c>
      <c r="U123" s="2">
        <v>45407</v>
      </c>
      <c r="V123" s="2">
        <v>45449</v>
      </c>
      <c r="W123">
        <f t="shared" si="4"/>
        <v>4</v>
      </c>
      <c r="X123">
        <f t="shared" si="5"/>
        <v>2024</v>
      </c>
      <c r="Y123">
        <f t="shared" si="6"/>
        <v>6</v>
      </c>
      <c r="Z123">
        <f t="shared" si="7"/>
        <v>2024</v>
      </c>
    </row>
    <row r="124" spans="1:26" x14ac:dyDescent="0.25">
      <c r="A124" s="80" t="s">
        <v>946</v>
      </c>
      <c r="B124" t="s">
        <v>124</v>
      </c>
      <c r="C124" t="s">
        <v>947</v>
      </c>
      <c r="D124" t="s">
        <v>148</v>
      </c>
      <c r="E124" t="s">
        <v>127</v>
      </c>
      <c r="F124" t="s">
        <v>890</v>
      </c>
      <c r="G124" t="s">
        <v>806</v>
      </c>
      <c r="H124" t="s">
        <v>212</v>
      </c>
      <c r="I124" t="s">
        <v>129</v>
      </c>
      <c r="J124" s="80" t="s">
        <v>719</v>
      </c>
      <c r="K124" t="s">
        <v>720</v>
      </c>
      <c r="L124" t="s">
        <v>129</v>
      </c>
      <c r="M124" t="s">
        <v>129</v>
      </c>
      <c r="N124" t="s">
        <v>129</v>
      </c>
      <c r="O124" s="54">
        <v>45405.40431445602</v>
      </c>
      <c r="P124" s="54">
        <v>45428.642571620374</v>
      </c>
      <c r="Q124" s="2">
        <v>45412</v>
      </c>
      <c r="R124" s="2">
        <v>45426</v>
      </c>
      <c r="S124" s="2">
        <v>45292</v>
      </c>
      <c r="T124" s="2">
        <v>45657</v>
      </c>
      <c r="U124" s="2">
        <v>45420</v>
      </c>
      <c r="V124" s="2">
        <v>45428</v>
      </c>
      <c r="W124">
        <f t="shared" si="4"/>
        <v>4</v>
      </c>
      <c r="X124">
        <f t="shared" si="5"/>
        <v>2024</v>
      </c>
      <c r="Y124">
        <f t="shared" si="6"/>
        <v>5</v>
      </c>
      <c r="Z124">
        <f t="shared" si="7"/>
        <v>2024</v>
      </c>
    </row>
    <row r="125" spans="1:26" x14ac:dyDescent="0.25">
      <c r="A125" s="80" t="s">
        <v>948</v>
      </c>
      <c r="B125" t="s">
        <v>124</v>
      </c>
      <c r="C125" t="s">
        <v>949</v>
      </c>
      <c r="D125" t="s">
        <v>182</v>
      </c>
      <c r="E125" t="s">
        <v>950</v>
      </c>
      <c r="F125" t="s">
        <v>805</v>
      </c>
      <c r="G125" t="s">
        <v>806</v>
      </c>
      <c r="H125" t="s">
        <v>128</v>
      </c>
      <c r="I125" t="s">
        <v>129</v>
      </c>
      <c r="J125" s="80" t="s">
        <v>719</v>
      </c>
      <c r="K125" t="s">
        <v>720</v>
      </c>
      <c r="L125" t="s">
        <v>129</v>
      </c>
      <c r="M125" t="s">
        <v>129</v>
      </c>
      <c r="N125" t="s">
        <v>129</v>
      </c>
      <c r="O125" s="54">
        <v>45405.394931921299</v>
      </c>
      <c r="P125" t="s">
        <v>129</v>
      </c>
      <c r="Q125" s="2">
        <v>45428</v>
      </c>
      <c r="R125" s="2">
        <v>45468</v>
      </c>
      <c r="S125" s="2">
        <v>45292</v>
      </c>
      <c r="T125" s="2">
        <v>45657</v>
      </c>
      <c r="U125" s="2">
        <v>45432</v>
      </c>
      <c r="V125" t="s">
        <v>129</v>
      </c>
      <c r="W125">
        <f t="shared" si="4"/>
        <v>4</v>
      </c>
      <c r="X125">
        <f t="shared" si="5"/>
        <v>2024</v>
      </c>
      <c r="Y125">
        <f t="shared" si="6"/>
        <v>0</v>
      </c>
      <c r="Z125">
        <f t="shared" si="7"/>
        <v>0</v>
      </c>
    </row>
    <row r="126" spans="1:26" x14ac:dyDescent="0.25">
      <c r="A126" s="80" t="s">
        <v>1615</v>
      </c>
      <c r="B126" t="s">
        <v>1348</v>
      </c>
      <c r="C126" t="s">
        <v>1616</v>
      </c>
      <c r="D126" t="s">
        <v>148</v>
      </c>
      <c r="E126" t="s">
        <v>135</v>
      </c>
      <c r="F126" t="s">
        <v>59</v>
      </c>
      <c r="G126" t="s">
        <v>103</v>
      </c>
      <c r="H126" t="s">
        <v>212</v>
      </c>
      <c r="I126" s="80" t="s">
        <v>1371</v>
      </c>
      <c r="J126" s="80" t="s">
        <v>1372</v>
      </c>
      <c r="K126" t="s">
        <v>131</v>
      </c>
      <c r="L126" t="s">
        <v>129</v>
      </c>
      <c r="M126" t="s">
        <v>129</v>
      </c>
      <c r="N126" t="s">
        <v>129</v>
      </c>
      <c r="O126" s="54">
        <v>45405.336638252316</v>
      </c>
      <c r="P126" s="54">
        <v>45449.726496134259</v>
      </c>
      <c r="Q126" s="2">
        <v>45406</v>
      </c>
      <c r="R126" s="2">
        <v>45434</v>
      </c>
      <c r="S126" s="2">
        <v>45292</v>
      </c>
      <c r="T126" s="2">
        <v>45657</v>
      </c>
      <c r="U126" s="2">
        <v>45419</v>
      </c>
      <c r="V126" s="2">
        <v>45449</v>
      </c>
      <c r="W126">
        <f t="shared" si="4"/>
        <v>4</v>
      </c>
      <c r="X126">
        <f t="shared" si="5"/>
        <v>2024</v>
      </c>
      <c r="Y126">
        <f t="shared" si="6"/>
        <v>6</v>
      </c>
      <c r="Z126">
        <f t="shared" si="7"/>
        <v>2024</v>
      </c>
    </row>
    <row r="127" spans="1:26" x14ac:dyDescent="0.25">
      <c r="A127" s="80" t="s">
        <v>1617</v>
      </c>
      <c r="B127" t="s">
        <v>1348</v>
      </c>
      <c r="C127" t="s">
        <v>1618</v>
      </c>
      <c r="D127" t="s">
        <v>148</v>
      </c>
      <c r="E127" t="s">
        <v>416</v>
      </c>
      <c r="F127" t="s">
        <v>59</v>
      </c>
      <c r="G127" t="s">
        <v>103</v>
      </c>
      <c r="H127" t="s">
        <v>212</v>
      </c>
      <c r="I127" s="80" t="s">
        <v>1371</v>
      </c>
      <c r="J127" s="80" t="s">
        <v>1372</v>
      </c>
      <c r="K127" t="s">
        <v>131</v>
      </c>
      <c r="L127" t="s">
        <v>129</v>
      </c>
      <c r="M127" t="s">
        <v>129</v>
      </c>
      <c r="N127" t="s">
        <v>129</v>
      </c>
      <c r="O127" s="54">
        <v>45405.336236400464</v>
      </c>
      <c r="P127" s="54">
        <v>45449.726495868053</v>
      </c>
      <c r="Q127" s="2">
        <v>45406</v>
      </c>
      <c r="R127" s="2">
        <v>45434</v>
      </c>
      <c r="S127" s="2">
        <v>45292</v>
      </c>
      <c r="T127" s="2">
        <v>45657</v>
      </c>
      <c r="U127" s="2">
        <v>45407</v>
      </c>
      <c r="V127" s="2">
        <v>45449</v>
      </c>
      <c r="W127">
        <f t="shared" si="4"/>
        <v>4</v>
      </c>
      <c r="X127">
        <f t="shared" si="5"/>
        <v>2024</v>
      </c>
      <c r="Y127">
        <f t="shared" si="6"/>
        <v>6</v>
      </c>
      <c r="Z127">
        <f t="shared" si="7"/>
        <v>2024</v>
      </c>
    </row>
    <row r="128" spans="1:26" x14ac:dyDescent="0.25">
      <c r="A128" s="80" t="s">
        <v>1619</v>
      </c>
      <c r="B128" t="s">
        <v>1348</v>
      </c>
      <c r="C128" t="s">
        <v>1620</v>
      </c>
      <c r="D128" t="s">
        <v>148</v>
      </c>
      <c r="E128" t="s">
        <v>127</v>
      </c>
      <c r="F128" t="s">
        <v>59</v>
      </c>
      <c r="G128" t="s">
        <v>103</v>
      </c>
      <c r="H128" t="s">
        <v>212</v>
      </c>
      <c r="I128" s="80" t="s">
        <v>1371</v>
      </c>
      <c r="J128" s="80" t="s">
        <v>1372</v>
      </c>
      <c r="K128" t="s">
        <v>131</v>
      </c>
      <c r="L128" t="s">
        <v>129</v>
      </c>
      <c r="M128" t="s">
        <v>129</v>
      </c>
      <c r="N128" t="s">
        <v>129</v>
      </c>
      <c r="O128" s="54">
        <v>45405.335779039349</v>
      </c>
      <c r="P128" s="54">
        <v>45449.726495659721</v>
      </c>
      <c r="Q128" s="2">
        <v>45406</v>
      </c>
      <c r="R128" s="2">
        <v>45434</v>
      </c>
      <c r="S128" s="2">
        <v>45292</v>
      </c>
      <c r="T128" s="2">
        <v>45657</v>
      </c>
      <c r="U128" s="2">
        <v>45407</v>
      </c>
      <c r="V128" s="2">
        <v>45449</v>
      </c>
      <c r="W128">
        <f t="shared" si="4"/>
        <v>4</v>
      </c>
      <c r="X128">
        <f t="shared" si="5"/>
        <v>2024</v>
      </c>
      <c r="Y128">
        <f t="shared" si="6"/>
        <v>6</v>
      </c>
      <c r="Z128">
        <f t="shared" si="7"/>
        <v>2024</v>
      </c>
    </row>
    <row r="129" spans="1:26" x14ac:dyDescent="0.25">
      <c r="A129" s="80" t="s">
        <v>1621</v>
      </c>
      <c r="B129" t="s">
        <v>1373</v>
      </c>
      <c r="C129" t="s">
        <v>1622</v>
      </c>
      <c r="D129" t="s">
        <v>726</v>
      </c>
      <c r="E129" t="s">
        <v>127</v>
      </c>
      <c r="F129" t="s">
        <v>1364</v>
      </c>
      <c r="G129" t="s">
        <v>806</v>
      </c>
      <c r="H129" t="s">
        <v>128</v>
      </c>
      <c r="I129" s="80" t="s">
        <v>1623</v>
      </c>
      <c r="J129" s="80" t="s">
        <v>995</v>
      </c>
      <c r="K129" t="s">
        <v>720</v>
      </c>
      <c r="L129" t="s">
        <v>129</v>
      </c>
      <c r="M129" t="s">
        <v>129</v>
      </c>
      <c r="N129" t="s">
        <v>129</v>
      </c>
      <c r="O129" s="54">
        <v>45404.679114895836</v>
      </c>
      <c r="P129" t="s">
        <v>129</v>
      </c>
      <c r="Q129" s="2">
        <v>45469</v>
      </c>
      <c r="R129" s="2">
        <v>45482</v>
      </c>
      <c r="S129" s="2">
        <v>45292</v>
      </c>
      <c r="T129" s="2">
        <v>45657</v>
      </c>
      <c r="U129" t="s">
        <v>129</v>
      </c>
      <c r="V129" t="s">
        <v>129</v>
      </c>
      <c r="W129">
        <f t="shared" si="4"/>
        <v>4</v>
      </c>
      <c r="X129">
        <f t="shared" si="5"/>
        <v>2024</v>
      </c>
      <c r="Y129">
        <f t="shared" si="6"/>
        <v>0</v>
      </c>
      <c r="Z129">
        <f t="shared" si="7"/>
        <v>0</v>
      </c>
    </row>
    <row r="130" spans="1:26" x14ac:dyDescent="0.25">
      <c r="A130" s="80" t="s">
        <v>1624</v>
      </c>
      <c r="B130" t="s">
        <v>1373</v>
      </c>
      <c r="C130" t="s">
        <v>1625</v>
      </c>
      <c r="D130" t="s">
        <v>187</v>
      </c>
      <c r="E130" t="s">
        <v>135</v>
      </c>
      <c r="F130" t="s">
        <v>62</v>
      </c>
      <c r="G130" t="s">
        <v>102</v>
      </c>
      <c r="H130" t="s">
        <v>128</v>
      </c>
      <c r="I130" s="80" t="s">
        <v>1626</v>
      </c>
      <c r="J130" s="80" t="s">
        <v>1627</v>
      </c>
      <c r="K130" t="s">
        <v>131</v>
      </c>
      <c r="L130" t="s">
        <v>129</v>
      </c>
      <c r="M130" t="s">
        <v>129</v>
      </c>
      <c r="N130" t="s">
        <v>129</v>
      </c>
      <c r="O130" s="54">
        <v>45404.479537708336</v>
      </c>
      <c r="P130" t="s">
        <v>129</v>
      </c>
      <c r="Q130" s="2">
        <v>45435</v>
      </c>
      <c r="R130" s="2">
        <v>45462</v>
      </c>
      <c r="S130" s="2">
        <v>44927</v>
      </c>
      <c r="T130" s="2">
        <v>45657</v>
      </c>
      <c r="U130" s="2">
        <v>45439</v>
      </c>
      <c r="V130" t="s">
        <v>129</v>
      </c>
      <c r="W130">
        <f t="shared" ref="W130:W193" si="8">MONTH(O130)</f>
        <v>4</v>
      </c>
      <c r="X130">
        <f t="shared" ref="X130:X193" si="9">YEAR(O130)</f>
        <v>2024</v>
      </c>
      <c r="Y130">
        <f t="shared" ref="Y130:Y193" si="10">IFERROR(MONTH(P130),0)</f>
        <v>0</v>
      </c>
      <c r="Z130">
        <f t="shared" ref="Z130:Z193" si="11">IFERROR(YEAR(P130),0)</f>
        <v>0</v>
      </c>
    </row>
    <row r="131" spans="1:26" x14ac:dyDescent="0.25">
      <c r="A131" s="80" t="s">
        <v>1628</v>
      </c>
      <c r="B131" t="s">
        <v>1445</v>
      </c>
      <c r="C131" t="s">
        <v>1629</v>
      </c>
      <c r="D131" t="s">
        <v>148</v>
      </c>
      <c r="E131" t="s">
        <v>135</v>
      </c>
      <c r="F131" t="s">
        <v>58</v>
      </c>
      <c r="G131" t="s">
        <v>104</v>
      </c>
      <c r="H131" t="s">
        <v>128</v>
      </c>
      <c r="I131" s="80" t="s">
        <v>1563</v>
      </c>
      <c r="J131" s="80" t="s">
        <v>1448</v>
      </c>
      <c r="K131" t="s">
        <v>131</v>
      </c>
      <c r="L131" t="s">
        <v>129</v>
      </c>
      <c r="M131" t="s">
        <v>129</v>
      </c>
      <c r="N131" t="s">
        <v>129</v>
      </c>
      <c r="O131" s="54">
        <v>45404.39656912037</v>
      </c>
      <c r="P131" s="54">
        <v>45421.42705878472</v>
      </c>
      <c r="Q131" s="2">
        <v>45393</v>
      </c>
      <c r="R131" s="2">
        <v>45420</v>
      </c>
      <c r="S131" s="2">
        <v>45292</v>
      </c>
      <c r="T131" s="2">
        <v>45657</v>
      </c>
      <c r="U131" s="2">
        <v>45404</v>
      </c>
      <c r="V131" s="2">
        <v>45421</v>
      </c>
      <c r="W131">
        <f t="shared" si="8"/>
        <v>4</v>
      </c>
      <c r="X131">
        <f t="shared" si="9"/>
        <v>2024</v>
      </c>
      <c r="Y131">
        <f t="shared" si="10"/>
        <v>5</v>
      </c>
      <c r="Z131">
        <f t="shared" si="11"/>
        <v>2024</v>
      </c>
    </row>
    <row r="132" spans="1:26" x14ac:dyDescent="0.25">
      <c r="A132" s="80" t="s">
        <v>1631</v>
      </c>
      <c r="B132" t="s">
        <v>1373</v>
      </c>
      <c r="C132" t="s">
        <v>1632</v>
      </c>
      <c r="D132" t="s">
        <v>182</v>
      </c>
      <c r="E132" t="s">
        <v>416</v>
      </c>
      <c r="F132" t="s">
        <v>805</v>
      </c>
      <c r="G132" t="s">
        <v>806</v>
      </c>
      <c r="H132" t="s">
        <v>128</v>
      </c>
      <c r="I132" s="80" t="s">
        <v>1630</v>
      </c>
      <c r="J132" s="80" t="s">
        <v>995</v>
      </c>
      <c r="K132" t="s">
        <v>720</v>
      </c>
      <c r="L132" t="s">
        <v>1633</v>
      </c>
      <c r="M132" t="s">
        <v>129</v>
      </c>
      <c r="N132" t="s">
        <v>129</v>
      </c>
      <c r="O132" s="54">
        <v>45400.542574178238</v>
      </c>
      <c r="P132" t="s">
        <v>129</v>
      </c>
      <c r="Q132" s="2">
        <v>45455</v>
      </c>
      <c r="R132" s="2">
        <v>45468</v>
      </c>
      <c r="S132" s="2">
        <v>45292</v>
      </c>
      <c r="T132" s="2">
        <v>45657</v>
      </c>
      <c r="U132" s="2">
        <v>45457</v>
      </c>
      <c r="V132" t="s">
        <v>129</v>
      </c>
      <c r="W132">
        <f t="shared" si="8"/>
        <v>4</v>
      </c>
      <c r="X132">
        <f t="shared" si="9"/>
        <v>2024</v>
      </c>
      <c r="Y132">
        <f t="shared" si="10"/>
        <v>0</v>
      </c>
      <c r="Z132">
        <f t="shared" si="11"/>
        <v>0</v>
      </c>
    </row>
    <row r="133" spans="1:26" x14ac:dyDescent="0.25">
      <c r="A133" s="80" t="s">
        <v>1634</v>
      </c>
      <c r="B133" t="s">
        <v>1373</v>
      </c>
      <c r="C133" t="s">
        <v>1635</v>
      </c>
      <c r="D133" t="s">
        <v>163</v>
      </c>
      <c r="E133" t="s">
        <v>416</v>
      </c>
      <c r="F133" t="s">
        <v>1364</v>
      </c>
      <c r="G133" t="s">
        <v>806</v>
      </c>
      <c r="H133" t="s">
        <v>128</v>
      </c>
      <c r="I133" s="80" t="s">
        <v>1630</v>
      </c>
      <c r="J133" s="80" t="s">
        <v>995</v>
      </c>
      <c r="K133" t="s">
        <v>720</v>
      </c>
      <c r="L133" t="s">
        <v>129</v>
      </c>
      <c r="M133" t="s">
        <v>129</v>
      </c>
      <c r="N133" t="s">
        <v>129</v>
      </c>
      <c r="O133" s="54">
        <v>45400.542060358799</v>
      </c>
      <c r="P133" t="s">
        <v>129</v>
      </c>
      <c r="Q133" s="2">
        <v>45469</v>
      </c>
      <c r="R133" s="2">
        <v>45482</v>
      </c>
      <c r="S133" s="2">
        <v>45292</v>
      </c>
      <c r="T133" s="2">
        <v>45657</v>
      </c>
      <c r="U133" t="s">
        <v>129</v>
      </c>
      <c r="V133" t="s">
        <v>129</v>
      </c>
      <c r="W133">
        <f t="shared" si="8"/>
        <v>4</v>
      </c>
      <c r="X133">
        <f t="shared" si="9"/>
        <v>2024</v>
      </c>
      <c r="Y133">
        <f t="shared" si="10"/>
        <v>0</v>
      </c>
      <c r="Z133">
        <f t="shared" si="11"/>
        <v>0</v>
      </c>
    </row>
    <row r="134" spans="1:26" x14ac:dyDescent="0.25">
      <c r="A134" s="80" t="s">
        <v>1636</v>
      </c>
      <c r="B134" t="s">
        <v>1373</v>
      </c>
      <c r="C134" t="s">
        <v>1637</v>
      </c>
      <c r="D134" t="s">
        <v>163</v>
      </c>
      <c r="E134" t="s">
        <v>129</v>
      </c>
      <c r="F134" t="s">
        <v>1364</v>
      </c>
      <c r="G134" t="s">
        <v>806</v>
      </c>
      <c r="H134" t="s">
        <v>128</v>
      </c>
      <c r="I134" s="80" t="s">
        <v>1630</v>
      </c>
      <c r="J134" s="80" t="s">
        <v>995</v>
      </c>
      <c r="K134" t="s">
        <v>720</v>
      </c>
      <c r="L134" t="s">
        <v>129</v>
      </c>
      <c r="M134" t="s">
        <v>129</v>
      </c>
      <c r="N134" t="s">
        <v>129</v>
      </c>
      <c r="O134" s="54">
        <v>45400.54125534722</v>
      </c>
      <c r="P134" t="s">
        <v>129</v>
      </c>
      <c r="Q134" s="2">
        <v>45469</v>
      </c>
      <c r="R134" s="2">
        <v>45482</v>
      </c>
      <c r="S134" s="2">
        <v>45292</v>
      </c>
      <c r="T134" s="2">
        <v>45657</v>
      </c>
      <c r="U134" t="s">
        <v>129</v>
      </c>
      <c r="V134" t="s">
        <v>129</v>
      </c>
      <c r="W134">
        <f t="shared" si="8"/>
        <v>4</v>
      </c>
      <c r="X134">
        <f t="shared" si="9"/>
        <v>2024</v>
      </c>
      <c r="Y134">
        <f t="shared" si="10"/>
        <v>0</v>
      </c>
      <c r="Z134">
        <f t="shared" si="11"/>
        <v>0</v>
      </c>
    </row>
    <row r="135" spans="1:26" x14ac:dyDescent="0.25">
      <c r="A135" s="80" t="s">
        <v>1640</v>
      </c>
      <c r="B135" t="s">
        <v>1373</v>
      </c>
      <c r="C135" t="s">
        <v>1641</v>
      </c>
      <c r="D135" t="s">
        <v>148</v>
      </c>
      <c r="E135" t="s">
        <v>288</v>
      </c>
      <c r="F135" t="s">
        <v>59</v>
      </c>
      <c r="G135" t="s">
        <v>102</v>
      </c>
      <c r="H135" t="s">
        <v>212</v>
      </c>
      <c r="I135" s="80" t="s">
        <v>1376</v>
      </c>
      <c r="J135" s="80" t="s">
        <v>1377</v>
      </c>
      <c r="K135" t="s">
        <v>131</v>
      </c>
      <c r="L135" t="s">
        <v>129</v>
      </c>
      <c r="M135" t="s">
        <v>129</v>
      </c>
      <c r="N135" t="s">
        <v>129</v>
      </c>
      <c r="O135" s="54">
        <v>45399.637158229169</v>
      </c>
      <c r="P135" s="54">
        <v>45449.726494675924</v>
      </c>
      <c r="Q135" s="2">
        <v>45407</v>
      </c>
      <c r="R135" s="2">
        <v>45434</v>
      </c>
      <c r="S135" t="s">
        <v>129</v>
      </c>
      <c r="T135" t="s">
        <v>129</v>
      </c>
      <c r="U135" s="2">
        <v>45407</v>
      </c>
      <c r="V135" s="2">
        <v>45449</v>
      </c>
      <c r="W135">
        <f t="shared" si="8"/>
        <v>4</v>
      </c>
      <c r="X135">
        <f t="shared" si="9"/>
        <v>2024</v>
      </c>
      <c r="Y135">
        <f t="shared" si="10"/>
        <v>6</v>
      </c>
      <c r="Z135">
        <f t="shared" si="11"/>
        <v>2024</v>
      </c>
    </row>
    <row r="136" spans="1:26" x14ac:dyDescent="0.25">
      <c r="A136" s="80" t="s">
        <v>1642</v>
      </c>
      <c r="B136" t="s">
        <v>1373</v>
      </c>
      <c r="C136" t="s">
        <v>1643</v>
      </c>
      <c r="D136" t="s">
        <v>1280</v>
      </c>
      <c r="E136" t="s">
        <v>950</v>
      </c>
      <c r="F136" t="s">
        <v>64</v>
      </c>
      <c r="G136" t="s">
        <v>102</v>
      </c>
      <c r="H136" t="s">
        <v>128</v>
      </c>
      <c r="I136" s="80" t="s">
        <v>931</v>
      </c>
      <c r="J136" s="80" t="s">
        <v>932</v>
      </c>
      <c r="K136" t="s">
        <v>131</v>
      </c>
      <c r="L136" t="s">
        <v>129</v>
      </c>
      <c r="M136" t="s">
        <v>129</v>
      </c>
      <c r="N136" t="s">
        <v>129</v>
      </c>
      <c r="O136" s="54">
        <v>45399.494620196761</v>
      </c>
      <c r="P136" t="s">
        <v>129</v>
      </c>
      <c r="Q136" s="2">
        <v>45462</v>
      </c>
      <c r="R136" s="2">
        <v>45475</v>
      </c>
      <c r="S136" s="2">
        <v>45292</v>
      </c>
      <c r="T136" s="2">
        <v>45657</v>
      </c>
      <c r="U136" t="s">
        <v>129</v>
      </c>
      <c r="V136" t="s">
        <v>129</v>
      </c>
      <c r="W136">
        <f t="shared" si="8"/>
        <v>4</v>
      </c>
      <c r="X136">
        <f t="shared" si="9"/>
        <v>2024</v>
      </c>
      <c r="Y136">
        <f t="shared" si="10"/>
        <v>0</v>
      </c>
      <c r="Z136">
        <f t="shared" si="11"/>
        <v>0</v>
      </c>
    </row>
    <row r="137" spans="1:26" x14ac:dyDescent="0.25">
      <c r="A137" s="80" t="s">
        <v>1644</v>
      </c>
      <c r="B137" t="s">
        <v>1348</v>
      </c>
      <c r="C137" t="s">
        <v>1645</v>
      </c>
      <c r="D137" t="s">
        <v>148</v>
      </c>
      <c r="E137" t="s">
        <v>127</v>
      </c>
      <c r="F137" t="s">
        <v>62</v>
      </c>
      <c r="G137" t="s">
        <v>103</v>
      </c>
      <c r="H137" t="s">
        <v>128</v>
      </c>
      <c r="I137" s="80" t="s">
        <v>1646</v>
      </c>
      <c r="J137" s="80" t="s">
        <v>1372</v>
      </c>
      <c r="K137" t="s">
        <v>131</v>
      </c>
      <c r="L137" t="s">
        <v>129</v>
      </c>
      <c r="M137" t="s">
        <v>129</v>
      </c>
      <c r="N137" t="s">
        <v>129</v>
      </c>
      <c r="O137" s="54">
        <v>45394.610711296293</v>
      </c>
      <c r="P137" s="54">
        <v>45453.646545682874</v>
      </c>
      <c r="Q137" s="2">
        <v>45435</v>
      </c>
      <c r="R137" s="2">
        <v>45447</v>
      </c>
      <c r="S137" s="2">
        <v>45292</v>
      </c>
      <c r="T137" s="2">
        <v>45657</v>
      </c>
      <c r="U137" t="s">
        <v>129</v>
      </c>
      <c r="V137" s="2">
        <v>45453</v>
      </c>
      <c r="W137">
        <f t="shared" si="8"/>
        <v>4</v>
      </c>
      <c r="X137">
        <f t="shared" si="9"/>
        <v>2024</v>
      </c>
      <c r="Y137">
        <f t="shared" si="10"/>
        <v>6</v>
      </c>
      <c r="Z137">
        <f t="shared" si="11"/>
        <v>2024</v>
      </c>
    </row>
    <row r="138" spans="1:26" x14ac:dyDescent="0.25">
      <c r="A138" s="80" t="s">
        <v>1649</v>
      </c>
      <c r="B138" t="s">
        <v>1348</v>
      </c>
      <c r="C138" t="s">
        <v>1650</v>
      </c>
      <c r="D138" t="s">
        <v>148</v>
      </c>
      <c r="E138" t="s">
        <v>127</v>
      </c>
      <c r="F138" t="s">
        <v>58</v>
      </c>
      <c r="G138" t="s">
        <v>102</v>
      </c>
      <c r="H138" t="s">
        <v>212</v>
      </c>
      <c r="I138" s="80" t="s">
        <v>931</v>
      </c>
      <c r="J138" s="80" t="s">
        <v>932</v>
      </c>
      <c r="K138" t="s">
        <v>131</v>
      </c>
      <c r="L138" t="s">
        <v>129</v>
      </c>
      <c r="M138" t="s">
        <v>129</v>
      </c>
      <c r="N138" t="s">
        <v>129</v>
      </c>
      <c r="O138" s="54">
        <v>45393.553669189816</v>
      </c>
      <c r="P138" s="54">
        <v>45432.41619171296</v>
      </c>
      <c r="Q138" s="2">
        <v>45393</v>
      </c>
      <c r="R138" s="2">
        <v>45420</v>
      </c>
      <c r="S138" s="2">
        <v>45292</v>
      </c>
      <c r="T138" s="2">
        <v>45657</v>
      </c>
      <c r="U138" s="2">
        <v>45394</v>
      </c>
      <c r="V138" s="2">
        <v>45432</v>
      </c>
      <c r="W138">
        <f t="shared" si="8"/>
        <v>4</v>
      </c>
      <c r="X138">
        <f t="shared" si="9"/>
        <v>2024</v>
      </c>
      <c r="Y138">
        <f t="shared" si="10"/>
        <v>5</v>
      </c>
      <c r="Z138">
        <f t="shared" si="11"/>
        <v>2024</v>
      </c>
    </row>
    <row r="139" spans="1:26" x14ac:dyDescent="0.25">
      <c r="A139" s="80" t="s">
        <v>1652</v>
      </c>
      <c r="B139" t="s">
        <v>1373</v>
      </c>
      <c r="C139" t="s">
        <v>1653</v>
      </c>
      <c r="D139" t="s">
        <v>148</v>
      </c>
      <c r="E139" t="s">
        <v>135</v>
      </c>
      <c r="F139" t="s">
        <v>1651</v>
      </c>
      <c r="G139" t="s">
        <v>806</v>
      </c>
      <c r="H139" t="s">
        <v>128</v>
      </c>
      <c r="I139" s="80" t="s">
        <v>1392</v>
      </c>
      <c r="J139" s="80" t="s">
        <v>1393</v>
      </c>
      <c r="K139" t="s">
        <v>720</v>
      </c>
      <c r="L139" t="s">
        <v>129</v>
      </c>
      <c r="M139" t="s">
        <v>129</v>
      </c>
      <c r="N139" t="s">
        <v>129</v>
      </c>
      <c r="O139" s="54">
        <v>45392.709260856478</v>
      </c>
      <c r="P139" s="54">
        <v>45441.403539490741</v>
      </c>
      <c r="Q139" s="2">
        <v>45399</v>
      </c>
      <c r="R139" s="2">
        <v>45412</v>
      </c>
      <c r="S139" s="2">
        <v>45323</v>
      </c>
      <c r="T139" s="2">
        <v>45657</v>
      </c>
      <c r="U139" s="2">
        <v>45400</v>
      </c>
      <c r="V139" s="2">
        <v>45441</v>
      </c>
      <c r="W139">
        <f t="shared" si="8"/>
        <v>4</v>
      </c>
      <c r="X139">
        <f t="shared" si="9"/>
        <v>2024</v>
      </c>
      <c r="Y139">
        <f t="shared" si="10"/>
        <v>5</v>
      </c>
      <c r="Z139">
        <f t="shared" si="11"/>
        <v>2024</v>
      </c>
    </row>
    <row r="140" spans="1:26" x14ac:dyDescent="0.25">
      <c r="A140" s="80" t="s">
        <v>1654</v>
      </c>
      <c r="B140" t="s">
        <v>1373</v>
      </c>
      <c r="C140" t="s">
        <v>1655</v>
      </c>
      <c r="D140" t="s">
        <v>148</v>
      </c>
      <c r="E140" t="s">
        <v>135</v>
      </c>
      <c r="F140" t="s">
        <v>1651</v>
      </c>
      <c r="G140" t="s">
        <v>806</v>
      </c>
      <c r="H140" t="s">
        <v>128</v>
      </c>
      <c r="I140" s="80" t="s">
        <v>1392</v>
      </c>
      <c r="J140" s="80" t="s">
        <v>1393</v>
      </c>
      <c r="K140" t="s">
        <v>720</v>
      </c>
      <c r="L140" t="s">
        <v>129</v>
      </c>
      <c r="M140" t="s">
        <v>129</v>
      </c>
      <c r="N140" t="s">
        <v>129</v>
      </c>
      <c r="O140" s="54">
        <v>45392.709250740743</v>
      </c>
      <c r="P140" s="54">
        <v>45441.403537245373</v>
      </c>
      <c r="Q140" s="2">
        <v>45399</v>
      </c>
      <c r="R140" s="2">
        <v>45412</v>
      </c>
      <c r="S140" s="2">
        <v>45323</v>
      </c>
      <c r="T140" s="2">
        <v>45657</v>
      </c>
      <c r="U140" s="2">
        <v>45401</v>
      </c>
      <c r="V140" s="2">
        <v>45441</v>
      </c>
      <c r="W140">
        <f t="shared" si="8"/>
        <v>4</v>
      </c>
      <c r="X140">
        <f t="shared" si="9"/>
        <v>2024</v>
      </c>
      <c r="Y140">
        <f t="shared" si="10"/>
        <v>5</v>
      </c>
      <c r="Z140">
        <f t="shared" si="11"/>
        <v>2024</v>
      </c>
    </row>
    <row r="141" spans="1:26" x14ac:dyDescent="0.25">
      <c r="A141" s="80" t="s">
        <v>1656</v>
      </c>
      <c r="B141" t="s">
        <v>1373</v>
      </c>
      <c r="C141" t="s">
        <v>1657</v>
      </c>
      <c r="D141" t="s">
        <v>148</v>
      </c>
      <c r="E141" t="s">
        <v>135</v>
      </c>
      <c r="F141" t="s">
        <v>1651</v>
      </c>
      <c r="G141" t="s">
        <v>806</v>
      </c>
      <c r="H141" t="s">
        <v>128</v>
      </c>
      <c r="I141" s="80" t="s">
        <v>1392</v>
      </c>
      <c r="J141" s="80" t="s">
        <v>1393</v>
      </c>
      <c r="K141" t="s">
        <v>720</v>
      </c>
      <c r="L141" t="s">
        <v>129</v>
      </c>
      <c r="M141" t="s">
        <v>129</v>
      </c>
      <c r="N141" t="s">
        <v>129</v>
      </c>
      <c r="O141" s="54">
        <v>45392.709247199076</v>
      </c>
      <c r="P141" s="54">
        <v>45441.40354003472</v>
      </c>
      <c r="Q141" s="2">
        <v>45399</v>
      </c>
      <c r="R141" s="2">
        <v>45412</v>
      </c>
      <c r="S141" s="2">
        <v>45323</v>
      </c>
      <c r="T141" s="2">
        <v>45657</v>
      </c>
      <c r="U141" s="2">
        <v>45401</v>
      </c>
      <c r="V141" s="2">
        <v>45441</v>
      </c>
      <c r="W141">
        <f t="shared" si="8"/>
        <v>4</v>
      </c>
      <c r="X141">
        <f t="shared" si="9"/>
        <v>2024</v>
      </c>
      <c r="Y141">
        <f t="shared" si="10"/>
        <v>5</v>
      </c>
      <c r="Z141">
        <f t="shared" si="11"/>
        <v>2024</v>
      </c>
    </row>
    <row r="142" spans="1:26" x14ac:dyDescent="0.25">
      <c r="A142" s="80" t="s">
        <v>1658</v>
      </c>
      <c r="B142" t="s">
        <v>1373</v>
      </c>
      <c r="C142" t="s">
        <v>1659</v>
      </c>
      <c r="D142" t="s">
        <v>148</v>
      </c>
      <c r="E142" t="s">
        <v>135</v>
      </c>
      <c r="F142" t="s">
        <v>1651</v>
      </c>
      <c r="G142" t="s">
        <v>806</v>
      </c>
      <c r="H142" t="s">
        <v>128</v>
      </c>
      <c r="I142" s="80" t="s">
        <v>1392</v>
      </c>
      <c r="J142" s="80" t="s">
        <v>1393</v>
      </c>
      <c r="K142" t="s">
        <v>720</v>
      </c>
      <c r="L142" t="s">
        <v>129</v>
      </c>
      <c r="M142" t="s">
        <v>129</v>
      </c>
      <c r="N142" t="s">
        <v>129</v>
      </c>
      <c r="O142" s="54">
        <v>45392.709243634257</v>
      </c>
      <c r="P142" s="54">
        <v>45441.403532476848</v>
      </c>
      <c r="Q142" s="2">
        <v>45399</v>
      </c>
      <c r="R142" s="2">
        <v>45412</v>
      </c>
      <c r="S142" s="2">
        <v>45323</v>
      </c>
      <c r="T142" s="2">
        <v>45657</v>
      </c>
      <c r="U142" s="2">
        <v>45401</v>
      </c>
      <c r="V142" s="2">
        <v>45441</v>
      </c>
      <c r="W142">
        <f t="shared" si="8"/>
        <v>4</v>
      </c>
      <c r="X142">
        <f t="shared" si="9"/>
        <v>2024</v>
      </c>
      <c r="Y142">
        <f t="shared" si="10"/>
        <v>5</v>
      </c>
      <c r="Z142">
        <f t="shared" si="11"/>
        <v>2024</v>
      </c>
    </row>
    <row r="143" spans="1:26" x14ac:dyDescent="0.25">
      <c r="A143" s="80" t="s">
        <v>1660</v>
      </c>
      <c r="B143" t="s">
        <v>1373</v>
      </c>
      <c r="C143" t="s">
        <v>1661</v>
      </c>
      <c r="D143" t="s">
        <v>148</v>
      </c>
      <c r="E143" t="s">
        <v>135</v>
      </c>
      <c r="F143" t="s">
        <v>1662</v>
      </c>
      <c r="G143" t="s">
        <v>806</v>
      </c>
      <c r="H143" t="s">
        <v>128</v>
      </c>
      <c r="I143" s="80" t="s">
        <v>1392</v>
      </c>
      <c r="J143" s="80" t="s">
        <v>1393</v>
      </c>
      <c r="K143" t="s">
        <v>720</v>
      </c>
      <c r="L143" t="s">
        <v>129</v>
      </c>
      <c r="M143" t="s">
        <v>129</v>
      </c>
      <c r="N143" t="s">
        <v>129</v>
      </c>
      <c r="O143" s="54">
        <v>45392.70923753472</v>
      </c>
      <c r="P143" s="54">
        <v>45408.36438885417</v>
      </c>
      <c r="Q143" s="2">
        <v>45386</v>
      </c>
      <c r="R143" s="2">
        <v>45398</v>
      </c>
      <c r="S143" s="2">
        <v>45323</v>
      </c>
      <c r="T143" s="2">
        <v>45657</v>
      </c>
      <c r="U143" s="2">
        <v>45394</v>
      </c>
      <c r="V143" s="2">
        <v>45408</v>
      </c>
      <c r="W143">
        <f t="shared" si="8"/>
        <v>4</v>
      </c>
      <c r="X143">
        <f t="shared" si="9"/>
        <v>2024</v>
      </c>
      <c r="Y143">
        <f t="shared" si="10"/>
        <v>4</v>
      </c>
      <c r="Z143">
        <f t="shared" si="11"/>
        <v>2024</v>
      </c>
    </row>
    <row r="144" spans="1:26" x14ac:dyDescent="0.25">
      <c r="A144" s="80" t="s">
        <v>1664</v>
      </c>
      <c r="B144" t="s">
        <v>1348</v>
      </c>
      <c r="C144" t="s">
        <v>1665</v>
      </c>
      <c r="D144" t="s">
        <v>148</v>
      </c>
      <c r="E144" t="s">
        <v>127</v>
      </c>
      <c r="F144" t="s">
        <v>58</v>
      </c>
      <c r="G144" t="s">
        <v>103</v>
      </c>
      <c r="H144" t="s">
        <v>212</v>
      </c>
      <c r="I144" s="80" t="s">
        <v>1354</v>
      </c>
      <c r="J144" s="80" t="s">
        <v>1351</v>
      </c>
      <c r="K144" t="s">
        <v>131</v>
      </c>
      <c r="L144" t="s">
        <v>129</v>
      </c>
      <c r="M144" t="s">
        <v>129</v>
      </c>
      <c r="N144" t="s">
        <v>129</v>
      </c>
      <c r="O144" s="54">
        <v>45392.405724502314</v>
      </c>
      <c r="P144" s="54">
        <v>45421.427044560187</v>
      </c>
      <c r="Q144" s="2">
        <v>45392</v>
      </c>
      <c r="R144" s="2">
        <v>45420</v>
      </c>
      <c r="S144" s="2">
        <v>45352</v>
      </c>
      <c r="T144" s="2">
        <v>45473</v>
      </c>
      <c r="U144" s="2">
        <v>45394</v>
      </c>
      <c r="V144" s="2">
        <v>45421</v>
      </c>
      <c r="W144">
        <f t="shared" si="8"/>
        <v>4</v>
      </c>
      <c r="X144">
        <f t="shared" si="9"/>
        <v>2024</v>
      </c>
      <c r="Y144">
        <f t="shared" si="10"/>
        <v>5</v>
      </c>
      <c r="Z144">
        <f t="shared" si="11"/>
        <v>2024</v>
      </c>
    </row>
    <row r="145" spans="1:26" x14ac:dyDescent="0.25">
      <c r="A145" s="80" t="s">
        <v>1666</v>
      </c>
      <c r="B145" t="s">
        <v>1348</v>
      </c>
      <c r="C145" t="s">
        <v>1667</v>
      </c>
      <c r="D145" t="s">
        <v>148</v>
      </c>
      <c r="E145" t="s">
        <v>135</v>
      </c>
      <c r="F145" t="s">
        <v>58</v>
      </c>
      <c r="G145" t="s">
        <v>102</v>
      </c>
      <c r="H145" t="s">
        <v>128</v>
      </c>
      <c r="I145" s="80" t="s">
        <v>200</v>
      </c>
      <c r="J145" s="80" t="s">
        <v>201</v>
      </c>
      <c r="K145" t="s">
        <v>131</v>
      </c>
      <c r="L145" t="s">
        <v>129</v>
      </c>
      <c r="M145" t="s">
        <v>129</v>
      </c>
      <c r="N145" t="s">
        <v>129</v>
      </c>
      <c r="O145" s="54">
        <v>45392.404838009257</v>
      </c>
      <c r="P145" s="54">
        <v>45421.427044050928</v>
      </c>
      <c r="Q145" s="2">
        <v>45393</v>
      </c>
      <c r="R145" s="2">
        <v>45420</v>
      </c>
      <c r="S145" s="2">
        <v>45292</v>
      </c>
      <c r="T145" s="2">
        <v>45473</v>
      </c>
      <c r="U145" s="2">
        <v>45394</v>
      </c>
      <c r="V145" s="2">
        <v>45421</v>
      </c>
      <c r="W145">
        <f t="shared" si="8"/>
        <v>4</v>
      </c>
      <c r="X145">
        <f t="shared" si="9"/>
        <v>2024</v>
      </c>
      <c r="Y145">
        <f t="shared" si="10"/>
        <v>5</v>
      </c>
      <c r="Z145">
        <f t="shared" si="11"/>
        <v>2024</v>
      </c>
    </row>
    <row r="146" spans="1:26" x14ac:dyDescent="0.25">
      <c r="A146" s="80" t="s">
        <v>1668</v>
      </c>
      <c r="B146" t="s">
        <v>1348</v>
      </c>
      <c r="C146" t="s">
        <v>1669</v>
      </c>
      <c r="D146" t="s">
        <v>148</v>
      </c>
      <c r="E146" t="s">
        <v>416</v>
      </c>
      <c r="F146" t="s">
        <v>1651</v>
      </c>
      <c r="G146" t="s">
        <v>874</v>
      </c>
      <c r="H146" t="s">
        <v>128</v>
      </c>
      <c r="I146" s="80" t="s">
        <v>1670</v>
      </c>
      <c r="J146" s="80" t="s">
        <v>995</v>
      </c>
      <c r="K146" t="s">
        <v>720</v>
      </c>
      <c r="L146" t="s">
        <v>129</v>
      </c>
      <c r="M146" t="s">
        <v>129</v>
      </c>
      <c r="N146" t="s">
        <v>129</v>
      </c>
      <c r="O146" s="54">
        <v>45391.430628321759</v>
      </c>
      <c r="P146" s="54">
        <v>45441.403535428239</v>
      </c>
      <c r="Q146" s="2">
        <v>45399</v>
      </c>
      <c r="R146" s="2">
        <v>45412</v>
      </c>
      <c r="S146" s="2">
        <v>45292</v>
      </c>
      <c r="T146" s="2">
        <v>45657</v>
      </c>
      <c r="U146" s="2">
        <v>45411</v>
      </c>
      <c r="V146" s="2">
        <v>45441</v>
      </c>
      <c r="W146">
        <f t="shared" si="8"/>
        <v>4</v>
      </c>
      <c r="X146">
        <f t="shared" si="9"/>
        <v>2024</v>
      </c>
      <c r="Y146">
        <f t="shared" si="10"/>
        <v>5</v>
      </c>
      <c r="Z146">
        <f t="shared" si="11"/>
        <v>2024</v>
      </c>
    </row>
    <row r="147" spans="1:26" x14ac:dyDescent="0.25">
      <c r="A147" s="80" t="s">
        <v>1671</v>
      </c>
      <c r="B147" t="s">
        <v>1373</v>
      </c>
      <c r="C147" t="s">
        <v>1672</v>
      </c>
      <c r="D147" t="s">
        <v>148</v>
      </c>
      <c r="E147" t="s">
        <v>135</v>
      </c>
      <c r="F147" t="s">
        <v>1463</v>
      </c>
      <c r="G147" t="s">
        <v>806</v>
      </c>
      <c r="H147" t="s">
        <v>128</v>
      </c>
      <c r="I147" s="80" t="s">
        <v>1673</v>
      </c>
      <c r="J147" s="80" t="s">
        <v>995</v>
      </c>
      <c r="K147" t="s">
        <v>720</v>
      </c>
      <c r="L147" t="s">
        <v>1674</v>
      </c>
      <c r="M147" t="s">
        <v>129</v>
      </c>
      <c r="N147" t="s">
        <v>129</v>
      </c>
      <c r="O147" s="54">
        <v>45390.690052708334</v>
      </c>
      <c r="P147" s="54">
        <v>45456.580215972223</v>
      </c>
      <c r="Q147" s="2">
        <v>45412</v>
      </c>
      <c r="R147" s="2">
        <v>45454</v>
      </c>
      <c r="S147" s="2">
        <v>45292</v>
      </c>
      <c r="T147" s="2">
        <v>45473</v>
      </c>
      <c r="U147" s="2">
        <v>45420</v>
      </c>
      <c r="V147" s="2">
        <v>45456</v>
      </c>
      <c r="W147">
        <f t="shared" si="8"/>
        <v>4</v>
      </c>
      <c r="X147">
        <f t="shared" si="9"/>
        <v>2024</v>
      </c>
      <c r="Y147">
        <f t="shared" si="10"/>
        <v>6</v>
      </c>
      <c r="Z147">
        <f t="shared" si="11"/>
        <v>2024</v>
      </c>
    </row>
    <row r="148" spans="1:26" x14ac:dyDescent="0.25">
      <c r="A148" s="80" t="s">
        <v>1675</v>
      </c>
      <c r="B148" t="s">
        <v>1348</v>
      </c>
      <c r="C148" t="s">
        <v>1676</v>
      </c>
      <c r="D148" t="s">
        <v>148</v>
      </c>
      <c r="E148" t="s">
        <v>206</v>
      </c>
      <c r="F148" t="s">
        <v>56</v>
      </c>
      <c r="G148" t="s">
        <v>103</v>
      </c>
      <c r="H148" t="s">
        <v>128</v>
      </c>
      <c r="I148" s="80" t="s">
        <v>1646</v>
      </c>
      <c r="J148" s="80" t="s">
        <v>1372</v>
      </c>
      <c r="K148" t="s">
        <v>131</v>
      </c>
      <c r="L148" t="s">
        <v>129</v>
      </c>
      <c r="M148" t="s">
        <v>129</v>
      </c>
      <c r="N148" t="s">
        <v>129</v>
      </c>
      <c r="O148" s="54">
        <v>45390.590590636573</v>
      </c>
      <c r="P148" s="54">
        <v>45407.368575787033</v>
      </c>
      <c r="Q148" s="2">
        <v>45383</v>
      </c>
      <c r="R148" s="2">
        <v>45406</v>
      </c>
      <c r="S148" s="2">
        <v>45292</v>
      </c>
      <c r="T148" s="2">
        <v>45657</v>
      </c>
      <c r="U148" s="2">
        <v>45390</v>
      </c>
      <c r="V148" s="2">
        <v>45407</v>
      </c>
      <c r="W148">
        <f t="shared" si="8"/>
        <v>4</v>
      </c>
      <c r="X148">
        <f t="shared" si="9"/>
        <v>2024</v>
      </c>
      <c r="Y148">
        <f t="shared" si="10"/>
        <v>4</v>
      </c>
      <c r="Z148">
        <f t="shared" si="11"/>
        <v>2024</v>
      </c>
    </row>
    <row r="149" spans="1:26" x14ac:dyDescent="0.25">
      <c r="A149" s="80" t="s">
        <v>185</v>
      </c>
      <c r="B149" t="s">
        <v>124</v>
      </c>
      <c r="C149" t="s">
        <v>186</v>
      </c>
      <c r="D149" t="s">
        <v>148</v>
      </c>
      <c r="E149" t="s">
        <v>127</v>
      </c>
      <c r="F149" t="s">
        <v>56</v>
      </c>
      <c r="G149" t="s">
        <v>104</v>
      </c>
      <c r="H149" t="s">
        <v>128</v>
      </c>
      <c r="I149" t="s">
        <v>129</v>
      </c>
      <c r="J149" s="80" t="s">
        <v>130</v>
      </c>
      <c r="K149" t="s">
        <v>131</v>
      </c>
      <c r="L149" t="s">
        <v>129</v>
      </c>
      <c r="M149" t="s">
        <v>129</v>
      </c>
      <c r="N149" t="s">
        <v>129</v>
      </c>
      <c r="O149" s="54">
        <v>45390.519700335652</v>
      </c>
      <c r="P149" s="54">
        <v>45407.368732233794</v>
      </c>
      <c r="Q149" s="2">
        <v>45383</v>
      </c>
      <c r="R149" s="2">
        <v>45391</v>
      </c>
      <c r="S149" s="2">
        <v>45292</v>
      </c>
      <c r="T149" s="2">
        <v>45657</v>
      </c>
      <c r="U149" s="2">
        <v>45390</v>
      </c>
      <c r="V149" s="2">
        <v>45407</v>
      </c>
      <c r="W149">
        <f t="shared" si="8"/>
        <v>4</v>
      </c>
      <c r="X149">
        <f t="shared" si="9"/>
        <v>2024</v>
      </c>
      <c r="Y149">
        <f t="shared" si="10"/>
        <v>4</v>
      </c>
      <c r="Z149">
        <f t="shared" si="11"/>
        <v>2024</v>
      </c>
    </row>
    <row r="150" spans="1:26" x14ac:dyDescent="0.25">
      <c r="A150" s="80" t="s">
        <v>1677</v>
      </c>
      <c r="B150" t="s">
        <v>1373</v>
      </c>
      <c r="C150" t="s">
        <v>1678</v>
      </c>
      <c r="D150" t="s">
        <v>148</v>
      </c>
      <c r="E150" t="s">
        <v>135</v>
      </c>
      <c r="F150" t="s">
        <v>1538</v>
      </c>
      <c r="G150" t="s">
        <v>806</v>
      </c>
      <c r="H150" t="s">
        <v>128</v>
      </c>
      <c r="I150" s="80" t="s">
        <v>1623</v>
      </c>
      <c r="J150" s="80" t="s">
        <v>995</v>
      </c>
      <c r="K150" t="s">
        <v>720</v>
      </c>
      <c r="L150" t="s">
        <v>1679</v>
      </c>
      <c r="M150" t="s">
        <v>129</v>
      </c>
      <c r="N150" t="s">
        <v>129</v>
      </c>
      <c r="O150" s="54">
        <v>45390.412308796294</v>
      </c>
      <c r="P150" s="54">
        <v>45441.383169166664</v>
      </c>
      <c r="Q150" s="2">
        <v>45400</v>
      </c>
      <c r="R150" s="2">
        <v>45440</v>
      </c>
      <c r="S150" s="2">
        <v>45292</v>
      </c>
      <c r="T150" s="2">
        <v>45657</v>
      </c>
      <c r="U150" s="2">
        <v>45400</v>
      </c>
      <c r="V150" s="2">
        <v>45441</v>
      </c>
      <c r="W150">
        <f t="shared" si="8"/>
        <v>4</v>
      </c>
      <c r="X150">
        <f t="shared" si="9"/>
        <v>2024</v>
      </c>
      <c r="Y150">
        <f t="shared" si="10"/>
        <v>5</v>
      </c>
      <c r="Z150">
        <f t="shared" si="11"/>
        <v>2024</v>
      </c>
    </row>
    <row r="151" spans="1:26" x14ac:dyDescent="0.25">
      <c r="A151" s="80" t="s">
        <v>1680</v>
      </c>
      <c r="B151" t="s">
        <v>1373</v>
      </c>
      <c r="C151" t="s">
        <v>1681</v>
      </c>
      <c r="D151" t="s">
        <v>148</v>
      </c>
      <c r="E151" t="s">
        <v>416</v>
      </c>
      <c r="F151" t="s">
        <v>1538</v>
      </c>
      <c r="G151" t="s">
        <v>806</v>
      </c>
      <c r="H151" t="s">
        <v>128</v>
      </c>
      <c r="I151" s="80" t="s">
        <v>1623</v>
      </c>
      <c r="J151" s="80" t="s">
        <v>995</v>
      </c>
      <c r="K151" t="s">
        <v>720</v>
      </c>
      <c r="L151" t="s">
        <v>1679</v>
      </c>
      <c r="M151" t="s">
        <v>129</v>
      </c>
      <c r="N151" t="s">
        <v>129</v>
      </c>
      <c r="O151" s="54">
        <v>45390.411981840276</v>
      </c>
      <c r="P151" s="54">
        <v>45447.421248865743</v>
      </c>
      <c r="Q151" s="2">
        <v>45400</v>
      </c>
      <c r="R151" s="2">
        <v>45440</v>
      </c>
      <c r="S151" s="2">
        <v>45292</v>
      </c>
      <c r="T151" s="2">
        <v>45657</v>
      </c>
      <c r="U151" s="2">
        <v>45400</v>
      </c>
      <c r="V151" s="2">
        <v>45447</v>
      </c>
      <c r="W151">
        <f t="shared" si="8"/>
        <v>4</v>
      </c>
      <c r="X151">
        <f t="shared" si="9"/>
        <v>2024</v>
      </c>
      <c r="Y151">
        <f t="shared" si="10"/>
        <v>6</v>
      </c>
      <c r="Z151">
        <f t="shared" si="11"/>
        <v>2024</v>
      </c>
    </row>
    <row r="152" spans="1:26" x14ac:dyDescent="0.25">
      <c r="A152" s="80" t="s">
        <v>1682</v>
      </c>
      <c r="B152" t="s">
        <v>1373</v>
      </c>
      <c r="C152" t="s">
        <v>1683</v>
      </c>
      <c r="D152" t="s">
        <v>163</v>
      </c>
      <c r="E152" t="s">
        <v>129</v>
      </c>
      <c r="F152" t="s">
        <v>1684</v>
      </c>
      <c r="G152" t="s">
        <v>806</v>
      </c>
      <c r="H152" t="s">
        <v>128</v>
      </c>
      <c r="I152" s="80" t="s">
        <v>1685</v>
      </c>
      <c r="J152" s="80" t="s">
        <v>1686</v>
      </c>
      <c r="K152" t="s">
        <v>720</v>
      </c>
      <c r="L152" t="s">
        <v>129</v>
      </c>
      <c r="M152" t="s">
        <v>129</v>
      </c>
      <c r="N152" t="s">
        <v>129</v>
      </c>
      <c r="O152" s="54">
        <v>45390.384531064818</v>
      </c>
      <c r="P152" t="s">
        <v>129</v>
      </c>
      <c r="Q152" s="2">
        <v>45483</v>
      </c>
      <c r="R152" s="2">
        <v>45496</v>
      </c>
      <c r="S152" s="2">
        <v>45292</v>
      </c>
      <c r="T152" s="2">
        <v>45657</v>
      </c>
      <c r="U152" t="s">
        <v>129</v>
      </c>
      <c r="V152" t="s">
        <v>129</v>
      </c>
      <c r="W152">
        <f t="shared" si="8"/>
        <v>4</v>
      </c>
      <c r="X152">
        <f t="shared" si="9"/>
        <v>2024</v>
      </c>
      <c r="Y152">
        <f t="shared" si="10"/>
        <v>0</v>
      </c>
      <c r="Z152">
        <f t="shared" si="11"/>
        <v>0</v>
      </c>
    </row>
    <row r="153" spans="1:26" x14ac:dyDescent="0.25">
      <c r="A153" s="80" t="s">
        <v>1687</v>
      </c>
      <c r="B153" t="s">
        <v>1348</v>
      </c>
      <c r="C153" t="s">
        <v>1688</v>
      </c>
      <c r="D153" t="s">
        <v>148</v>
      </c>
      <c r="E153" t="s">
        <v>135</v>
      </c>
      <c r="F153" t="s">
        <v>58</v>
      </c>
      <c r="G153" t="s">
        <v>102</v>
      </c>
      <c r="H153" t="s">
        <v>212</v>
      </c>
      <c r="I153" s="80" t="s">
        <v>1689</v>
      </c>
      <c r="J153" s="80" t="s">
        <v>932</v>
      </c>
      <c r="K153" t="s">
        <v>131</v>
      </c>
      <c r="L153" t="s">
        <v>129</v>
      </c>
      <c r="M153" t="s">
        <v>129</v>
      </c>
      <c r="N153" t="s">
        <v>129</v>
      </c>
      <c r="O153" s="54">
        <v>45387.497026689816</v>
      </c>
      <c r="P153" s="54">
        <v>45432.416192951387</v>
      </c>
      <c r="Q153" s="2">
        <v>45392</v>
      </c>
      <c r="R153" s="2">
        <v>45420</v>
      </c>
      <c r="S153" s="2">
        <v>45292</v>
      </c>
      <c r="T153" s="2">
        <v>45657</v>
      </c>
      <c r="U153" s="2">
        <v>45393</v>
      </c>
      <c r="V153" s="2">
        <v>45432</v>
      </c>
      <c r="W153">
        <f t="shared" si="8"/>
        <v>4</v>
      </c>
      <c r="X153">
        <f t="shared" si="9"/>
        <v>2024</v>
      </c>
      <c r="Y153">
        <f t="shared" si="10"/>
        <v>5</v>
      </c>
      <c r="Z153">
        <f t="shared" si="11"/>
        <v>2024</v>
      </c>
    </row>
    <row r="154" spans="1:26" x14ac:dyDescent="0.25">
      <c r="A154" s="80" t="s">
        <v>1690</v>
      </c>
      <c r="B154" t="s">
        <v>1373</v>
      </c>
      <c r="C154" t="s">
        <v>1691</v>
      </c>
      <c r="D154" t="s">
        <v>187</v>
      </c>
      <c r="E154" t="s">
        <v>950</v>
      </c>
      <c r="F154" t="s">
        <v>1463</v>
      </c>
      <c r="G154" t="s">
        <v>806</v>
      </c>
      <c r="H154" t="s">
        <v>128</v>
      </c>
      <c r="I154" s="80" t="s">
        <v>1692</v>
      </c>
      <c r="J154" s="80" t="s">
        <v>995</v>
      </c>
      <c r="K154" t="s">
        <v>720</v>
      </c>
      <c r="L154" t="s">
        <v>129</v>
      </c>
      <c r="M154" t="s">
        <v>129</v>
      </c>
      <c r="N154" t="s">
        <v>129</v>
      </c>
      <c r="O154" s="54">
        <v>45387.445288530093</v>
      </c>
      <c r="P154" t="s">
        <v>129</v>
      </c>
      <c r="Q154" s="2">
        <v>45441</v>
      </c>
      <c r="R154" s="2">
        <v>45454</v>
      </c>
      <c r="S154" s="2">
        <v>45292</v>
      </c>
      <c r="T154" s="2">
        <v>45657</v>
      </c>
      <c r="U154" s="2">
        <v>45446</v>
      </c>
      <c r="V154" t="s">
        <v>129</v>
      </c>
      <c r="W154">
        <f t="shared" si="8"/>
        <v>4</v>
      </c>
      <c r="X154">
        <f t="shared" si="9"/>
        <v>2024</v>
      </c>
      <c r="Y154">
        <f t="shared" si="10"/>
        <v>0</v>
      </c>
      <c r="Z154">
        <f t="shared" si="11"/>
        <v>0</v>
      </c>
    </row>
    <row r="155" spans="1:26" x14ac:dyDescent="0.25">
      <c r="A155" s="80" t="s">
        <v>1693</v>
      </c>
      <c r="B155" t="s">
        <v>1373</v>
      </c>
      <c r="C155" t="s">
        <v>1694</v>
      </c>
      <c r="D155" t="s">
        <v>187</v>
      </c>
      <c r="E155" t="s">
        <v>416</v>
      </c>
      <c r="F155" t="s">
        <v>1463</v>
      </c>
      <c r="G155" t="s">
        <v>806</v>
      </c>
      <c r="H155" t="s">
        <v>128</v>
      </c>
      <c r="I155" s="80" t="s">
        <v>1692</v>
      </c>
      <c r="J155" s="80" t="s">
        <v>995</v>
      </c>
      <c r="K155" t="s">
        <v>720</v>
      </c>
      <c r="L155" t="s">
        <v>1695</v>
      </c>
      <c r="M155" t="s">
        <v>129</v>
      </c>
      <c r="N155" t="s">
        <v>129</v>
      </c>
      <c r="O155" s="54">
        <v>45387.440060856483</v>
      </c>
      <c r="P155" t="s">
        <v>129</v>
      </c>
      <c r="Q155" s="2">
        <v>45428</v>
      </c>
      <c r="R155" s="2">
        <v>45454</v>
      </c>
      <c r="S155" s="2">
        <v>45292</v>
      </c>
      <c r="T155" s="2">
        <v>45657</v>
      </c>
      <c r="U155" s="2">
        <v>45428</v>
      </c>
      <c r="V155" t="s">
        <v>129</v>
      </c>
      <c r="W155">
        <f t="shared" si="8"/>
        <v>4</v>
      </c>
      <c r="X155">
        <f t="shared" si="9"/>
        <v>2024</v>
      </c>
      <c r="Y155">
        <f t="shared" si="10"/>
        <v>0</v>
      </c>
      <c r="Z155">
        <f t="shared" si="11"/>
        <v>0</v>
      </c>
    </row>
    <row r="156" spans="1:26" x14ac:dyDescent="0.25">
      <c r="A156" s="80" t="s">
        <v>198</v>
      </c>
      <c r="B156" t="s">
        <v>124</v>
      </c>
      <c r="C156" t="s">
        <v>199</v>
      </c>
      <c r="D156" t="s">
        <v>148</v>
      </c>
      <c r="E156" t="s">
        <v>127</v>
      </c>
      <c r="F156" t="s">
        <v>58</v>
      </c>
      <c r="G156" t="s">
        <v>102</v>
      </c>
      <c r="H156" t="s">
        <v>128</v>
      </c>
      <c r="I156" s="80" t="s">
        <v>200</v>
      </c>
      <c r="J156" s="80" t="s">
        <v>201</v>
      </c>
      <c r="K156" t="s">
        <v>131</v>
      </c>
      <c r="L156" t="s">
        <v>129</v>
      </c>
      <c r="M156" t="s">
        <v>129</v>
      </c>
      <c r="N156" t="s">
        <v>129</v>
      </c>
      <c r="O156" s="54">
        <v>45385.56692409722</v>
      </c>
      <c r="P156" s="54">
        <v>45421.427044918979</v>
      </c>
      <c r="Q156" s="2">
        <v>45393</v>
      </c>
      <c r="R156" s="2">
        <v>45420</v>
      </c>
      <c r="S156" s="2">
        <v>45292</v>
      </c>
      <c r="T156" s="2">
        <v>45473</v>
      </c>
      <c r="U156" s="2">
        <v>45399</v>
      </c>
      <c r="V156" s="2">
        <v>45421</v>
      </c>
      <c r="W156">
        <f t="shared" si="8"/>
        <v>4</v>
      </c>
      <c r="X156">
        <f t="shared" si="9"/>
        <v>2024</v>
      </c>
      <c r="Y156">
        <f t="shared" si="10"/>
        <v>5</v>
      </c>
      <c r="Z156">
        <f t="shared" si="11"/>
        <v>2024</v>
      </c>
    </row>
    <row r="157" spans="1:26" x14ac:dyDescent="0.25">
      <c r="A157" s="80" t="s">
        <v>204</v>
      </c>
      <c r="B157" t="s">
        <v>124</v>
      </c>
      <c r="C157" t="s">
        <v>205</v>
      </c>
      <c r="D157" t="s">
        <v>148</v>
      </c>
      <c r="E157" t="s">
        <v>206</v>
      </c>
      <c r="F157" t="s">
        <v>56</v>
      </c>
      <c r="G157" t="s">
        <v>102</v>
      </c>
      <c r="H157" t="s">
        <v>128</v>
      </c>
      <c r="I157" t="s">
        <v>129</v>
      </c>
      <c r="J157" s="80" t="s">
        <v>130</v>
      </c>
      <c r="K157" t="s">
        <v>131</v>
      </c>
      <c r="L157" t="s">
        <v>129</v>
      </c>
      <c r="M157" t="s">
        <v>129</v>
      </c>
      <c r="N157" t="s">
        <v>129</v>
      </c>
      <c r="O157" s="54">
        <v>45384.482909872684</v>
      </c>
      <c r="P157" s="54">
        <v>45398.449799733797</v>
      </c>
      <c r="Q157" s="2">
        <v>45383</v>
      </c>
      <c r="R157" s="2">
        <v>45406</v>
      </c>
      <c r="S157" s="2">
        <v>45292</v>
      </c>
      <c r="T157" s="2">
        <v>45657</v>
      </c>
      <c r="U157" s="2">
        <v>45384</v>
      </c>
      <c r="V157" s="2">
        <v>45398</v>
      </c>
      <c r="W157">
        <f t="shared" si="8"/>
        <v>4</v>
      </c>
      <c r="X157">
        <f t="shared" si="9"/>
        <v>2024</v>
      </c>
      <c r="Y157">
        <f t="shared" si="10"/>
        <v>4</v>
      </c>
      <c r="Z157">
        <f t="shared" si="11"/>
        <v>2024</v>
      </c>
    </row>
    <row r="158" spans="1:26" x14ac:dyDescent="0.25">
      <c r="A158" s="80" t="s">
        <v>209</v>
      </c>
      <c r="B158" t="s">
        <v>124</v>
      </c>
      <c r="C158" t="s">
        <v>210</v>
      </c>
      <c r="D158" t="s">
        <v>148</v>
      </c>
      <c r="E158" t="s">
        <v>211</v>
      </c>
      <c r="F158" t="s">
        <v>59</v>
      </c>
      <c r="G158" t="s">
        <v>104</v>
      </c>
      <c r="H158" t="s">
        <v>212</v>
      </c>
      <c r="I158" t="s">
        <v>129</v>
      </c>
      <c r="J158" s="80" t="s">
        <v>130</v>
      </c>
      <c r="K158" t="s">
        <v>131</v>
      </c>
      <c r="L158" t="s">
        <v>129</v>
      </c>
      <c r="M158" t="s">
        <v>129</v>
      </c>
      <c r="N158" t="s">
        <v>129</v>
      </c>
      <c r="O158" s="54">
        <v>45383.730877615744</v>
      </c>
      <c r="P158" s="54">
        <v>45449.726497129632</v>
      </c>
      <c r="Q158" s="2">
        <v>45393</v>
      </c>
      <c r="R158" s="2">
        <v>45419</v>
      </c>
      <c r="S158" s="2">
        <v>45292</v>
      </c>
      <c r="T158" s="2">
        <v>45657</v>
      </c>
      <c r="U158" s="2">
        <v>45394</v>
      </c>
      <c r="V158" s="2">
        <v>45449</v>
      </c>
      <c r="W158">
        <f t="shared" si="8"/>
        <v>4</v>
      </c>
      <c r="X158">
        <f t="shared" si="9"/>
        <v>2024</v>
      </c>
      <c r="Y158">
        <f t="shared" si="10"/>
        <v>6</v>
      </c>
      <c r="Z158">
        <f t="shared" si="11"/>
        <v>2024</v>
      </c>
    </row>
    <row r="159" spans="1:26" x14ac:dyDescent="0.25">
      <c r="A159" s="80" t="s">
        <v>1696</v>
      </c>
      <c r="B159" t="s">
        <v>1373</v>
      </c>
      <c r="C159" t="s">
        <v>1697</v>
      </c>
      <c r="D159" t="s">
        <v>148</v>
      </c>
      <c r="E159" t="s">
        <v>127</v>
      </c>
      <c r="F159" t="s">
        <v>890</v>
      </c>
      <c r="G159" t="s">
        <v>874</v>
      </c>
      <c r="H159" t="s">
        <v>128</v>
      </c>
      <c r="I159" s="80" t="s">
        <v>1698</v>
      </c>
      <c r="J159" s="80" t="s">
        <v>995</v>
      </c>
      <c r="K159" t="s">
        <v>720</v>
      </c>
      <c r="L159" t="s">
        <v>129</v>
      </c>
      <c r="M159" t="s">
        <v>129</v>
      </c>
      <c r="N159" t="s">
        <v>129</v>
      </c>
      <c r="O159" s="54">
        <v>45378.469790370371</v>
      </c>
      <c r="P159" s="54">
        <v>45441.383173634262</v>
      </c>
      <c r="Q159" s="2">
        <v>45413</v>
      </c>
      <c r="R159" s="2">
        <v>45426</v>
      </c>
      <c r="S159" s="2">
        <v>45292</v>
      </c>
      <c r="T159" s="2">
        <v>45657</v>
      </c>
      <c r="U159" s="2">
        <v>45418</v>
      </c>
      <c r="V159" s="2">
        <v>45441</v>
      </c>
      <c r="W159">
        <f t="shared" si="8"/>
        <v>3</v>
      </c>
      <c r="X159">
        <f t="shared" si="9"/>
        <v>2024</v>
      </c>
      <c r="Y159">
        <f t="shared" si="10"/>
        <v>5</v>
      </c>
      <c r="Z159">
        <f t="shared" si="11"/>
        <v>2024</v>
      </c>
    </row>
    <row r="160" spans="1:26" x14ac:dyDescent="0.25">
      <c r="A160" s="80" t="s">
        <v>235</v>
      </c>
      <c r="B160" t="s">
        <v>124</v>
      </c>
      <c r="C160" t="s">
        <v>236</v>
      </c>
      <c r="D160" t="s">
        <v>148</v>
      </c>
      <c r="E160" t="s">
        <v>127</v>
      </c>
      <c r="F160" t="s">
        <v>58</v>
      </c>
      <c r="G160" t="s">
        <v>104</v>
      </c>
      <c r="H160" t="s">
        <v>212</v>
      </c>
      <c r="I160" t="s">
        <v>129</v>
      </c>
      <c r="J160" s="80" t="s">
        <v>130</v>
      </c>
      <c r="K160" t="s">
        <v>131</v>
      </c>
      <c r="L160" t="s">
        <v>129</v>
      </c>
      <c r="M160" t="s">
        <v>129</v>
      </c>
      <c r="N160" t="s">
        <v>129</v>
      </c>
      <c r="O160" s="54">
        <v>45376.429583229168</v>
      </c>
      <c r="P160" s="54">
        <v>45421.427038043985</v>
      </c>
      <c r="Q160" s="2">
        <v>45393</v>
      </c>
      <c r="R160" s="2">
        <v>45420</v>
      </c>
      <c r="S160" s="2">
        <v>45292</v>
      </c>
      <c r="T160" s="2">
        <v>45657</v>
      </c>
      <c r="U160" s="2">
        <v>45394</v>
      </c>
      <c r="V160" s="2">
        <v>45421</v>
      </c>
      <c r="W160">
        <f t="shared" si="8"/>
        <v>3</v>
      </c>
      <c r="X160">
        <f t="shared" si="9"/>
        <v>2024</v>
      </c>
      <c r="Y160">
        <f t="shared" si="10"/>
        <v>5</v>
      </c>
      <c r="Z160">
        <f t="shared" si="11"/>
        <v>2024</v>
      </c>
    </row>
    <row r="161" spans="1:26" x14ac:dyDescent="0.25">
      <c r="A161" s="80" t="s">
        <v>1699</v>
      </c>
      <c r="B161" t="s">
        <v>1445</v>
      </c>
      <c r="C161" t="s">
        <v>1700</v>
      </c>
      <c r="D161" t="s">
        <v>148</v>
      </c>
      <c r="E161" t="s">
        <v>206</v>
      </c>
      <c r="F161" t="s">
        <v>56</v>
      </c>
      <c r="G161" t="s">
        <v>102</v>
      </c>
      <c r="H161" t="s">
        <v>128</v>
      </c>
      <c r="I161" s="80" t="s">
        <v>1447</v>
      </c>
      <c r="J161" s="80" t="s">
        <v>1448</v>
      </c>
      <c r="K161" t="s">
        <v>131</v>
      </c>
      <c r="L161" t="s">
        <v>129</v>
      </c>
      <c r="M161" t="s">
        <v>129</v>
      </c>
      <c r="N161" t="s">
        <v>129</v>
      </c>
      <c r="O161" s="54">
        <v>45373.576942615742</v>
      </c>
      <c r="P161" s="54">
        <v>45407.588188981485</v>
      </c>
      <c r="Q161" s="2">
        <v>45383</v>
      </c>
      <c r="R161" s="2">
        <v>45406</v>
      </c>
      <c r="S161" s="2">
        <v>45292</v>
      </c>
      <c r="T161" s="2">
        <v>45657</v>
      </c>
      <c r="U161" s="2">
        <v>45391</v>
      </c>
      <c r="V161" s="2">
        <v>45407</v>
      </c>
      <c r="W161">
        <f t="shared" si="8"/>
        <v>3</v>
      </c>
      <c r="X161">
        <f t="shared" si="9"/>
        <v>2024</v>
      </c>
      <c r="Y161">
        <f t="shared" si="10"/>
        <v>4</v>
      </c>
      <c r="Z161">
        <f t="shared" si="11"/>
        <v>2024</v>
      </c>
    </row>
    <row r="162" spans="1:26" x14ac:dyDescent="0.25">
      <c r="A162" s="80" t="s">
        <v>241</v>
      </c>
      <c r="B162" t="s">
        <v>124</v>
      </c>
      <c r="C162" t="s">
        <v>242</v>
      </c>
      <c r="D162" t="s">
        <v>148</v>
      </c>
      <c r="E162" t="s">
        <v>127</v>
      </c>
      <c r="F162" t="s">
        <v>58</v>
      </c>
      <c r="G162" t="s">
        <v>102</v>
      </c>
      <c r="H162" t="s">
        <v>128</v>
      </c>
      <c r="I162" s="80" t="s">
        <v>200</v>
      </c>
      <c r="J162" s="80" t="s">
        <v>201</v>
      </c>
      <c r="K162" t="s">
        <v>131</v>
      </c>
      <c r="L162" t="s">
        <v>129</v>
      </c>
      <c r="M162" t="s">
        <v>129</v>
      </c>
      <c r="N162" t="s">
        <v>129</v>
      </c>
      <c r="O162" s="54">
        <v>45373.410586736114</v>
      </c>
      <c r="P162" s="54">
        <v>45421.427046192126</v>
      </c>
      <c r="Q162" s="2">
        <v>45393</v>
      </c>
      <c r="R162" s="2">
        <v>45420</v>
      </c>
      <c r="S162" s="2">
        <v>45292</v>
      </c>
      <c r="T162" s="2">
        <v>45657</v>
      </c>
      <c r="U162" s="2">
        <v>45399</v>
      </c>
      <c r="V162" s="2">
        <v>45421</v>
      </c>
      <c r="W162">
        <f t="shared" si="8"/>
        <v>3</v>
      </c>
      <c r="X162">
        <f t="shared" si="9"/>
        <v>2024</v>
      </c>
      <c r="Y162">
        <f t="shared" si="10"/>
        <v>5</v>
      </c>
      <c r="Z162">
        <f t="shared" si="11"/>
        <v>2024</v>
      </c>
    </row>
    <row r="163" spans="1:26" x14ac:dyDescent="0.25">
      <c r="A163" s="80" t="s">
        <v>1701</v>
      </c>
      <c r="B163" t="s">
        <v>1373</v>
      </c>
      <c r="C163" t="s">
        <v>1702</v>
      </c>
      <c r="D163" t="s">
        <v>148</v>
      </c>
      <c r="E163" t="s">
        <v>135</v>
      </c>
      <c r="F163" t="s">
        <v>1463</v>
      </c>
      <c r="G163" t="s">
        <v>806</v>
      </c>
      <c r="H163" t="s">
        <v>128</v>
      </c>
      <c r="I163" s="80" t="s">
        <v>1673</v>
      </c>
      <c r="J163" s="80" t="s">
        <v>995</v>
      </c>
      <c r="K163" t="s">
        <v>720</v>
      </c>
      <c r="L163" t="s">
        <v>1674</v>
      </c>
      <c r="M163" t="s">
        <v>129</v>
      </c>
      <c r="N163" t="s">
        <v>129</v>
      </c>
      <c r="O163" s="54">
        <v>45372.741376307873</v>
      </c>
      <c r="P163" s="54">
        <v>45456.580211388886</v>
      </c>
      <c r="Q163" s="2">
        <v>45412</v>
      </c>
      <c r="R163" s="2">
        <v>45454</v>
      </c>
      <c r="S163" s="2">
        <v>44986</v>
      </c>
      <c r="T163" s="2">
        <v>45230</v>
      </c>
      <c r="U163" s="2">
        <v>45419</v>
      </c>
      <c r="V163" s="2">
        <v>45456</v>
      </c>
      <c r="W163">
        <f t="shared" si="8"/>
        <v>3</v>
      </c>
      <c r="X163">
        <f t="shared" si="9"/>
        <v>2024</v>
      </c>
      <c r="Y163">
        <f t="shared" si="10"/>
        <v>6</v>
      </c>
      <c r="Z163">
        <f t="shared" si="11"/>
        <v>2024</v>
      </c>
    </row>
    <row r="164" spans="1:26" x14ac:dyDescent="0.25">
      <c r="A164" s="80" t="s">
        <v>1703</v>
      </c>
      <c r="B164" t="s">
        <v>1348</v>
      </c>
      <c r="C164" t="s">
        <v>1704</v>
      </c>
      <c r="D164" t="s">
        <v>148</v>
      </c>
      <c r="E164" t="s">
        <v>135</v>
      </c>
      <c r="F164" t="s">
        <v>56</v>
      </c>
      <c r="G164" t="s">
        <v>103</v>
      </c>
      <c r="H164" t="s">
        <v>128</v>
      </c>
      <c r="I164" s="80" t="s">
        <v>1646</v>
      </c>
      <c r="J164" s="80" t="s">
        <v>1372</v>
      </c>
      <c r="K164" t="s">
        <v>131</v>
      </c>
      <c r="L164" t="s">
        <v>129</v>
      </c>
      <c r="M164" t="s">
        <v>129</v>
      </c>
      <c r="N164" t="s">
        <v>129</v>
      </c>
      <c r="O164" s="54">
        <v>45371.868946944443</v>
      </c>
      <c r="P164" s="54">
        <v>45407.368571909719</v>
      </c>
      <c r="Q164" s="2">
        <v>45383</v>
      </c>
      <c r="R164" s="2">
        <v>45406</v>
      </c>
      <c r="S164" s="2">
        <v>45292</v>
      </c>
      <c r="T164" s="2">
        <v>45657</v>
      </c>
      <c r="U164" s="2">
        <v>45385</v>
      </c>
      <c r="V164" s="2">
        <v>45407</v>
      </c>
      <c r="W164">
        <f t="shared" si="8"/>
        <v>3</v>
      </c>
      <c r="X164">
        <f t="shared" si="9"/>
        <v>2024</v>
      </c>
      <c r="Y164">
        <f t="shared" si="10"/>
        <v>4</v>
      </c>
      <c r="Z164">
        <f t="shared" si="11"/>
        <v>2024</v>
      </c>
    </row>
    <row r="165" spans="1:26" x14ac:dyDescent="0.25">
      <c r="A165" s="80" t="s">
        <v>1705</v>
      </c>
      <c r="B165" t="s">
        <v>1373</v>
      </c>
      <c r="C165" t="s">
        <v>1706</v>
      </c>
      <c r="D165" t="s">
        <v>148</v>
      </c>
      <c r="E165" t="s">
        <v>127</v>
      </c>
      <c r="F165" t="s">
        <v>55</v>
      </c>
      <c r="G165" t="s">
        <v>104</v>
      </c>
      <c r="H165" t="s">
        <v>128</v>
      </c>
      <c r="I165" s="80" t="s">
        <v>1707</v>
      </c>
      <c r="J165" s="80" t="s">
        <v>1708</v>
      </c>
      <c r="K165" t="s">
        <v>131</v>
      </c>
      <c r="L165" t="s">
        <v>1709</v>
      </c>
      <c r="M165" t="s">
        <v>129</v>
      </c>
      <c r="N165" t="s">
        <v>129</v>
      </c>
      <c r="O165" s="54">
        <v>45371.71992383102</v>
      </c>
      <c r="P165" s="54">
        <v>45383.638468668978</v>
      </c>
      <c r="Q165" s="2">
        <v>45365</v>
      </c>
      <c r="R165" s="2">
        <v>45392</v>
      </c>
      <c r="S165" s="2">
        <v>45368</v>
      </c>
      <c r="T165" s="2">
        <v>45385</v>
      </c>
      <c r="U165" s="2">
        <v>45372</v>
      </c>
      <c r="V165" s="2">
        <v>45383</v>
      </c>
      <c r="W165">
        <f t="shared" si="8"/>
        <v>3</v>
      </c>
      <c r="X165">
        <f t="shared" si="9"/>
        <v>2024</v>
      </c>
      <c r="Y165">
        <f t="shared" si="10"/>
        <v>4</v>
      </c>
      <c r="Z165">
        <f t="shared" si="11"/>
        <v>2024</v>
      </c>
    </row>
    <row r="166" spans="1:26" x14ac:dyDescent="0.25">
      <c r="A166" s="80" t="s">
        <v>1710</v>
      </c>
      <c r="B166" t="s">
        <v>1373</v>
      </c>
      <c r="C166" t="s">
        <v>1711</v>
      </c>
      <c r="D166" t="s">
        <v>148</v>
      </c>
      <c r="E166" t="s">
        <v>127</v>
      </c>
      <c r="F166" t="s">
        <v>890</v>
      </c>
      <c r="G166" t="s">
        <v>874</v>
      </c>
      <c r="H166" t="s">
        <v>128</v>
      </c>
      <c r="I166" s="80" t="s">
        <v>1384</v>
      </c>
      <c r="J166" s="80" t="s">
        <v>995</v>
      </c>
      <c r="K166" t="s">
        <v>720</v>
      </c>
      <c r="L166" t="s">
        <v>129</v>
      </c>
      <c r="M166" t="s">
        <v>129</v>
      </c>
      <c r="N166" t="s">
        <v>129</v>
      </c>
      <c r="O166" s="54">
        <v>45371.470708252316</v>
      </c>
      <c r="P166" s="54">
        <v>45441.383168495369</v>
      </c>
      <c r="Q166" s="2">
        <v>45413</v>
      </c>
      <c r="R166" s="2">
        <v>45426</v>
      </c>
      <c r="S166" s="2">
        <v>45292</v>
      </c>
      <c r="T166" s="2">
        <v>45657</v>
      </c>
      <c r="U166" s="2">
        <v>45415</v>
      </c>
      <c r="V166" s="2">
        <v>45441</v>
      </c>
      <c r="W166">
        <f t="shared" si="8"/>
        <v>3</v>
      </c>
      <c r="X166">
        <f t="shared" si="9"/>
        <v>2024</v>
      </c>
      <c r="Y166">
        <f t="shared" si="10"/>
        <v>5</v>
      </c>
      <c r="Z166">
        <f t="shared" si="11"/>
        <v>2024</v>
      </c>
    </row>
    <row r="167" spans="1:26" x14ac:dyDescent="0.25">
      <c r="A167" s="80" t="s">
        <v>1712</v>
      </c>
      <c r="B167" t="s">
        <v>1348</v>
      </c>
      <c r="C167" t="s">
        <v>1713</v>
      </c>
      <c r="D167" t="s">
        <v>148</v>
      </c>
      <c r="E167" t="s">
        <v>135</v>
      </c>
      <c r="F167" t="s">
        <v>58</v>
      </c>
      <c r="G167" t="s">
        <v>104</v>
      </c>
      <c r="H167" t="s">
        <v>212</v>
      </c>
      <c r="I167" s="80" t="s">
        <v>1514</v>
      </c>
      <c r="J167" s="80" t="s">
        <v>1372</v>
      </c>
      <c r="K167" t="s">
        <v>131</v>
      </c>
      <c r="L167" t="s">
        <v>129</v>
      </c>
      <c r="M167" t="s">
        <v>129</v>
      </c>
      <c r="N167" t="s">
        <v>129</v>
      </c>
      <c r="O167" s="54">
        <v>45371.349189097222</v>
      </c>
      <c r="P167" s="54">
        <v>45421.427036932873</v>
      </c>
      <c r="Q167" s="2">
        <v>45393</v>
      </c>
      <c r="R167" s="2">
        <v>45420</v>
      </c>
      <c r="S167" s="2">
        <v>45292</v>
      </c>
      <c r="T167" s="2">
        <v>45657</v>
      </c>
      <c r="U167" s="2">
        <v>45394</v>
      </c>
      <c r="V167" s="2">
        <v>45421</v>
      </c>
      <c r="W167">
        <f t="shared" si="8"/>
        <v>3</v>
      </c>
      <c r="X167">
        <f t="shared" si="9"/>
        <v>2024</v>
      </c>
      <c r="Y167">
        <f t="shared" si="10"/>
        <v>5</v>
      </c>
      <c r="Z167">
        <f t="shared" si="11"/>
        <v>2024</v>
      </c>
    </row>
    <row r="168" spans="1:26" x14ac:dyDescent="0.25">
      <c r="A168" s="80" t="s">
        <v>1714</v>
      </c>
      <c r="B168" t="s">
        <v>1373</v>
      </c>
      <c r="C168" t="s">
        <v>1715</v>
      </c>
      <c r="D168" t="s">
        <v>148</v>
      </c>
      <c r="E168" t="s">
        <v>211</v>
      </c>
      <c r="F168" t="s">
        <v>890</v>
      </c>
      <c r="G168" t="s">
        <v>806</v>
      </c>
      <c r="H168" t="s">
        <v>128</v>
      </c>
      <c r="I168" s="80" t="s">
        <v>1673</v>
      </c>
      <c r="J168" s="80" t="s">
        <v>995</v>
      </c>
      <c r="K168" t="s">
        <v>720</v>
      </c>
      <c r="L168" t="s">
        <v>129</v>
      </c>
      <c r="M168" t="s">
        <v>129</v>
      </c>
      <c r="N168" t="s">
        <v>129</v>
      </c>
      <c r="O168" s="54">
        <v>45370.70332572917</v>
      </c>
      <c r="P168" s="54">
        <v>45441.384428495374</v>
      </c>
      <c r="Q168" s="2">
        <v>45413</v>
      </c>
      <c r="R168" s="2">
        <v>45426</v>
      </c>
      <c r="S168" s="2">
        <v>44986</v>
      </c>
      <c r="T168" s="2">
        <v>45230</v>
      </c>
      <c r="U168" s="2">
        <v>45414</v>
      </c>
      <c r="V168" s="2">
        <v>45441</v>
      </c>
      <c r="W168">
        <f t="shared" si="8"/>
        <v>3</v>
      </c>
      <c r="X168">
        <f t="shared" si="9"/>
        <v>2024</v>
      </c>
      <c r="Y168">
        <f t="shared" si="10"/>
        <v>5</v>
      </c>
      <c r="Z168">
        <f t="shared" si="11"/>
        <v>2024</v>
      </c>
    </row>
    <row r="169" spans="1:26" x14ac:dyDescent="0.25">
      <c r="A169" s="80" t="s">
        <v>1716</v>
      </c>
      <c r="B169" t="s">
        <v>1373</v>
      </c>
      <c r="C169" t="s">
        <v>1717</v>
      </c>
      <c r="D169" t="s">
        <v>148</v>
      </c>
      <c r="E169" t="s">
        <v>211</v>
      </c>
      <c r="F169" t="s">
        <v>1538</v>
      </c>
      <c r="G169" t="s">
        <v>874</v>
      </c>
      <c r="H169" t="s">
        <v>128</v>
      </c>
      <c r="I169" s="80" t="s">
        <v>1384</v>
      </c>
      <c r="J169" s="80" t="s">
        <v>995</v>
      </c>
      <c r="K169" t="s">
        <v>720</v>
      </c>
      <c r="L169" t="s">
        <v>129</v>
      </c>
      <c r="M169" t="s">
        <v>129</v>
      </c>
      <c r="N169" t="s">
        <v>129</v>
      </c>
      <c r="O169" s="54">
        <v>45370.392021921296</v>
      </c>
      <c r="P169" s="54">
        <v>45441.383169722219</v>
      </c>
      <c r="Q169" s="2">
        <v>45400</v>
      </c>
      <c r="R169" s="2">
        <v>45440</v>
      </c>
      <c r="S169" s="2">
        <v>45292</v>
      </c>
      <c r="T169" s="2">
        <v>45657</v>
      </c>
      <c r="U169" s="2">
        <v>45405</v>
      </c>
      <c r="V169" s="2">
        <v>45441</v>
      </c>
      <c r="W169">
        <f t="shared" si="8"/>
        <v>3</v>
      </c>
      <c r="X169">
        <f t="shared" si="9"/>
        <v>2024</v>
      </c>
      <c r="Y169">
        <f t="shared" si="10"/>
        <v>5</v>
      </c>
      <c r="Z169">
        <f t="shared" si="11"/>
        <v>2024</v>
      </c>
    </row>
    <row r="170" spans="1:26" x14ac:dyDescent="0.25">
      <c r="A170" s="80" t="s">
        <v>1718</v>
      </c>
      <c r="B170" t="s">
        <v>1373</v>
      </c>
      <c r="C170" t="s">
        <v>1719</v>
      </c>
      <c r="D170" t="s">
        <v>148</v>
      </c>
      <c r="E170" t="s">
        <v>135</v>
      </c>
      <c r="F170" t="s">
        <v>1651</v>
      </c>
      <c r="G170" t="s">
        <v>874</v>
      </c>
      <c r="H170" t="s">
        <v>128</v>
      </c>
      <c r="I170" s="80" t="s">
        <v>1384</v>
      </c>
      <c r="J170" s="80" t="s">
        <v>995</v>
      </c>
      <c r="K170" t="s">
        <v>720</v>
      </c>
      <c r="L170" t="s">
        <v>1720</v>
      </c>
      <c r="M170" t="s">
        <v>129</v>
      </c>
      <c r="N170" t="s">
        <v>129</v>
      </c>
      <c r="O170" s="54">
        <v>45370.387284837961</v>
      </c>
      <c r="P170" s="54">
        <v>45449.70422605324</v>
      </c>
      <c r="Q170" s="2">
        <v>45386</v>
      </c>
      <c r="R170" s="2">
        <v>45412</v>
      </c>
      <c r="S170" s="2">
        <v>45292</v>
      </c>
      <c r="T170" s="2">
        <v>45657</v>
      </c>
      <c r="U170" s="2">
        <v>45390</v>
      </c>
      <c r="V170" s="2">
        <v>45449</v>
      </c>
      <c r="W170">
        <f t="shared" si="8"/>
        <v>3</v>
      </c>
      <c r="X170">
        <f t="shared" si="9"/>
        <v>2024</v>
      </c>
      <c r="Y170">
        <f t="shared" si="10"/>
        <v>6</v>
      </c>
      <c r="Z170">
        <f t="shared" si="11"/>
        <v>2024</v>
      </c>
    </row>
    <row r="171" spans="1:26" x14ac:dyDescent="0.25">
      <c r="A171" s="80" t="s">
        <v>1721</v>
      </c>
      <c r="B171" t="s">
        <v>1373</v>
      </c>
      <c r="C171" t="s">
        <v>1722</v>
      </c>
      <c r="D171" t="s">
        <v>134</v>
      </c>
      <c r="E171" t="s">
        <v>127</v>
      </c>
      <c r="F171" t="s">
        <v>805</v>
      </c>
      <c r="G171" t="s">
        <v>806</v>
      </c>
      <c r="H171" t="s">
        <v>128</v>
      </c>
      <c r="I171" s="80" t="s">
        <v>1723</v>
      </c>
      <c r="J171" s="80" t="s">
        <v>995</v>
      </c>
      <c r="K171" t="s">
        <v>720</v>
      </c>
      <c r="L171" t="s">
        <v>129</v>
      </c>
      <c r="M171" t="s">
        <v>129</v>
      </c>
      <c r="N171" t="s">
        <v>129</v>
      </c>
      <c r="O171" s="54">
        <v>45369.469099953705</v>
      </c>
      <c r="P171" t="s">
        <v>129</v>
      </c>
      <c r="Q171" s="2">
        <v>45455</v>
      </c>
      <c r="R171" s="2">
        <v>45468</v>
      </c>
      <c r="S171" s="2">
        <v>45141</v>
      </c>
      <c r="T171" s="2">
        <v>45176</v>
      </c>
      <c r="U171" s="2">
        <v>45065</v>
      </c>
      <c r="V171" t="s">
        <v>129</v>
      </c>
      <c r="W171">
        <f t="shared" si="8"/>
        <v>3</v>
      </c>
      <c r="X171">
        <f t="shared" si="9"/>
        <v>2024</v>
      </c>
      <c r="Y171">
        <f t="shared" si="10"/>
        <v>0</v>
      </c>
      <c r="Z171">
        <f t="shared" si="11"/>
        <v>0</v>
      </c>
    </row>
    <row r="172" spans="1:26" x14ac:dyDescent="0.25">
      <c r="A172" s="80" t="s">
        <v>1724</v>
      </c>
      <c r="B172" t="s">
        <v>1373</v>
      </c>
      <c r="C172" t="s">
        <v>1725</v>
      </c>
      <c r="D172" t="s">
        <v>187</v>
      </c>
      <c r="E172" t="s">
        <v>416</v>
      </c>
      <c r="F172" t="s">
        <v>63</v>
      </c>
      <c r="G172" t="s">
        <v>102</v>
      </c>
      <c r="H172" t="s">
        <v>128</v>
      </c>
      <c r="I172" s="80" t="s">
        <v>1357</v>
      </c>
      <c r="J172" s="80" t="s">
        <v>1358</v>
      </c>
      <c r="K172" t="s">
        <v>131</v>
      </c>
      <c r="L172" t="s">
        <v>129</v>
      </c>
      <c r="M172" t="s">
        <v>129</v>
      </c>
      <c r="N172" t="s">
        <v>129</v>
      </c>
      <c r="O172" s="54">
        <v>45368.51700915509</v>
      </c>
      <c r="P172" t="s">
        <v>129</v>
      </c>
      <c r="Q172" s="2">
        <v>45449</v>
      </c>
      <c r="R172" s="2">
        <v>45476</v>
      </c>
      <c r="S172" t="s">
        <v>129</v>
      </c>
      <c r="T172" t="s">
        <v>129</v>
      </c>
      <c r="U172" s="2">
        <v>45455</v>
      </c>
      <c r="V172" s="2">
        <v>45457</v>
      </c>
      <c r="W172">
        <f t="shared" si="8"/>
        <v>3</v>
      </c>
      <c r="X172">
        <f t="shared" si="9"/>
        <v>2024</v>
      </c>
      <c r="Y172">
        <f t="shared" si="10"/>
        <v>0</v>
      </c>
      <c r="Z172">
        <f t="shared" si="11"/>
        <v>0</v>
      </c>
    </row>
    <row r="173" spans="1:26" x14ac:dyDescent="0.25">
      <c r="A173" s="80" t="s">
        <v>1726</v>
      </c>
      <c r="B173" t="s">
        <v>1373</v>
      </c>
      <c r="C173" t="s">
        <v>1727</v>
      </c>
      <c r="D173" t="s">
        <v>134</v>
      </c>
      <c r="E173" t="s">
        <v>135</v>
      </c>
      <c r="F173" t="s">
        <v>64</v>
      </c>
      <c r="G173" t="s">
        <v>102</v>
      </c>
      <c r="H173" t="s">
        <v>128</v>
      </c>
      <c r="I173" s="80" t="s">
        <v>1357</v>
      </c>
      <c r="J173" s="80" t="s">
        <v>1358</v>
      </c>
      <c r="K173" t="s">
        <v>131</v>
      </c>
      <c r="L173" t="s">
        <v>129</v>
      </c>
      <c r="M173" t="s">
        <v>129</v>
      </c>
      <c r="N173" t="s">
        <v>129</v>
      </c>
      <c r="O173" s="54">
        <v>45368.414263576386</v>
      </c>
      <c r="P173" t="s">
        <v>129</v>
      </c>
      <c r="Q173" s="2">
        <v>45462</v>
      </c>
      <c r="R173" s="2">
        <v>45475</v>
      </c>
      <c r="S173" t="s">
        <v>129</v>
      </c>
      <c r="T173" t="s">
        <v>129</v>
      </c>
      <c r="U173" t="s">
        <v>129</v>
      </c>
      <c r="V173" t="s">
        <v>129</v>
      </c>
      <c r="W173">
        <f t="shared" si="8"/>
        <v>3</v>
      </c>
      <c r="X173">
        <f t="shared" si="9"/>
        <v>2024</v>
      </c>
      <c r="Y173">
        <f t="shared" si="10"/>
        <v>0</v>
      </c>
      <c r="Z173">
        <f t="shared" si="11"/>
        <v>0</v>
      </c>
    </row>
    <row r="174" spans="1:26" x14ac:dyDescent="0.25">
      <c r="A174" s="80" t="s">
        <v>1728</v>
      </c>
      <c r="B174" t="s">
        <v>1373</v>
      </c>
      <c r="C174" t="s">
        <v>1729</v>
      </c>
      <c r="D174" t="s">
        <v>187</v>
      </c>
      <c r="E174" t="s">
        <v>416</v>
      </c>
      <c r="F174" t="s">
        <v>63</v>
      </c>
      <c r="G174" t="s">
        <v>102</v>
      </c>
      <c r="H174" t="s">
        <v>128</v>
      </c>
      <c r="I174" s="80" t="s">
        <v>1357</v>
      </c>
      <c r="J174" s="80" t="s">
        <v>1358</v>
      </c>
      <c r="K174" t="s">
        <v>131</v>
      </c>
      <c r="L174" t="s">
        <v>129</v>
      </c>
      <c r="M174" t="s">
        <v>129</v>
      </c>
      <c r="N174" t="s">
        <v>129</v>
      </c>
      <c r="O174" s="54">
        <v>45368.413876469909</v>
      </c>
      <c r="P174" t="s">
        <v>129</v>
      </c>
      <c r="Q174" s="2">
        <v>45435</v>
      </c>
      <c r="R174" s="2">
        <v>45461</v>
      </c>
      <c r="S174" t="s">
        <v>129</v>
      </c>
      <c r="T174" t="s">
        <v>129</v>
      </c>
      <c r="U174" s="2">
        <v>45442</v>
      </c>
      <c r="V174" t="s">
        <v>129</v>
      </c>
      <c r="W174">
        <f t="shared" si="8"/>
        <v>3</v>
      </c>
      <c r="X174">
        <f t="shared" si="9"/>
        <v>2024</v>
      </c>
      <c r="Y174">
        <f t="shared" si="10"/>
        <v>0</v>
      </c>
      <c r="Z174">
        <f t="shared" si="11"/>
        <v>0</v>
      </c>
    </row>
    <row r="175" spans="1:26" x14ac:dyDescent="0.25">
      <c r="A175" s="80" t="s">
        <v>1730</v>
      </c>
      <c r="B175" t="s">
        <v>1373</v>
      </c>
      <c r="C175" t="s">
        <v>1731</v>
      </c>
      <c r="D175" t="s">
        <v>187</v>
      </c>
      <c r="E175" t="s">
        <v>135</v>
      </c>
      <c r="F175" t="s">
        <v>63</v>
      </c>
      <c r="G175" t="s">
        <v>102</v>
      </c>
      <c r="H175" t="s">
        <v>128</v>
      </c>
      <c r="I175" s="80" t="s">
        <v>1357</v>
      </c>
      <c r="J175" s="80" t="s">
        <v>1358</v>
      </c>
      <c r="K175" t="s">
        <v>131</v>
      </c>
      <c r="L175" t="s">
        <v>129</v>
      </c>
      <c r="M175" t="s">
        <v>129</v>
      </c>
      <c r="N175" t="s">
        <v>129</v>
      </c>
      <c r="O175" s="54">
        <v>45368.413557465276</v>
      </c>
      <c r="P175" t="s">
        <v>129</v>
      </c>
      <c r="Q175" s="2">
        <v>45449</v>
      </c>
      <c r="R175" s="2">
        <v>45476</v>
      </c>
      <c r="S175" t="s">
        <v>129</v>
      </c>
      <c r="T175" t="s">
        <v>129</v>
      </c>
      <c r="U175" s="2">
        <v>45450</v>
      </c>
      <c r="V175" t="s">
        <v>129</v>
      </c>
      <c r="W175">
        <f t="shared" si="8"/>
        <v>3</v>
      </c>
      <c r="X175">
        <f t="shared" si="9"/>
        <v>2024</v>
      </c>
      <c r="Y175">
        <f t="shared" si="10"/>
        <v>0</v>
      </c>
      <c r="Z175">
        <f t="shared" si="11"/>
        <v>0</v>
      </c>
    </row>
    <row r="176" spans="1:26" x14ac:dyDescent="0.25">
      <c r="A176" s="80" t="s">
        <v>1732</v>
      </c>
      <c r="B176" t="s">
        <v>1373</v>
      </c>
      <c r="C176" t="s">
        <v>1733</v>
      </c>
      <c r="D176" t="s">
        <v>267</v>
      </c>
      <c r="E176" t="s">
        <v>135</v>
      </c>
      <c r="F176" t="s">
        <v>63</v>
      </c>
      <c r="G176" t="s">
        <v>102</v>
      </c>
      <c r="H176" t="s">
        <v>128</v>
      </c>
      <c r="I176" s="80" t="s">
        <v>1357</v>
      </c>
      <c r="J176" s="80" t="s">
        <v>1358</v>
      </c>
      <c r="K176" t="s">
        <v>131</v>
      </c>
      <c r="L176" t="s">
        <v>129</v>
      </c>
      <c r="M176" t="s">
        <v>129</v>
      </c>
      <c r="N176" t="s">
        <v>129</v>
      </c>
      <c r="O176" s="54">
        <v>45368.413405196756</v>
      </c>
      <c r="P176" t="s">
        <v>129</v>
      </c>
      <c r="Q176" s="2">
        <v>45448</v>
      </c>
      <c r="R176" s="2">
        <v>45461</v>
      </c>
      <c r="S176" t="s">
        <v>129</v>
      </c>
      <c r="T176" t="s">
        <v>129</v>
      </c>
      <c r="U176" s="2">
        <v>45461</v>
      </c>
      <c r="V176" t="s">
        <v>129</v>
      </c>
      <c r="W176">
        <f t="shared" si="8"/>
        <v>3</v>
      </c>
      <c r="X176">
        <f t="shared" si="9"/>
        <v>2024</v>
      </c>
      <c r="Y176">
        <f t="shared" si="10"/>
        <v>0</v>
      </c>
      <c r="Z176">
        <f t="shared" si="11"/>
        <v>0</v>
      </c>
    </row>
    <row r="177" spans="1:26" x14ac:dyDescent="0.25">
      <c r="A177" s="80" t="s">
        <v>1734</v>
      </c>
      <c r="B177" t="s">
        <v>1373</v>
      </c>
      <c r="C177" t="s">
        <v>1735</v>
      </c>
      <c r="D177" t="s">
        <v>148</v>
      </c>
      <c r="E177" t="s">
        <v>416</v>
      </c>
      <c r="F177" t="s">
        <v>60</v>
      </c>
      <c r="G177" t="s">
        <v>102</v>
      </c>
      <c r="H177" t="s">
        <v>212</v>
      </c>
      <c r="I177" s="80" t="s">
        <v>1357</v>
      </c>
      <c r="J177" s="80" t="s">
        <v>1358</v>
      </c>
      <c r="K177" t="s">
        <v>131</v>
      </c>
      <c r="L177" t="s">
        <v>129</v>
      </c>
      <c r="M177" t="s">
        <v>129</v>
      </c>
      <c r="N177" t="s">
        <v>129</v>
      </c>
      <c r="O177" s="54">
        <v>45368.413239687499</v>
      </c>
      <c r="P177" s="54">
        <v>45453.646542766204</v>
      </c>
      <c r="Q177" s="2">
        <v>45421</v>
      </c>
      <c r="R177" s="2">
        <v>45448</v>
      </c>
      <c r="S177" t="s">
        <v>129</v>
      </c>
      <c r="T177" t="s">
        <v>129</v>
      </c>
      <c r="U177" s="2">
        <v>45428</v>
      </c>
      <c r="V177" s="2">
        <v>45453</v>
      </c>
      <c r="W177">
        <f t="shared" si="8"/>
        <v>3</v>
      </c>
      <c r="X177">
        <f t="shared" si="9"/>
        <v>2024</v>
      </c>
      <c r="Y177">
        <f t="shared" si="10"/>
        <v>6</v>
      </c>
      <c r="Z177">
        <f t="shared" si="11"/>
        <v>2024</v>
      </c>
    </row>
    <row r="178" spans="1:26" x14ac:dyDescent="0.25">
      <c r="A178" s="80" t="s">
        <v>1736</v>
      </c>
      <c r="B178" t="s">
        <v>1373</v>
      </c>
      <c r="C178" t="s">
        <v>1737</v>
      </c>
      <c r="D178" t="s">
        <v>148</v>
      </c>
      <c r="E178" t="s">
        <v>950</v>
      </c>
      <c r="F178" t="s">
        <v>59</v>
      </c>
      <c r="G178" t="s">
        <v>102</v>
      </c>
      <c r="H178" t="s">
        <v>128</v>
      </c>
      <c r="I178" s="80" t="s">
        <v>1357</v>
      </c>
      <c r="J178" s="80" t="s">
        <v>1358</v>
      </c>
      <c r="K178" t="s">
        <v>131</v>
      </c>
      <c r="L178" t="s">
        <v>129</v>
      </c>
      <c r="M178" t="s">
        <v>129</v>
      </c>
      <c r="N178" t="s">
        <v>129</v>
      </c>
      <c r="O178" s="54">
        <v>45368.412995069448</v>
      </c>
      <c r="P178" s="54">
        <v>45453.646549004632</v>
      </c>
      <c r="Q178" s="2">
        <v>45407</v>
      </c>
      <c r="R178" s="2">
        <v>45434</v>
      </c>
      <c r="S178" s="2">
        <v>45361</v>
      </c>
      <c r="T178" s="2">
        <v>45566</v>
      </c>
      <c r="U178" s="2">
        <v>45407</v>
      </c>
      <c r="V178" s="2">
        <v>45453</v>
      </c>
      <c r="W178">
        <f t="shared" si="8"/>
        <v>3</v>
      </c>
      <c r="X178">
        <f t="shared" si="9"/>
        <v>2024</v>
      </c>
      <c r="Y178">
        <f t="shared" si="10"/>
        <v>6</v>
      </c>
      <c r="Z178">
        <f t="shared" si="11"/>
        <v>2024</v>
      </c>
    </row>
    <row r="179" spans="1:26" x14ac:dyDescent="0.25">
      <c r="A179" s="80" t="s">
        <v>1738</v>
      </c>
      <c r="B179" t="s">
        <v>1373</v>
      </c>
      <c r="C179" t="s">
        <v>1739</v>
      </c>
      <c r="D179" t="s">
        <v>134</v>
      </c>
      <c r="E179" t="s">
        <v>135</v>
      </c>
      <c r="F179" t="s">
        <v>64</v>
      </c>
      <c r="G179" t="s">
        <v>102</v>
      </c>
      <c r="H179" t="s">
        <v>128</v>
      </c>
      <c r="I179" s="80" t="s">
        <v>1357</v>
      </c>
      <c r="J179" s="80" t="s">
        <v>1358</v>
      </c>
      <c r="K179" t="s">
        <v>131</v>
      </c>
      <c r="L179" t="s">
        <v>129</v>
      </c>
      <c r="M179" t="s">
        <v>129</v>
      </c>
      <c r="N179" t="s">
        <v>129</v>
      </c>
      <c r="O179" s="54">
        <v>45368.412546493055</v>
      </c>
      <c r="P179" t="s">
        <v>129</v>
      </c>
      <c r="Q179" s="2">
        <v>45462</v>
      </c>
      <c r="R179" s="2">
        <v>45475</v>
      </c>
      <c r="S179" t="s">
        <v>129</v>
      </c>
      <c r="T179" t="s">
        <v>129</v>
      </c>
      <c r="U179" t="s">
        <v>129</v>
      </c>
      <c r="V179" t="s">
        <v>129</v>
      </c>
      <c r="W179">
        <f t="shared" si="8"/>
        <v>3</v>
      </c>
      <c r="X179">
        <f t="shared" si="9"/>
        <v>2024</v>
      </c>
      <c r="Y179">
        <f t="shared" si="10"/>
        <v>0</v>
      </c>
      <c r="Z179">
        <f t="shared" si="11"/>
        <v>0</v>
      </c>
    </row>
    <row r="180" spans="1:26" x14ac:dyDescent="0.25">
      <c r="A180" s="80" t="s">
        <v>1740</v>
      </c>
      <c r="B180" t="s">
        <v>1373</v>
      </c>
      <c r="C180" t="s">
        <v>1741</v>
      </c>
      <c r="D180" t="s">
        <v>267</v>
      </c>
      <c r="E180" t="s">
        <v>127</v>
      </c>
      <c r="F180" t="s">
        <v>63</v>
      </c>
      <c r="G180" t="s">
        <v>102</v>
      </c>
      <c r="H180" t="s">
        <v>128</v>
      </c>
      <c r="I180" s="80" t="s">
        <v>1357</v>
      </c>
      <c r="J180" s="80" t="s">
        <v>1358</v>
      </c>
      <c r="K180" t="s">
        <v>131</v>
      </c>
      <c r="L180" t="s">
        <v>129</v>
      </c>
      <c r="M180" t="s">
        <v>129</v>
      </c>
      <c r="N180" t="s">
        <v>129</v>
      </c>
      <c r="O180" s="54">
        <v>45368.411971458336</v>
      </c>
      <c r="P180" t="s">
        <v>129</v>
      </c>
      <c r="Q180" s="2">
        <v>45449</v>
      </c>
      <c r="R180" s="2">
        <v>45476</v>
      </c>
      <c r="S180" t="s">
        <v>129</v>
      </c>
      <c r="T180" t="s">
        <v>129</v>
      </c>
      <c r="U180" s="2">
        <v>45457</v>
      </c>
      <c r="V180" t="s">
        <v>129</v>
      </c>
      <c r="W180">
        <f t="shared" si="8"/>
        <v>3</v>
      </c>
      <c r="X180">
        <f t="shared" si="9"/>
        <v>2024</v>
      </c>
      <c r="Y180">
        <f t="shared" si="10"/>
        <v>0</v>
      </c>
      <c r="Z180">
        <f t="shared" si="11"/>
        <v>0</v>
      </c>
    </row>
    <row r="181" spans="1:26" x14ac:dyDescent="0.25">
      <c r="A181" s="80" t="s">
        <v>1742</v>
      </c>
      <c r="B181" t="s">
        <v>1373</v>
      </c>
      <c r="C181" t="s">
        <v>1743</v>
      </c>
      <c r="D181" t="s">
        <v>267</v>
      </c>
      <c r="E181" t="s">
        <v>416</v>
      </c>
      <c r="F181" t="s">
        <v>63</v>
      </c>
      <c r="G181" t="s">
        <v>102</v>
      </c>
      <c r="H181" t="s">
        <v>128</v>
      </c>
      <c r="I181" s="80" t="s">
        <v>1357</v>
      </c>
      <c r="J181" s="80" t="s">
        <v>1358</v>
      </c>
      <c r="K181" t="s">
        <v>131</v>
      </c>
      <c r="L181" t="s">
        <v>129</v>
      </c>
      <c r="M181" t="s">
        <v>129</v>
      </c>
      <c r="N181" t="s">
        <v>129</v>
      </c>
      <c r="O181" s="54">
        <v>45368.411695289353</v>
      </c>
      <c r="P181" t="s">
        <v>129</v>
      </c>
      <c r="Q181" s="2">
        <v>45449</v>
      </c>
      <c r="R181" s="2">
        <v>45476</v>
      </c>
      <c r="S181" t="s">
        <v>129</v>
      </c>
      <c r="T181" t="s">
        <v>129</v>
      </c>
      <c r="U181" s="2">
        <v>45457</v>
      </c>
      <c r="V181" t="s">
        <v>129</v>
      </c>
      <c r="W181">
        <f t="shared" si="8"/>
        <v>3</v>
      </c>
      <c r="X181">
        <f t="shared" si="9"/>
        <v>2024</v>
      </c>
      <c r="Y181">
        <f t="shared" si="10"/>
        <v>0</v>
      </c>
      <c r="Z181">
        <f t="shared" si="11"/>
        <v>0</v>
      </c>
    </row>
    <row r="182" spans="1:26" x14ac:dyDescent="0.25">
      <c r="A182" s="80" t="s">
        <v>1744</v>
      </c>
      <c r="B182" t="s">
        <v>1373</v>
      </c>
      <c r="C182" t="s">
        <v>1745</v>
      </c>
      <c r="D182" t="s">
        <v>182</v>
      </c>
      <c r="E182" t="s">
        <v>416</v>
      </c>
      <c r="F182" t="s">
        <v>63</v>
      </c>
      <c r="G182" t="s">
        <v>102</v>
      </c>
      <c r="H182" t="s">
        <v>128</v>
      </c>
      <c r="I182" s="80" t="s">
        <v>1357</v>
      </c>
      <c r="J182" s="80" t="s">
        <v>1358</v>
      </c>
      <c r="K182" t="s">
        <v>131</v>
      </c>
      <c r="L182" t="s">
        <v>129</v>
      </c>
      <c r="M182" t="s">
        <v>129</v>
      </c>
      <c r="N182" t="s">
        <v>129</v>
      </c>
      <c r="O182" s="54">
        <v>45368.41125730324</v>
      </c>
      <c r="P182" t="s">
        <v>129</v>
      </c>
      <c r="Q182" s="2">
        <v>45449</v>
      </c>
      <c r="R182" s="2">
        <v>45476</v>
      </c>
      <c r="S182" t="s">
        <v>129</v>
      </c>
      <c r="T182" t="s">
        <v>129</v>
      </c>
      <c r="U182" s="2">
        <v>45456</v>
      </c>
      <c r="V182" t="s">
        <v>129</v>
      </c>
      <c r="W182">
        <f t="shared" si="8"/>
        <v>3</v>
      </c>
      <c r="X182">
        <f t="shared" si="9"/>
        <v>2024</v>
      </c>
      <c r="Y182">
        <f t="shared" si="10"/>
        <v>0</v>
      </c>
      <c r="Z182">
        <f t="shared" si="11"/>
        <v>0</v>
      </c>
    </row>
    <row r="183" spans="1:26" x14ac:dyDescent="0.25">
      <c r="A183" s="80" t="s">
        <v>1746</v>
      </c>
      <c r="B183" t="s">
        <v>1373</v>
      </c>
      <c r="C183" t="s">
        <v>1747</v>
      </c>
      <c r="D183" t="s">
        <v>134</v>
      </c>
      <c r="E183" t="s">
        <v>135</v>
      </c>
      <c r="F183" t="s">
        <v>64</v>
      </c>
      <c r="G183" t="s">
        <v>102</v>
      </c>
      <c r="H183" t="s">
        <v>128</v>
      </c>
      <c r="I183" s="80" t="s">
        <v>1357</v>
      </c>
      <c r="J183" s="80" t="s">
        <v>1358</v>
      </c>
      <c r="K183" t="s">
        <v>131</v>
      </c>
      <c r="L183" t="s">
        <v>129</v>
      </c>
      <c r="M183" t="s">
        <v>129</v>
      </c>
      <c r="N183" t="s">
        <v>129</v>
      </c>
      <c r="O183" s="54">
        <v>45368.409796516207</v>
      </c>
      <c r="P183" t="s">
        <v>129</v>
      </c>
      <c r="Q183" s="2">
        <v>45462</v>
      </c>
      <c r="R183" s="2">
        <v>45475</v>
      </c>
      <c r="S183" t="s">
        <v>129</v>
      </c>
      <c r="T183" t="s">
        <v>129</v>
      </c>
      <c r="U183" t="s">
        <v>129</v>
      </c>
      <c r="V183" t="s">
        <v>129</v>
      </c>
      <c r="W183">
        <f t="shared" si="8"/>
        <v>3</v>
      </c>
      <c r="X183">
        <f t="shared" si="9"/>
        <v>2024</v>
      </c>
      <c r="Y183">
        <f t="shared" si="10"/>
        <v>0</v>
      </c>
      <c r="Z183">
        <f t="shared" si="11"/>
        <v>0</v>
      </c>
    </row>
    <row r="184" spans="1:26" x14ac:dyDescent="0.25">
      <c r="A184" s="80" t="s">
        <v>1748</v>
      </c>
      <c r="B184" t="s">
        <v>1373</v>
      </c>
      <c r="C184" t="s">
        <v>1749</v>
      </c>
      <c r="D184" t="s">
        <v>148</v>
      </c>
      <c r="E184" t="s">
        <v>416</v>
      </c>
      <c r="F184" t="s">
        <v>1651</v>
      </c>
      <c r="G184" t="s">
        <v>806</v>
      </c>
      <c r="H184" t="s">
        <v>128</v>
      </c>
      <c r="I184" s="80" t="s">
        <v>1750</v>
      </c>
      <c r="J184" s="80" t="s">
        <v>1648</v>
      </c>
      <c r="K184" t="s">
        <v>720</v>
      </c>
      <c r="L184" t="s">
        <v>1751</v>
      </c>
      <c r="M184" t="s">
        <v>129</v>
      </c>
      <c r="N184" t="s">
        <v>129</v>
      </c>
      <c r="O184" s="54">
        <v>45366.479725972225</v>
      </c>
      <c r="P184" s="54">
        <v>45408.364382060186</v>
      </c>
      <c r="Q184" s="2">
        <v>45386</v>
      </c>
      <c r="R184" s="2">
        <v>45412</v>
      </c>
      <c r="S184" s="2">
        <v>45292</v>
      </c>
      <c r="T184" s="2">
        <v>45657</v>
      </c>
      <c r="U184" s="2">
        <v>45385</v>
      </c>
      <c r="V184" s="2">
        <v>45408</v>
      </c>
      <c r="W184">
        <f t="shared" si="8"/>
        <v>3</v>
      </c>
      <c r="X184">
        <f t="shared" si="9"/>
        <v>2024</v>
      </c>
      <c r="Y184">
        <f t="shared" si="10"/>
        <v>4</v>
      </c>
      <c r="Z184">
        <f t="shared" si="11"/>
        <v>2024</v>
      </c>
    </row>
    <row r="185" spans="1:26" x14ac:dyDescent="0.25">
      <c r="A185" s="80" t="s">
        <v>1752</v>
      </c>
      <c r="B185" t="s">
        <v>1445</v>
      </c>
      <c r="C185" t="s">
        <v>1753</v>
      </c>
      <c r="D185" t="s">
        <v>134</v>
      </c>
      <c r="E185" t="s">
        <v>211</v>
      </c>
      <c r="F185" t="s">
        <v>64</v>
      </c>
      <c r="G185" t="s">
        <v>102</v>
      </c>
      <c r="H185" t="s">
        <v>128</v>
      </c>
      <c r="I185" s="80" t="s">
        <v>1754</v>
      </c>
      <c r="J185" s="80" t="s">
        <v>201</v>
      </c>
      <c r="K185" t="s">
        <v>131</v>
      </c>
      <c r="L185" t="s">
        <v>129</v>
      </c>
      <c r="M185" t="s">
        <v>129</v>
      </c>
      <c r="N185" t="s">
        <v>129</v>
      </c>
      <c r="O185" s="54">
        <v>45365.48068753472</v>
      </c>
      <c r="P185" t="s">
        <v>129</v>
      </c>
      <c r="Q185" s="2">
        <v>45462</v>
      </c>
      <c r="R185" s="2">
        <v>45475</v>
      </c>
      <c r="S185" s="2">
        <v>45292</v>
      </c>
      <c r="T185" s="2">
        <v>45351</v>
      </c>
      <c r="U185" t="s">
        <v>129</v>
      </c>
      <c r="V185" t="s">
        <v>129</v>
      </c>
      <c r="W185">
        <f t="shared" si="8"/>
        <v>3</v>
      </c>
      <c r="X185">
        <f t="shared" si="9"/>
        <v>2024</v>
      </c>
      <c r="Y185">
        <f t="shared" si="10"/>
        <v>0</v>
      </c>
      <c r="Z185">
        <f t="shared" si="11"/>
        <v>0</v>
      </c>
    </row>
    <row r="186" spans="1:26" x14ac:dyDescent="0.25">
      <c r="A186" s="80" t="s">
        <v>1755</v>
      </c>
      <c r="B186" t="s">
        <v>1348</v>
      </c>
      <c r="C186" t="s">
        <v>1756</v>
      </c>
      <c r="D186" t="s">
        <v>148</v>
      </c>
      <c r="E186" t="s">
        <v>288</v>
      </c>
      <c r="F186" t="s">
        <v>55</v>
      </c>
      <c r="G186" t="s">
        <v>102</v>
      </c>
      <c r="H186" t="s">
        <v>128</v>
      </c>
      <c r="I186" s="80" t="s">
        <v>1689</v>
      </c>
      <c r="J186" s="80" t="s">
        <v>932</v>
      </c>
      <c r="K186" t="s">
        <v>131</v>
      </c>
      <c r="L186" t="s">
        <v>129</v>
      </c>
      <c r="M186" t="s">
        <v>129</v>
      </c>
      <c r="N186" t="s">
        <v>129</v>
      </c>
      <c r="O186" s="54">
        <v>45365.420965462959</v>
      </c>
      <c r="P186" s="54">
        <v>45398.449827812503</v>
      </c>
      <c r="Q186" s="2">
        <v>45365</v>
      </c>
      <c r="R186" s="2">
        <v>45392</v>
      </c>
      <c r="S186" s="2">
        <v>45292</v>
      </c>
      <c r="T186" s="2">
        <v>45657</v>
      </c>
      <c r="U186" s="2">
        <v>45369</v>
      </c>
      <c r="V186" s="2">
        <v>45398</v>
      </c>
      <c r="W186">
        <f t="shared" si="8"/>
        <v>3</v>
      </c>
      <c r="X186">
        <f t="shared" si="9"/>
        <v>2024</v>
      </c>
      <c r="Y186">
        <f t="shared" si="10"/>
        <v>4</v>
      </c>
      <c r="Z186">
        <f t="shared" si="11"/>
        <v>2024</v>
      </c>
    </row>
    <row r="187" spans="1:26" x14ac:dyDescent="0.25">
      <c r="A187" s="80" t="s">
        <v>1757</v>
      </c>
      <c r="B187" t="s">
        <v>1348</v>
      </c>
      <c r="C187" t="s">
        <v>1758</v>
      </c>
      <c r="D187" t="s">
        <v>148</v>
      </c>
      <c r="E187" t="s">
        <v>211</v>
      </c>
      <c r="F187" t="s">
        <v>56</v>
      </c>
      <c r="G187" t="s">
        <v>103</v>
      </c>
      <c r="H187" t="s">
        <v>128</v>
      </c>
      <c r="I187" s="80" t="s">
        <v>1354</v>
      </c>
      <c r="J187" s="80" t="s">
        <v>1351</v>
      </c>
      <c r="K187" t="s">
        <v>131</v>
      </c>
      <c r="L187" t="s">
        <v>129</v>
      </c>
      <c r="M187" t="s">
        <v>129</v>
      </c>
      <c r="N187" t="s">
        <v>129</v>
      </c>
      <c r="O187" s="54">
        <v>45365.394026793983</v>
      </c>
      <c r="P187" s="54">
        <v>45407.36854826389</v>
      </c>
      <c r="Q187" s="2">
        <v>45383</v>
      </c>
      <c r="R187" s="2">
        <v>45406</v>
      </c>
      <c r="S187" s="2">
        <v>45352</v>
      </c>
      <c r="T187" s="2">
        <v>45473</v>
      </c>
      <c r="U187" s="2">
        <v>45386</v>
      </c>
      <c r="V187" s="2">
        <v>45407</v>
      </c>
      <c r="W187">
        <f t="shared" si="8"/>
        <v>3</v>
      </c>
      <c r="X187">
        <f t="shared" si="9"/>
        <v>2024</v>
      </c>
      <c r="Y187">
        <f t="shared" si="10"/>
        <v>4</v>
      </c>
      <c r="Z187">
        <f t="shared" si="11"/>
        <v>2024</v>
      </c>
    </row>
    <row r="188" spans="1:26" x14ac:dyDescent="0.25">
      <c r="A188" s="80" t="s">
        <v>286</v>
      </c>
      <c r="B188" t="s">
        <v>124</v>
      </c>
      <c r="C188" t="s">
        <v>287</v>
      </c>
      <c r="D188" t="s">
        <v>148</v>
      </c>
      <c r="E188" t="s">
        <v>288</v>
      </c>
      <c r="F188" t="s">
        <v>56</v>
      </c>
      <c r="G188" t="s">
        <v>102</v>
      </c>
      <c r="H188" t="s">
        <v>128</v>
      </c>
      <c r="I188" t="s">
        <v>129</v>
      </c>
      <c r="J188" s="80" t="s">
        <v>130</v>
      </c>
      <c r="K188" t="s">
        <v>131</v>
      </c>
      <c r="L188" t="s">
        <v>129</v>
      </c>
      <c r="M188" t="s">
        <v>129</v>
      </c>
      <c r="N188" t="s">
        <v>129</v>
      </c>
      <c r="O188" s="54">
        <v>45364.720048402778</v>
      </c>
      <c r="P188" s="54">
        <v>45407.368727314817</v>
      </c>
      <c r="Q188" s="2">
        <v>45383</v>
      </c>
      <c r="R188" s="2">
        <v>45406</v>
      </c>
      <c r="S188" s="2">
        <v>45292</v>
      </c>
      <c r="T188" s="2">
        <v>45657</v>
      </c>
      <c r="U188" s="2">
        <v>45386</v>
      </c>
      <c r="V188" s="2">
        <v>45407</v>
      </c>
      <c r="W188">
        <f t="shared" si="8"/>
        <v>3</v>
      </c>
      <c r="X188">
        <f t="shared" si="9"/>
        <v>2024</v>
      </c>
      <c r="Y188">
        <f t="shared" si="10"/>
        <v>4</v>
      </c>
      <c r="Z188">
        <f t="shared" si="11"/>
        <v>2024</v>
      </c>
    </row>
    <row r="189" spans="1:26" x14ac:dyDescent="0.25">
      <c r="A189" s="80" t="s">
        <v>1759</v>
      </c>
      <c r="B189" t="s">
        <v>1373</v>
      </c>
      <c r="C189" t="s">
        <v>1760</v>
      </c>
      <c r="D189" t="s">
        <v>187</v>
      </c>
      <c r="E189" t="s">
        <v>127</v>
      </c>
      <c r="F189" t="s">
        <v>1463</v>
      </c>
      <c r="G189" t="s">
        <v>806</v>
      </c>
      <c r="H189" t="s">
        <v>128</v>
      </c>
      <c r="I189" s="80" t="s">
        <v>1535</v>
      </c>
      <c r="J189" s="80" t="s">
        <v>995</v>
      </c>
      <c r="K189" t="s">
        <v>720</v>
      </c>
      <c r="L189" t="s">
        <v>1761</v>
      </c>
      <c r="M189" t="s">
        <v>129</v>
      </c>
      <c r="N189" t="s">
        <v>129</v>
      </c>
      <c r="O189" s="54">
        <v>45364.4550087963</v>
      </c>
      <c r="P189" t="s">
        <v>129</v>
      </c>
      <c r="Q189" s="2">
        <v>45441</v>
      </c>
      <c r="R189" s="2">
        <v>45454</v>
      </c>
      <c r="S189" s="2">
        <v>44986</v>
      </c>
      <c r="T189" s="2">
        <v>45291</v>
      </c>
      <c r="U189" s="2">
        <v>45446</v>
      </c>
      <c r="V189" t="s">
        <v>129</v>
      </c>
      <c r="W189">
        <f t="shared" si="8"/>
        <v>3</v>
      </c>
      <c r="X189">
        <f t="shared" si="9"/>
        <v>2024</v>
      </c>
      <c r="Y189">
        <f t="shared" si="10"/>
        <v>0</v>
      </c>
      <c r="Z189">
        <f t="shared" si="11"/>
        <v>0</v>
      </c>
    </row>
    <row r="190" spans="1:26" x14ac:dyDescent="0.25">
      <c r="A190" s="80" t="s">
        <v>295</v>
      </c>
      <c r="B190" t="s">
        <v>124</v>
      </c>
      <c r="C190" t="s">
        <v>296</v>
      </c>
      <c r="D190" t="s">
        <v>148</v>
      </c>
      <c r="E190" t="s">
        <v>135</v>
      </c>
      <c r="F190" t="s">
        <v>56</v>
      </c>
      <c r="G190" t="s">
        <v>102</v>
      </c>
      <c r="H190" t="s">
        <v>128</v>
      </c>
      <c r="I190" s="80" t="s">
        <v>297</v>
      </c>
      <c r="J190" s="80" t="s">
        <v>130</v>
      </c>
      <c r="K190" t="s">
        <v>131</v>
      </c>
      <c r="L190" t="s">
        <v>129</v>
      </c>
      <c r="M190" t="s">
        <v>129</v>
      </c>
      <c r="N190" t="s">
        <v>129</v>
      </c>
      <c r="O190" s="54">
        <v>45363.994371967594</v>
      </c>
      <c r="P190" s="54">
        <v>45407.368731122682</v>
      </c>
      <c r="Q190" s="2">
        <v>45383</v>
      </c>
      <c r="R190" s="2">
        <v>45406</v>
      </c>
      <c r="S190" s="2">
        <v>45292</v>
      </c>
      <c r="T190" s="2">
        <v>45657</v>
      </c>
      <c r="U190" s="2">
        <v>45385</v>
      </c>
      <c r="V190" s="2">
        <v>45407</v>
      </c>
      <c r="W190">
        <f t="shared" si="8"/>
        <v>3</v>
      </c>
      <c r="X190">
        <f t="shared" si="9"/>
        <v>2024</v>
      </c>
      <c r="Y190">
        <f t="shared" si="10"/>
        <v>4</v>
      </c>
      <c r="Z190">
        <f t="shared" si="11"/>
        <v>2024</v>
      </c>
    </row>
    <row r="191" spans="1:26" x14ac:dyDescent="0.25">
      <c r="A191" s="80" t="s">
        <v>298</v>
      </c>
      <c r="B191" t="s">
        <v>124</v>
      </c>
      <c r="C191" t="s">
        <v>299</v>
      </c>
      <c r="D191" t="s">
        <v>148</v>
      </c>
      <c r="E191" t="s">
        <v>135</v>
      </c>
      <c r="F191" t="s">
        <v>56</v>
      </c>
      <c r="G191" t="s">
        <v>104</v>
      </c>
      <c r="H191" t="s">
        <v>128</v>
      </c>
      <c r="I191" s="80" t="s">
        <v>297</v>
      </c>
      <c r="J191" s="80" t="s">
        <v>130</v>
      </c>
      <c r="K191" t="s">
        <v>131</v>
      </c>
      <c r="L191" t="s">
        <v>129</v>
      </c>
      <c r="M191" t="s">
        <v>129</v>
      </c>
      <c r="N191" t="s">
        <v>129</v>
      </c>
      <c r="O191" s="54">
        <v>45363.993730833332</v>
      </c>
      <c r="P191" s="54">
        <v>45407.368725682871</v>
      </c>
      <c r="Q191" s="2">
        <v>45383</v>
      </c>
      <c r="R191" s="2">
        <v>45406</v>
      </c>
      <c r="S191" s="2">
        <v>45292</v>
      </c>
      <c r="T191" s="2">
        <v>45657</v>
      </c>
      <c r="U191" t="s">
        <v>129</v>
      </c>
      <c r="V191" s="2">
        <v>45407</v>
      </c>
      <c r="W191">
        <f t="shared" si="8"/>
        <v>3</v>
      </c>
      <c r="X191">
        <f t="shared" si="9"/>
        <v>2024</v>
      </c>
      <c r="Y191">
        <f t="shared" si="10"/>
        <v>4</v>
      </c>
      <c r="Z191">
        <f t="shared" si="11"/>
        <v>2024</v>
      </c>
    </row>
    <row r="192" spans="1:26" x14ac:dyDescent="0.25">
      <c r="A192" s="80" t="s">
        <v>300</v>
      </c>
      <c r="B192" t="s">
        <v>124</v>
      </c>
      <c r="C192" t="s">
        <v>301</v>
      </c>
      <c r="D192" t="s">
        <v>148</v>
      </c>
      <c r="E192" t="s">
        <v>135</v>
      </c>
      <c r="F192" t="s">
        <v>56</v>
      </c>
      <c r="G192" t="s">
        <v>104</v>
      </c>
      <c r="H192" t="s">
        <v>128</v>
      </c>
      <c r="I192" s="80" t="s">
        <v>297</v>
      </c>
      <c r="J192" s="80" t="s">
        <v>130</v>
      </c>
      <c r="K192" t="s">
        <v>131</v>
      </c>
      <c r="L192" t="s">
        <v>129</v>
      </c>
      <c r="M192" t="s">
        <v>129</v>
      </c>
      <c r="N192" t="s">
        <v>129</v>
      </c>
      <c r="O192" s="54">
        <v>45363.941373321759</v>
      </c>
      <c r="P192" s="54">
        <v>45407.368551064814</v>
      </c>
      <c r="Q192" s="2">
        <v>45383</v>
      </c>
      <c r="R192" s="2">
        <v>45406</v>
      </c>
      <c r="S192" s="2">
        <v>45292</v>
      </c>
      <c r="T192" s="2">
        <v>45657</v>
      </c>
      <c r="U192" s="2">
        <v>45385</v>
      </c>
      <c r="V192" s="2">
        <v>45407</v>
      </c>
      <c r="W192">
        <f t="shared" si="8"/>
        <v>3</v>
      </c>
      <c r="X192">
        <f t="shared" si="9"/>
        <v>2024</v>
      </c>
      <c r="Y192">
        <f t="shared" si="10"/>
        <v>4</v>
      </c>
      <c r="Z192">
        <f t="shared" si="11"/>
        <v>2024</v>
      </c>
    </row>
    <row r="193" spans="1:26" x14ac:dyDescent="0.25">
      <c r="A193" s="80" t="s">
        <v>302</v>
      </c>
      <c r="B193" t="s">
        <v>124</v>
      </c>
      <c r="C193" t="s">
        <v>303</v>
      </c>
      <c r="D193" t="s">
        <v>148</v>
      </c>
      <c r="E193" t="s">
        <v>135</v>
      </c>
      <c r="F193" t="s">
        <v>56</v>
      </c>
      <c r="G193" t="s">
        <v>104</v>
      </c>
      <c r="H193" t="s">
        <v>128</v>
      </c>
      <c r="I193" s="80" t="s">
        <v>297</v>
      </c>
      <c r="J193" s="80" t="s">
        <v>130</v>
      </c>
      <c r="K193" t="s">
        <v>131</v>
      </c>
      <c r="L193" t="s">
        <v>129</v>
      </c>
      <c r="M193" t="s">
        <v>129</v>
      </c>
      <c r="N193" t="s">
        <v>129</v>
      </c>
      <c r="O193" s="54">
        <v>45363.929166354166</v>
      </c>
      <c r="P193" s="54">
        <v>45407.368550624997</v>
      </c>
      <c r="Q193" s="2">
        <v>45383</v>
      </c>
      <c r="R193" s="2">
        <v>45406</v>
      </c>
      <c r="S193" s="2">
        <v>45292</v>
      </c>
      <c r="T193" s="2">
        <v>45657</v>
      </c>
      <c r="U193" s="2">
        <v>45384</v>
      </c>
      <c r="V193" s="2">
        <v>45407</v>
      </c>
      <c r="W193">
        <f t="shared" si="8"/>
        <v>3</v>
      </c>
      <c r="X193">
        <f t="shared" si="9"/>
        <v>2024</v>
      </c>
      <c r="Y193">
        <f t="shared" si="10"/>
        <v>4</v>
      </c>
      <c r="Z193">
        <f t="shared" si="11"/>
        <v>2024</v>
      </c>
    </row>
    <row r="194" spans="1:26" x14ac:dyDescent="0.25">
      <c r="A194" s="80" t="s">
        <v>1762</v>
      </c>
      <c r="B194" t="s">
        <v>1373</v>
      </c>
      <c r="C194" t="s">
        <v>1763</v>
      </c>
      <c r="D194" t="s">
        <v>148</v>
      </c>
      <c r="E194" t="s">
        <v>950</v>
      </c>
      <c r="F194" t="s">
        <v>1538</v>
      </c>
      <c r="G194" t="s">
        <v>874</v>
      </c>
      <c r="H194" t="s">
        <v>128</v>
      </c>
      <c r="I194" s="80" t="s">
        <v>1384</v>
      </c>
      <c r="J194" s="80" t="s">
        <v>995</v>
      </c>
      <c r="K194" t="s">
        <v>720</v>
      </c>
      <c r="L194" t="s">
        <v>129</v>
      </c>
      <c r="M194" t="s">
        <v>129</v>
      </c>
      <c r="N194" t="s">
        <v>129</v>
      </c>
      <c r="O194" s="54">
        <v>45363.55004574074</v>
      </c>
      <c r="P194" s="54">
        <v>45441.383168668981</v>
      </c>
      <c r="Q194" s="2">
        <v>45400</v>
      </c>
      <c r="R194" s="2">
        <v>45440</v>
      </c>
      <c r="S194" s="2">
        <v>45292</v>
      </c>
      <c r="T194" s="2">
        <v>45657</v>
      </c>
      <c r="U194" s="2">
        <v>45404</v>
      </c>
      <c r="V194" s="2">
        <v>45441</v>
      </c>
      <c r="W194">
        <f t="shared" ref="W194:W257" si="12">MONTH(O194)</f>
        <v>3</v>
      </c>
      <c r="X194">
        <f t="shared" ref="X194:X257" si="13">YEAR(O194)</f>
        <v>2024</v>
      </c>
      <c r="Y194">
        <f t="shared" ref="Y194:Y257" si="14">IFERROR(MONTH(P194),0)</f>
        <v>5</v>
      </c>
      <c r="Z194">
        <f t="shared" ref="Z194:Z257" si="15">IFERROR(YEAR(P194),0)</f>
        <v>2024</v>
      </c>
    </row>
    <row r="195" spans="1:26" x14ac:dyDescent="0.25">
      <c r="A195" s="80" t="s">
        <v>305</v>
      </c>
      <c r="B195" t="s">
        <v>124</v>
      </c>
      <c r="C195" t="s">
        <v>306</v>
      </c>
      <c r="D195" t="s">
        <v>148</v>
      </c>
      <c r="E195" t="s">
        <v>135</v>
      </c>
      <c r="F195" t="s">
        <v>55</v>
      </c>
      <c r="G195" t="s">
        <v>103</v>
      </c>
      <c r="H195" t="s">
        <v>128</v>
      </c>
      <c r="I195" t="s">
        <v>129</v>
      </c>
      <c r="J195" s="80" t="s">
        <v>130</v>
      </c>
      <c r="K195" t="s">
        <v>131</v>
      </c>
      <c r="L195" t="s">
        <v>129</v>
      </c>
      <c r="M195" t="s">
        <v>129</v>
      </c>
      <c r="N195" t="s">
        <v>129</v>
      </c>
      <c r="O195" s="54">
        <v>45363.051982916666</v>
      </c>
      <c r="P195" s="54">
        <v>45398.449801284725</v>
      </c>
      <c r="Q195" s="2">
        <v>45365</v>
      </c>
      <c r="R195" s="2">
        <v>45392</v>
      </c>
      <c r="S195" s="2">
        <v>45292</v>
      </c>
      <c r="T195" s="2">
        <v>45657</v>
      </c>
      <c r="U195" s="2">
        <v>45365</v>
      </c>
      <c r="V195" s="2">
        <v>45398</v>
      </c>
      <c r="W195">
        <f t="shared" si="12"/>
        <v>3</v>
      </c>
      <c r="X195">
        <f t="shared" si="13"/>
        <v>2024</v>
      </c>
      <c r="Y195">
        <f t="shared" si="14"/>
        <v>4</v>
      </c>
      <c r="Z195">
        <f t="shared" si="15"/>
        <v>2024</v>
      </c>
    </row>
    <row r="196" spans="1:26" x14ac:dyDescent="0.25">
      <c r="A196" s="80" t="s">
        <v>307</v>
      </c>
      <c r="B196" t="s">
        <v>124</v>
      </c>
      <c r="C196" t="s">
        <v>308</v>
      </c>
      <c r="D196" t="s">
        <v>148</v>
      </c>
      <c r="E196" t="s">
        <v>135</v>
      </c>
      <c r="F196" t="s">
        <v>55</v>
      </c>
      <c r="G196" t="s">
        <v>104</v>
      </c>
      <c r="H196" t="s">
        <v>128</v>
      </c>
      <c r="I196" s="80" t="s">
        <v>297</v>
      </c>
      <c r="J196" s="80" t="s">
        <v>130</v>
      </c>
      <c r="K196" t="s">
        <v>131</v>
      </c>
      <c r="L196" t="s">
        <v>129</v>
      </c>
      <c r="M196" t="s">
        <v>129</v>
      </c>
      <c r="N196" t="s">
        <v>129</v>
      </c>
      <c r="O196" s="54">
        <v>45363.040917314815</v>
      </c>
      <c r="P196" s="54">
        <v>45398.449807152778</v>
      </c>
      <c r="Q196" s="2">
        <v>45364</v>
      </c>
      <c r="R196" s="2">
        <v>45392</v>
      </c>
      <c r="S196" s="2">
        <v>45292</v>
      </c>
      <c r="T196" s="2">
        <v>45657</v>
      </c>
      <c r="U196" s="2">
        <v>45366</v>
      </c>
      <c r="V196" s="2">
        <v>45398</v>
      </c>
      <c r="W196">
        <f t="shared" si="12"/>
        <v>3</v>
      </c>
      <c r="X196">
        <f t="shared" si="13"/>
        <v>2024</v>
      </c>
      <c r="Y196">
        <f t="shared" si="14"/>
        <v>4</v>
      </c>
      <c r="Z196">
        <f t="shared" si="15"/>
        <v>2024</v>
      </c>
    </row>
    <row r="197" spans="1:26" x14ac:dyDescent="0.25">
      <c r="A197" s="80" t="s">
        <v>1764</v>
      </c>
      <c r="B197" t="s">
        <v>1373</v>
      </c>
      <c r="C197" t="s">
        <v>1765</v>
      </c>
      <c r="D197" t="s">
        <v>148</v>
      </c>
      <c r="E197" t="s">
        <v>950</v>
      </c>
      <c r="F197" t="s">
        <v>1662</v>
      </c>
      <c r="G197" t="s">
        <v>806</v>
      </c>
      <c r="H197" t="s">
        <v>128</v>
      </c>
      <c r="I197" s="80" t="s">
        <v>1750</v>
      </c>
      <c r="J197" s="80" t="s">
        <v>1648</v>
      </c>
      <c r="K197" t="s">
        <v>720</v>
      </c>
      <c r="L197" t="s">
        <v>129</v>
      </c>
      <c r="M197" t="s">
        <v>129</v>
      </c>
      <c r="N197" t="s">
        <v>129</v>
      </c>
      <c r="O197" s="54">
        <v>45362.705996863428</v>
      </c>
      <c r="P197" s="54">
        <v>45408.364382662039</v>
      </c>
      <c r="Q197" s="2">
        <v>45385</v>
      </c>
      <c r="R197" s="2">
        <v>45398</v>
      </c>
      <c r="S197" s="2">
        <v>45292</v>
      </c>
      <c r="T197" s="2">
        <v>45657</v>
      </c>
      <c r="U197" s="2">
        <v>45386</v>
      </c>
      <c r="V197" s="2">
        <v>45408</v>
      </c>
      <c r="W197">
        <f t="shared" si="12"/>
        <v>3</v>
      </c>
      <c r="X197">
        <f t="shared" si="13"/>
        <v>2024</v>
      </c>
      <c r="Y197">
        <f t="shared" si="14"/>
        <v>4</v>
      </c>
      <c r="Z197">
        <f t="shared" si="15"/>
        <v>2024</v>
      </c>
    </row>
    <row r="198" spans="1:26" x14ac:dyDescent="0.25">
      <c r="A198" s="80" t="s">
        <v>313</v>
      </c>
      <c r="B198" t="s">
        <v>124</v>
      </c>
      <c r="C198" t="s">
        <v>314</v>
      </c>
      <c r="D198" t="s">
        <v>148</v>
      </c>
      <c r="E198" t="s">
        <v>135</v>
      </c>
      <c r="F198" t="s">
        <v>56</v>
      </c>
      <c r="G198" t="s">
        <v>104</v>
      </c>
      <c r="H198" t="s">
        <v>128</v>
      </c>
      <c r="I198" s="80" t="s">
        <v>297</v>
      </c>
      <c r="J198" s="80" t="s">
        <v>130</v>
      </c>
      <c r="K198" t="s">
        <v>131</v>
      </c>
      <c r="L198" t="s">
        <v>129</v>
      </c>
      <c r="M198" t="s">
        <v>129</v>
      </c>
      <c r="N198" t="s">
        <v>129</v>
      </c>
      <c r="O198" s="54">
        <v>45359.332137141202</v>
      </c>
      <c r="P198" s="54">
        <v>45407.368550347222</v>
      </c>
      <c r="Q198" s="2">
        <v>45383</v>
      </c>
      <c r="R198" s="2">
        <v>45406</v>
      </c>
      <c r="S198" s="2">
        <v>45292</v>
      </c>
      <c r="T198" s="2">
        <v>45657</v>
      </c>
      <c r="U198" s="2">
        <v>45383</v>
      </c>
      <c r="V198" s="2">
        <v>45407</v>
      </c>
      <c r="W198">
        <f t="shared" si="12"/>
        <v>3</v>
      </c>
      <c r="X198">
        <f t="shared" si="13"/>
        <v>2024</v>
      </c>
      <c r="Y198">
        <f t="shared" si="14"/>
        <v>4</v>
      </c>
      <c r="Z198">
        <f t="shared" si="15"/>
        <v>2024</v>
      </c>
    </row>
    <row r="199" spans="1:26" x14ac:dyDescent="0.25">
      <c r="A199" s="80" t="s">
        <v>315</v>
      </c>
      <c r="B199" t="s">
        <v>124</v>
      </c>
      <c r="C199" t="s">
        <v>316</v>
      </c>
      <c r="D199" t="s">
        <v>148</v>
      </c>
      <c r="E199" t="s">
        <v>135</v>
      </c>
      <c r="F199" t="s">
        <v>56</v>
      </c>
      <c r="G199" t="s">
        <v>104</v>
      </c>
      <c r="H199" t="s">
        <v>128</v>
      </c>
      <c r="I199" s="80" t="s">
        <v>297</v>
      </c>
      <c r="J199" s="80" t="s">
        <v>130</v>
      </c>
      <c r="K199" t="s">
        <v>131</v>
      </c>
      <c r="L199" t="s">
        <v>129</v>
      </c>
      <c r="M199" t="s">
        <v>129</v>
      </c>
      <c r="N199" t="s">
        <v>129</v>
      </c>
      <c r="O199" s="54">
        <v>45359.330896747684</v>
      </c>
      <c r="P199" s="54">
        <v>45407.36872648148</v>
      </c>
      <c r="Q199" s="2">
        <v>45383</v>
      </c>
      <c r="R199" s="2">
        <v>45406</v>
      </c>
      <c r="S199" s="2">
        <v>45292</v>
      </c>
      <c r="T199" s="2">
        <v>45657</v>
      </c>
      <c r="U199" s="2">
        <v>45384</v>
      </c>
      <c r="V199" s="2">
        <v>45407</v>
      </c>
      <c r="W199">
        <f t="shared" si="12"/>
        <v>3</v>
      </c>
      <c r="X199">
        <f t="shared" si="13"/>
        <v>2024</v>
      </c>
      <c r="Y199">
        <f t="shared" si="14"/>
        <v>4</v>
      </c>
      <c r="Z199">
        <f t="shared" si="15"/>
        <v>2024</v>
      </c>
    </row>
    <row r="200" spans="1:26" x14ac:dyDescent="0.25">
      <c r="A200" s="80" t="s">
        <v>317</v>
      </c>
      <c r="B200" t="s">
        <v>124</v>
      </c>
      <c r="C200" t="s">
        <v>318</v>
      </c>
      <c r="D200" t="s">
        <v>187</v>
      </c>
      <c r="E200" t="s">
        <v>127</v>
      </c>
      <c r="F200" t="s">
        <v>55</v>
      </c>
      <c r="G200" t="s">
        <v>104</v>
      </c>
      <c r="H200" t="s">
        <v>128</v>
      </c>
      <c r="I200" s="80" t="s">
        <v>297</v>
      </c>
      <c r="J200" s="80" t="s">
        <v>130</v>
      </c>
      <c r="K200" t="s">
        <v>131</v>
      </c>
      <c r="L200" t="s">
        <v>129</v>
      </c>
      <c r="M200" t="s">
        <v>129</v>
      </c>
      <c r="N200" t="s">
        <v>129</v>
      </c>
      <c r="O200" s="54">
        <v>45359.330176828706</v>
      </c>
      <c r="P200" t="s">
        <v>129</v>
      </c>
      <c r="Q200" s="2">
        <v>45364</v>
      </c>
      <c r="R200" s="2">
        <v>45392</v>
      </c>
      <c r="S200" s="2">
        <v>45292</v>
      </c>
      <c r="T200" s="2">
        <v>45657</v>
      </c>
      <c r="U200" s="2">
        <v>45365</v>
      </c>
      <c r="V200" t="s">
        <v>129</v>
      </c>
      <c r="W200">
        <f t="shared" si="12"/>
        <v>3</v>
      </c>
      <c r="X200">
        <f t="shared" si="13"/>
        <v>2024</v>
      </c>
      <c r="Y200">
        <f t="shared" si="14"/>
        <v>0</v>
      </c>
      <c r="Z200">
        <f t="shared" si="15"/>
        <v>0</v>
      </c>
    </row>
    <row r="201" spans="1:26" x14ac:dyDescent="0.25">
      <c r="A201" s="80" t="s">
        <v>1766</v>
      </c>
      <c r="B201" t="s">
        <v>1348</v>
      </c>
      <c r="C201" t="s">
        <v>1767</v>
      </c>
      <c r="D201" t="s">
        <v>148</v>
      </c>
      <c r="E201" t="s">
        <v>950</v>
      </c>
      <c r="F201" t="s">
        <v>1651</v>
      </c>
      <c r="G201" t="s">
        <v>874</v>
      </c>
      <c r="H201" t="s">
        <v>128</v>
      </c>
      <c r="I201" s="80" t="s">
        <v>1670</v>
      </c>
      <c r="J201" s="80" t="s">
        <v>995</v>
      </c>
      <c r="K201" t="s">
        <v>720</v>
      </c>
      <c r="L201" t="s">
        <v>129</v>
      </c>
      <c r="M201" t="s">
        <v>129</v>
      </c>
      <c r="N201" t="s">
        <v>129</v>
      </c>
      <c r="O201" s="54">
        <v>45358.387048923614</v>
      </c>
      <c r="P201" s="54">
        <v>45412.663535011576</v>
      </c>
      <c r="Q201" s="2">
        <v>45386</v>
      </c>
      <c r="R201" s="2">
        <v>45412</v>
      </c>
      <c r="S201" s="2">
        <v>45292</v>
      </c>
      <c r="T201" s="2">
        <v>45657</v>
      </c>
      <c r="U201" s="2">
        <v>45390</v>
      </c>
      <c r="V201" s="2">
        <v>45412</v>
      </c>
      <c r="W201">
        <f t="shared" si="12"/>
        <v>3</v>
      </c>
      <c r="X201">
        <f t="shared" si="13"/>
        <v>2024</v>
      </c>
      <c r="Y201">
        <f t="shared" si="14"/>
        <v>4</v>
      </c>
      <c r="Z201">
        <f t="shared" si="15"/>
        <v>2024</v>
      </c>
    </row>
    <row r="202" spans="1:26" x14ac:dyDescent="0.25">
      <c r="A202" s="80" t="s">
        <v>1768</v>
      </c>
      <c r="B202" t="s">
        <v>1348</v>
      </c>
      <c r="C202" t="s">
        <v>1769</v>
      </c>
      <c r="D202" t="s">
        <v>148</v>
      </c>
      <c r="E202" t="s">
        <v>206</v>
      </c>
      <c r="F202" t="s">
        <v>55</v>
      </c>
      <c r="G202" t="s">
        <v>103</v>
      </c>
      <c r="H202" t="s">
        <v>128</v>
      </c>
      <c r="I202" s="80" t="s">
        <v>1770</v>
      </c>
      <c r="J202" s="80" t="s">
        <v>1771</v>
      </c>
      <c r="K202" t="s">
        <v>131</v>
      </c>
      <c r="L202" t="s">
        <v>129</v>
      </c>
      <c r="M202" t="s">
        <v>129</v>
      </c>
      <c r="N202" t="s">
        <v>129</v>
      </c>
      <c r="O202" s="54">
        <v>45357.706102708333</v>
      </c>
      <c r="P202" s="54">
        <v>45398.449787442129</v>
      </c>
      <c r="Q202" s="2">
        <v>45365</v>
      </c>
      <c r="R202" s="2">
        <v>45392</v>
      </c>
      <c r="S202" s="2">
        <v>45170</v>
      </c>
      <c r="T202" s="2">
        <v>45259</v>
      </c>
      <c r="U202" s="2">
        <v>45371</v>
      </c>
      <c r="V202" s="2">
        <v>45398</v>
      </c>
      <c r="W202">
        <f t="shared" si="12"/>
        <v>3</v>
      </c>
      <c r="X202">
        <f t="shared" si="13"/>
        <v>2024</v>
      </c>
      <c r="Y202">
        <f t="shared" si="14"/>
        <v>4</v>
      </c>
      <c r="Z202">
        <f t="shared" si="15"/>
        <v>2024</v>
      </c>
    </row>
    <row r="203" spans="1:26" x14ac:dyDescent="0.25">
      <c r="A203" s="80" t="s">
        <v>1772</v>
      </c>
      <c r="B203" t="s">
        <v>1373</v>
      </c>
      <c r="C203" t="s">
        <v>1773</v>
      </c>
      <c r="D203" t="s">
        <v>148</v>
      </c>
      <c r="E203" t="s">
        <v>416</v>
      </c>
      <c r="F203" t="s">
        <v>1774</v>
      </c>
      <c r="G203" t="s">
        <v>874</v>
      </c>
      <c r="H203" t="s">
        <v>128</v>
      </c>
      <c r="I203" s="80" t="s">
        <v>1775</v>
      </c>
      <c r="J203" s="80" t="s">
        <v>1393</v>
      </c>
      <c r="K203" t="s">
        <v>720</v>
      </c>
      <c r="L203" t="s">
        <v>129</v>
      </c>
      <c r="M203" t="s">
        <v>129</v>
      </c>
      <c r="N203" t="s">
        <v>129</v>
      </c>
      <c r="O203" s="54">
        <v>45357.407551006945</v>
      </c>
      <c r="P203" s="54">
        <v>45404.365150254627</v>
      </c>
      <c r="Q203" s="2">
        <v>45371</v>
      </c>
      <c r="R203" s="2">
        <v>45384</v>
      </c>
      <c r="S203" t="s">
        <v>129</v>
      </c>
      <c r="T203" t="s">
        <v>129</v>
      </c>
      <c r="U203" s="2">
        <v>45377</v>
      </c>
      <c r="V203" s="2">
        <v>45404</v>
      </c>
      <c r="W203">
        <f t="shared" si="12"/>
        <v>3</v>
      </c>
      <c r="X203">
        <f t="shared" si="13"/>
        <v>2024</v>
      </c>
      <c r="Y203">
        <f t="shared" si="14"/>
        <v>4</v>
      </c>
      <c r="Z203">
        <f t="shared" si="15"/>
        <v>2024</v>
      </c>
    </row>
    <row r="204" spans="1:26" x14ac:dyDescent="0.25">
      <c r="A204" s="80" t="s">
        <v>1776</v>
      </c>
      <c r="B204" t="s">
        <v>1373</v>
      </c>
      <c r="C204" t="s">
        <v>1777</v>
      </c>
      <c r="D204" t="s">
        <v>148</v>
      </c>
      <c r="E204" t="s">
        <v>211</v>
      </c>
      <c r="F204" t="s">
        <v>1651</v>
      </c>
      <c r="G204" t="s">
        <v>806</v>
      </c>
      <c r="H204" t="s">
        <v>128</v>
      </c>
      <c r="I204" s="80" t="s">
        <v>1778</v>
      </c>
      <c r="J204" s="80" t="s">
        <v>995</v>
      </c>
      <c r="K204" t="s">
        <v>720</v>
      </c>
      <c r="L204" t="s">
        <v>129</v>
      </c>
      <c r="M204" t="s">
        <v>129</v>
      </c>
      <c r="N204" t="s">
        <v>129</v>
      </c>
      <c r="O204" s="54">
        <v>45356.544855300926</v>
      </c>
      <c r="P204" s="54">
        <v>45441.403539791667</v>
      </c>
      <c r="Q204" s="2">
        <v>45399</v>
      </c>
      <c r="R204" s="2">
        <v>45412</v>
      </c>
      <c r="S204" s="2">
        <v>45141</v>
      </c>
      <c r="T204" s="2">
        <v>45176</v>
      </c>
      <c r="U204" s="2">
        <v>45400</v>
      </c>
      <c r="V204" s="2">
        <v>45441</v>
      </c>
      <c r="W204">
        <f t="shared" si="12"/>
        <v>3</v>
      </c>
      <c r="X204">
        <f t="shared" si="13"/>
        <v>2024</v>
      </c>
      <c r="Y204">
        <f t="shared" si="14"/>
        <v>5</v>
      </c>
      <c r="Z204">
        <f t="shared" si="15"/>
        <v>2024</v>
      </c>
    </row>
    <row r="205" spans="1:26" x14ac:dyDescent="0.25">
      <c r="A205" s="80" t="s">
        <v>1779</v>
      </c>
      <c r="B205" t="s">
        <v>1373</v>
      </c>
      <c r="C205" t="s">
        <v>1780</v>
      </c>
      <c r="D205" t="s">
        <v>187</v>
      </c>
      <c r="E205" t="s">
        <v>135</v>
      </c>
      <c r="F205" t="s">
        <v>1463</v>
      </c>
      <c r="G205" t="s">
        <v>874</v>
      </c>
      <c r="H205" t="s">
        <v>128</v>
      </c>
      <c r="I205" s="80" t="s">
        <v>1781</v>
      </c>
      <c r="J205" s="80" t="s">
        <v>995</v>
      </c>
      <c r="K205" t="s">
        <v>720</v>
      </c>
      <c r="L205" t="s">
        <v>1782</v>
      </c>
      <c r="M205" t="s">
        <v>129</v>
      </c>
      <c r="N205" t="s">
        <v>129</v>
      </c>
      <c r="O205" s="54">
        <v>45355.506172847221</v>
      </c>
      <c r="P205" t="s">
        <v>129</v>
      </c>
      <c r="Q205" s="2">
        <v>45428</v>
      </c>
      <c r="R205" s="2">
        <v>45454</v>
      </c>
      <c r="S205" s="2">
        <v>45292</v>
      </c>
      <c r="T205" s="2">
        <v>45657</v>
      </c>
      <c r="U205" s="2">
        <v>45432</v>
      </c>
      <c r="V205" t="s">
        <v>129</v>
      </c>
      <c r="W205">
        <f t="shared" si="12"/>
        <v>3</v>
      </c>
      <c r="X205">
        <f t="shared" si="13"/>
        <v>2024</v>
      </c>
      <c r="Y205">
        <f t="shared" si="14"/>
        <v>0</v>
      </c>
      <c r="Z205">
        <f t="shared" si="15"/>
        <v>0</v>
      </c>
    </row>
    <row r="206" spans="1:26" x14ac:dyDescent="0.25">
      <c r="A206" s="80" t="s">
        <v>1783</v>
      </c>
      <c r="B206" t="s">
        <v>1373</v>
      </c>
      <c r="C206" t="s">
        <v>1784</v>
      </c>
      <c r="D206" t="s">
        <v>148</v>
      </c>
      <c r="E206" t="s">
        <v>950</v>
      </c>
      <c r="F206" t="s">
        <v>998</v>
      </c>
      <c r="G206" t="s">
        <v>874</v>
      </c>
      <c r="H206" t="s">
        <v>128</v>
      </c>
      <c r="I206" s="80" t="s">
        <v>1785</v>
      </c>
      <c r="J206" s="80" t="s">
        <v>1648</v>
      </c>
      <c r="K206" t="s">
        <v>720</v>
      </c>
      <c r="L206" t="s">
        <v>129</v>
      </c>
      <c r="M206" t="s">
        <v>129</v>
      </c>
      <c r="N206" t="s">
        <v>129</v>
      </c>
      <c r="O206" s="54">
        <v>45352.582936770836</v>
      </c>
      <c r="P206" s="54">
        <v>45391.644306030095</v>
      </c>
      <c r="Q206" s="2">
        <v>45357</v>
      </c>
      <c r="R206" s="2">
        <v>45370</v>
      </c>
      <c r="S206" s="2">
        <v>45292</v>
      </c>
      <c r="T206" s="2">
        <v>45657</v>
      </c>
      <c r="U206" s="2">
        <v>45359</v>
      </c>
      <c r="V206" s="2">
        <v>45391</v>
      </c>
      <c r="W206">
        <f t="shared" si="12"/>
        <v>3</v>
      </c>
      <c r="X206">
        <f t="shared" si="13"/>
        <v>2024</v>
      </c>
      <c r="Y206">
        <f t="shared" si="14"/>
        <v>4</v>
      </c>
      <c r="Z206">
        <f t="shared" si="15"/>
        <v>2024</v>
      </c>
    </row>
    <row r="207" spans="1:26" x14ac:dyDescent="0.25">
      <c r="A207" s="80" t="s">
        <v>1786</v>
      </c>
      <c r="B207" t="s">
        <v>1373</v>
      </c>
      <c r="C207" t="s">
        <v>1787</v>
      </c>
      <c r="D207" t="s">
        <v>148</v>
      </c>
      <c r="E207" t="s">
        <v>135</v>
      </c>
      <c r="F207" t="s">
        <v>1774</v>
      </c>
      <c r="G207" t="s">
        <v>874</v>
      </c>
      <c r="H207" t="s">
        <v>128</v>
      </c>
      <c r="I207" s="80" t="s">
        <v>1785</v>
      </c>
      <c r="J207" s="80" t="s">
        <v>1648</v>
      </c>
      <c r="K207" t="s">
        <v>720</v>
      </c>
      <c r="L207" t="s">
        <v>1788</v>
      </c>
      <c r="M207" t="s">
        <v>129</v>
      </c>
      <c r="N207" t="s">
        <v>129</v>
      </c>
      <c r="O207" s="54">
        <v>45351.738752395831</v>
      </c>
      <c r="P207" s="54">
        <v>45391.64430226852</v>
      </c>
      <c r="Q207" s="2">
        <v>45358</v>
      </c>
      <c r="R207" s="2">
        <v>45385</v>
      </c>
      <c r="S207" s="2">
        <v>45292</v>
      </c>
      <c r="T207" s="2">
        <v>45657</v>
      </c>
      <c r="U207" s="2">
        <v>45358</v>
      </c>
      <c r="V207" s="2">
        <v>45391</v>
      </c>
      <c r="W207">
        <f t="shared" si="12"/>
        <v>2</v>
      </c>
      <c r="X207">
        <f t="shared" si="13"/>
        <v>2024</v>
      </c>
      <c r="Y207">
        <f t="shared" si="14"/>
        <v>4</v>
      </c>
      <c r="Z207">
        <f t="shared" si="15"/>
        <v>2024</v>
      </c>
    </row>
    <row r="208" spans="1:26" x14ac:dyDescent="0.25">
      <c r="A208" s="80" t="s">
        <v>367</v>
      </c>
      <c r="B208" t="s">
        <v>124</v>
      </c>
      <c r="C208" t="s">
        <v>368</v>
      </c>
      <c r="D208" t="s">
        <v>148</v>
      </c>
      <c r="E208" t="s">
        <v>127</v>
      </c>
      <c r="F208" t="s">
        <v>54</v>
      </c>
      <c r="G208" t="s">
        <v>104</v>
      </c>
      <c r="H208" t="s">
        <v>212</v>
      </c>
      <c r="I208" t="s">
        <v>129</v>
      </c>
      <c r="J208" s="80" t="s">
        <v>130</v>
      </c>
      <c r="K208" t="s">
        <v>131</v>
      </c>
      <c r="L208" t="s">
        <v>129</v>
      </c>
      <c r="M208" t="s">
        <v>129</v>
      </c>
      <c r="N208" t="s">
        <v>129</v>
      </c>
      <c r="O208" s="54">
        <v>45349.431734027778</v>
      </c>
      <c r="P208" s="54">
        <v>45378.378050833337</v>
      </c>
      <c r="Q208" s="2">
        <v>45351</v>
      </c>
      <c r="R208" s="2">
        <v>45378</v>
      </c>
      <c r="S208" s="2">
        <v>45292</v>
      </c>
      <c r="T208" s="2">
        <v>45657</v>
      </c>
      <c r="U208" s="2">
        <v>45356</v>
      </c>
      <c r="V208" s="2">
        <v>45378</v>
      </c>
      <c r="W208">
        <f t="shared" si="12"/>
        <v>2</v>
      </c>
      <c r="X208">
        <f t="shared" si="13"/>
        <v>2024</v>
      </c>
      <c r="Y208">
        <f t="shared" si="14"/>
        <v>3</v>
      </c>
      <c r="Z208">
        <f t="shared" si="15"/>
        <v>2024</v>
      </c>
    </row>
    <row r="209" spans="1:26" x14ac:dyDescent="0.25">
      <c r="A209" s="80" t="s">
        <v>1789</v>
      </c>
      <c r="B209" t="s">
        <v>1373</v>
      </c>
      <c r="C209" t="s">
        <v>1790</v>
      </c>
      <c r="D209" t="s">
        <v>148</v>
      </c>
      <c r="E209" t="s">
        <v>135</v>
      </c>
      <c r="F209" t="s">
        <v>1662</v>
      </c>
      <c r="G209" t="s">
        <v>874</v>
      </c>
      <c r="H209" t="s">
        <v>128</v>
      </c>
      <c r="I209" s="80" t="s">
        <v>1791</v>
      </c>
      <c r="J209" s="80" t="s">
        <v>995</v>
      </c>
      <c r="K209" t="s">
        <v>720</v>
      </c>
      <c r="L209" t="s">
        <v>129</v>
      </c>
      <c r="M209" t="s">
        <v>129</v>
      </c>
      <c r="N209" t="s">
        <v>129</v>
      </c>
      <c r="O209" s="54">
        <v>45348.628629467596</v>
      </c>
      <c r="P209" s="54">
        <v>45428.69822111111</v>
      </c>
      <c r="Q209" s="2">
        <v>45385</v>
      </c>
      <c r="R209" s="2">
        <v>45398</v>
      </c>
      <c r="S209" s="2">
        <v>45292</v>
      </c>
      <c r="T209" s="2">
        <v>45657</v>
      </c>
      <c r="U209" s="2">
        <v>45390</v>
      </c>
      <c r="V209" s="2">
        <v>45428</v>
      </c>
      <c r="W209">
        <f t="shared" si="12"/>
        <v>2</v>
      </c>
      <c r="X209">
        <f t="shared" si="13"/>
        <v>2024</v>
      </c>
      <c r="Y209">
        <f t="shared" si="14"/>
        <v>5</v>
      </c>
      <c r="Z209">
        <f t="shared" si="15"/>
        <v>2024</v>
      </c>
    </row>
    <row r="210" spans="1:26" x14ac:dyDescent="0.25">
      <c r="A210" s="80" t="s">
        <v>1792</v>
      </c>
      <c r="B210" t="s">
        <v>1373</v>
      </c>
      <c r="C210" t="s">
        <v>1793</v>
      </c>
      <c r="D210" t="s">
        <v>148</v>
      </c>
      <c r="E210" t="s">
        <v>211</v>
      </c>
      <c r="F210" t="s">
        <v>1662</v>
      </c>
      <c r="G210" t="s">
        <v>806</v>
      </c>
      <c r="H210" t="s">
        <v>128</v>
      </c>
      <c r="I210" s="80" t="s">
        <v>1794</v>
      </c>
      <c r="J210" s="80" t="s">
        <v>1648</v>
      </c>
      <c r="K210" t="s">
        <v>720</v>
      </c>
      <c r="L210" t="s">
        <v>129</v>
      </c>
      <c r="M210" t="s">
        <v>129</v>
      </c>
      <c r="N210" t="s">
        <v>129</v>
      </c>
      <c r="O210" s="54">
        <v>45348.427894976849</v>
      </c>
      <c r="P210" s="54">
        <v>45408.364382453707</v>
      </c>
      <c r="Q210" s="2">
        <v>45385</v>
      </c>
      <c r="R210" s="2">
        <v>45398</v>
      </c>
      <c r="S210" s="2">
        <v>45292</v>
      </c>
      <c r="T210" s="2">
        <v>45657</v>
      </c>
      <c r="U210" s="2">
        <v>45386</v>
      </c>
      <c r="V210" s="2">
        <v>45408</v>
      </c>
      <c r="W210">
        <f t="shared" si="12"/>
        <v>2</v>
      </c>
      <c r="X210">
        <f t="shared" si="13"/>
        <v>2024</v>
      </c>
      <c r="Y210">
        <f t="shared" si="14"/>
        <v>4</v>
      </c>
      <c r="Z210">
        <f t="shared" si="15"/>
        <v>2024</v>
      </c>
    </row>
    <row r="211" spans="1:26" x14ac:dyDescent="0.25">
      <c r="A211" s="80" t="s">
        <v>1795</v>
      </c>
      <c r="B211" t="s">
        <v>1373</v>
      </c>
      <c r="C211" t="s">
        <v>1796</v>
      </c>
      <c r="D211" t="s">
        <v>148</v>
      </c>
      <c r="E211" t="s">
        <v>135</v>
      </c>
      <c r="F211" t="s">
        <v>1774</v>
      </c>
      <c r="G211" t="s">
        <v>806</v>
      </c>
      <c r="H211" t="s">
        <v>128</v>
      </c>
      <c r="I211" s="80" t="s">
        <v>1794</v>
      </c>
      <c r="J211" s="80" t="s">
        <v>1648</v>
      </c>
      <c r="K211" t="s">
        <v>720</v>
      </c>
      <c r="L211" t="s">
        <v>1797</v>
      </c>
      <c r="M211" t="s">
        <v>129</v>
      </c>
      <c r="N211" t="s">
        <v>129</v>
      </c>
      <c r="O211" s="54">
        <v>45348.427698321757</v>
      </c>
      <c r="P211" s="54">
        <v>45404.365152210645</v>
      </c>
      <c r="Q211" s="2">
        <v>45371</v>
      </c>
      <c r="R211" s="2">
        <v>45384</v>
      </c>
      <c r="S211" s="2">
        <v>45292</v>
      </c>
      <c r="T211" s="2">
        <v>45657</v>
      </c>
      <c r="U211" t="s">
        <v>129</v>
      </c>
      <c r="V211" s="2">
        <v>45404</v>
      </c>
      <c r="W211">
        <f t="shared" si="12"/>
        <v>2</v>
      </c>
      <c r="X211">
        <f t="shared" si="13"/>
        <v>2024</v>
      </c>
      <c r="Y211">
        <f t="shared" si="14"/>
        <v>4</v>
      </c>
      <c r="Z211">
        <f t="shared" si="15"/>
        <v>2024</v>
      </c>
    </row>
    <row r="212" spans="1:26" x14ac:dyDescent="0.25">
      <c r="A212" s="80" t="s">
        <v>1798</v>
      </c>
      <c r="B212" t="s">
        <v>1373</v>
      </c>
      <c r="C212" t="s">
        <v>1799</v>
      </c>
      <c r="D212" t="s">
        <v>148</v>
      </c>
      <c r="E212" t="s">
        <v>211</v>
      </c>
      <c r="F212" t="s">
        <v>1774</v>
      </c>
      <c r="G212" t="s">
        <v>806</v>
      </c>
      <c r="H212" t="s">
        <v>128</v>
      </c>
      <c r="I212" s="80" t="s">
        <v>1794</v>
      </c>
      <c r="J212" s="80" t="s">
        <v>1648</v>
      </c>
      <c r="K212" t="s">
        <v>720</v>
      </c>
      <c r="L212" t="s">
        <v>129</v>
      </c>
      <c r="M212" t="s">
        <v>129</v>
      </c>
      <c r="N212" t="s">
        <v>129</v>
      </c>
      <c r="O212" s="54">
        <v>45348.427451412033</v>
      </c>
      <c r="P212" s="54">
        <v>45404.365152997685</v>
      </c>
      <c r="Q212" s="2">
        <v>45371</v>
      </c>
      <c r="R212" s="2">
        <v>45384</v>
      </c>
      <c r="S212" s="2">
        <v>45292</v>
      </c>
      <c r="T212" s="2">
        <v>45657</v>
      </c>
      <c r="U212" s="2">
        <v>45376</v>
      </c>
      <c r="V212" s="2">
        <v>45404</v>
      </c>
      <c r="W212">
        <f t="shared" si="12"/>
        <v>2</v>
      </c>
      <c r="X212">
        <f t="shared" si="13"/>
        <v>2024</v>
      </c>
      <c r="Y212">
        <f t="shared" si="14"/>
        <v>4</v>
      </c>
      <c r="Z212">
        <f t="shared" si="15"/>
        <v>2024</v>
      </c>
    </row>
    <row r="213" spans="1:26" x14ac:dyDescent="0.25">
      <c r="A213" s="80" t="s">
        <v>1800</v>
      </c>
      <c r="B213" t="s">
        <v>1373</v>
      </c>
      <c r="C213" t="s">
        <v>1801</v>
      </c>
      <c r="D213" t="s">
        <v>148</v>
      </c>
      <c r="E213" t="s">
        <v>416</v>
      </c>
      <c r="F213" t="s">
        <v>1774</v>
      </c>
      <c r="G213" t="s">
        <v>806</v>
      </c>
      <c r="H213" t="s">
        <v>128</v>
      </c>
      <c r="I213" s="80" t="s">
        <v>1794</v>
      </c>
      <c r="J213" s="80" t="s">
        <v>1648</v>
      </c>
      <c r="K213" t="s">
        <v>720</v>
      </c>
      <c r="L213" t="s">
        <v>1802</v>
      </c>
      <c r="M213" t="s">
        <v>129</v>
      </c>
      <c r="N213" t="s">
        <v>129</v>
      </c>
      <c r="O213" s="54">
        <v>45348.427015254631</v>
      </c>
      <c r="P213" s="54">
        <v>45404.365152708335</v>
      </c>
      <c r="Q213" s="2">
        <v>45371</v>
      </c>
      <c r="R213" s="2">
        <v>45384</v>
      </c>
      <c r="S213" s="2">
        <v>45292</v>
      </c>
      <c r="T213" s="2">
        <v>45657</v>
      </c>
      <c r="U213" t="s">
        <v>129</v>
      </c>
      <c r="V213" s="2">
        <v>45404</v>
      </c>
      <c r="W213">
        <f t="shared" si="12"/>
        <v>2</v>
      </c>
      <c r="X213">
        <f t="shared" si="13"/>
        <v>2024</v>
      </c>
      <c r="Y213">
        <f t="shared" si="14"/>
        <v>4</v>
      </c>
      <c r="Z213">
        <f t="shared" si="15"/>
        <v>2024</v>
      </c>
    </row>
    <row r="214" spans="1:26" x14ac:dyDescent="0.25">
      <c r="A214" s="80" t="s">
        <v>1803</v>
      </c>
      <c r="B214" t="s">
        <v>1348</v>
      </c>
      <c r="C214" t="s">
        <v>1804</v>
      </c>
      <c r="D214" t="s">
        <v>146</v>
      </c>
      <c r="E214" t="s">
        <v>950</v>
      </c>
      <c r="F214" t="s">
        <v>129</v>
      </c>
      <c r="G214" t="s">
        <v>103</v>
      </c>
      <c r="H214" t="s">
        <v>128</v>
      </c>
      <c r="I214" s="80" t="s">
        <v>1350</v>
      </c>
      <c r="J214" s="80" t="s">
        <v>1351</v>
      </c>
      <c r="K214" t="s">
        <v>131</v>
      </c>
      <c r="L214" t="s">
        <v>129</v>
      </c>
      <c r="M214" t="s">
        <v>129</v>
      </c>
      <c r="N214" t="s">
        <v>129</v>
      </c>
      <c r="O214" s="54">
        <v>45345.527586481483</v>
      </c>
      <c r="P214" t="s">
        <v>129</v>
      </c>
      <c r="Q214" t="s">
        <v>129</v>
      </c>
      <c r="R214" t="s">
        <v>129</v>
      </c>
      <c r="S214" t="s">
        <v>129</v>
      </c>
      <c r="T214" t="s">
        <v>129</v>
      </c>
      <c r="U214" t="s">
        <v>129</v>
      </c>
      <c r="V214" t="s">
        <v>129</v>
      </c>
      <c r="W214">
        <f t="shared" si="12"/>
        <v>2</v>
      </c>
      <c r="X214">
        <f t="shared" si="13"/>
        <v>2024</v>
      </c>
      <c r="Y214">
        <f t="shared" si="14"/>
        <v>0</v>
      </c>
      <c r="Z214">
        <f t="shared" si="15"/>
        <v>0</v>
      </c>
    </row>
    <row r="215" spans="1:26" x14ac:dyDescent="0.25">
      <c r="A215" s="80" t="s">
        <v>1805</v>
      </c>
      <c r="B215" t="s">
        <v>1348</v>
      </c>
      <c r="C215" t="s">
        <v>1806</v>
      </c>
      <c r="D215" t="s">
        <v>146</v>
      </c>
      <c r="E215" t="s">
        <v>950</v>
      </c>
      <c r="F215" t="s">
        <v>129</v>
      </c>
      <c r="G215" t="s">
        <v>104</v>
      </c>
      <c r="H215" t="s">
        <v>128</v>
      </c>
      <c r="I215" s="80" t="s">
        <v>1350</v>
      </c>
      <c r="J215" s="80" t="s">
        <v>1351</v>
      </c>
      <c r="K215" t="s">
        <v>131</v>
      </c>
      <c r="L215" t="s">
        <v>129</v>
      </c>
      <c r="M215" t="s">
        <v>129</v>
      </c>
      <c r="N215" t="s">
        <v>129</v>
      </c>
      <c r="O215" s="54">
        <v>45345.526880335645</v>
      </c>
      <c r="P215" t="s">
        <v>129</v>
      </c>
      <c r="Q215" t="s">
        <v>129</v>
      </c>
      <c r="R215" t="s">
        <v>129</v>
      </c>
      <c r="S215" t="s">
        <v>129</v>
      </c>
      <c r="T215" t="s">
        <v>129</v>
      </c>
      <c r="U215" t="s">
        <v>129</v>
      </c>
      <c r="V215" t="s">
        <v>129</v>
      </c>
      <c r="W215">
        <f t="shared" si="12"/>
        <v>2</v>
      </c>
      <c r="X215">
        <f t="shared" si="13"/>
        <v>2024</v>
      </c>
      <c r="Y215">
        <f t="shared" si="14"/>
        <v>0</v>
      </c>
      <c r="Z215">
        <f t="shared" si="15"/>
        <v>0</v>
      </c>
    </row>
    <row r="216" spans="1:26" x14ac:dyDescent="0.25">
      <c r="A216" s="80" t="s">
        <v>1807</v>
      </c>
      <c r="B216" t="s">
        <v>1348</v>
      </c>
      <c r="C216" t="s">
        <v>1808</v>
      </c>
      <c r="D216" t="s">
        <v>146</v>
      </c>
      <c r="E216" t="s">
        <v>127</v>
      </c>
      <c r="F216" t="s">
        <v>129</v>
      </c>
      <c r="G216" t="s">
        <v>103</v>
      </c>
      <c r="H216" t="s">
        <v>128</v>
      </c>
      <c r="I216" s="80" t="s">
        <v>1350</v>
      </c>
      <c r="J216" s="80" t="s">
        <v>1351</v>
      </c>
      <c r="K216" t="s">
        <v>131</v>
      </c>
      <c r="L216" t="s">
        <v>129</v>
      </c>
      <c r="M216" t="s">
        <v>129</v>
      </c>
      <c r="N216" t="s">
        <v>129</v>
      </c>
      <c r="O216" s="54">
        <v>45345.526427141202</v>
      </c>
      <c r="P216" t="s">
        <v>129</v>
      </c>
      <c r="Q216" t="s">
        <v>129</v>
      </c>
      <c r="R216" t="s">
        <v>129</v>
      </c>
      <c r="S216" t="s">
        <v>129</v>
      </c>
      <c r="T216" t="s">
        <v>129</v>
      </c>
      <c r="U216" t="s">
        <v>129</v>
      </c>
      <c r="V216" t="s">
        <v>129</v>
      </c>
      <c r="W216">
        <f t="shared" si="12"/>
        <v>2</v>
      </c>
      <c r="X216">
        <f t="shared" si="13"/>
        <v>2024</v>
      </c>
      <c r="Y216">
        <f t="shared" si="14"/>
        <v>0</v>
      </c>
      <c r="Z216">
        <f t="shared" si="15"/>
        <v>0</v>
      </c>
    </row>
    <row r="217" spans="1:26" x14ac:dyDescent="0.25">
      <c r="A217" s="80" t="s">
        <v>1809</v>
      </c>
      <c r="B217" t="s">
        <v>1348</v>
      </c>
      <c r="C217" t="s">
        <v>1810</v>
      </c>
      <c r="D217" t="s">
        <v>146</v>
      </c>
      <c r="E217" t="s">
        <v>127</v>
      </c>
      <c r="F217" t="s">
        <v>129</v>
      </c>
      <c r="G217" t="s">
        <v>103</v>
      </c>
      <c r="H217" t="s">
        <v>128</v>
      </c>
      <c r="I217" s="80" t="s">
        <v>1350</v>
      </c>
      <c r="J217" s="80" t="s">
        <v>1351</v>
      </c>
      <c r="K217" t="s">
        <v>131</v>
      </c>
      <c r="L217" t="s">
        <v>129</v>
      </c>
      <c r="M217" t="s">
        <v>129</v>
      </c>
      <c r="N217" t="s">
        <v>129</v>
      </c>
      <c r="O217" s="54">
        <v>45345.526168750002</v>
      </c>
      <c r="P217" t="s">
        <v>129</v>
      </c>
      <c r="Q217" t="s">
        <v>129</v>
      </c>
      <c r="R217" t="s">
        <v>129</v>
      </c>
      <c r="S217" t="s">
        <v>129</v>
      </c>
      <c r="T217" t="s">
        <v>129</v>
      </c>
      <c r="U217" t="s">
        <v>129</v>
      </c>
      <c r="V217" t="s">
        <v>129</v>
      </c>
      <c r="W217">
        <f t="shared" si="12"/>
        <v>2</v>
      </c>
      <c r="X217">
        <f t="shared" si="13"/>
        <v>2024</v>
      </c>
      <c r="Y217">
        <f t="shared" si="14"/>
        <v>0</v>
      </c>
      <c r="Z217">
        <f t="shared" si="15"/>
        <v>0</v>
      </c>
    </row>
    <row r="218" spans="1:26" x14ac:dyDescent="0.25">
      <c r="A218" s="80" t="s">
        <v>1811</v>
      </c>
      <c r="B218" t="s">
        <v>1348</v>
      </c>
      <c r="C218" t="s">
        <v>1812</v>
      </c>
      <c r="D218" t="s">
        <v>182</v>
      </c>
      <c r="E218" t="s">
        <v>211</v>
      </c>
      <c r="F218" t="s">
        <v>63</v>
      </c>
      <c r="G218" t="s">
        <v>103</v>
      </c>
      <c r="H218" t="s">
        <v>128</v>
      </c>
      <c r="I218" s="80" t="s">
        <v>1350</v>
      </c>
      <c r="J218" s="80" t="s">
        <v>1351</v>
      </c>
      <c r="K218" t="s">
        <v>131</v>
      </c>
      <c r="L218" t="s">
        <v>129</v>
      </c>
      <c r="M218" t="s">
        <v>129</v>
      </c>
      <c r="N218" t="s">
        <v>129</v>
      </c>
      <c r="O218" s="54">
        <v>45345.525881828704</v>
      </c>
      <c r="P218" t="s">
        <v>129</v>
      </c>
      <c r="Q218" s="2">
        <v>45449</v>
      </c>
      <c r="R218" s="2">
        <v>45476</v>
      </c>
      <c r="S218" t="s">
        <v>129</v>
      </c>
      <c r="T218" t="s">
        <v>129</v>
      </c>
      <c r="U218" s="2">
        <v>45454</v>
      </c>
      <c r="V218" t="s">
        <v>129</v>
      </c>
      <c r="W218">
        <f t="shared" si="12"/>
        <v>2</v>
      </c>
      <c r="X218">
        <f t="shared" si="13"/>
        <v>2024</v>
      </c>
      <c r="Y218">
        <f t="shared" si="14"/>
        <v>0</v>
      </c>
      <c r="Z218">
        <f t="shared" si="15"/>
        <v>0</v>
      </c>
    </row>
    <row r="219" spans="1:26" x14ac:dyDescent="0.25">
      <c r="A219" s="80" t="s">
        <v>1813</v>
      </c>
      <c r="B219" t="s">
        <v>1348</v>
      </c>
      <c r="C219" t="s">
        <v>1814</v>
      </c>
      <c r="D219" t="s">
        <v>146</v>
      </c>
      <c r="E219" t="s">
        <v>127</v>
      </c>
      <c r="F219" t="s">
        <v>129</v>
      </c>
      <c r="G219" t="s">
        <v>104</v>
      </c>
      <c r="H219" t="s">
        <v>128</v>
      </c>
      <c r="I219" s="80" t="s">
        <v>1350</v>
      </c>
      <c r="J219" s="80" t="s">
        <v>1351</v>
      </c>
      <c r="K219" t="s">
        <v>131</v>
      </c>
      <c r="L219" t="s">
        <v>129</v>
      </c>
      <c r="M219" t="s">
        <v>129</v>
      </c>
      <c r="N219" t="s">
        <v>129</v>
      </c>
      <c r="O219" s="54">
        <v>45345.525547534722</v>
      </c>
      <c r="P219" t="s">
        <v>129</v>
      </c>
      <c r="Q219" t="s">
        <v>129</v>
      </c>
      <c r="R219" t="s">
        <v>129</v>
      </c>
      <c r="S219" t="s">
        <v>129</v>
      </c>
      <c r="T219" t="s">
        <v>129</v>
      </c>
      <c r="U219" t="s">
        <v>129</v>
      </c>
      <c r="V219" t="s">
        <v>129</v>
      </c>
      <c r="W219">
        <f t="shared" si="12"/>
        <v>2</v>
      </c>
      <c r="X219">
        <f t="shared" si="13"/>
        <v>2024</v>
      </c>
      <c r="Y219">
        <f t="shared" si="14"/>
        <v>0</v>
      </c>
      <c r="Z219">
        <f t="shared" si="15"/>
        <v>0</v>
      </c>
    </row>
    <row r="220" spans="1:26" x14ac:dyDescent="0.25">
      <c r="A220" s="80" t="s">
        <v>1815</v>
      </c>
      <c r="B220" t="s">
        <v>1348</v>
      </c>
      <c r="C220" t="s">
        <v>1816</v>
      </c>
      <c r="D220" t="s">
        <v>146</v>
      </c>
      <c r="E220" t="s">
        <v>127</v>
      </c>
      <c r="F220" t="s">
        <v>129</v>
      </c>
      <c r="G220" t="s">
        <v>104</v>
      </c>
      <c r="H220" t="s">
        <v>128</v>
      </c>
      <c r="I220" s="80" t="s">
        <v>1350</v>
      </c>
      <c r="J220" s="80" t="s">
        <v>1351</v>
      </c>
      <c r="K220" t="s">
        <v>131</v>
      </c>
      <c r="L220" t="s">
        <v>129</v>
      </c>
      <c r="M220" t="s">
        <v>129</v>
      </c>
      <c r="N220" t="s">
        <v>129</v>
      </c>
      <c r="O220" s="54">
        <v>45345.525189328706</v>
      </c>
      <c r="P220" t="s">
        <v>129</v>
      </c>
      <c r="Q220" t="s">
        <v>129</v>
      </c>
      <c r="R220" t="s">
        <v>129</v>
      </c>
      <c r="S220" t="s">
        <v>129</v>
      </c>
      <c r="T220" t="s">
        <v>129</v>
      </c>
      <c r="U220" t="s">
        <v>129</v>
      </c>
      <c r="V220" t="s">
        <v>129</v>
      </c>
      <c r="W220">
        <f t="shared" si="12"/>
        <v>2</v>
      </c>
      <c r="X220">
        <f t="shared" si="13"/>
        <v>2024</v>
      </c>
      <c r="Y220">
        <f t="shared" si="14"/>
        <v>0</v>
      </c>
      <c r="Z220">
        <f t="shared" si="15"/>
        <v>0</v>
      </c>
    </row>
    <row r="221" spans="1:26" x14ac:dyDescent="0.25">
      <c r="A221" s="80" t="s">
        <v>1817</v>
      </c>
      <c r="B221" t="s">
        <v>1348</v>
      </c>
      <c r="C221" t="s">
        <v>1818</v>
      </c>
      <c r="D221" t="s">
        <v>146</v>
      </c>
      <c r="E221" t="s">
        <v>127</v>
      </c>
      <c r="F221" t="s">
        <v>129</v>
      </c>
      <c r="G221" t="s">
        <v>103</v>
      </c>
      <c r="H221" t="s">
        <v>128</v>
      </c>
      <c r="I221" s="80" t="s">
        <v>1350</v>
      </c>
      <c r="J221" s="80" t="s">
        <v>1351</v>
      </c>
      <c r="K221" t="s">
        <v>131</v>
      </c>
      <c r="L221" t="s">
        <v>129</v>
      </c>
      <c r="M221" t="s">
        <v>129</v>
      </c>
      <c r="N221" t="s">
        <v>129</v>
      </c>
      <c r="O221" s="54">
        <v>45345.524954976849</v>
      </c>
      <c r="P221" t="s">
        <v>129</v>
      </c>
      <c r="Q221" t="s">
        <v>129</v>
      </c>
      <c r="R221" t="s">
        <v>129</v>
      </c>
      <c r="S221" t="s">
        <v>129</v>
      </c>
      <c r="T221" t="s">
        <v>129</v>
      </c>
      <c r="U221" t="s">
        <v>129</v>
      </c>
      <c r="V221" t="s">
        <v>129</v>
      </c>
      <c r="W221">
        <f t="shared" si="12"/>
        <v>2</v>
      </c>
      <c r="X221">
        <f t="shared" si="13"/>
        <v>2024</v>
      </c>
      <c r="Y221">
        <f t="shared" si="14"/>
        <v>0</v>
      </c>
      <c r="Z221">
        <f t="shared" si="15"/>
        <v>0</v>
      </c>
    </row>
    <row r="222" spans="1:26" x14ac:dyDescent="0.25">
      <c r="A222" s="80" t="s">
        <v>1819</v>
      </c>
      <c r="B222" t="s">
        <v>1348</v>
      </c>
      <c r="C222" t="s">
        <v>1820</v>
      </c>
      <c r="D222" t="s">
        <v>146</v>
      </c>
      <c r="E222" t="s">
        <v>950</v>
      </c>
      <c r="F222" t="s">
        <v>129</v>
      </c>
      <c r="G222" t="s">
        <v>104</v>
      </c>
      <c r="H222" t="s">
        <v>128</v>
      </c>
      <c r="I222" s="80" t="s">
        <v>1350</v>
      </c>
      <c r="J222" s="80" t="s">
        <v>1351</v>
      </c>
      <c r="K222" t="s">
        <v>131</v>
      </c>
      <c r="L222" t="s">
        <v>129</v>
      </c>
      <c r="M222" t="s">
        <v>129</v>
      </c>
      <c r="N222" t="s">
        <v>129</v>
      </c>
      <c r="O222" s="54">
        <v>45345.524637199072</v>
      </c>
      <c r="P222" t="s">
        <v>129</v>
      </c>
      <c r="Q222" t="s">
        <v>129</v>
      </c>
      <c r="R222" t="s">
        <v>129</v>
      </c>
      <c r="S222" t="s">
        <v>129</v>
      </c>
      <c r="T222" t="s">
        <v>129</v>
      </c>
      <c r="U222" t="s">
        <v>129</v>
      </c>
      <c r="V222" t="s">
        <v>129</v>
      </c>
      <c r="W222">
        <f t="shared" si="12"/>
        <v>2</v>
      </c>
      <c r="X222">
        <f t="shared" si="13"/>
        <v>2024</v>
      </c>
      <c r="Y222">
        <f t="shared" si="14"/>
        <v>0</v>
      </c>
      <c r="Z222">
        <f t="shared" si="15"/>
        <v>0</v>
      </c>
    </row>
    <row r="223" spans="1:26" x14ac:dyDescent="0.25">
      <c r="A223" s="80" t="s">
        <v>1821</v>
      </c>
      <c r="B223" t="s">
        <v>1348</v>
      </c>
      <c r="C223" t="s">
        <v>1822</v>
      </c>
      <c r="D223" t="s">
        <v>134</v>
      </c>
      <c r="E223" t="s">
        <v>127</v>
      </c>
      <c r="F223" t="s">
        <v>64</v>
      </c>
      <c r="G223" t="s">
        <v>104</v>
      </c>
      <c r="H223" t="s">
        <v>128</v>
      </c>
      <c r="I223" s="80" t="s">
        <v>1350</v>
      </c>
      <c r="J223" s="80" t="s">
        <v>1351</v>
      </c>
      <c r="K223" t="s">
        <v>131</v>
      </c>
      <c r="L223" t="s">
        <v>129</v>
      </c>
      <c r="M223" t="s">
        <v>129</v>
      </c>
      <c r="N223" t="s">
        <v>129</v>
      </c>
      <c r="O223" s="54">
        <v>45345.524091203704</v>
      </c>
      <c r="P223" t="s">
        <v>129</v>
      </c>
      <c r="Q223" s="2">
        <v>45462</v>
      </c>
      <c r="R223" s="2">
        <v>45475</v>
      </c>
      <c r="S223" t="s">
        <v>129</v>
      </c>
      <c r="T223" t="s">
        <v>129</v>
      </c>
      <c r="U223" t="s">
        <v>129</v>
      </c>
      <c r="V223" t="s">
        <v>129</v>
      </c>
      <c r="W223">
        <f t="shared" si="12"/>
        <v>2</v>
      </c>
      <c r="X223">
        <f t="shared" si="13"/>
        <v>2024</v>
      </c>
      <c r="Y223">
        <f t="shared" si="14"/>
        <v>0</v>
      </c>
      <c r="Z223">
        <f t="shared" si="15"/>
        <v>0</v>
      </c>
    </row>
    <row r="224" spans="1:26" x14ac:dyDescent="0.25">
      <c r="A224" s="80" t="s">
        <v>1823</v>
      </c>
      <c r="B224" t="s">
        <v>1348</v>
      </c>
      <c r="C224" t="s">
        <v>1824</v>
      </c>
      <c r="D224" t="s">
        <v>146</v>
      </c>
      <c r="E224" t="s">
        <v>127</v>
      </c>
      <c r="F224" t="s">
        <v>129</v>
      </c>
      <c r="G224" t="s">
        <v>103</v>
      </c>
      <c r="H224" t="s">
        <v>128</v>
      </c>
      <c r="I224" s="80" t="s">
        <v>1350</v>
      </c>
      <c r="J224" s="80" t="s">
        <v>1351</v>
      </c>
      <c r="K224" t="s">
        <v>131</v>
      </c>
      <c r="L224" t="s">
        <v>129</v>
      </c>
      <c r="M224" t="s">
        <v>129</v>
      </c>
      <c r="N224" t="s">
        <v>129</v>
      </c>
      <c r="O224" s="54">
        <v>45345.52368377315</v>
      </c>
      <c r="P224" t="s">
        <v>129</v>
      </c>
      <c r="Q224" t="s">
        <v>129</v>
      </c>
      <c r="R224" t="s">
        <v>129</v>
      </c>
      <c r="S224" t="s">
        <v>129</v>
      </c>
      <c r="T224" t="s">
        <v>129</v>
      </c>
      <c r="U224" t="s">
        <v>129</v>
      </c>
      <c r="V224" t="s">
        <v>129</v>
      </c>
      <c r="W224">
        <f t="shared" si="12"/>
        <v>2</v>
      </c>
      <c r="X224">
        <f t="shared" si="13"/>
        <v>2024</v>
      </c>
      <c r="Y224">
        <f t="shared" si="14"/>
        <v>0</v>
      </c>
      <c r="Z224">
        <f t="shared" si="15"/>
        <v>0</v>
      </c>
    </row>
    <row r="225" spans="1:26" x14ac:dyDescent="0.25">
      <c r="A225" s="80" t="s">
        <v>1825</v>
      </c>
      <c r="B225" t="s">
        <v>1348</v>
      </c>
      <c r="C225" t="s">
        <v>1826</v>
      </c>
      <c r="D225" t="s">
        <v>146</v>
      </c>
      <c r="E225" t="s">
        <v>127</v>
      </c>
      <c r="F225" t="s">
        <v>129</v>
      </c>
      <c r="G225" t="s">
        <v>103</v>
      </c>
      <c r="H225" t="s">
        <v>128</v>
      </c>
      <c r="I225" s="80" t="s">
        <v>1350</v>
      </c>
      <c r="J225" s="80" t="s">
        <v>1351</v>
      </c>
      <c r="K225" t="s">
        <v>131</v>
      </c>
      <c r="L225" t="s">
        <v>129</v>
      </c>
      <c r="M225" t="s">
        <v>129</v>
      </c>
      <c r="N225" t="s">
        <v>129</v>
      </c>
      <c r="O225" s="54">
        <v>45345.5230596412</v>
      </c>
      <c r="P225" t="s">
        <v>129</v>
      </c>
      <c r="Q225" t="s">
        <v>129</v>
      </c>
      <c r="R225" t="s">
        <v>129</v>
      </c>
      <c r="S225" t="s">
        <v>129</v>
      </c>
      <c r="T225" t="s">
        <v>129</v>
      </c>
      <c r="U225" t="s">
        <v>129</v>
      </c>
      <c r="V225" t="s">
        <v>129</v>
      </c>
      <c r="W225">
        <f t="shared" si="12"/>
        <v>2</v>
      </c>
      <c r="X225">
        <f t="shared" si="13"/>
        <v>2024</v>
      </c>
      <c r="Y225">
        <f t="shared" si="14"/>
        <v>0</v>
      </c>
      <c r="Z225">
        <f t="shared" si="15"/>
        <v>0</v>
      </c>
    </row>
    <row r="226" spans="1:26" x14ac:dyDescent="0.25">
      <c r="A226" s="80" t="s">
        <v>1827</v>
      </c>
      <c r="B226" t="s">
        <v>1348</v>
      </c>
      <c r="C226" t="s">
        <v>1828</v>
      </c>
      <c r="D226" t="s">
        <v>148</v>
      </c>
      <c r="E226" t="s">
        <v>211</v>
      </c>
      <c r="F226" t="s">
        <v>58</v>
      </c>
      <c r="G226" t="s">
        <v>103</v>
      </c>
      <c r="H226" t="s">
        <v>212</v>
      </c>
      <c r="I226" s="80" t="s">
        <v>1350</v>
      </c>
      <c r="J226" s="80" t="s">
        <v>1351</v>
      </c>
      <c r="K226" t="s">
        <v>131</v>
      </c>
      <c r="L226" t="s">
        <v>129</v>
      </c>
      <c r="M226" t="s">
        <v>129</v>
      </c>
      <c r="N226" t="s">
        <v>129</v>
      </c>
      <c r="O226" s="54">
        <v>45345.522810983799</v>
      </c>
      <c r="P226" s="54">
        <v>45421.427043993055</v>
      </c>
      <c r="Q226" s="2">
        <v>45392</v>
      </c>
      <c r="R226" s="2">
        <v>45420</v>
      </c>
      <c r="S226" s="2">
        <v>45352</v>
      </c>
      <c r="T226" s="2">
        <v>45473</v>
      </c>
      <c r="U226" s="2">
        <v>45393</v>
      </c>
      <c r="V226" s="2">
        <v>45421</v>
      </c>
      <c r="W226">
        <f t="shared" si="12"/>
        <v>2</v>
      </c>
      <c r="X226">
        <f t="shared" si="13"/>
        <v>2024</v>
      </c>
      <c r="Y226">
        <f t="shared" si="14"/>
        <v>5</v>
      </c>
      <c r="Z226">
        <f t="shared" si="15"/>
        <v>2024</v>
      </c>
    </row>
    <row r="227" spans="1:26" x14ac:dyDescent="0.25">
      <c r="A227" s="80" t="s">
        <v>1829</v>
      </c>
      <c r="B227" t="s">
        <v>1348</v>
      </c>
      <c r="C227" t="s">
        <v>1830</v>
      </c>
      <c r="D227" t="s">
        <v>146</v>
      </c>
      <c r="E227" t="s">
        <v>950</v>
      </c>
      <c r="F227" t="s">
        <v>129</v>
      </c>
      <c r="G227" t="s">
        <v>104</v>
      </c>
      <c r="H227" t="s">
        <v>128</v>
      </c>
      <c r="I227" s="80" t="s">
        <v>1350</v>
      </c>
      <c r="J227" s="80" t="s">
        <v>1351</v>
      </c>
      <c r="K227" t="s">
        <v>131</v>
      </c>
      <c r="L227" t="s">
        <v>129</v>
      </c>
      <c r="M227" t="s">
        <v>129</v>
      </c>
      <c r="N227" t="s">
        <v>129</v>
      </c>
      <c r="O227" s="54">
        <v>45345.522499930557</v>
      </c>
      <c r="P227" t="s">
        <v>129</v>
      </c>
      <c r="Q227" t="s">
        <v>129</v>
      </c>
      <c r="R227" t="s">
        <v>129</v>
      </c>
      <c r="S227" t="s">
        <v>129</v>
      </c>
      <c r="T227" t="s">
        <v>129</v>
      </c>
      <c r="U227" t="s">
        <v>129</v>
      </c>
      <c r="V227" t="s">
        <v>129</v>
      </c>
      <c r="W227">
        <f t="shared" si="12"/>
        <v>2</v>
      </c>
      <c r="X227">
        <f t="shared" si="13"/>
        <v>2024</v>
      </c>
      <c r="Y227">
        <f t="shared" si="14"/>
        <v>0</v>
      </c>
      <c r="Z227">
        <f t="shared" si="15"/>
        <v>0</v>
      </c>
    </row>
    <row r="228" spans="1:26" x14ac:dyDescent="0.25">
      <c r="A228" s="80" t="s">
        <v>1831</v>
      </c>
      <c r="B228" t="s">
        <v>1348</v>
      </c>
      <c r="C228" t="s">
        <v>1832</v>
      </c>
      <c r="D228" t="s">
        <v>146</v>
      </c>
      <c r="E228" t="s">
        <v>127</v>
      </c>
      <c r="F228" t="s">
        <v>129</v>
      </c>
      <c r="G228" t="s">
        <v>104</v>
      </c>
      <c r="H228" t="s">
        <v>128</v>
      </c>
      <c r="I228" s="80" t="s">
        <v>1350</v>
      </c>
      <c r="J228" s="80" t="s">
        <v>1351</v>
      </c>
      <c r="K228" t="s">
        <v>131</v>
      </c>
      <c r="L228" t="s">
        <v>129</v>
      </c>
      <c r="M228" t="s">
        <v>129</v>
      </c>
      <c r="N228" t="s">
        <v>129</v>
      </c>
      <c r="O228" s="54">
        <v>45345.521845717594</v>
      </c>
      <c r="P228" t="s">
        <v>129</v>
      </c>
      <c r="Q228" t="s">
        <v>129</v>
      </c>
      <c r="R228" t="s">
        <v>129</v>
      </c>
      <c r="S228" t="s">
        <v>129</v>
      </c>
      <c r="T228" t="s">
        <v>129</v>
      </c>
      <c r="U228" t="s">
        <v>129</v>
      </c>
      <c r="V228" t="s">
        <v>129</v>
      </c>
      <c r="W228">
        <f t="shared" si="12"/>
        <v>2</v>
      </c>
      <c r="X228">
        <f t="shared" si="13"/>
        <v>2024</v>
      </c>
      <c r="Y228">
        <f t="shared" si="14"/>
        <v>0</v>
      </c>
      <c r="Z228">
        <f t="shared" si="15"/>
        <v>0</v>
      </c>
    </row>
    <row r="229" spans="1:26" x14ac:dyDescent="0.25">
      <c r="A229" s="80" t="s">
        <v>1833</v>
      </c>
      <c r="B229" t="s">
        <v>1348</v>
      </c>
      <c r="C229" t="s">
        <v>1834</v>
      </c>
      <c r="D229" t="s">
        <v>146</v>
      </c>
      <c r="E229" t="s">
        <v>950</v>
      </c>
      <c r="F229" t="s">
        <v>129</v>
      </c>
      <c r="G229" t="s">
        <v>104</v>
      </c>
      <c r="H229" t="s">
        <v>128</v>
      </c>
      <c r="I229" s="80" t="s">
        <v>1350</v>
      </c>
      <c r="J229" s="80" t="s">
        <v>1351</v>
      </c>
      <c r="K229" t="s">
        <v>131</v>
      </c>
      <c r="L229" t="s">
        <v>129</v>
      </c>
      <c r="M229" t="s">
        <v>129</v>
      </c>
      <c r="N229" t="s">
        <v>129</v>
      </c>
      <c r="O229" s="54">
        <v>45345.520630798608</v>
      </c>
      <c r="P229" t="s">
        <v>129</v>
      </c>
      <c r="Q229" t="s">
        <v>129</v>
      </c>
      <c r="R229" t="s">
        <v>129</v>
      </c>
      <c r="S229" t="s">
        <v>129</v>
      </c>
      <c r="T229" t="s">
        <v>129</v>
      </c>
      <c r="U229" t="s">
        <v>129</v>
      </c>
      <c r="V229" t="s">
        <v>129</v>
      </c>
      <c r="W229">
        <f t="shared" si="12"/>
        <v>2</v>
      </c>
      <c r="X229">
        <f t="shared" si="13"/>
        <v>2024</v>
      </c>
      <c r="Y229">
        <f t="shared" si="14"/>
        <v>0</v>
      </c>
      <c r="Z229">
        <f t="shared" si="15"/>
        <v>0</v>
      </c>
    </row>
    <row r="230" spans="1:26" x14ac:dyDescent="0.25">
      <c r="A230" s="80" t="s">
        <v>1835</v>
      </c>
      <c r="B230" t="s">
        <v>1348</v>
      </c>
      <c r="C230" t="s">
        <v>1836</v>
      </c>
      <c r="D230" t="s">
        <v>146</v>
      </c>
      <c r="E230" t="s">
        <v>950</v>
      </c>
      <c r="F230" t="s">
        <v>129</v>
      </c>
      <c r="G230" t="s">
        <v>104</v>
      </c>
      <c r="H230" t="s">
        <v>128</v>
      </c>
      <c r="I230" s="80" t="s">
        <v>1350</v>
      </c>
      <c r="J230" s="80" t="s">
        <v>1351</v>
      </c>
      <c r="K230" t="s">
        <v>131</v>
      </c>
      <c r="L230" t="s">
        <v>129</v>
      </c>
      <c r="M230" t="s">
        <v>129</v>
      </c>
      <c r="N230" t="s">
        <v>129</v>
      </c>
      <c r="O230" s="54">
        <v>45345.519860520835</v>
      </c>
      <c r="P230" t="s">
        <v>129</v>
      </c>
      <c r="Q230" t="s">
        <v>129</v>
      </c>
      <c r="R230" t="s">
        <v>129</v>
      </c>
      <c r="S230" t="s">
        <v>129</v>
      </c>
      <c r="T230" t="s">
        <v>129</v>
      </c>
      <c r="U230" t="s">
        <v>129</v>
      </c>
      <c r="V230" t="s">
        <v>129</v>
      </c>
      <c r="W230">
        <f t="shared" si="12"/>
        <v>2</v>
      </c>
      <c r="X230">
        <f t="shared" si="13"/>
        <v>2024</v>
      </c>
      <c r="Y230">
        <f t="shared" si="14"/>
        <v>0</v>
      </c>
      <c r="Z230">
        <f t="shared" si="15"/>
        <v>0</v>
      </c>
    </row>
    <row r="231" spans="1:26" x14ac:dyDescent="0.25">
      <c r="A231" s="80" t="s">
        <v>1837</v>
      </c>
      <c r="B231" t="s">
        <v>1348</v>
      </c>
      <c r="C231" t="s">
        <v>1838</v>
      </c>
      <c r="D231" t="s">
        <v>146</v>
      </c>
      <c r="E231" t="s">
        <v>950</v>
      </c>
      <c r="F231" t="s">
        <v>129</v>
      </c>
      <c r="G231" t="s">
        <v>103</v>
      </c>
      <c r="H231" t="s">
        <v>128</v>
      </c>
      <c r="I231" s="80" t="s">
        <v>1350</v>
      </c>
      <c r="J231" s="80" t="s">
        <v>1351</v>
      </c>
      <c r="K231" t="s">
        <v>131</v>
      </c>
      <c r="L231" t="s">
        <v>129</v>
      </c>
      <c r="M231" t="s">
        <v>129</v>
      </c>
      <c r="N231" t="s">
        <v>129</v>
      </c>
      <c r="O231" s="54">
        <v>45345.519434548609</v>
      </c>
      <c r="P231" t="s">
        <v>129</v>
      </c>
      <c r="Q231" t="s">
        <v>129</v>
      </c>
      <c r="R231" t="s">
        <v>129</v>
      </c>
      <c r="S231" t="s">
        <v>129</v>
      </c>
      <c r="T231" t="s">
        <v>129</v>
      </c>
      <c r="U231" t="s">
        <v>129</v>
      </c>
      <c r="V231" t="s">
        <v>129</v>
      </c>
      <c r="W231">
        <f t="shared" si="12"/>
        <v>2</v>
      </c>
      <c r="X231">
        <f t="shared" si="13"/>
        <v>2024</v>
      </c>
      <c r="Y231">
        <f t="shared" si="14"/>
        <v>0</v>
      </c>
      <c r="Z231">
        <f t="shared" si="15"/>
        <v>0</v>
      </c>
    </row>
    <row r="232" spans="1:26" x14ac:dyDescent="0.25">
      <c r="A232" s="80" t="s">
        <v>1839</v>
      </c>
      <c r="B232" t="s">
        <v>1348</v>
      </c>
      <c r="C232" t="s">
        <v>1840</v>
      </c>
      <c r="D232" t="s">
        <v>146</v>
      </c>
      <c r="E232" t="s">
        <v>950</v>
      </c>
      <c r="F232" t="s">
        <v>129</v>
      </c>
      <c r="G232" t="s">
        <v>104</v>
      </c>
      <c r="H232" t="s">
        <v>128</v>
      </c>
      <c r="I232" s="80" t="s">
        <v>1350</v>
      </c>
      <c r="J232" s="80" t="s">
        <v>1351</v>
      </c>
      <c r="K232" t="s">
        <v>131</v>
      </c>
      <c r="L232" t="s">
        <v>129</v>
      </c>
      <c r="M232" t="s">
        <v>129</v>
      </c>
      <c r="N232" t="s">
        <v>129</v>
      </c>
      <c r="O232" s="54">
        <v>45345.519099988429</v>
      </c>
      <c r="P232" t="s">
        <v>129</v>
      </c>
      <c r="Q232" t="s">
        <v>129</v>
      </c>
      <c r="R232" t="s">
        <v>129</v>
      </c>
      <c r="S232" t="s">
        <v>129</v>
      </c>
      <c r="T232" t="s">
        <v>129</v>
      </c>
      <c r="U232" t="s">
        <v>129</v>
      </c>
      <c r="V232" t="s">
        <v>129</v>
      </c>
      <c r="W232">
        <f t="shared" si="12"/>
        <v>2</v>
      </c>
      <c r="X232">
        <f t="shared" si="13"/>
        <v>2024</v>
      </c>
      <c r="Y232">
        <f t="shared" si="14"/>
        <v>0</v>
      </c>
      <c r="Z232">
        <f t="shared" si="15"/>
        <v>0</v>
      </c>
    </row>
    <row r="233" spans="1:26" x14ac:dyDescent="0.25">
      <c r="A233" s="80" t="s">
        <v>1841</v>
      </c>
      <c r="B233" t="s">
        <v>1348</v>
      </c>
      <c r="C233" t="s">
        <v>1842</v>
      </c>
      <c r="D233" t="s">
        <v>146</v>
      </c>
      <c r="E233" t="s">
        <v>127</v>
      </c>
      <c r="F233" t="s">
        <v>129</v>
      </c>
      <c r="G233" t="s">
        <v>104</v>
      </c>
      <c r="H233" t="s">
        <v>128</v>
      </c>
      <c r="I233" s="80" t="s">
        <v>1350</v>
      </c>
      <c r="J233" s="80" t="s">
        <v>1351</v>
      </c>
      <c r="K233" t="s">
        <v>131</v>
      </c>
      <c r="L233" t="s">
        <v>129</v>
      </c>
      <c r="M233" t="s">
        <v>129</v>
      </c>
      <c r="N233" t="s">
        <v>129</v>
      </c>
      <c r="O233" s="54">
        <v>45345.518731006945</v>
      </c>
      <c r="P233" t="s">
        <v>129</v>
      </c>
      <c r="Q233" t="s">
        <v>129</v>
      </c>
      <c r="R233" t="s">
        <v>129</v>
      </c>
      <c r="S233" t="s">
        <v>129</v>
      </c>
      <c r="T233" t="s">
        <v>129</v>
      </c>
      <c r="U233" t="s">
        <v>129</v>
      </c>
      <c r="V233" t="s">
        <v>129</v>
      </c>
      <c r="W233">
        <f t="shared" si="12"/>
        <v>2</v>
      </c>
      <c r="X233">
        <f t="shared" si="13"/>
        <v>2024</v>
      </c>
      <c r="Y233">
        <f t="shared" si="14"/>
        <v>0</v>
      </c>
      <c r="Z233">
        <f t="shared" si="15"/>
        <v>0</v>
      </c>
    </row>
    <row r="234" spans="1:26" x14ac:dyDescent="0.25">
      <c r="A234" s="80" t="s">
        <v>1843</v>
      </c>
      <c r="B234" t="s">
        <v>1348</v>
      </c>
      <c r="C234" t="s">
        <v>1844</v>
      </c>
      <c r="D234" t="s">
        <v>146</v>
      </c>
      <c r="E234" t="s">
        <v>950</v>
      </c>
      <c r="F234" t="s">
        <v>129</v>
      </c>
      <c r="G234" t="s">
        <v>104</v>
      </c>
      <c r="H234" t="s">
        <v>128</v>
      </c>
      <c r="I234" s="80" t="s">
        <v>1350</v>
      </c>
      <c r="J234" s="80" t="s">
        <v>1351</v>
      </c>
      <c r="K234" t="s">
        <v>131</v>
      </c>
      <c r="L234" t="s">
        <v>129</v>
      </c>
      <c r="M234" t="s">
        <v>129</v>
      </c>
      <c r="N234" t="s">
        <v>129</v>
      </c>
      <c r="O234" s="54">
        <v>45345.518409884258</v>
      </c>
      <c r="P234" t="s">
        <v>129</v>
      </c>
      <c r="Q234" t="s">
        <v>129</v>
      </c>
      <c r="R234" t="s">
        <v>129</v>
      </c>
      <c r="S234" t="s">
        <v>129</v>
      </c>
      <c r="T234" t="s">
        <v>129</v>
      </c>
      <c r="U234" t="s">
        <v>129</v>
      </c>
      <c r="V234" t="s">
        <v>129</v>
      </c>
      <c r="W234">
        <f t="shared" si="12"/>
        <v>2</v>
      </c>
      <c r="X234">
        <f t="shared" si="13"/>
        <v>2024</v>
      </c>
      <c r="Y234">
        <f t="shared" si="14"/>
        <v>0</v>
      </c>
      <c r="Z234">
        <f t="shared" si="15"/>
        <v>0</v>
      </c>
    </row>
    <row r="235" spans="1:26" x14ac:dyDescent="0.25">
      <c r="A235" s="80" t="s">
        <v>1845</v>
      </c>
      <c r="B235" t="s">
        <v>1348</v>
      </c>
      <c r="C235" t="s">
        <v>1846</v>
      </c>
      <c r="D235" t="s">
        <v>146</v>
      </c>
      <c r="E235" t="s">
        <v>950</v>
      </c>
      <c r="F235" t="s">
        <v>129</v>
      </c>
      <c r="G235" t="s">
        <v>103</v>
      </c>
      <c r="H235" t="s">
        <v>128</v>
      </c>
      <c r="I235" s="80" t="s">
        <v>1350</v>
      </c>
      <c r="J235" s="80" t="s">
        <v>1351</v>
      </c>
      <c r="K235" t="s">
        <v>131</v>
      </c>
      <c r="L235" t="s">
        <v>129</v>
      </c>
      <c r="M235" t="s">
        <v>129</v>
      </c>
      <c r="N235" t="s">
        <v>129</v>
      </c>
      <c r="O235" s="54">
        <v>45345.518069050922</v>
      </c>
      <c r="P235" t="s">
        <v>129</v>
      </c>
      <c r="Q235" t="s">
        <v>129</v>
      </c>
      <c r="R235" t="s">
        <v>129</v>
      </c>
      <c r="S235" t="s">
        <v>129</v>
      </c>
      <c r="T235" t="s">
        <v>129</v>
      </c>
      <c r="U235" t="s">
        <v>129</v>
      </c>
      <c r="V235" t="s">
        <v>129</v>
      </c>
      <c r="W235">
        <f t="shared" si="12"/>
        <v>2</v>
      </c>
      <c r="X235">
        <f t="shared" si="13"/>
        <v>2024</v>
      </c>
      <c r="Y235">
        <f t="shared" si="14"/>
        <v>0</v>
      </c>
      <c r="Z235">
        <f t="shared" si="15"/>
        <v>0</v>
      </c>
    </row>
    <row r="236" spans="1:26" x14ac:dyDescent="0.25">
      <c r="A236" s="80" t="s">
        <v>1847</v>
      </c>
      <c r="B236" t="s">
        <v>1348</v>
      </c>
      <c r="C236" t="s">
        <v>1848</v>
      </c>
      <c r="D236" t="s">
        <v>146</v>
      </c>
      <c r="E236" t="s">
        <v>950</v>
      </c>
      <c r="F236" t="s">
        <v>129</v>
      </c>
      <c r="G236" t="s">
        <v>103</v>
      </c>
      <c r="H236" t="s">
        <v>128</v>
      </c>
      <c r="I236" s="80" t="s">
        <v>1350</v>
      </c>
      <c r="J236" s="80" t="s">
        <v>1351</v>
      </c>
      <c r="K236" t="s">
        <v>131</v>
      </c>
      <c r="L236" t="s">
        <v>129</v>
      </c>
      <c r="M236" t="s">
        <v>129</v>
      </c>
      <c r="N236" t="s">
        <v>129</v>
      </c>
      <c r="O236" s="54">
        <v>45345.517719479169</v>
      </c>
      <c r="P236" t="s">
        <v>129</v>
      </c>
      <c r="Q236" t="s">
        <v>129</v>
      </c>
      <c r="R236" t="s">
        <v>129</v>
      </c>
      <c r="S236" t="s">
        <v>129</v>
      </c>
      <c r="T236" t="s">
        <v>129</v>
      </c>
      <c r="U236" t="s">
        <v>129</v>
      </c>
      <c r="V236" t="s">
        <v>129</v>
      </c>
      <c r="W236">
        <f t="shared" si="12"/>
        <v>2</v>
      </c>
      <c r="X236">
        <f t="shared" si="13"/>
        <v>2024</v>
      </c>
      <c r="Y236">
        <f t="shared" si="14"/>
        <v>0</v>
      </c>
      <c r="Z236">
        <f t="shared" si="15"/>
        <v>0</v>
      </c>
    </row>
    <row r="237" spans="1:26" x14ac:dyDescent="0.25">
      <c r="A237" s="80" t="s">
        <v>1849</v>
      </c>
      <c r="B237" t="s">
        <v>1348</v>
      </c>
      <c r="C237" t="s">
        <v>1850</v>
      </c>
      <c r="D237" t="s">
        <v>146</v>
      </c>
      <c r="E237" t="s">
        <v>950</v>
      </c>
      <c r="F237" t="s">
        <v>129</v>
      </c>
      <c r="G237" t="s">
        <v>104</v>
      </c>
      <c r="H237" t="s">
        <v>128</v>
      </c>
      <c r="I237" s="80" t="s">
        <v>1350</v>
      </c>
      <c r="J237" s="80" t="s">
        <v>1351</v>
      </c>
      <c r="K237" t="s">
        <v>131</v>
      </c>
      <c r="L237" t="s">
        <v>129</v>
      </c>
      <c r="M237" t="s">
        <v>129</v>
      </c>
      <c r="N237" t="s">
        <v>129</v>
      </c>
      <c r="O237" s="54">
        <v>45345.51738730324</v>
      </c>
      <c r="P237" t="s">
        <v>129</v>
      </c>
      <c r="Q237" t="s">
        <v>129</v>
      </c>
      <c r="R237" t="s">
        <v>129</v>
      </c>
      <c r="S237" t="s">
        <v>129</v>
      </c>
      <c r="T237" t="s">
        <v>129</v>
      </c>
      <c r="U237" t="s">
        <v>129</v>
      </c>
      <c r="V237" t="s">
        <v>129</v>
      </c>
      <c r="W237">
        <f t="shared" si="12"/>
        <v>2</v>
      </c>
      <c r="X237">
        <f t="shared" si="13"/>
        <v>2024</v>
      </c>
      <c r="Y237">
        <f t="shared" si="14"/>
        <v>0</v>
      </c>
      <c r="Z237">
        <f t="shared" si="15"/>
        <v>0</v>
      </c>
    </row>
    <row r="238" spans="1:26" x14ac:dyDescent="0.25">
      <c r="A238" s="80" t="s">
        <v>1851</v>
      </c>
      <c r="B238" t="s">
        <v>1348</v>
      </c>
      <c r="C238" t="s">
        <v>1852</v>
      </c>
      <c r="D238" t="s">
        <v>146</v>
      </c>
      <c r="E238" t="s">
        <v>950</v>
      </c>
      <c r="F238" t="s">
        <v>129</v>
      </c>
      <c r="G238" t="s">
        <v>103</v>
      </c>
      <c r="H238" t="s">
        <v>128</v>
      </c>
      <c r="I238" s="80" t="s">
        <v>1350</v>
      </c>
      <c r="J238" s="80" t="s">
        <v>1351</v>
      </c>
      <c r="K238" t="s">
        <v>131</v>
      </c>
      <c r="L238" t="s">
        <v>129</v>
      </c>
      <c r="M238" t="s">
        <v>129</v>
      </c>
      <c r="N238" t="s">
        <v>129</v>
      </c>
      <c r="O238" s="54">
        <v>45345.517035694444</v>
      </c>
      <c r="P238" t="s">
        <v>129</v>
      </c>
      <c r="Q238" t="s">
        <v>129</v>
      </c>
      <c r="R238" t="s">
        <v>129</v>
      </c>
      <c r="S238" t="s">
        <v>129</v>
      </c>
      <c r="T238" t="s">
        <v>129</v>
      </c>
      <c r="U238" t="s">
        <v>129</v>
      </c>
      <c r="V238" t="s">
        <v>129</v>
      </c>
      <c r="W238">
        <f t="shared" si="12"/>
        <v>2</v>
      </c>
      <c r="X238">
        <f t="shared" si="13"/>
        <v>2024</v>
      </c>
      <c r="Y238">
        <f t="shared" si="14"/>
        <v>0</v>
      </c>
      <c r="Z238">
        <f t="shared" si="15"/>
        <v>0</v>
      </c>
    </row>
    <row r="239" spans="1:26" x14ac:dyDescent="0.25">
      <c r="A239" s="80" t="s">
        <v>1853</v>
      </c>
      <c r="B239" t="s">
        <v>1348</v>
      </c>
      <c r="C239" t="s">
        <v>1854</v>
      </c>
      <c r="D239" t="s">
        <v>146</v>
      </c>
      <c r="E239" t="s">
        <v>127</v>
      </c>
      <c r="F239" t="s">
        <v>129</v>
      </c>
      <c r="G239" t="s">
        <v>104</v>
      </c>
      <c r="H239" t="s">
        <v>128</v>
      </c>
      <c r="I239" s="80" t="s">
        <v>1350</v>
      </c>
      <c r="J239" s="80" t="s">
        <v>1351</v>
      </c>
      <c r="K239" t="s">
        <v>131</v>
      </c>
      <c r="L239" t="s">
        <v>129</v>
      </c>
      <c r="M239" t="s">
        <v>129</v>
      </c>
      <c r="N239" t="s">
        <v>129</v>
      </c>
      <c r="O239" s="54">
        <v>45345.514939710651</v>
      </c>
      <c r="P239" t="s">
        <v>129</v>
      </c>
      <c r="Q239" t="s">
        <v>129</v>
      </c>
      <c r="R239" t="s">
        <v>129</v>
      </c>
      <c r="S239" t="s">
        <v>129</v>
      </c>
      <c r="T239" t="s">
        <v>129</v>
      </c>
      <c r="U239" t="s">
        <v>129</v>
      </c>
      <c r="V239" t="s">
        <v>129</v>
      </c>
      <c r="W239">
        <f t="shared" si="12"/>
        <v>2</v>
      </c>
      <c r="X239">
        <f t="shared" si="13"/>
        <v>2024</v>
      </c>
      <c r="Y239">
        <f t="shared" si="14"/>
        <v>0</v>
      </c>
      <c r="Z239">
        <f t="shared" si="15"/>
        <v>0</v>
      </c>
    </row>
    <row r="240" spans="1:26" x14ac:dyDescent="0.25">
      <c r="A240" s="80" t="s">
        <v>1855</v>
      </c>
      <c r="B240" t="s">
        <v>1348</v>
      </c>
      <c r="C240" t="s">
        <v>1856</v>
      </c>
      <c r="D240" t="s">
        <v>146</v>
      </c>
      <c r="E240" t="s">
        <v>950</v>
      </c>
      <c r="F240" t="s">
        <v>129</v>
      </c>
      <c r="G240" t="s">
        <v>104</v>
      </c>
      <c r="H240" t="s">
        <v>128</v>
      </c>
      <c r="I240" s="80" t="s">
        <v>1350</v>
      </c>
      <c r="J240" s="80" t="s">
        <v>1351</v>
      </c>
      <c r="K240" t="s">
        <v>131</v>
      </c>
      <c r="L240" t="s">
        <v>129</v>
      </c>
      <c r="M240" t="s">
        <v>129</v>
      </c>
      <c r="N240" t="s">
        <v>129</v>
      </c>
      <c r="O240" s="54">
        <v>45345.514568865743</v>
      </c>
      <c r="P240" t="s">
        <v>129</v>
      </c>
      <c r="Q240" t="s">
        <v>129</v>
      </c>
      <c r="R240" t="s">
        <v>129</v>
      </c>
      <c r="S240" t="s">
        <v>129</v>
      </c>
      <c r="T240" t="s">
        <v>129</v>
      </c>
      <c r="U240" t="s">
        <v>129</v>
      </c>
      <c r="V240" t="s">
        <v>129</v>
      </c>
      <c r="W240">
        <f t="shared" si="12"/>
        <v>2</v>
      </c>
      <c r="X240">
        <f t="shared" si="13"/>
        <v>2024</v>
      </c>
      <c r="Y240">
        <f t="shared" si="14"/>
        <v>0</v>
      </c>
      <c r="Z240">
        <f t="shared" si="15"/>
        <v>0</v>
      </c>
    </row>
    <row r="241" spans="1:26" x14ac:dyDescent="0.25">
      <c r="A241" s="80" t="s">
        <v>1857</v>
      </c>
      <c r="B241" t="s">
        <v>1348</v>
      </c>
      <c r="C241" t="s">
        <v>1858</v>
      </c>
      <c r="D241" t="s">
        <v>146</v>
      </c>
      <c r="E241" t="s">
        <v>127</v>
      </c>
      <c r="F241" t="s">
        <v>129</v>
      </c>
      <c r="G241" t="s">
        <v>104</v>
      </c>
      <c r="H241" t="s">
        <v>128</v>
      </c>
      <c r="I241" s="80" t="s">
        <v>1350</v>
      </c>
      <c r="J241" s="80" t="s">
        <v>1351</v>
      </c>
      <c r="K241" t="s">
        <v>131</v>
      </c>
      <c r="L241" t="s">
        <v>129</v>
      </c>
      <c r="M241" t="s">
        <v>129</v>
      </c>
      <c r="N241" t="s">
        <v>129</v>
      </c>
      <c r="O241" s="54">
        <v>45345.514182627317</v>
      </c>
      <c r="P241" t="s">
        <v>129</v>
      </c>
      <c r="Q241" t="s">
        <v>129</v>
      </c>
      <c r="R241" t="s">
        <v>129</v>
      </c>
      <c r="S241" t="s">
        <v>129</v>
      </c>
      <c r="T241" t="s">
        <v>129</v>
      </c>
      <c r="U241" t="s">
        <v>129</v>
      </c>
      <c r="V241" t="s">
        <v>129</v>
      </c>
      <c r="W241">
        <f t="shared" si="12"/>
        <v>2</v>
      </c>
      <c r="X241">
        <f t="shared" si="13"/>
        <v>2024</v>
      </c>
      <c r="Y241">
        <f t="shared" si="14"/>
        <v>0</v>
      </c>
      <c r="Z241">
        <f t="shared" si="15"/>
        <v>0</v>
      </c>
    </row>
    <row r="242" spans="1:26" x14ac:dyDescent="0.25">
      <c r="A242" s="80" t="s">
        <v>1859</v>
      </c>
      <c r="B242" t="s">
        <v>1348</v>
      </c>
      <c r="C242" t="s">
        <v>1860</v>
      </c>
      <c r="D242" t="s">
        <v>146</v>
      </c>
      <c r="E242" t="s">
        <v>127</v>
      </c>
      <c r="F242" t="s">
        <v>129</v>
      </c>
      <c r="G242" t="s">
        <v>103</v>
      </c>
      <c r="H242" t="s">
        <v>128</v>
      </c>
      <c r="I242" s="80" t="s">
        <v>1350</v>
      </c>
      <c r="J242" s="80" t="s">
        <v>1351</v>
      </c>
      <c r="K242" t="s">
        <v>131</v>
      </c>
      <c r="L242" t="s">
        <v>129</v>
      </c>
      <c r="M242" t="s">
        <v>129</v>
      </c>
      <c r="N242" t="s">
        <v>129</v>
      </c>
      <c r="O242" s="54">
        <v>45345.513755138891</v>
      </c>
      <c r="P242" t="s">
        <v>129</v>
      </c>
      <c r="Q242" t="s">
        <v>129</v>
      </c>
      <c r="R242" t="s">
        <v>129</v>
      </c>
      <c r="S242" t="s">
        <v>129</v>
      </c>
      <c r="T242" t="s">
        <v>129</v>
      </c>
      <c r="U242" t="s">
        <v>129</v>
      </c>
      <c r="V242" t="s">
        <v>129</v>
      </c>
      <c r="W242">
        <f t="shared" si="12"/>
        <v>2</v>
      </c>
      <c r="X242">
        <f t="shared" si="13"/>
        <v>2024</v>
      </c>
      <c r="Y242">
        <f t="shared" si="14"/>
        <v>0</v>
      </c>
      <c r="Z242">
        <f t="shared" si="15"/>
        <v>0</v>
      </c>
    </row>
    <row r="243" spans="1:26" x14ac:dyDescent="0.25">
      <c r="A243" s="80" t="s">
        <v>1861</v>
      </c>
      <c r="B243" t="s">
        <v>1348</v>
      </c>
      <c r="C243" t="s">
        <v>1862</v>
      </c>
      <c r="D243" t="s">
        <v>146</v>
      </c>
      <c r="E243" t="s">
        <v>127</v>
      </c>
      <c r="F243" t="s">
        <v>129</v>
      </c>
      <c r="G243" t="s">
        <v>103</v>
      </c>
      <c r="H243" t="s">
        <v>128</v>
      </c>
      <c r="I243" s="80" t="s">
        <v>1350</v>
      </c>
      <c r="J243" s="80" t="s">
        <v>1351</v>
      </c>
      <c r="K243" t="s">
        <v>131</v>
      </c>
      <c r="L243" t="s">
        <v>129</v>
      </c>
      <c r="M243" t="s">
        <v>129</v>
      </c>
      <c r="N243" t="s">
        <v>129</v>
      </c>
      <c r="O243" s="54">
        <v>45345.513271064818</v>
      </c>
      <c r="P243" t="s">
        <v>129</v>
      </c>
      <c r="Q243" t="s">
        <v>129</v>
      </c>
      <c r="R243" t="s">
        <v>129</v>
      </c>
      <c r="S243" t="s">
        <v>129</v>
      </c>
      <c r="T243" t="s">
        <v>129</v>
      </c>
      <c r="U243" t="s">
        <v>129</v>
      </c>
      <c r="V243" t="s">
        <v>129</v>
      </c>
      <c r="W243">
        <f t="shared" si="12"/>
        <v>2</v>
      </c>
      <c r="X243">
        <f t="shared" si="13"/>
        <v>2024</v>
      </c>
      <c r="Y243">
        <f t="shared" si="14"/>
        <v>0</v>
      </c>
      <c r="Z243">
        <f t="shared" si="15"/>
        <v>0</v>
      </c>
    </row>
    <row r="244" spans="1:26" x14ac:dyDescent="0.25">
      <c r="A244" s="80" t="s">
        <v>1863</v>
      </c>
      <c r="B244" t="s">
        <v>1348</v>
      </c>
      <c r="C244" t="s">
        <v>1864</v>
      </c>
      <c r="D244" t="s">
        <v>267</v>
      </c>
      <c r="E244" t="s">
        <v>211</v>
      </c>
      <c r="F244" t="s">
        <v>63</v>
      </c>
      <c r="G244" t="s">
        <v>104</v>
      </c>
      <c r="H244" t="s">
        <v>128</v>
      </c>
      <c r="I244" s="80" t="s">
        <v>1350</v>
      </c>
      <c r="J244" s="80" t="s">
        <v>1351</v>
      </c>
      <c r="K244" t="s">
        <v>131</v>
      </c>
      <c r="L244" t="s">
        <v>129</v>
      </c>
      <c r="M244" t="s">
        <v>129</v>
      </c>
      <c r="N244" t="s">
        <v>129</v>
      </c>
      <c r="O244" s="54">
        <v>45345.512410451389</v>
      </c>
      <c r="P244" t="s">
        <v>129</v>
      </c>
      <c r="Q244" s="2">
        <v>45449</v>
      </c>
      <c r="R244" s="2">
        <v>45476</v>
      </c>
      <c r="S244" t="s">
        <v>129</v>
      </c>
      <c r="T244" t="s">
        <v>129</v>
      </c>
      <c r="U244" s="2">
        <v>45450</v>
      </c>
      <c r="V244" t="s">
        <v>129</v>
      </c>
      <c r="W244">
        <f t="shared" si="12"/>
        <v>2</v>
      </c>
      <c r="X244">
        <f t="shared" si="13"/>
        <v>2024</v>
      </c>
      <c r="Y244">
        <f t="shared" si="14"/>
        <v>0</v>
      </c>
      <c r="Z244">
        <f t="shared" si="15"/>
        <v>0</v>
      </c>
    </row>
    <row r="245" spans="1:26" x14ac:dyDescent="0.25">
      <c r="A245" s="80" t="s">
        <v>1865</v>
      </c>
      <c r="B245" t="s">
        <v>1348</v>
      </c>
      <c r="C245" t="s">
        <v>1866</v>
      </c>
      <c r="D245" t="s">
        <v>134</v>
      </c>
      <c r="E245" t="s">
        <v>127</v>
      </c>
      <c r="F245" t="s">
        <v>64</v>
      </c>
      <c r="G245" t="s">
        <v>104</v>
      </c>
      <c r="H245" t="s">
        <v>128</v>
      </c>
      <c r="I245" s="80" t="s">
        <v>1350</v>
      </c>
      <c r="J245" s="80" t="s">
        <v>1351</v>
      </c>
      <c r="K245" t="s">
        <v>131</v>
      </c>
      <c r="L245" t="s">
        <v>129</v>
      </c>
      <c r="M245" t="s">
        <v>129</v>
      </c>
      <c r="N245" t="s">
        <v>129</v>
      </c>
      <c r="O245" s="54">
        <v>45345.510501203702</v>
      </c>
      <c r="P245" t="s">
        <v>129</v>
      </c>
      <c r="Q245" s="2">
        <v>45462</v>
      </c>
      <c r="R245" s="2">
        <v>45475</v>
      </c>
      <c r="S245" t="s">
        <v>129</v>
      </c>
      <c r="T245" t="s">
        <v>129</v>
      </c>
      <c r="U245" t="s">
        <v>129</v>
      </c>
      <c r="V245" t="s">
        <v>129</v>
      </c>
      <c r="W245">
        <f t="shared" si="12"/>
        <v>2</v>
      </c>
      <c r="X245">
        <f t="shared" si="13"/>
        <v>2024</v>
      </c>
      <c r="Y245">
        <f t="shared" si="14"/>
        <v>0</v>
      </c>
      <c r="Z245">
        <f t="shared" si="15"/>
        <v>0</v>
      </c>
    </row>
    <row r="246" spans="1:26" x14ac:dyDescent="0.25">
      <c r="A246" s="80" t="s">
        <v>1867</v>
      </c>
      <c r="B246" t="s">
        <v>1348</v>
      </c>
      <c r="C246" t="s">
        <v>1868</v>
      </c>
      <c r="D246" t="s">
        <v>134</v>
      </c>
      <c r="E246" t="s">
        <v>127</v>
      </c>
      <c r="F246" t="s">
        <v>64</v>
      </c>
      <c r="G246" t="s">
        <v>103</v>
      </c>
      <c r="H246" t="s">
        <v>128</v>
      </c>
      <c r="I246" s="80" t="s">
        <v>1350</v>
      </c>
      <c r="J246" s="80" t="s">
        <v>1351</v>
      </c>
      <c r="K246" t="s">
        <v>131</v>
      </c>
      <c r="L246" t="s">
        <v>129</v>
      </c>
      <c r="M246" t="s">
        <v>129</v>
      </c>
      <c r="N246" t="s">
        <v>129</v>
      </c>
      <c r="O246" s="54">
        <v>45345.509781412038</v>
      </c>
      <c r="P246" t="s">
        <v>129</v>
      </c>
      <c r="Q246" s="2">
        <v>45462</v>
      </c>
      <c r="R246" s="2">
        <v>45475</v>
      </c>
      <c r="S246" t="s">
        <v>129</v>
      </c>
      <c r="T246" t="s">
        <v>129</v>
      </c>
      <c r="U246" t="s">
        <v>129</v>
      </c>
      <c r="V246" t="s">
        <v>129</v>
      </c>
      <c r="W246">
        <f t="shared" si="12"/>
        <v>2</v>
      </c>
      <c r="X246">
        <f t="shared" si="13"/>
        <v>2024</v>
      </c>
      <c r="Y246">
        <f t="shared" si="14"/>
        <v>0</v>
      </c>
      <c r="Z246">
        <f t="shared" si="15"/>
        <v>0</v>
      </c>
    </row>
    <row r="247" spans="1:26" x14ac:dyDescent="0.25">
      <c r="A247" s="80" t="s">
        <v>1869</v>
      </c>
      <c r="B247" t="s">
        <v>1348</v>
      </c>
      <c r="C247" t="s">
        <v>1870</v>
      </c>
      <c r="D247" t="s">
        <v>182</v>
      </c>
      <c r="E247" t="s">
        <v>211</v>
      </c>
      <c r="F247" t="s">
        <v>63</v>
      </c>
      <c r="G247" t="s">
        <v>104</v>
      </c>
      <c r="H247" t="s">
        <v>128</v>
      </c>
      <c r="I247" s="80" t="s">
        <v>1350</v>
      </c>
      <c r="J247" s="80" t="s">
        <v>1351</v>
      </c>
      <c r="K247" t="s">
        <v>131</v>
      </c>
      <c r="L247" t="s">
        <v>129</v>
      </c>
      <c r="M247" t="s">
        <v>129</v>
      </c>
      <c r="N247" t="s">
        <v>129</v>
      </c>
      <c r="O247" s="54">
        <v>45345.509415370369</v>
      </c>
      <c r="P247" t="s">
        <v>129</v>
      </c>
      <c r="Q247" s="2">
        <v>45449</v>
      </c>
      <c r="R247" s="2">
        <v>45476</v>
      </c>
      <c r="S247" t="s">
        <v>129</v>
      </c>
      <c r="T247" t="s">
        <v>129</v>
      </c>
      <c r="U247" s="2">
        <v>45453</v>
      </c>
      <c r="V247" t="s">
        <v>129</v>
      </c>
      <c r="W247">
        <f t="shared" si="12"/>
        <v>2</v>
      </c>
      <c r="X247">
        <f t="shared" si="13"/>
        <v>2024</v>
      </c>
      <c r="Y247">
        <f t="shared" si="14"/>
        <v>0</v>
      </c>
      <c r="Z247">
        <f t="shared" si="15"/>
        <v>0</v>
      </c>
    </row>
    <row r="248" spans="1:26" x14ac:dyDescent="0.25">
      <c r="A248" s="80" t="s">
        <v>1871</v>
      </c>
      <c r="B248" t="s">
        <v>1348</v>
      </c>
      <c r="C248" t="s">
        <v>1872</v>
      </c>
      <c r="D248" t="s">
        <v>134</v>
      </c>
      <c r="E248" t="s">
        <v>127</v>
      </c>
      <c r="F248" t="s">
        <v>64</v>
      </c>
      <c r="G248" t="s">
        <v>103</v>
      </c>
      <c r="H248" t="s">
        <v>128</v>
      </c>
      <c r="I248" s="80" t="s">
        <v>1350</v>
      </c>
      <c r="J248" s="80" t="s">
        <v>1351</v>
      </c>
      <c r="K248" t="s">
        <v>131</v>
      </c>
      <c r="L248" t="s">
        <v>129</v>
      </c>
      <c r="M248" t="s">
        <v>129</v>
      </c>
      <c r="N248" t="s">
        <v>129</v>
      </c>
      <c r="O248" s="54">
        <v>45345.50904704861</v>
      </c>
      <c r="P248" t="s">
        <v>129</v>
      </c>
      <c r="Q248" s="2">
        <v>45462</v>
      </c>
      <c r="R248" s="2">
        <v>45475</v>
      </c>
      <c r="S248" t="s">
        <v>129</v>
      </c>
      <c r="T248" t="s">
        <v>129</v>
      </c>
      <c r="U248" t="s">
        <v>129</v>
      </c>
      <c r="V248" t="s">
        <v>129</v>
      </c>
      <c r="W248">
        <f t="shared" si="12"/>
        <v>2</v>
      </c>
      <c r="X248">
        <f t="shared" si="13"/>
        <v>2024</v>
      </c>
      <c r="Y248">
        <f t="shared" si="14"/>
        <v>0</v>
      </c>
      <c r="Z248">
        <f t="shared" si="15"/>
        <v>0</v>
      </c>
    </row>
    <row r="249" spans="1:26" x14ac:dyDescent="0.25">
      <c r="A249" s="80" t="s">
        <v>377</v>
      </c>
      <c r="B249" t="s">
        <v>124</v>
      </c>
      <c r="C249" t="s">
        <v>205</v>
      </c>
      <c r="D249" t="s">
        <v>148</v>
      </c>
      <c r="E249" t="s">
        <v>288</v>
      </c>
      <c r="F249" t="s">
        <v>53</v>
      </c>
      <c r="G249" t="s">
        <v>102</v>
      </c>
      <c r="H249" t="s">
        <v>128</v>
      </c>
      <c r="I249" s="80" t="s">
        <v>378</v>
      </c>
      <c r="J249" s="80" t="s">
        <v>130</v>
      </c>
      <c r="K249" t="s">
        <v>131</v>
      </c>
      <c r="L249" t="s">
        <v>129</v>
      </c>
      <c r="M249" t="s">
        <v>129</v>
      </c>
      <c r="N249" t="s">
        <v>129</v>
      </c>
      <c r="O249" s="54">
        <v>45345.445792245373</v>
      </c>
      <c r="P249" s="54">
        <v>45369.441928460648</v>
      </c>
      <c r="Q249" s="2">
        <v>45337</v>
      </c>
      <c r="R249" s="2">
        <v>45364</v>
      </c>
      <c r="S249" s="2">
        <v>44986</v>
      </c>
      <c r="T249" s="2">
        <v>45291</v>
      </c>
      <c r="U249" s="2">
        <v>45345</v>
      </c>
      <c r="V249" s="2">
        <v>45369</v>
      </c>
      <c r="W249">
        <f t="shared" si="12"/>
        <v>2</v>
      </c>
      <c r="X249">
        <f t="shared" si="13"/>
        <v>2024</v>
      </c>
      <c r="Y249">
        <f t="shared" si="14"/>
        <v>3</v>
      </c>
      <c r="Z249">
        <f t="shared" si="15"/>
        <v>2024</v>
      </c>
    </row>
    <row r="250" spans="1:26" x14ac:dyDescent="0.25">
      <c r="A250" s="80" t="s">
        <v>1873</v>
      </c>
      <c r="B250" t="s">
        <v>1373</v>
      </c>
      <c r="C250" t="s">
        <v>1874</v>
      </c>
      <c r="D250" t="s">
        <v>148</v>
      </c>
      <c r="E250" t="s">
        <v>211</v>
      </c>
      <c r="F250" t="s">
        <v>1651</v>
      </c>
      <c r="G250" t="s">
        <v>874</v>
      </c>
      <c r="H250" t="s">
        <v>128</v>
      </c>
      <c r="I250" s="80" t="s">
        <v>1670</v>
      </c>
      <c r="J250" s="80" t="s">
        <v>995</v>
      </c>
      <c r="K250" t="s">
        <v>720</v>
      </c>
      <c r="L250" t="s">
        <v>129</v>
      </c>
      <c r="M250" t="s">
        <v>129</v>
      </c>
      <c r="N250" t="s">
        <v>129</v>
      </c>
      <c r="O250" s="54">
        <v>45345.410822337966</v>
      </c>
      <c r="P250" s="54">
        <v>45412.663534629632</v>
      </c>
      <c r="Q250" s="2">
        <v>45386</v>
      </c>
      <c r="R250" s="2">
        <v>45412</v>
      </c>
      <c r="S250" s="2">
        <v>44986</v>
      </c>
      <c r="T250" s="2">
        <v>45291</v>
      </c>
      <c r="U250" s="2">
        <v>45387</v>
      </c>
      <c r="V250" s="2">
        <v>45412</v>
      </c>
      <c r="W250">
        <f t="shared" si="12"/>
        <v>2</v>
      </c>
      <c r="X250">
        <f t="shared" si="13"/>
        <v>2024</v>
      </c>
      <c r="Y250">
        <f t="shared" si="14"/>
        <v>4</v>
      </c>
      <c r="Z250">
        <f t="shared" si="15"/>
        <v>2024</v>
      </c>
    </row>
    <row r="251" spans="1:26" x14ac:dyDescent="0.25">
      <c r="A251" s="80" t="s">
        <v>1875</v>
      </c>
      <c r="B251" t="s">
        <v>1373</v>
      </c>
      <c r="C251" t="s">
        <v>1876</v>
      </c>
      <c r="D251" t="s">
        <v>148</v>
      </c>
      <c r="E251" t="s">
        <v>127</v>
      </c>
      <c r="F251" t="s">
        <v>1662</v>
      </c>
      <c r="G251" t="s">
        <v>874</v>
      </c>
      <c r="H251" t="s">
        <v>128</v>
      </c>
      <c r="I251" s="80" t="s">
        <v>1670</v>
      </c>
      <c r="J251" s="80" t="s">
        <v>995</v>
      </c>
      <c r="K251" t="s">
        <v>720</v>
      </c>
      <c r="L251" t="s">
        <v>129</v>
      </c>
      <c r="M251" t="s">
        <v>129</v>
      </c>
      <c r="N251" t="s">
        <v>129</v>
      </c>
      <c r="O251" s="54">
        <v>45345.410281377313</v>
      </c>
      <c r="P251" s="54">
        <v>45412.663534340281</v>
      </c>
      <c r="Q251" s="2">
        <v>45385</v>
      </c>
      <c r="R251" s="2">
        <v>45398</v>
      </c>
      <c r="S251" s="2">
        <v>44986</v>
      </c>
      <c r="T251" s="2">
        <v>45291</v>
      </c>
      <c r="U251" s="2">
        <v>45386</v>
      </c>
      <c r="V251" s="2">
        <v>45412</v>
      </c>
      <c r="W251">
        <f t="shared" si="12"/>
        <v>2</v>
      </c>
      <c r="X251">
        <f t="shared" si="13"/>
        <v>2024</v>
      </c>
      <c r="Y251">
        <f t="shared" si="14"/>
        <v>4</v>
      </c>
      <c r="Z251">
        <f t="shared" si="15"/>
        <v>2024</v>
      </c>
    </row>
    <row r="252" spans="1:26" x14ac:dyDescent="0.25">
      <c r="A252" s="80" t="s">
        <v>1877</v>
      </c>
      <c r="B252" t="s">
        <v>1348</v>
      </c>
      <c r="C252" t="s">
        <v>1878</v>
      </c>
      <c r="D252" t="s">
        <v>146</v>
      </c>
      <c r="E252" t="s">
        <v>127</v>
      </c>
      <c r="F252" t="s">
        <v>129</v>
      </c>
      <c r="G252" t="s">
        <v>103</v>
      </c>
      <c r="H252" t="s">
        <v>128</v>
      </c>
      <c r="I252" s="80" t="s">
        <v>1350</v>
      </c>
      <c r="J252" s="80" t="s">
        <v>1351</v>
      </c>
      <c r="K252" t="s">
        <v>131</v>
      </c>
      <c r="L252" t="s">
        <v>129</v>
      </c>
      <c r="M252" t="s">
        <v>129</v>
      </c>
      <c r="N252" t="s">
        <v>129</v>
      </c>
      <c r="O252" s="54">
        <v>45345.406558136572</v>
      </c>
      <c r="P252" t="s">
        <v>129</v>
      </c>
      <c r="Q252" t="s">
        <v>129</v>
      </c>
      <c r="R252" t="s">
        <v>129</v>
      </c>
      <c r="S252" t="s">
        <v>129</v>
      </c>
      <c r="T252" t="s">
        <v>129</v>
      </c>
      <c r="U252" t="s">
        <v>129</v>
      </c>
      <c r="V252" t="s">
        <v>129</v>
      </c>
      <c r="W252">
        <f t="shared" si="12"/>
        <v>2</v>
      </c>
      <c r="X252">
        <f t="shared" si="13"/>
        <v>2024</v>
      </c>
      <c r="Y252">
        <f t="shared" si="14"/>
        <v>0</v>
      </c>
      <c r="Z252">
        <f t="shared" si="15"/>
        <v>0</v>
      </c>
    </row>
    <row r="253" spans="1:26" x14ac:dyDescent="0.25">
      <c r="A253" s="80" t="s">
        <v>1879</v>
      </c>
      <c r="B253" t="s">
        <v>1348</v>
      </c>
      <c r="C253" t="s">
        <v>1880</v>
      </c>
      <c r="D253" t="s">
        <v>134</v>
      </c>
      <c r="E253" t="s">
        <v>416</v>
      </c>
      <c r="F253" t="s">
        <v>64</v>
      </c>
      <c r="G253" t="s">
        <v>103</v>
      </c>
      <c r="H253" t="s">
        <v>128</v>
      </c>
      <c r="I253" s="80" t="s">
        <v>1350</v>
      </c>
      <c r="J253" s="80" t="s">
        <v>1351</v>
      </c>
      <c r="K253" t="s">
        <v>131</v>
      </c>
      <c r="L253" t="s">
        <v>129</v>
      </c>
      <c r="M253" t="s">
        <v>129</v>
      </c>
      <c r="N253" t="s">
        <v>129</v>
      </c>
      <c r="O253" s="54">
        <v>45345.406289502316</v>
      </c>
      <c r="P253" t="s">
        <v>129</v>
      </c>
      <c r="Q253" s="2">
        <v>45462</v>
      </c>
      <c r="R253" s="2">
        <v>45475</v>
      </c>
      <c r="S253" t="s">
        <v>129</v>
      </c>
      <c r="T253" t="s">
        <v>129</v>
      </c>
      <c r="U253" t="s">
        <v>129</v>
      </c>
      <c r="V253" t="s">
        <v>129</v>
      </c>
      <c r="W253">
        <f t="shared" si="12"/>
        <v>2</v>
      </c>
      <c r="X253">
        <f t="shared" si="13"/>
        <v>2024</v>
      </c>
      <c r="Y253">
        <f t="shared" si="14"/>
        <v>0</v>
      </c>
      <c r="Z253">
        <f t="shared" si="15"/>
        <v>0</v>
      </c>
    </row>
    <row r="254" spans="1:26" x14ac:dyDescent="0.25">
      <c r="A254" s="80" t="s">
        <v>1881</v>
      </c>
      <c r="B254" t="s">
        <v>1348</v>
      </c>
      <c r="C254" t="s">
        <v>1882</v>
      </c>
      <c r="D254" t="s">
        <v>146</v>
      </c>
      <c r="E254" t="s">
        <v>950</v>
      </c>
      <c r="F254" t="s">
        <v>129</v>
      </c>
      <c r="G254" t="s">
        <v>104</v>
      </c>
      <c r="H254" t="s">
        <v>128</v>
      </c>
      <c r="I254" s="80" t="s">
        <v>1350</v>
      </c>
      <c r="J254" s="80" t="s">
        <v>1351</v>
      </c>
      <c r="K254" t="s">
        <v>131</v>
      </c>
      <c r="L254" t="s">
        <v>129</v>
      </c>
      <c r="M254" t="s">
        <v>129</v>
      </c>
      <c r="N254" t="s">
        <v>129</v>
      </c>
      <c r="O254" s="54">
        <v>45345.405927071763</v>
      </c>
      <c r="P254" t="s">
        <v>129</v>
      </c>
      <c r="Q254" t="s">
        <v>129</v>
      </c>
      <c r="R254" t="s">
        <v>129</v>
      </c>
      <c r="S254" t="s">
        <v>129</v>
      </c>
      <c r="T254" t="s">
        <v>129</v>
      </c>
      <c r="U254" t="s">
        <v>129</v>
      </c>
      <c r="V254" t="s">
        <v>129</v>
      </c>
      <c r="W254">
        <f t="shared" si="12"/>
        <v>2</v>
      </c>
      <c r="X254">
        <f t="shared" si="13"/>
        <v>2024</v>
      </c>
      <c r="Y254">
        <f t="shared" si="14"/>
        <v>0</v>
      </c>
      <c r="Z254">
        <f t="shared" si="15"/>
        <v>0</v>
      </c>
    </row>
    <row r="255" spans="1:26" x14ac:dyDescent="0.25">
      <c r="A255" s="80" t="s">
        <v>1883</v>
      </c>
      <c r="B255" t="s">
        <v>1348</v>
      </c>
      <c r="C255" t="s">
        <v>1884</v>
      </c>
      <c r="D255" t="s">
        <v>187</v>
      </c>
      <c r="E255" t="s">
        <v>127</v>
      </c>
      <c r="F255" t="s">
        <v>63</v>
      </c>
      <c r="G255" t="s">
        <v>103</v>
      </c>
      <c r="H255" t="s">
        <v>128</v>
      </c>
      <c r="I255" s="80" t="s">
        <v>1350</v>
      </c>
      <c r="J255" s="80" t="s">
        <v>1351</v>
      </c>
      <c r="K255" t="s">
        <v>131</v>
      </c>
      <c r="L255" t="s">
        <v>129</v>
      </c>
      <c r="M255" t="s">
        <v>129</v>
      </c>
      <c r="N255" t="s">
        <v>129</v>
      </c>
      <c r="O255" s="54">
        <v>45345.405347337961</v>
      </c>
      <c r="P255" t="s">
        <v>129</v>
      </c>
      <c r="Q255" s="2">
        <v>45449</v>
      </c>
      <c r="R255" s="2">
        <v>45476</v>
      </c>
      <c r="S255" s="2">
        <v>45352</v>
      </c>
      <c r="T255" s="2">
        <v>45473</v>
      </c>
      <c r="U255" s="2">
        <v>45450</v>
      </c>
      <c r="V255" t="s">
        <v>129</v>
      </c>
      <c r="W255">
        <f t="shared" si="12"/>
        <v>2</v>
      </c>
      <c r="X255">
        <f t="shared" si="13"/>
        <v>2024</v>
      </c>
      <c r="Y255">
        <f t="shared" si="14"/>
        <v>0</v>
      </c>
      <c r="Z255">
        <f t="shared" si="15"/>
        <v>0</v>
      </c>
    </row>
    <row r="256" spans="1:26" x14ac:dyDescent="0.25">
      <c r="A256" s="80" t="s">
        <v>1885</v>
      </c>
      <c r="B256" t="s">
        <v>1348</v>
      </c>
      <c r="C256" t="s">
        <v>1886</v>
      </c>
      <c r="D256" t="s">
        <v>146</v>
      </c>
      <c r="E256" t="s">
        <v>950</v>
      </c>
      <c r="F256" t="s">
        <v>129</v>
      </c>
      <c r="G256" t="s">
        <v>103</v>
      </c>
      <c r="H256" t="s">
        <v>128</v>
      </c>
      <c r="I256" s="80" t="s">
        <v>1350</v>
      </c>
      <c r="J256" s="80" t="s">
        <v>1351</v>
      </c>
      <c r="K256" t="s">
        <v>131</v>
      </c>
      <c r="L256" t="s">
        <v>129</v>
      </c>
      <c r="M256" t="s">
        <v>129</v>
      </c>
      <c r="N256" t="s">
        <v>129</v>
      </c>
      <c r="O256" s="54">
        <v>45345.402029571756</v>
      </c>
      <c r="P256" t="s">
        <v>129</v>
      </c>
      <c r="Q256" t="s">
        <v>129</v>
      </c>
      <c r="R256" t="s">
        <v>129</v>
      </c>
      <c r="S256" t="s">
        <v>129</v>
      </c>
      <c r="T256" t="s">
        <v>129</v>
      </c>
      <c r="U256" t="s">
        <v>129</v>
      </c>
      <c r="V256" t="s">
        <v>129</v>
      </c>
      <c r="W256">
        <f t="shared" si="12"/>
        <v>2</v>
      </c>
      <c r="X256">
        <f t="shared" si="13"/>
        <v>2024</v>
      </c>
      <c r="Y256">
        <f t="shared" si="14"/>
        <v>0</v>
      </c>
      <c r="Z256">
        <f t="shared" si="15"/>
        <v>0</v>
      </c>
    </row>
    <row r="257" spans="1:26" x14ac:dyDescent="0.25">
      <c r="A257" s="80" t="s">
        <v>1887</v>
      </c>
      <c r="B257" t="s">
        <v>1348</v>
      </c>
      <c r="C257" t="s">
        <v>1888</v>
      </c>
      <c r="D257" t="s">
        <v>134</v>
      </c>
      <c r="E257" t="s">
        <v>127</v>
      </c>
      <c r="F257" t="s">
        <v>64</v>
      </c>
      <c r="G257" t="s">
        <v>103</v>
      </c>
      <c r="H257" t="s">
        <v>128</v>
      </c>
      <c r="I257" s="80" t="s">
        <v>1354</v>
      </c>
      <c r="J257" s="80" t="s">
        <v>1351</v>
      </c>
      <c r="K257" t="s">
        <v>131</v>
      </c>
      <c r="L257" t="s">
        <v>129</v>
      </c>
      <c r="M257" t="s">
        <v>129</v>
      </c>
      <c r="N257" t="s">
        <v>129</v>
      </c>
      <c r="O257" s="54">
        <v>45345.38865064815</v>
      </c>
      <c r="P257" t="s">
        <v>129</v>
      </c>
      <c r="Q257" s="2">
        <v>45462</v>
      </c>
      <c r="R257" s="2">
        <v>45475</v>
      </c>
      <c r="S257" t="s">
        <v>129</v>
      </c>
      <c r="T257" t="s">
        <v>129</v>
      </c>
      <c r="U257" t="s">
        <v>129</v>
      </c>
      <c r="V257" t="s">
        <v>129</v>
      </c>
      <c r="W257">
        <f t="shared" si="12"/>
        <v>2</v>
      </c>
      <c r="X257">
        <f t="shared" si="13"/>
        <v>2024</v>
      </c>
      <c r="Y257">
        <f t="shared" si="14"/>
        <v>0</v>
      </c>
      <c r="Z257">
        <f t="shared" si="15"/>
        <v>0</v>
      </c>
    </row>
    <row r="258" spans="1:26" x14ac:dyDescent="0.25">
      <c r="A258" s="80" t="s">
        <v>1889</v>
      </c>
      <c r="B258" t="s">
        <v>1348</v>
      </c>
      <c r="C258" t="s">
        <v>1890</v>
      </c>
      <c r="D258" t="s">
        <v>148</v>
      </c>
      <c r="E258" t="s">
        <v>211</v>
      </c>
      <c r="F258" t="s">
        <v>56</v>
      </c>
      <c r="G258" t="s">
        <v>103</v>
      </c>
      <c r="H258" t="s">
        <v>212</v>
      </c>
      <c r="I258" s="80" t="s">
        <v>1354</v>
      </c>
      <c r="J258" s="80" t="s">
        <v>1351</v>
      </c>
      <c r="K258" t="s">
        <v>131</v>
      </c>
      <c r="L258" t="s">
        <v>129</v>
      </c>
      <c r="M258" t="s">
        <v>129</v>
      </c>
      <c r="N258" t="s">
        <v>129</v>
      </c>
      <c r="O258" s="54">
        <v>45345.387948275464</v>
      </c>
      <c r="P258" s="54">
        <v>45407.368548032406</v>
      </c>
      <c r="Q258" s="2">
        <v>45365</v>
      </c>
      <c r="R258" s="2">
        <v>45406</v>
      </c>
      <c r="S258" s="2">
        <v>45352</v>
      </c>
      <c r="T258" s="2">
        <v>45473</v>
      </c>
      <c r="U258" s="2">
        <v>45366</v>
      </c>
      <c r="V258" s="2">
        <v>45407</v>
      </c>
      <c r="W258">
        <f t="shared" ref="W258:W321" si="16">MONTH(O258)</f>
        <v>2</v>
      </c>
      <c r="X258">
        <f t="shared" ref="X258:X321" si="17">YEAR(O258)</f>
        <v>2024</v>
      </c>
      <c r="Y258">
        <f t="shared" ref="Y258:Y321" si="18">IFERROR(MONTH(P258),0)</f>
        <v>4</v>
      </c>
      <c r="Z258">
        <f t="shared" ref="Z258:Z321" si="19">IFERROR(YEAR(P258),0)</f>
        <v>2024</v>
      </c>
    </row>
    <row r="259" spans="1:26" x14ac:dyDescent="0.25">
      <c r="A259" s="80" t="s">
        <v>1891</v>
      </c>
      <c r="B259" t="s">
        <v>1348</v>
      </c>
      <c r="C259" t="s">
        <v>1892</v>
      </c>
      <c r="D259" t="s">
        <v>148</v>
      </c>
      <c r="E259" t="s">
        <v>288</v>
      </c>
      <c r="F259" t="s">
        <v>56</v>
      </c>
      <c r="G259" t="s">
        <v>103</v>
      </c>
      <c r="H259" t="s">
        <v>128</v>
      </c>
      <c r="I259" s="80" t="s">
        <v>1354</v>
      </c>
      <c r="J259" s="80" t="s">
        <v>1351</v>
      </c>
      <c r="K259" t="s">
        <v>131</v>
      </c>
      <c r="L259" t="s">
        <v>129</v>
      </c>
      <c r="M259" t="s">
        <v>129</v>
      </c>
      <c r="N259" t="s">
        <v>129</v>
      </c>
      <c r="O259" s="54">
        <v>45345.38755796296</v>
      </c>
      <c r="P259" s="54">
        <v>45407.368548020837</v>
      </c>
      <c r="Q259" s="2">
        <v>45383</v>
      </c>
      <c r="R259" s="2">
        <v>45406</v>
      </c>
      <c r="S259" s="2">
        <v>45352</v>
      </c>
      <c r="T259" s="2">
        <v>45473</v>
      </c>
      <c r="U259" s="2">
        <v>45390</v>
      </c>
      <c r="V259" s="2">
        <v>45407</v>
      </c>
      <c r="W259">
        <f t="shared" si="16"/>
        <v>2</v>
      </c>
      <c r="X259">
        <f t="shared" si="17"/>
        <v>2024</v>
      </c>
      <c r="Y259">
        <f t="shared" si="18"/>
        <v>4</v>
      </c>
      <c r="Z259">
        <f t="shared" si="19"/>
        <v>2024</v>
      </c>
    </row>
    <row r="260" spans="1:26" x14ac:dyDescent="0.25">
      <c r="A260" s="80" t="s">
        <v>1893</v>
      </c>
      <c r="B260" t="s">
        <v>1373</v>
      </c>
      <c r="C260" t="s">
        <v>1894</v>
      </c>
      <c r="D260" t="s">
        <v>148</v>
      </c>
      <c r="E260" t="s">
        <v>950</v>
      </c>
      <c r="F260" t="s">
        <v>1774</v>
      </c>
      <c r="G260" t="s">
        <v>806</v>
      </c>
      <c r="H260" t="s">
        <v>128</v>
      </c>
      <c r="I260" s="80" t="s">
        <v>1794</v>
      </c>
      <c r="J260" s="80" t="s">
        <v>1895</v>
      </c>
      <c r="K260" t="s">
        <v>720</v>
      </c>
      <c r="L260" t="s">
        <v>129</v>
      </c>
      <c r="M260" t="s">
        <v>129</v>
      </c>
      <c r="N260" t="s">
        <v>129</v>
      </c>
      <c r="O260" s="54">
        <v>45344.699818946756</v>
      </c>
      <c r="P260" s="54">
        <v>45391.644298738429</v>
      </c>
      <c r="Q260" s="2">
        <v>45358</v>
      </c>
      <c r="R260" s="2">
        <v>45385</v>
      </c>
      <c r="S260" s="2">
        <v>45292</v>
      </c>
      <c r="T260" s="2">
        <v>45657</v>
      </c>
      <c r="U260" s="2">
        <v>45362</v>
      </c>
      <c r="V260" s="2">
        <v>45391</v>
      </c>
      <c r="W260">
        <f t="shared" si="16"/>
        <v>2</v>
      </c>
      <c r="X260">
        <f t="shared" si="17"/>
        <v>2024</v>
      </c>
      <c r="Y260">
        <f t="shared" si="18"/>
        <v>4</v>
      </c>
      <c r="Z260">
        <f t="shared" si="19"/>
        <v>2024</v>
      </c>
    </row>
    <row r="261" spans="1:26" x14ac:dyDescent="0.25">
      <c r="A261" s="80" t="s">
        <v>1896</v>
      </c>
      <c r="B261" t="s">
        <v>1373</v>
      </c>
      <c r="C261" t="s">
        <v>1897</v>
      </c>
      <c r="D261" t="s">
        <v>148</v>
      </c>
      <c r="E261" t="s">
        <v>135</v>
      </c>
      <c r="F261" t="s">
        <v>1774</v>
      </c>
      <c r="G261" t="s">
        <v>806</v>
      </c>
      <c r="H261" t="s">
        <v>128</v>
      </c>
      <c r="I261" s="80" t="s">
        <v>1794</v>
      </c>
      <c r="J261" s="80" t="s">
        <v>1895</v>
      </c>
      <c r="K261" t="s">
        <v>720</v>
      </c>
      <c r="L261" t="s">
        <v>1788</v>
      </c>
      <c r="M261" t="s">
        <v>129</v>
      </c>
      <c r="N261" t="s">
        <v>129</v>
      </c>
      <c r="O261" s="54">
        <v>45344.688743749997</v>
      </c>
      <c r="P261" s="54">
        <v>45391.644298587962</v>
      </c>
      <c r="Q261" s="2">
        <v>45358</v>
      </c>
      <c r="R261" s="2">
        <v>45385</v>
      </c>
      <c r="S261" s="2">
        <v>45292</v>
      </c>
      <c r="T261" s="2">
        <v>45657</v>
      </c>
      <c r="U261" s="2">
        <v>45358</v>
      </c>
      <c r="V261" s="2">
        <v>45391</v>
      </c>
      <c r="W261">
        <f t="shared" si="16"/>
        <v>2</v>
      </c>
      <c r="X261">
        <f t="shared" si="17"/>
        <v>2024</v>
      </c>
      <c r="Y261">
        <f t="shared" si="18"/>
        <v>4</v>
      </c>
      <c r="Z261">
        <f t="shared" si="19"/>
        <v>2024</v>
      </c>
    </row>
    <row r="262" spans="1:26" x14ac:dyDescent="0.25">
      <c r="A262" s="80" t="s">
        <v>1898</v>
      </c>
      <c r="B262" t="s">
        <v>1373</v>
      </c>
      <c r="C262" t="s">
        <v>1899</v>
      </c>
      <c r="D262" t="s">
        <v>148</v>
      </c>
      <c r="E262" t="s">
        <v>416</v>
      </c>
      <c r="F262" t="s">
        <v>1774</v>
      </c>
      <c r="G262" t="s">
        <v>874</v>
      </c>
      <c r="H262" t="s">
        <v>128</v>
      </c>
      <c r="I262" s="80" t="s">
        <v>1670</v>
      </c>
      <c r="J262" s="80" t="s">
        <v>995</v>
      </c>
      <c r="K262" t="s">
        <v>720</v>
      </c>
      <c r="L262" t="s">
        <v>129</v>
      </c>
      <c r="M262" t="s">
        <v>129</v>
      </c>
      <c r="N262" t="s">
        <v>129</v>
      </c>
      <c r="O262" s="54">
        <v>45344.494750069447</v>
      </c>
      <c r="P262" s="54">
        <v>45404.365155381944</v>
      </c>
      <c r="Q262" s="2">
        <v>45371</v>
      </c>
      <c r="R262" s="2">
        <v>45384</v>
      </c>
      <c r="S262" s="2">
        <v>45292</v>
      </c>
      <c r="T262" s="2">
        <v>45657</v>
      </c>
      <c r="U262" s="2">
        <v>45384</v>
      </c>
      <c r="V262" s="2">
        <v>45404</v>
      </c>
      <c r="W262">
        <f t="shared" si="16"/>
        <v>2</v>
      </c>
      <c r="X262">
        <f t="shared" si="17"/>
        <v>2024</v>
      </c>
      <c r="Y262">
        <f t="shared" si="18"/>
        <v>4</v>
      </c>
      <c r="Z262">
        <f t="shared" si="19"/>
        <v>2024</v>
      </c>
    </row>
    <row r="263" spans="1:26" x14ac:dyDescent="0.25">
      <c r="A263" s="80" t="s">
        <v>1900</v>
      </c>
      <c r="B263" t="s">
        <v>1348</v>
      </c>
      <c r="C263" t="s">
        <v>1901</v>
      </c>
      <c r="D263" t="s">
        <v>148</v>
      </c>
      <c r="E263" t="s">
        <v>211</v>
      </c>
      <c r="F263" t="s">
        <v>55</v>
      </c>
      <c r="G263" t="s">
        <v>102</v>
      </c>
      <c r="H263" t="s">
        <v>212</v>
      </c>
      <c r="I263" s="80" t="s">
        <v>1689</v>
      </c>
      <c r="J263" s="80" t="s">
        <v>932</v>
      </c>
      <c r="K263" t="s">
        <v>131</v>
      </c>
      <c r="L263" t="s">
        <v>129</v>
      </c>
      <c r="M263" t="s">
        <v>129</v>
      </c>
      <c r="N263" t="s">
        <v>129</v>
      </c>
      <c r="O263" s="54">
        <v>45344.459369421296</v>
      </c>
      <c r="P263" s="54">
        <v>45398.449815219908</v>
      </c>
      <c r="Q263" s="2">
        <v>45351</v>
      </c>
      <c r="R263" s="2">
        <v>45392</v>
      </c>
      <c r="S263" s="2">
        <v>45292</v>
      </c>
      <c r="T263" s="2">
        <v>45657</v>
      </c>
      <c r="U263" s="2">
        <v>45352</v>
      </c>
      <c r="V263" s="2">
        <v>45398</v>
      </c>
      <c r="W263">
        <f t="shared" si="16"/>
        <v>2</v>
      </c>
      <c r="X263">
        <f t="shared" si="17"/>
        <v>2024</v>
      </c>
      <c r="Y263">
        <f t="shared" si="18"/>
        <v>4</v>
      </c>
      <c r="Z263">
        <f t="shared" si="19"/>
        <v>2024</v>
      </c>
    </row>
    <row r="264" spans="1:26" x14ac:dyDescent="0.25">
      <c r="A264" s="80" t="s">
        <v>1902</v>
      </c>
      <c r="B264" t="s">
        <v>1348</v>
      </c>
      <c r="C264" t="s">
        <v>1903</v>
      </c>
      <c r="D264" t="s">
        <v>148</v>
      </c>
      <c r="E264" t="s">
        <v>135</v>
      </c>
      <c r="F264" t="s">
        <v>54</v>
      </c>
      <c r="G264" t="s">
        <v>104</v>
      </c>
      <c r="H264" t="s">
        <v>212</v>
      </c>
      <c r="I264" s="80" t="s">
        <v>1540</v>
      </c>
      <c r="J264" s="80" t="s">
        <v>1448</v>
      </c>
      <c r="K264" t="s">
        <v>131</v>
      </c>
      <c r="L264" t="s">
        <v>129</v>
      </c>
      <c r="M264" t="s">
        <v>129</v>
      </c>
      <c r="N264" t="s">
        <v>129</v>
      </c>
      <c r="O264" s="54">
        <v>45344.372322673611</v>
      </c>
      <c r="P264" s="54">
        <v>45378.3780596875</v>
      </c>
      <c r="Q264" s="2">
        <v>45351</v>
      </c>
      <c r="R264" s="2">
        <v>45378</v>
      </c>
      <c r="S264" s="2">
        <v>45292</v>
      </c>
      <c r="T264" s="2">
        <v>45657</v>
      </c>
      <c r="U264" s="2">
        <v>45352</v>
      </c>
      <c r="V264" s="2">
        <v>45378</v>
      </c>
      <c r="W264">
        <f t="shared" si="16"/>
        <v>2</v>
      </c>
      <c r="X264">
        <f t="shared" si="17"/>
        <v>2024</v>
      </c>
      <c r="Y264">
        <f t="shared" si="18"/>
        <v>3</v>
      </c>
      <c r="Z264">
        <f t="shared" si="19"/>
        <v>2024</v>
      </c>
    </row>
    <row r="265" spans="1:26" x14ac:dyDescent="0.25">
      <c r="A265" s="80" t="s">
        <v>381</v>
      </c>
      <c r="B265" t="s">
        <v>124</v>
      </c>
      <c r="C265" t="s">
        <v>382</v>
      </c>
      <c r="D265" t="s">
        <v>187</v>
      </c>
      <c r="E265" t="s">
        <v>135</v>
      </c>
      <c r="F265" t="s">
        <v>53</v>
      </c>
      <c r="G265" t="s">
        <v>102</v>
      </c>
      <c r="H265" t="s">
        <v>128</v>
      </c>
      <c r="I265" t="s">
        <v>129</v>
      </c>
      <c r="J265" s="80" t="s">
        <v>130</v>
      </c>
      <c r="K265" t="s">
        <v>131</v>
      </c>
      <c r="L265" t="s">
        <v>129</v>
      </c>
      <c r="M265" t="s">
        <v>129</v>
      </c>
      <c r="N265" t="s">
        <v>129</v>
      </c>
      <c r="O265" s="54">
        <v>45343.765330405091</v>
      </c>
      <c r="P265" t="s">
        <v>129</v>
      </c>
      <c r="Q265" s="2">
        <v>45337</v>
      </c>
      <c r="R265" s="2">
        <v>45364</v>
      </c>
      <c r="S265" s="2">
        <v>45292</v>
      </c>
      <c r="T265" s="2">
        <v>45657</v>
      </c>
      <c r="U265" s="2">
        <v>45344</v>
      </c>
      <c r="V265" s="2">
        <v>45369</v>
      </c>
      <c r="W265">
        <f t="shared" si="16"/>
        <v>2</v>
      </c>
      <c r="X265">
        <f t="shared" si="17"/>
        <v>2024</v>
      </c>
      <c r="Y265">
        <f t="shared" si="18"/>
        <v>0</v>
      </c>
      <c r="Z265">
        <f t="shared" si="19"/>
        <v>0</v>
      </c>
    </row>
    <row r="266" spans="1:26" x14ac:dyDescent="0.25">
      <c r="A266" s="80" t="s">
        <v>1904</v>
      </c>
      <c r="B266" t="s">
        <v>1373</v>
      </c>
      <c r="C266" t="s">
        <v>1905</v>
      </c>
      <c r="D266" t="s">
        <v>148</v>
      </c>
      <c r="E266" t="s">
        <v>127</v>
      </c>
      <c r="F266" t="s">
        <v>1651</v>
      </c>
      <c r="G266" t="s">
        <v>806</v>
      </c>
      <c r="H266" t="s">
        <v>128</v>
      </c>
      <c r="I266" s="80" t="s">
        <v>1535</v>
      </c>
      <c r="J266" s="80" t="s">
        <v>995</v>
      </c>
      <c r="K266" t="s">
        <v>720</v>
      </c>
      <c r="L266" t="s">
        <v>129</v>
      </c>
      <c r="M266" t="s">
        <v>129</v>
      </c>
      <c r="N266" t="s">
        <v>129</v>
      </c>
      <c r="O266" s="54">
        <v>45343.638208761571</v>
      </c>
      <c r="P266" s="54">
        <v>45441.403535057871</v>
      </c>
      <c r="Q266" s="2">
        <v>45399</v>
      </c>
      <c r="R266" s="2">
        <v>45412</v>
      </c>
      <c r="S266" s="2">
        <v>44986</v>
      </c>
      <c r="T266" s="2">
        <v>45291</v>
      </c>
      <c r="U266" s="2">
        <v>45401</v>
      </c>
      <c r="V266" s="2">
        <v>45441</v>
      </c>
      <c r="W266">
        <f t="shared" si="16"/>
        <v>2</v>
      </c>
      <c r="X266">
        <f t="shared" si="17"/>
        <v>2024</v>
      </c>
      <c r="Y266">
        <f t="shared" si="18"/>
        <v>5</v>
      </c>
      <c r="Z266">
        <f t="shared" si="19"/>
        <v>2024</v>
      </c>
    </row>
    <row r="267" spans="1:26" x14ac:dyDescent="0.25">
      <c r="A267" s="80" t="s">
        <v>1906</v>
      </c>
      <c r="B267" t="s">
        <v>1348</v>
      </c>
      <c r="C267" t="s">
        <v>1907</v>
      </c>
      <c r="D267" t="s">
        <v>148</v>
      </c>
      <c r="E267" t="s">
        <v>416</v>
      </c>
      <c r="F267" t="s">
        <v>1001</v>
      </c>
      <c r="G267" t="s">
        <v>806</v>
      </c>
      <c r="H267" t="s">
        <v>128</v>
      </c>
      <c r="I267" s="80" t="s">
        <v>1908</v>
      </c>
      <c r="J267" s="80" t="s">
        <v>995</v>
      </c>
      <c r="K267" t="s">
        <v>720</v>
      </c>
      <c r="L267" t="s">
        <v>129</v>
      </c>
      <c r="M267" t="s">
        <v>129</v>
      </c>
      <c r="N267" t="s">
        <v>129</v>
      </c>
      <c r="O267" s="54">
        <v>45343.568644780091</v>
      </c>
      <c r="P267" s="54">
        <v>45343.569480520833</v>
      </c>
      <c r="Q267" s="2">
        <v>45331</v>
      </c>
      <c r="R267" s="2">
        <v>45357</v>
      </c>
      <c r="S267" s="2">
        <v>44986</v>
      </c>
      <c r="T267" s="2">
        <v>45291</v>
      </c>
      <c r="U267" s="2">
        <v>45330</v>
      </c>
      <c r="V267" s="2">
        <v>45343</v>
      </c>
      <c r="W267">
        <f t="shared" si="16"/>
        <v>2</v>
      </c>
      <c r="X267">
        <f t="shared" si="17"/>
        <v>2024</v>
      </c>
      <c r="Y267">
        <f t="shared" si="18"/>
        <v>2</v>
      </c>
      <c r="Z267">
        <f t="shared" si="19"/>
        <v>2024</v>
      </c>
    </row>
    <row r="268" spans="1:26" x14ac:dyDescent="0.25">
      <c r="A268" s="80" t="s">
        <v>1909</v>
      </c>
      <c r="B268" t="s">
        <v>1348</v>
      </c>
      <c r="C268" t="s">
        <v>1910</v>
      </c>
      <c r="D268" t="s">
        <v>148</v>
      </c>
      <c r="E268" t="s">
        <v>416</v>
      </c>
      <c r="F268" t="s">
        <v>1001</v>
      </c>
      <c r="G268" t="s">
        <v>806</v>
      </c>
      <c r="H268" t="s">
        <v>128</v>
      </c>
      <c r="I268" s="80" t="s">
        <v>1908</v>
      </c>
      <c r="J268" s="80" t="s">
        <v>995</v>
      </c>
      <c r="K268" t="s">
        <v>720</v>
      </c>
      <c r="L268" t="s">
        <v>129</v>
      </c>
      <c r="M268" t="s">
        <v>129</v>
      </c>
      <c r="N268" t="s">
        <v>129</v>
      </c>
      <c r="O268" s="54">
        <v>45343.56672185185</v>
      </c>
      <c r="P268" s="54">
        <v>45364.517891377312</v>
      </c>
      <c r="Q268" s="2">
        <v>45330</v>
      </c>
      <c r="R268" s="2">
        <v>45342</v>
      </c>
      <c r="S268" s="2">
        <v>44986</v>
      </c>
      <c r="T268" s="2">
        <v>45291</v>
      </c>
      <c r="U268" s="2">
        <v>45331</v>
      </c>
      <c r="V268" s="2">
        <v>45364</v>
      </c>
      <c r="W268">
        <f t="shared" si="16"/>
        <v>2</v>
      </c>
      <c r="X268">
        <f t="shared" si="17"/>
        <v>2024</v>
      </c>
      <c r="Y268">
        <f t="shared" si="18"/>
        <v>3</v>
      </c>
      <c r="Z268">
        <f t="shared" si="19"/>
        <v>2024</v>
      </c>
    </row>
    <row r="269" spans="1:26" x14ac:dyDescent="0.25">
      <c r="A269" s="80" t="s">
        <v>1911</v>
      </c>
      <c r="B269" t="s">
        <v>1373</v>
      </c>
      <c r="C269" t="s">
        <v>1912</v>
      </c>
      <c r="D269" t="s">
        <v>726</v>
      </c>
      <c r="E269" t="s">
        <v>950</v>
      </c>
      <c r="F269" t="s">
        <v>129</v>
      </c>
      <c r="G269" t="s">
        <v>102</v>
      </c>
      <c r="H269" t="s">
        <v>128</v>
      </c>
      <c r="I269" s="80" t="s">
        <v>1913</v>
      </c>
      <c r="J269" s="80" t="s">
        <v>1372</v>
      </c>
      <c r="K269" t="s">
        <v>131</v>
      </c>
      <c r="L269" t="s">
        <v>129</v>
      </c>
      <c r="M269" t="s">
        <v>129</v>
      </c>
      <c r="N269" t="s">
        <v>129</v>
      </c>
      <c r="O269" s="54">
        <v>45343.455086944443</v>
      </c>
      <c r="P269" t="s">
        <v>129</v>
      </c>
      <c r="Q269" t="s">
        <v>129</v>
      </c>
      <c r="R269" t="s">
        <v>129</v>
      </c>
      <c r="S269" s="2">
        <v>45292</v>
      </c>
      <c r="T269" s="2">
        <v>45657</v>
      </c>
      <c r="U269" t="s">
        <v>129</v>
      </c>
      <c r="V269" t="s">
        <v>129</v>
      </c>
      <c r="W269">
        <f t="shared" si="16"/>
        <v>2</v>
      </c>
      <c r="X269">
        <f t="shared" si="17"/>
        <v>2024</v>
      </c>
      <c r="Y269">
        <f t="shared" si="18"/>
        <v>0</v>
      </c>
      <c r="Z269">
        <f t="shared" si="19"/>
        <v>0</v>
      </c>
    </row>
    <row r="270" spans="1:26" x14ac:dyDescent="0.25">
      <c r="A270" s="80" t="s">
        <v>1914</v>
      </c>
      <c r="B270" t="s">
        <v>1373</v>
      </c>
      <c r="C270" t="s">
        <v>1915</v>
      </c>
      <c r="D270" t="s">
        <v>134</v>
      </c>
      <c r="E270" t="s">
        <v>127</v>
      </c>
      <c r="F270" t="s">
        <v>63</v>
      </c>
      <c r="G270" t="s">
        <v>102</v>
      </c>
      <c r="H270" t="s">
        <v>128</v>
      </c>
      <c r="I270" s="80" t="s">
        <v>1357</v>
      </c>
      <c r="J270" s="80" t="s">
        <v>1358</v>
      </c>
      <c r="K270" t="s">
        <v>131</v>
      </c>
      <c r="L270" t="s">
        <v>129</v>
      </c>
      <c r="M270" t="s">
        <v>129</v>
      </c>
      <c r="N270" t="s">
        <v>129</v>
      </c>
      <c r="O270" s="54">
        <v>45343.429746400463</v>
      </c>
      <c r="P270" t="s">
        <v>129</v>
      </c>
      <c r="Q270" s="2">
        <v>45448</v>
      </c>
      <c r="R270" s="2">
        <v>45461</v>
      </c>
      <c r="S270" t="s">
        <v>129</v>
      </c>
      <c r="T270" t="s">
        <v>129</v>
      </c>
      <c r="U270" s="2">
        <v>45460</v>
      </c>
      <c r="V270" t="s">
        <v>129</v>
      </c>
      <c r="W270">
        <f t="shared" si="16"/>
        <v>2</v>
      </c>
      <c r="X270">
        <f t="shared" si="17"/>
        <v>2024</v>
      </c>
      <c r="Y270">
        <f t="shared" si="18"/>
        <v>0</v>
      </c>
      <c r="Z270">
        <f t="shared" si="19"/>
        <v>0</v>
      </c>
    </row>
    <row r="271" spans="1:26" x14ac:dyDescent="0.25">
      <c r="A271" s="80" t="s">
        <v>1916</v>
      </c>
      <c r="B271" t="s">
        <v>1373</v>
      </c>
      <c r="C271" t="s">
        <v>1917</v>
      </c>
      <c r="D271" t="s">
        <v>148</v>
      </c>
      <c r="E271" t="s">
        <v>211</v>
      </c>
      <c r="F271" t="s">
        <v>1662</v>
      </c>
      <c r="G271" t="s">
        <v>806</v>
      </c>
      <c r="H271" t="s">
        <v>128</v>
      </c>
      <c r="I271" s="80" t="s">
        <v>1918</v>
      </c>
      <c r="J271" s="80" t="s">
        <v>995</v>
      </c>
      <c r="K271" t="s">
        <v>720</v>
      </c>
      <c r="L271" t="s">
        <v>129</v>
      </c>
      <c r="M271" t="s">
        <v>129</v>
      </c>
      <c r="N271" t="s">
        <v>129</v>
      </c>
      <c r="O271" s="54">
        <v>45343.427986087961</v>
      </c>
      <c r="P271" s="54">
        <v>45428.69822027778</v>
      </c>
      <c r="Q271" s="2">
        <v>45385</v>
      </c>
      <c r="R271" s="2">
        <v>45398</v>
      </c>
      <c r="S271" s="2">
        <v>45292</v>
      </c>
      <c r="T271" s="2">
        <v>45657</v>
      </c>
      <c r="U271" s="2">
        <v>45386</v>
      </c>
      <c r="V271" s="2">
        <v>45428</v>
      </c>
      <c r="W271">
        <f t="shared" si="16"/>
        <v>2</v>
      </c>
      <c r="X271">
        <f t="shared" si="17"/>
        <v>2024</v>
      </c>
      <c r="Y271">
        <f t="shared" si="18"/>
        <v>5</v>
      </c>
      <c r="Z271">
        <f t="shared" si="19"/>
        <v>2024</v>
      </c>
    </row>
    <row r="272" spans="1:26" x14ac:dyDescent="0.25">
      <c r="A272" s="80" t="s">
        <v>1919</v>
      </c>
      <c r="B272" t="s">
        <v>1348</v>
      </c>
      <c r="C272" t="s">
        <v>1920</v>
      </c>
      <c r="D272" t="s">
        <v>148</v>
      </c>
      <c r="E272" t="s">
        <v>416</v>
      </c>
      <c r="F272" t="s">
        <v>56</v>
      </c>
      <c r="G272" t="s">
        <v>102</v>
      </c>
      <c r="H272" t="s">
        <v>128</v>
      </c>
      <c r="I272" s="80" t="s">
        <v>1647</v>
      </c>
      <c r="J272" s="80" t="s">
        <v>1372</v>
      </c>
      <c r="K272" t="s">
        <v>131</v>
      </c>
      <c r="L272" t="s">
        <v>129</v>
      </c>
      <c r="M272" t="s">
        <v>129</v>
      </c>
      <c r="N272" t="s">
        <v>129</v>
      </c>
      <c r="O272" s="54">
        <v>45343.423583506941</v>
      </c>
      <c r="P272" s="54">
        <v>45407.368564456017</v>
      </c>
      <c r="Q272" s="2">
        <v>45383</v>
      </c>
      <c r="R272" s="2">
        <v>45406</v>
      </c>
      <c r="S272" s="2">
        <v>45292</v>
      </c>
      <c r="T272" s="2">
        <v>45657</v>
      </c>
      <c r="U272" s="2">
        <v>45386</v>
      </c>
      <c r="V272" s="2">
        <v>45407</v>
      </c>
      <c r="W272">
        <f t="shared" si="16"/>
        <v>2</v>
      </c>
      <c r="X272">
        <f t="shared" si="17"/>
        <v>2024</v>
      </c>
      <c r="Y272">
        <f t="shared" si="18"/>
        <v>4</v>
      </c>
      <c r="Z272">
        <f t="shared" si="19"/>
        <v>2024</v>
      </c>
    </row>
    <row r="273" spans="1:26" x14ac:dyDescent="0.25">
      <c r="A273" s="80" t="s">
        <v>1921</v>
      </c>
      <c r="B273" t="s">
        <v>1348</v>
      </c>
      <c r="C273" t="s">
        <v>1922</v>
      </c>
      <c r="D273" t="s">
        <v>148</v>
      </c>
      <c r="E273" t="s">
        <v>416</v>
      </c>
      <c r="F273" t="s">
        <v>58</v>
      </c>
      <c r="G273" t="s">
        <v>102</v>
      </c>
      <c r="H273" t="s">
        <v>128</v>
      </c>
      <c r="I273" s="80" t="s">
        <v>1647</v>
      </c>
      <c r="J273" s="80" t="s">
        <v>1372</v>
      </c>
      <c r="K273" t="s">
        <v>131</v>
      </c>
      <c r="L273" t="s">
        <v>129</v>
      </c>
      <c r="M273" t="s">
        <v>129</v>
      </c>
      <c r="N273" t="s">
        <v>129</v>
      </c>
      <c r="O273" s="54">
        <v>45343.421375034719</v>
      </c>
      <c r="P273" s="54">
        <v>45407.368561064817</v>
      </c>
      <c r="Q273" s="2">
        <v>45351</v>
      </c>
      <c r="R273" s="2">
        <v>45405</v>
      </c>
      <c r="S273" s="2">
        <v>45292</v>
      </c>
      <c r="T273" s="2">
        <v>45657</v>
      </c>
      <c r="U273" s="2">
        <v>45358</v>
      </c>
      <c r="V273" s="2">
        <v>45407</v>
      </c>
      <c r="W273">
        <f t="shared" si="16"/>
        <v>2</v>
      </c>
      <c r="X273">
        <f t="shared" si="17"/>
        <v>2024</v>
      </c>
      <c r="Y273">
        <f t="shared" si="18"/>
        <v>4</v>
      </c>
      <c r="Z273">
        <f t="shared" si="19"/>
        <v>2024</v>
      </c>
    </row>
    <row r="274" spans="1:26" x14ac:dyDescent="0.25">
      <c r="A274" s="80" t="s">
        <v>1923</v>
      </c>
      <c r="B274" t="s">
        <v>1348</v>
      </c>
      <c r="C274" t="s">
        <v>1924</v>
      </c>
      <c r="D274" t="s">
        <v>148</v>
      </c>
      <c r="E274" t="s">
        <v>416</v>
      </c>
      <c r="F274" t="s">
        <v>58</v>
      </c>
      <c r="G274" t="s">
        <v>102</v>
      </c>
      <c r="H274" t="s">
        <v>128</v>
      </c>
      <c r="I274" s="80" t="s">
        <v>1647</v>
      </c>
      <c r="J274" s="80" t="s">
        <v>1372</v>
      </c>
      <c r="K274" t="s">
        <v>131</v>
      </c>
      <c r="L274" t="s">
        <v>129</v>
      </c>
      <c r="M274" t="s">
        <v>129</v>
      </c>
      <c r="N274" t="s">
        <v>129</v>
      </c>
      <c r="O274" s="54">
        <v>45343.419664814814</v>
      </c>
      <c r="P274" s="54">
        <v>45407.368564178243</v>
      </c>
      <c r="Q274" s="2">
        <v>45351</v>
      </c>
      <c r="R274" s="2">
        <v>45405</v>
      </c>
      <c r="S274" s="2">
        <v>45292</v>
      </c>
      <c r="T274" s="2">
        <v>45657</v>
      </c>
      <c r="U274" s="2">
        <v>45357</v>
      </c>
      <c r="V274" s="2">
        <v>45407</v>
      </c>
      <c r="W274">
        <f t="shared" si="16"/>
        <v>2</v>
      </c>
      <c r="X274">
        <f t="shared" si="17"/>
        <v>2024</v>
      </c>
      <c r="Y274">
        <f t="shared" si="18"/>
        <v>4</v>
      </c>
      <c r="Z274">
        <f t="shared" si="19"/>
        <v>2024</v>
      </c>
    </row>
    <row r="275" spans="1:26" x14ac:dyDescent="0.25">
      <c r="A275" s="80" t="s">
        <v>1925</v>
      </c>
      <c r="B275" t="s">
        <v>1348</v>
      </c>
      <c r="C275" t="s">
        <v>1926</v>
      </c>
      <c r="D275" t="s">
        <v>148</v>
      </c>
      <c r="E275" t="s">
        <v>416</v>
      </c>
      <c r="F275" t="s">
        <v>58</v>
      </c>
      <c r="G275" t="s">
        <v>102</v>
      </c>
      <c r="H275" t="s">
        <v>212</v>
      </c>
      <c r="I275" s="80" t="s">
        <v>1647</v>
      </c>
      <c r="J275" s="80" t="s">
        <v>1372</v>
      </c>
      <c r="K275" t="s">
        <v>131</v>
      </c>
      <c r="L275" t="s">
        <v>129</v>
      </c>
      <c r="M275" t="s">
        <v>129</v>
      </c>
      <c r="N275" t="s">
        <v>129</v>
      </c>
      <c r="O275" s="54">
        <v>45343.403144953707</v>
      </c>
      <c r="P275" s="54">
        <v>45407.368573321757</v>
      </c>
      <c r="Q275" s="2">
        <v>45351</v>
      </c>
      <c r="R275" s="2">
        <v>45405</v>
      </c>
      <c r="S275" s="2">
        <v>45292</v>
      </c>
      <c r="T275" s="2">
        <v>45657</v>
      </c>
      <c r="U275" s="2">
        <v>45356</v>
      </c>
      <c r="V275" s="2">
        <v>45407</v>
      </c>
      <c r="W275">
        <f t="shared" si="16"/>
        <v>2</v>
      </c>
      <c r="X275">
        <f t="shared" si="17"/>
        <v>2024</v>
      </c>
      <c r="Y275">
        <f t="shared" si="18"/>
        <v>4</v>
      </c>
      <c r="Z275">
        <f t="shared" si="19"/>
        <v>2024</v>
      </c>
    </row>
    <row r="276" spans="1:26" x14ac:dyDescent="0.25">
      <c r="A276" s="80" t="s">
        <v>1928</v>
      </c>
      <c r="B276" t="s">
        <v>1445</v>
      </c>
      <c r="C276" t="s">
        <v>1929</v>
      </c>
      <c r="D276" t="s">
        <v>148</v>
      </c>
      <c r="E276" t="s">
        <v>416</v>
      </c>
      <c r="F276" t="s">
        <v>56</v>
      </c>
      <c r="G276" t="s">
        <v>102</v>
      </c>
      <c r="H276" t="s">
        <v>128</v>
      </c>
      <c r="I276" s="80" t="s">
        <v>1563</v>
      </c>
      <c r="J276" s="80" t="s">
        <v>1448</v>
      </c>
      <c r="K276" t="s">
        <v>131</v>
      </c>
      <c r="L276" t="s">
        <v>129</v>
      </c>
      <c r="M276" t="s">
        <v>129</v>
      </c>
      <c r="N276" t="s">
        <v>129</v>
      </c>
      <c r="O276" s="54">
        <v>45343.400536712965</v>
      </c>
      <c r="P276" s="54">
        <v>45407.368532986111</v>
      </c>
      <c r="Q276" s="2">
        <v>45383</v>
      </c>
      <c r="R276" s="2">
        <v>45406</v>
      </c>
      <c r="S276" s="2">
        <v>45292</v>
      </c>
      <c r="T276" s="2">
        <v>45657</v>
      </c>
      <c r="U276" s="2">
        <v>45387</v>
      </c>
      <c r="V276" s="2">
        <v>45407</v>
      </c>
      <c r="W276">
        <f t="shared" si="16"/>
        <v>2</v>
      </c>
      <c r="X276">
        <f t="shared" si="17"/>
        <v>2024</v>
      </c>
      <c r="Y276">
        <f t="shared" si="18"/>
        <v>4</v>
      </c>
      <c r="Z276">
        <f t="shared" si="19"/>
        <v>2024</v>
      </c>
    </row>
    <row r="277" spans="1:26" x14ac:dyDescent="0.25">
      <c r="A277" s="80" t="s">
        <v>1930</v>
      </c>
      <c r="B277" t="s">
        <v>1348</v>
      </c>
      <c r="C277" t="s">
        <v>1931</v>
      </c>
      <c r="D277" t="s">
        <v>148</v>
      </c>
      <c r="E277" t="s">
        <v>127</v>
      </c>
      <c r="F277" t="s">
        <v>58</v>
      </c>
      <c r="G277" t="s">
        <v>102</v>
      </c>
      <c r="H277" t="s">
        <v>128</v>
      </c>
      <c r="I277" s="80" t="s">
        <v>1647</v>
      </c>
      <c r="J277" s="80" t="s">
        <v>1372</v>
      </c>
      <c r="K277" t="s">
        <v>131</v>
      </c>
      <c r="L277" t="s">
        <v>129</v>
      </c>
      <c r="M277" t="s">
        <v>129</v>
      </c>
      <c r="N277" t="s">
        <v>129</v>
      </c>
      <c r="O277" s="54">
        <v>45342.778826018519</v>
      </c>
      <c r="P277" s="54">
        <v>45407.368566828707</v>
      </c>
      <c r="Q277" s="2">
        <v>45351</v>
      </c>
      <c r="R277" s="2">
        <v>45405</v>
      </c>
      <c r="S277" s="2">
        <v>45292</v>
      </c>
      <c r="T277" s="2">
        <v>45657</v>
      </c>
      <c r="U277" s="2">
        <v>45359</v>
      </c>
      <c r="V277" s="2">
        <v>45407</v>
      </c>
      <c r="W277">
        <f t="shared" si="16"/>
        <v>2</v>
      </c>
      <c r="X277">
        <f t="shared" si="17"/>
        <v>2024</v>
      </c>
      <c r="Y277">
        <f t="shared" si="18"/>
        <v>4</v>
      </c>
      <c r="Z277">
        <f t="shared" si="19"/>
        <v>2024</v>
      </c>
    </row>
    <row r="278" spans="1:26" x14ac:dyDescent="0.25">
      <c r="A278" s="80" t="s">
        <v>1932</v>
      </c>
      <c r="B278" t="s">
        <v>1373</v>
      </c>
      <c r="C278" t="s">
        <v>1933</v>
      </c>
      <c r="D278" t="s">
        <v>148</v>
      </c>
      <c r="E278" t="s">
        <v>135</v>
      </c>
      <c r="F278" t="s">
        <v>1774</v>
      </c>
      <c r="G278" t="s">
        <v>874</v>
      </c>
      <c r="H278" t="s">
        <v>128</v>
      </c>
      <c r="I278" s="80" t="s">
        <v>1785</v>
      </c>
      <c r="J278" s="80" t="s">
        <v>1895</v>
      </c>
      <c r="K278" t="s">
        <v>720</v>
      </c>
      <c r="L278" t="s">
        <v>1788</v>
      </c>
      <c r="M278" t="s">
        <v>129</v>
      </c>
      <c r="N278" t="s">
        <v>129</v>
      </c>
      <c r="O278" s="54">
        <v>45342.414452928242</v>
      </c>
      <c r="P278" s="54">
        <v>45391.644301793982</v>
      </c>
      <c r="Q278" s="2">
        <v>45358</v>
      </c>
      <c r="R278" s="2">
        <v>45385</v>
      </c>
      <c r="S278" s="2">
        <v>45292</v>
      </c>
      <c r="T278" s="2">
        <v>45657</v>
      </c>
      <c r="U278" s="2">
        <v>45358</v>
      </c>
      <c r="V278" s="2">
        <v>45391</v>
      </c>
      <c r="W278">
        <f t="shared" si="16"/>
        <v>2</v>
      </c>
      <c r="X278">
        <f t="shared" si="17"/>
        <v>2024</v>
      </c>
      <c r="Y278">
        <f t="shared" si="18"/>
        <v>4</v>
      </c>
      <c r="Z278">
        <f t="shared" si="19"/>
        <v>2024</v>
      </c>
    </row>
    <row r="279" spans="1:26" x14ac:dyDescent="0.25">
      <c r="A279" s="80" t="s">
        <v>1934</v>
      </c>
      <c r="B279" t="s">
        <v>1373</v>
      </c>
      <c r="C279" t="s">
        <v>1935</v>
      </c>
      <c r="D279" t="s">
        <v>148</v>
      </c>
      <c r="E279" t="s">
        <v>211</v>
      </c>
      <c r="F279" t="s">
        <v>998</v>
      </c>
      <c r="G279" t="s">
        <v>874</v>
      </c>
      <c r="H279" t="s">
        <v>128</v>
      </c>
      <c r="I279" s="80" t="s">
        <v>1785</v>
      </c>
      <c r="J279" s="80" t="s">
        <v>1895</v>
      </c>
      <c r="K279" t="s">
        <v>720</v>
      </c>
      <c r="L279" t="s">
        <v>129</v>
      </c>
      <c r="M279" t="s">
        <v>129</v>
      </c>
      <c r="N279" t="s">
        <v>129</v>
      </c>
      <c r="O279" s="54">
        <v>45342.413780949071</v>
      </c>
      <c r="P279" s="54">
        <v>45391.644316377315</v>
      </c>
      <c r="Q279" s="2">
        <v>45358</v>
      </c>
      <c r="R279" s="2">
        <v>45370</v>
      </c>
      <c r="S279" s="2">
        <v>45292</v>
      </c>
      <c r="T279" s="2">
        <v>45657</v>
      </c>
      <c r="U279" s="2">
        <v>45362</v>
      </c>
      <c r="V279" s="2">
        <v>45391</v>
      </c>
      <c r="W279">
        <f t="shared" si="16"/>
        <v>2</v>
      </c>
      <c r="X279">
        <f t="shared" si="17"/>
        <v>2024</v>
      </c>
      <c r="Y279">
        <f t="shared" si="18"/>
        <v>4</v>
      </c>
      <c r="Z279">
        <f t="shared" si="19"/>
        <v>2024</v>
      </c>
    </row>
    <row r="280" spans="1:26" x14ac:dyDescent="0.25">
      <c r="A280" s="80" t="s">
        <v>1936</v>
      </c>
      <c r="B280" t="s">
        <v>1348</v>
      </c>
      <c r="C280" t="s">
        <v>1937</v>
      </c>
      <c r="D280" t="s">
        <v>148</v>
      </c>
      <c r="E280" t="s">
        <v>211</v>
      </c>
      <c r="F280" t="s">
        <v>54</v>
      </c>
      <c r="G280" t="s">
        <v>103</v>
      </c>
      <c r="H280" t="s">
        <v>128</v>
      </c>
      <c r="I280" s="80" t="s">
        <v>1754</v>
      </c>
      <c r="J280" s="80" t="s">
        <v>201</v>
      </c>
      <c r="K280" t="s">
        <v>131</v>
      </c>
      <c r="L280" t="s">
        <v>129</v>
      </c>
      <c r="M280" t="s">
        <v>129</v>
      </c>
      <c r="N280" t="s">
        <v>129</v>
      </c>
      <c r="O280" s="54">
        <v>45342.409787974539</v>
      </c>
      <c r="P280" s="54">
        <v>45447.527503888887</v>
      </c>
      <c r="Q280" s="2">
        <v>45351</v>
      </c>
      <c r="R280" s="2">
        <v>45378</v>
      </c>
      <c r="S280" s="2">
        <v>45292</v>
      </c>
      <c r="T280" s="2">
        <v>45351</v>
      </c>
      <c r="U280" s="2">
        <v>45351</v>
      </c>
      <c r="V280" s="2">
        <v>45447</v>
      </c>
      <c r="W280">
        <f t="shared" si="16"/>
        <v>2</v>
      </c>
      <c r="X280">
        <f t="shared" si="17"/>
        <v>2024</v>
      </c>
      <c r="Y280">
        <f t="shared" si="18"/>
        <v>6</v>
      </c>
      <c r="Z280">
        <f t="shared" si="19"/>
        <v>2024</v>
      </c>
    </row>
    <row r="281" spans="1:26" x14ac:dyDescent="0.25">
      <c r="A281" s="80" t="s">
        <v>1938</v>
      </c>
      <c r="B281" t="s">
        <v>1373</v>
      </c>
      <c r="C281" t="s">
        <v>1939</v>
      </c>
      <c r="D281" t="s">
        <v>148</v>
      </c>
      <c r="E281" t="s">
        <v>416</v>
      </c>
      <c r="F281" t="s">
        <v>1651</v>
      </c>
      <c r="G281" t="s">
        <v>874</v>
      </c>
      <c r="H281" t="s">
        <v>128</v>
      </c>
      <c r="I281" s="80" t="s">
        <v>1791</v>
      </c>
      <c r="J281" s="80" t="s">
        <v>995</v>
      </c>
      <c r="K281" t="s">
        <v>720</v>
      </c>
      <c r="L281" t="s">
        <v>1720</v>
      </c>
      <c r="M281" t="s">
        <v>129</v>
      </c>
      <c r="N281" t="s">
        <v>129</v>
      </c>
      <c r="O281" s="54">
        <v>45341.967737303239</v>
      </c>
      <c r="P281" s="54">
        <v>45449.703567002318</v>
      </c>
      <c r="Q281" s="2">
        <v>45386</v>
      </c>
      <c r="R281" s="2">
        <v>45412</v>
      </c>
      <c r="S281" s="2">
        <v>45292</v>
      </c>
      <c r="T281" s="2">
        <v>45657</v>
      </c>
      <c r="U281" s="2">
        <v>45391</v>
      </c>
      <c r="V281" s="2">
        <v>45449</v>
      </c>
      <c r="W281">
        <f t="shared" si="16"/>
        <v>2</v>
      </c>
      <c r="X281">
        <f t="shared" si="17"/>
        <v>2024</v>
      </c>
      <c r="Y281">
        <f t="shared" si="18"/>
        <v>6</v>
      </c>
      <c r="Z281">
        <f t="shared" si="19"/>
        <v>2024</v>
      </c>
    </row>
    <row r="282" spans="1:26" x14ac:dyDescent="0.25">
      <c r="A282" s="80" t="s">
        <v>1940</v>
      </c>
      <c r="B282" t="s">
        <v>1373</v>
      </c>
      <c r="C282" t="s">
        <v>1941</v>
      </c>
      <c r="D282" t="s">
        <v>148</v>
      </c>
      <c r="E282" t="s">
        <v>950</v>
      </c>
      <c r="F282" t="s">
        <v>1538</v>
      </c>
      <c r="G282" t="s">
        <v>874</v>
      </c>
      <c r="H282" t="s">
        <v>128</v>
      </c>
      <c r="I282" s="80" t="s">
        <v>1384</v>
      </c>
      <c r="J282" s="80" t="s">
        <v>995</v>
      </c>
      <c r="K282" t="s">
        <v>720</v>
      </c>
      <c r="L282" t="s">
        <v>129</v>
      </c>
      <c r="M282" t="s">
        <v>129</v>
      </c>
      <c r="N282" t="s">
        <v>129</v>
      </c>
      <c r="O282" s="54">
        <v>45341.964872685188</v>
      </c>
      <c r="P282" s="54">
        <v>45456.580207094907</v>
      </c>
      <c r="Q282" s="2">
        <v>45427</v>
      </c>
      <c r="R282" s="2">
        <v>45440</v>
      </c>
      <c r="S282" s="2">
        <v>45292</v>
      </c>
      <c r="T282" s="2">
        <v>45657</v>
      </c>
      <c r="U282" s="2">
        <v>45429</v>
      </c>
      <c r="V282" s="2">
        <v>45456</v>
      </c>
      <c r="W282">
        <f t="shared" si="16"/>
        <v>2</v>
      </c>
      <c r="X282">
        <f t="shared" si="17"/>
        <v>2024</v>
      </c>
      <c r="Y282">
        <f t="shared" si="18"/>
        <v>6</v>
      </c>
      <c r="Z282">
        <f t="shared" si="19"/>
        <v>2024</v>
      </c>
    </row>
    <row r="283" spans="1:26" x14ac:dyDescent="0.25">
      <c r="A283" s="80" t="s">
        <v>1942</v>
      </c>
      <c r="B283" t="s">
        <v>1373</v>
      </c>
      <c r="C283" t="s">
        <v>1943</v>
      </c>
      <c r="D283" t="s">
        <v>148</v>
      </c>
      <c r="E283" t="s">
        <v>127</v>
      </c>
      <c r="F283" t="s">
        <v>1651</v>
      </c>
      <c r="G283" t="s">
        <v>874</v>
      </c>
      <c r="H283" t="s">
        <v>128</v>
      </c>
      <c r="I283" s="80" t="s">
        <v>1670</v>
      </c>
      <c r="J283" s="80" t="s">
        <v>995</v>
      </c>
      <c r="K283" t="s">
        <v>720</v>
      </c>
      <c r="L283" t="s">
        <v>129</v>
      </c>
      <c r="M283" t="s">
        <v>129</v>
      </c>
      <c r="N283" t="s">
        <v>129</v>
      </c>
      <c r="O283" s="54">
        <v>45341.962256030092</v>
      </c>
      <c r="P283" s="54">
        <v>45412.663536446758</v>
      </c>
      <c r="Q283" s="2">
        <v>45386</v>
      </c>
      <c r="R283" s="2">
        <v>45412</v>
      </c>
      <c r="S283" s="2">
        <v>44986</v>
      </c>
      <c r="T283" s="2">
        <v>45291</v>
      </c>
      <c r="U283" s="2">
        <v>45386</v>
      </c>
      <c r="V283" s="2">
        <v>45412</v>
      </c>
      <c r="W283">
        <f t="shared" si="16"/>
        <v>2</v>
      </c>
      <c r="X283">
        <f t="shared" si="17"/>
        <v>2024</v>
      </c>
      <c r="Y283">
        <f t="shared" si="18"/>
        <v>4</v>
      </c>
      <c r="Z283">
        <f t="shared" si="19"/>
        <v>2024</v>
      </c>
    </row>
    <row r="284" spans="1:26" x14ac:dyDescent="0.25">
      <c r="A284" s="80" t="s">
        <v>1944</v>
      </c>
      <c r="B284" t="s">
        <v>1373</v>
      </c>
      <c r="C284" t="s">
        <v>1945</v>
      </c>
      <c r="D284" t="s">
        <v>148</v>
      </c>
      <c r="E284" t="s">
        <v>950</v>
      </c>
      <c r="F284" t="s">
        <v>1774</v>
      </c>
      <c r="G284" t="s">
        <v>806</v>
      </c>
      <c r="H284" t="s">
        <v>128</v>
      </c>
      <c r="I284" s="80" t="s">
        <v>1794</v>
      </c>
      <c r="J284" s="80" t="s">
        <v>1895</v>
      </c>
      <c r="K284" t="s">
        <v>720</v>
      </c>
      <c r="L284" t="s">
        <v>129</v>
      </c>
      <c r="M284" t="s">
        <v>129</v>
      </c>
      <c r="N284" t="s">
        <v>129</v>
      </c>
      <c r="O284" s="54">
        <v>45341.957546990743</v>
      </c>
      <c r="P284" s="54">
        <v>45391.644299525462</v>
      </c>
      <c r="Q284" s="2">
        <v>45358</v>
      </c>
      <c r="R284" s="2">
        <v>45385</v>
      </c>
      <c r="S284" s="2">
        <v>45292</v>
      </c>
      <c r="T284" s="2">
        <v>45657</v>
      </c>
      <c r="U284" s="2">
        <v>45358</v>
      </c>
      <c r="V284" s="2">
        <v>45391</v>
      </c>
      <c r="W284">
        <f t="shared" si="16"/>
        <v>2</v>
      </c>
      <c r="X284">
        <f t="shared" si="17"/>
        <v>2024</v>
      </c>
      <c r="Y284">
        <f t="shared" si="18"/>
        <v>4</v>
      </c>
      <c r="Z284">
        <f t="shared" si="19"/>
        <v>2024</v>
      </c>
    </row>
    <row r="285" spans="1:26" x14ac:dyDescent="0.25">
      <c r="A285" s="80" t="s">
        <v>1946</v>
      </c>
      <c r="B285" t="s">
        <v>1373</v>
      </c>
      <c r="C285" t="s">
        <v>1947</v>
      </c>
      <c r="D285" t="s">
        <v>148</v>
      </c>
      <c r="E285" t="s">
        <v>416</v>
      </c>
      <c r="F285" t="s">
        <v>1774</v>
      </c>
      <c r="G285" t="s">
        <v>806</v>
      </c>
      <c r="H285" t="s">
        <v>128</v>
      </c>
      <c r="I285" s="80" t="s">
        <v>1794</v>
      </c>
      <c r="J285" s="80" t="s">
        <v>1895</v>
      </c>
      <c r="K285" t="s">
        <v>720</v>
      </c>
      <c r="L285" t="s">
        <v>1788</v>
      </c>
      <c r="M285" t="s">
        <v>129</v>
      </c>
      <c r="N285" t="s">
        <v>129</v>
      </c>
      <c r="O285" s="54">
        <v>45341.956042534723</v>
      </c>
      <c r="P285" s="54">
        <v>45391.64430068287</v>
      </c>
      <c r="Q285" s="2">
        <v>45358</v>
      </c>
      <c r="R285" s="2">
        <v>45385</v>
      </c>
      <c r="S285" s="2">
        <v>45292</v>
      </c>
      <c r="T285" s="2">
        <v>45657</v>
      </c>
      <c r="U285" s="2">
        <v>45358</v>
      </c>
      <c r="V285" s="2">
        <v>45391</v>
      </c>
      <c r="W285">
        <f t="shared" si="16"/>
        <v>2</v>
      </c>
      <c r="X285">
        <f t="shared" si="17"/>
        <v>2024</v>
      </c>
      <c r="Y285">
        <f t="shared" si="18"/>
        <v>4</v>
      </c>
      <c r="Z285">
        <f t="shared" si="19"/>
        <v>2024</v>
      </c>
    </row>
    <row r="286" spans="1:26" x14ac:dyDescent="0.25">
      <c r="A286" s="80" t="s">
        <v>395</v>
      </c>
      <c r="B286" t="s">
        <v>124</v>
      </c>
      <c r="C286" t="s">
        <v>396</v>
      </c>
      <c r="D286" t="s">
        <v>148</v>
      </c>
      <c r="E286" t="s">
        <v>135</v>
      </c>
      <c r="F286" t="s">
        <v>53</v>
      </c>
      <c r="G286" t="s">
        <v>104</v>
      </c>
      <c r="H286" t="s">
        <v>128</v>
      </c>
      <c r="I286" s="80" t="s">
        <v>297</v>
      </c>
      <c r="J286" s="80" t="s">
        <v>130</v>
      </c>
      <c r="K286" t="s">
        <v>131</v>
      </c>
      <c r="L286" t="s">
        <v>129</v>
      </c>
      <c r="M286" t="s">
        <v>570</v>
      </c>
      <c r="N286" t="s">
        <v>129</v>
      </c>
      <c r="O286" s="54">
        <v>45341.711597789355</v>
      </c>
      <c r="P286" s="54">
        <v>45369.441932071757</v>
      </c>
      <c r="Q286" s="2">
        <v>45337</v>
      </c>
      <c r="R286" s="2">
        <v>45364</v>
      </c>
      <c r="S286" s="2">
        <v>45292</v>
      </c>
      <c r="T286" s="2">
        <v>45657</v>
      </c>
      <c r="U286" s="2">
        <v>45342</v>
      </c>
      <c r="V286" s="2">
        <v>45369</v>
      </c>
      <c r="W286">
        <f t="shared" si="16"/>
        <v>2</v>
      </c>
      <c r="X286">
        <f t="shared" si="17"/>
        <v>2024</v>
      </c>
      <c r="Y286">
        <f t="shared" si="18"/>
        <v>3</v>
      </c>
      <c r="Z286">
        <f t="shared" si="19"/>
        <v>2024</v>
      </c>
    </row>
    <row r="287" spans="1:26" x14ac:dyDescent="0.25">
      <c r="A287" s="80" t="s">
        <v>1948</v>
      </c>
      <c r="B287" t="s">
        <v>1445</v>
      </c>
      <c r="C287" t="s">
        <v>1949</v>
      </c>
      <c r="D287" t="s">
        <v>148</v>
      </c>
      <c r="E287" t="s">
        <v>288</v>
      </c>
      <c r="F287" t="s">
        <v>54</v>
      </c>
      <c r="G287" t="s">
        <v>102</v>
      </c>
      <c r="H287" t="s">
        <v>212</v>
      </c>
      <c r="I287" s="80" t="s">
        <v>200</v>
      </c>
      <c r="J287" s="80" t="s">
        <v>201</v>
      </c>
      <c r="K287" t="s">
        <v>131</v>
      </c>
      <c r="L287" t="s">
        <v>129</v>
      </c>
      <c r="M287" t="s">
        <v>129</v>
      </c>
      <c r="N287" t="s">
        <v>129</v>
      </c>
      <c r="O287" s="54">
        <v>45341.680017280094</v>
      </c>
      <c r="P287" s="54">
        <v>45407.368549965278</v>
      </c>
      <c r="Q287" s="2">
        <v>45351</v>
      </c>
      <c r="R287" s="2">
        <v>45378</v>
      </c>
      <c r="S287" s="2">
        <v>45292</v>
      </c>
      <c r="T287" s="2">
        <v>45351</v>
      </c>
      <c r="U287" s="2">
        <v>45357</v>
      </c>
      <c r="V287" s="2">
        <v>45407</v>
      </c>
      <c r="W287">
        <f t="shared" si="16"/>
        <v>2</v>
      </c>
      <c r="X287">
        <f t="shared" si="17"/>
        <v>2024</v>
      </c>
      <c r="Y287">
        <f t="shared" si="18"/>
        <v>4</v>
      </c>
      <c r="Z287">
        <f t="shared" si="19"/>
        <v>2024</v>
      </c>
    </row>
    <row r="288" spans="1:26" x14ac:dyDescent="0.25">
      <c r="A288" s="80" t="s">
        <v>1950</v>
      </c>
      <c r="B288" t="s">
        <v>1373</v>
      </c>
      <c r="C288" t="s">
        <v>1951</v>
      </c>
      <c r="D288" t="s">
        <v>148</v>
      </c>
      <c r="E288" t="s">
        <v>416</v>
      </c>
      <c r="F288" t="s">
        <v>1774</v>
      </c>
      <c r="G288" t="s">
        <v>806</v>
      </c>
      <c r="H288" t="s">
        <v>212</v>
      </c>
      <c r="I288" s="80" t="s">
        <v>1663</v>
      </c>
      <c r="J288" s="80" t="s">
        <v>1393</v>
      </c>
      <c r="K288" t="s">
        <v>720</v>
      </c>
      <c r="L288" t="s">
        <v>1952</v>
      </c>
      <c r="M288" t="s">
        <v>129</v>
      </c>
      <c r="N288" t="s">
        <v>129</v>
      </c>
      <c r="O288" s="54">
        <v>45338.525234699075</v>
      </c>
      <c r="P288" s="54">
        <v>45391.644287337964</v>
      </c>
      <c r="Q288" s="2">
        <v>45344</v>
      </c>
      <c r="R288" s="2">
        <v>45385</v>
      </c>
      <c r="S288" t="s">
        <v>129</v>
      </c>
      <c r="T288" t="s">
        <v>129</v>
      </c>
      <c r="U288" s="2">
        <v>45344</v>
      </c>
      <c r="V288" s="2">
        <v>45391</v>
      </c>
      <c r="W288">
        <f t="shared" si="16"/>
        <v>2</v>
      </c>
      <c r="X288">
        <f t="shared" si="17"/>
        <v>2024</v>
      </c>
      <c r="Y288">
        <f t="shared" si="18"/>
        <v>4</v>
      </c>
      <c r="Z288">
        <f t="shared" si="19"/>
        <v>2024</v>
      </c>
    </row>
    <row r="289" spans="1:26" x14ac:dyDescent="0.25">
      <c r="A289" s="80" t="s">
        <v>1953</v>
      </c>
      <c r="B289" t="s">
        <v>1445</v>
      </c>
      <c r="C289" t="s">
        <v>1954</v>
      </c>
      <c r="D289" t="s">
        <v>148</v>
      </c>
      <c r="E289" t="s">
        <v>135</v>
      </c>
      <c r="F289" t="s">
        <v>53</v>
      </c>
      <c r="G289" t="s">
        <v>104</v>
      </c>
      <c r="H289" t="s">
        <v>128</v>
      </c>
      <c r="I289" s="80" t="s">
        <v>1563</v>
      </c>
      <c r="J289" s="80" t="s">
        <v>1448</v>
      </c>
      <c r="K289" t="s">
        <v>131</v>
      </c>
      <c r="L289" t="s">
        <v>129</v>
      </c>
      <c r="M289" t="s">
        <v>129</v>
      </c>
      <c r="N289" t="s">
        <v>129</v>
      </c>
      <c r="O289" s="54">
        <v>45337.505326585648</v>
      </c>
      <c r="P289" s="54">
        <v>45369.441929513887</v>
      </c>
      <c r="Q289" s="2">
        <v>45337</v>
      </c>
      <c r="R289" s="2">
        <v>45349</v>
      </c>
      <c r="S289" s="2">
        <v>45292</v>
      </c>
      <c r="T289" s="2">
        <v>45657</v>
      </c>
      <c r="U289" s="2">
        <v>45338</v>
      </c>
      <c r="V289" s="2">
        <v>45369</v>
      </c>
      <c r="W289">
        <f t="shared" si="16"/>
        <v>2</v>
      </c>
      <c r="X289">
        <f t="shared" si="17"/>
        <v>2024</v>
      </c>
      <c r="Y289">
        <f t="shared" si="18"/>
        <v>3</v>
      </c>
      <c r="Z289">
        <f t="shared" si="19"/>
        <v>2024</v>
      </c>
    </row>
    <row r="290" spans="1:26" x14ac:dyDescent="0.25">
      <c r="A290" s="80" t="s">
        <v>1955</v>
      </c>
      <c r="B290" t="s">
        <v>1445</v>
      </c>
      <c r="C290" t="s">
        <v>1956</v>
      </c>
      <c r="D290" t="s">
        <v>148</v>
      </c>
      <c r="E290" t="s">
        <v>127</v>
      </c>
      <c r="F290" t="s">
        <v>54</v>
      </c>
      <c r="G290" t="s">
        <v>102</v>
      </c>
      <c r="H290" t="s">
        <v>128</v>
      </c>
      <c r="I290" s="80" t="s">
        <v>1447</v>
      </c>
      <c r="J290" s="80" t="s">
        <v>1448</v>
      </c>
      <c r="K290" t="s">
        <v>131</v>
      </c>
      <c r="L290" t="s">
        <v>129</v>
      </c>
      <c r="M290" t="s">
        <v>129</v>
      </c>
      <c r="N290" t="s">
        <v>129</v>
      </c>
      <c r="O290" s="54">
        <v>45337.457508067127</v>
      </c>
      <c r="P290" s="54">
        <v>45378.378063206015</v>
      </c>
      <c r="Q290" s="2">
        <v>45351</v>
      </c>
      <c r="R290" s="2">
        <v>45378</v>
      </c>
      <c r="S290" s="2">
        <v>45292</v>
      </c>
      <c r="T290" s="2">
        <v>45657</v>
      </c>
      <c r="U290" s="2">
        <v>45363</v>
      </c>
      <c r="V290" s="2">
        <v>45378</v>
      </c>
      <c r="W290">
        <f t="shared" si="16"/>
        <v>2</v>
      </c>
      <c r="X290">
        <f t="shared" si="17"/>
        <v>2024</v>
      </c>
      <c r="Y290">
        <f t="shared" si="18"/>
        <v>3</v>
      </c>
      <c r="Z290">
        <f t="shared" si="19"/>
        <v>2024</v>
      </c>
    </row>
    <row r="291" spans="1:26" x14ac:dyDescent="0.25">
      <c r="A291" s="80" t="s">
        <v>1957</v>
      </c>
      <c r="B291" t="s">
        <v>1445</v>
      </c>
      <c r="C291" t="s">
        <v>1958</v>
      </c>
      <c r="D291" t="s">
        <v>148</v>
      </c>
      <c r="E291" t="s">
        <v>416</v>
      </c>
      <c r="F291" t="s">
        <v>53</v>
      </c>
      <c r="G291" t="s">
        <v>104</v>
      </c>
      <c r="H291" t="s">
        <v>128</v>
      </c>
      <c r="I291" s="80" t="s">
        <v>1927</v>
      </c>
      <c r="J291" s="80" t="s">
        <v>1448</v>
      </c>
      <c r="K291" t="s">
        <v>131</v>
      </c>
      <c r="L291" t="s">
        <v>129</v>
      </c>
      <c r="M291" t="s">
        <v>129</v>
      </c>
      <c r="N291" t="s">
        <v>129</v>
      </c>
      <c r="O291" s="54">
        <v>45337.384109305553</v>
      </c>
      <c r="P291" s="54">
        <v>45369.44192928241</v>
      </c>
      <c r="Q291" s="2">
        <v>45337</v>
      </c>
      <c r="R291" s="2">
        <v>45364</v>
      </c>
      <c r="S291" s="2">
        <v>45292</v>
      </c>
      <c r="T291" s="2">
        <v>45657</v>
      </c>
      <c r="U291" s="2">
        <v>45344</v>
      </c>
      <c r="V291" s="2">
        <v>45369</v>
      </c>
      <c r="W291">
        <f t="shared" si="16"/>
        <v>2</v>
      </c>
      <c r="X291">
        <f t="shared" si="17"/>
        <v>2024</v>
      </c>
      <c r="Y291">
        <f t="shared" si="18"/>
        <v>3</v>
      </c>
      <c r="Z291">
        <f t="shared" si="19"/>
        <v>2024</v>
      </c>
    </row>
    <row r="292" spans="1:26" x14ac:dyDescent="0.25">
      <c r="A292" s="80" t="s">
        <v>415</v>
      </c>
      <c r="B292" t="s">
        <v>124</v>
      </c>
      <c r="C292" t="s">
        <v>414</v>
      </c>
      <c r="D292" t="s">
        <v>148</v>
      </c>
      <c r="E292" t="s">
        <v>416</v>
      </c>
      <c r="F292" t="s">
        <v>56</v>
      </c>
      <c r="G292" t="s">
        <v>104</v>
      </c>
      <c r="H292" t="s">
        <v>212</v>
      </c>
      <c r="I292" t="s">
        <v>129</v>
      </c>
      <c r="J292" s="80" t="s">
        <v>130</v>
      </c>
      <c r="K292" t="s">
        <v>131</v>
      </c>
      <c r="L292" t="s">
        <v>129</v>
      </c>
      <c r="M292" t="s">
        <v>129</v>
      </c>
      <c r="N292" t="s">
        <v>129</v>
      </c>
      <c r="O292" s="54">
        <v>45336.710827337964</v>
      </c>
      <c r="P292" s="54">
        <v>45407.368727905094</v>
      </c>
      <c r="Q292" s="2">
        <v>45337</v>
      </c>
      <c r="R292" s="2">
        <v>45364</v>
      </c>
      <c r="S292" s="2">
        <v>45292</v>
      </c>
      <c r="T292" s="2">
        <v>45657</v>
      </c>
      <c r="U292" s="2">
        <v>45348</v>
      </c>
      <c r="V292" s="2">
        <v>45407</v>
      </c>
      <c r="W292">
        <f t="shared" si="16"/>
        <v>2</v>
      </c>
      <c r="X292">
        <f t="shared" si="17"/>
        <v>2024</v>
      </c>
      <c r="Y292">
        <f t="shared" si="18"/>
        <v>4</v>
      </c>
      <c r="Z292">
        <f t="shared" si="19"/>
        <v>2024</v>
      </c>
    </row>
    <row r="293" spans="1:26" x14ac:dyDescent="0.25">
      <c r="A293" s="80" t="s">
        <v>418</v>
      </c>
      <c r="B293" t="s">
        <v>124</v>
      </c>
      <c r="C293" t="s">
        <v>419</v>
      </c>
      <c r="D293" t="s">
        <v>148</v>
      </c>
      <c r="E293" t="s">
        <v>135</v>
      </c>
      <c r="F293" t="s">
        <v>54</v>
      </c>
      <c r="G293" t="s">
        <v>104</v>
      </c>
      <c r="H293" t="s">
        <v>212</v>
      </c>
      <c r="I293" t="s">
        <v>129</v>
      </c>
      <c r="J293" s="80" t="s">
        <v>130</v>
      </c>
      <c r="K293" t="s">
        <v>131</v>
      </c>
      <c r="L293" t="s">
        <v>129</v>
      </c>
      <c r="M293" t="s">
        <v>129</v>
      </c>
      <c r="N293" t="s">
        <v>129</v>
      </c>
      <c r="O293" s="54">
        <v>45336.707336805557</v>
      </c>
      <c r="P293" s="54">
        <v>45378.378052569446</v>
      </c>
      <c r="Q293" s="2">
        <v>45337</v>
      </c>
      <c r="R293" s="2">
        <v>45349</v>
      </c>
      <c r="S293" s="2">
        <v>45292</v>
      </c>
      <c r="T293" s="2">
        <v>45657</v>
      </c>
      <c r="U293" s="2">
        <v>45348</v>
      </c>
      <c r="V293" s="2">
        <v>45378</v>
      </c>
      <c r="W293">
        <f t="shared" si="16"/>
        <v>2</v>
      </c>
      <c r="X293">
        <f t="shared" si="17"/>
        <v>2024</v>
      </c>
      <c r="Y293">
        <f t="shared" si="18"/>
        <v>3</v>
      </c>
      <c r="Z293">
        <f t="shared" si="19"/>
        <v>2024</v>
      </c>
    </row>
    <row r="294" spans="1:26" x14ac:dyDescent="0.25">
      <c r="A294" s="80" t="s">
        <v>1959</v>
      </c>
      <c r="B294" t="s">
        <v>1373</v>
      </c>
      <c r="C294" t="s">
        <v>1960</v>
      </c>
      <c r="D294" t="s">
        <v>148</v>
      </c>
      <c r="E294" t="s">
        <v>211</v>
      </c>
      <c r="F294" t="s">
        <v>1961</v>
      </c>
      <c r="G294" t="s">
        <v>806</v>
      </c>
      <c r="H294" t="s">
        <v>128</v>
      </c>
      <c r="I294" s="80" t="s">
        <v>1962</v>
      </c>
      <c r="J294" s="80" t="s">
        <v>1895</v>
      </c>
      <c r="K294" t="s">
        <v>720</v>
      </c>
      <c r="L294" t="s">
        <v>129</v>
      </c>
      <c r="M294" t="s">
        <v>129</v>
      </c>
      <c r="N294" t="s">
        <v>129</v>
      </c>
      <c r="O294" s="54">
        <v>45336.514016828703</v>
      </c>
      <c r="P294" s="54">
        <v>45391.64430417824</v>
      </c>
      <c r="Q294" s="2">
        <v>45343</v>
      </c>
      <c r="R294" s="2">
        <v>45356</v>
      </c>
      <c r="S294" s="2">
        <v>45292</v>
      </c>
      <c r="T294" s="2">
        <v>45657</v>
      </c>
      <c r="U294" s="2">
        <v>45344</v>
      </c>
      <c r="V294" s="2">
        <v>45391</v>
      </c>
      <c r="W294">
        <f t="shared" si="16"/>
        <v>2</v>
      </c>
      <c r="X294">
        <f t="shared" si="17"/>
        <v>2024</v>
      </c>
      <c r="Y294">
        <f t="shared" si="18"/>
        <v>4</v>
      </c>
      <c r="Z294">
        <f t="shared" si="19"/>
        <v>2024</v>
      </c>
    </row>
    <row r="295" spans="1:26" x14ac:dyDescent="0.25">
      <c r="A295" s="80" t="s">
        <v>1963</v>
      </c>
      <c r="B295" t="s">
        <v>1373</v>
      </c>
      <c r="C295" t="s">
        <v>1964</v>
      </c>
      <c r="D295" t="s">
        <v>148</v>
      </c>
      <c r="E295" t="s">
        <v>211</v>
      </c>
      <c r="F295" t="s">
        <v>1961</v>
      </c>
      <c r="G295" t="s">
        <v>806</v>
      </c>
      <c r="H295" t="s">
        <v>128</v>
      </c>
      <c r="I295" s="80" t="s">
        <v>1962</v>
      </c>
      <c r="J295" s="80" t="s">
        <v>1895</v>
      </c>
      <c r="K295" t="s">
        <v>720</v>
      </c>
      <c r="L295" t="s">
        <v>129</v>
      </c>
      <c r="M295" t="s">
        <v>129</v>
      </c>
      <c r="N295" t="s">
        <v>129</v>
      </c>
      <c r="O295" s="54">
        <v>45336.513734641201</v>
      </c>
      <c r="P295" s="54">
        <v>45391.644298090279</v>
      </c>
      <c r="Q295" s="2">
        <v>45343</v>
      </c>
      <c r="R295" s="2">
        <v>45356</v>
      </c>
      <c r="S295" s="2">
        <v>45292</v>
      </c>
      <c r="T295" s="2">
        <v>45657</v>
      </c>
      <c r="U295" s="2">
        <v>45344</v>
      </c>
      <c r="V295" s="2">
        <v>45391</v>
      </c>
      <c r="W295">
        <f t="shared" si="16"/>
        <v>2</v>
      </c>
      <c r="X295">
        <f t="shared" si="17"/>
        <v>2024</v>
      </c>
      <c r="Y295">
        <f t="shared" si="18"/>
        <v>4</v>
      </c>
      <c r="Z295">
        <f t="shared" si="19"/>
        <v>2024</v>
      </c>
    </row>
    <row r="296" spans="1:26" x14ac:dyDescent="0.25">
      <c r="A296" s="80" t="s">
        <v>1965</v>
      </c>
      <c r="B296" t="s">
        <v>1373</v>
      </c>
      <c r="C296" t="s">
        <v>1966</v>
      </c>
      <c r="D296" t="s">
        <v>148</v>
      </c>
      <c r="E296" t="s">
        <v>135</v>
      </c>
      <c r="F296" t="s">
        <v>1774</v>
      </c>
      <c r="G296" t="s">
        <v>806</v>
      </c>
      <c r="H296" t="s">
        <v>212</v>
      </c>
      <c r="I296" s="80" t="s">
        <v>1962</v>
      </c>
      <c r="J296" s="80" t="s">
        <v>1895</v>
      </c>
      <c r="K296" t="s">
        <v>720</v>
      </c>
      <c r="L296" t="s">
        <v>1952</v>
      </c>
      <c r="M296" t="s">
        <v>129</v>
      </c>
      <c r="N296" t="s">
        <v>129</v>
      </c>
      <c r="O296" s="54">
        <v>45336.446087349534</v>
      </c>
      <c r="P296" s="54">
        <v>45391.644305405091</v>
      </c>
      <c r="Q296" s="2">
        <v>45358</v>
      </c>
      <c r="R296" s="2">
        <v>45370</v>
      </c>
      <c r="S296" s="2">
        <v>45108</v>
      </c>
      <c r="T296" s="2">
        <v>45291</v>
      </c>
      <c r="U296" s="2">
        <v>45348</v>
      </c>
      <c r="V296" s="2">
        <v>45391</v>
      </c>
      <c r="W296">
        <f t="shared" si="16"/>
        <v>2</v>
      </c>
      <c r="X296">
        <f t="shared" si="17"/>
        <v>2024</v>
      </c>
      <c r="Y296">
        <f t="shared" si="18"/>
        <v>4</v>
      </c>
      <c r="Z296">
        <f t="shared" si="19"/>
        <v>2024</v>
      </c>
    </row>
    <row r="297" spans="1:26" x14ac:dyDescent="0.25">
      <c r="A297" s="80" t="s">
        <v>1967</v>
      </c>
      <c r="B297" t="s">
        <v>1348</v>
      </c>
      <c r="C297" t="s">
        <v>1968</v>
      </c>
      <c r="D297" t="s">
        <v>148</v>
      </c>
      <c r="E297" t="s">
        <v>135</v>
      </c>
      <c r="F297" t="s">
        <v>53</v>
      </c>
      <c r="G297" t="s">
        <v>102</v>
      </c>
      <c r="H297" t="s">
        <v>212</v>
      </c>
      <c r="I297" s="80" t="s">
        <v>1969</v>
      </c>
      <c r="J297" s="80" t="s">
        <v>1970</v>
      </c>
      <c r="K297" t="s">
        <v>131</v>
      </c>
      <c r="L297" t="s">
        <v>129</v>
      </c>
      <c r="M297" t="s">
        <v>129</v>
      </c>
      <c r="N297" t="s">
        <v>129</v>
      </c>
      <c r="O297" s="54">
        <v>45336.433713784725</v>
      </c>
      <c r="P297" s="54">
        <v>45369.441929340275</v>
      </c>
      <c r="Q297" s="2">
        <v>45337</v>
      </c>
      <c r="R297" s="2">
        <v>45364</v>
      </c>
      <c r="S297" s="2">
        <v>45293</v>
      </c>
      <c r="T297" s="2">
        <v>45504</v>
      </c>
      <c r="U297" s="2">
        <v>45338</v>
      </c>
      <c r="V297" s="2">
        <v>45369</v>
      </c>
      <c r="W297">
        <f t="shared" si="16"/>
        <v>2</v>
      </c>
      <c r="X297">
        <f t="shared" si="17"/>
        <v>2024</v>
      </c>
      <c r="Y297">
        <f t="shared" si="18"/>
        <v>3</v>
      </c>
      <c r="Z297">
        <f t="shared" si="19"/>
        <v>2024</v>
      </c>
    </row>
    <row r="298" spans="1:26" x14ac:dyDescent="0.25">
      <c r="A298" s="80" t="s">
        <v>996</v>
      </c>
      <c r="B298" t="s">
        <v>124</v>
      </c>
      <c r="C298" t="s">
        <v>997</v>
      </c>
      <c r="D298" t="s">
        <v>148</v>
      </c>
      <c r="E298" t="s">
        <v>288</v>
      </c>
      <c r="F298" t="s">
        <v>998</v>
      </c>
      <c r="G298" t="s">
        <v>874</v>
      </c>
      <c r="H298" t="s">
        <v>128</v>
      </c>
      <c r="I298" t="s">
        <v>129</v>
      </c>
      <c r="J298" s="80" t="s">
        <v>719</v>
      </c>
      <c r="K298" t="s">
        <v>720</v>
      </c>
      <c r="L298" t="s">
        <v>129</v>
      </c>
      <c r="M298" t="s">
        <v>570</v>
      </c>
      <c r="N298" t="s">
        <v>129</v>
      </c>
      <c r="O298" s="54">
        <v>45336.369155474538</v>
      </c>
      <c r="P298" s="54">
        <v>45391.644289108794</v>
      </c>
      <c r="Q298" s="2">
        <v>45357</v>
      </c>
      <c r="R298" s="2">
        <v>45370</v>
      </c>
      <c r="S298" s="2">
        <v>45292</v>
      </c>
      <c r="T298" s="2">
        <v>45657</v>
      </c>
      <c r="U298" s="2">
        <v>45358</v>
      </c>
      <c r="V298" s="2">
        <v>45391</v>
      </c>
      <c r="W298">
        <f t="shared" si="16"/>
        <v>2</v>
      </c>
      <c r="X298">
        <f t="shared" si="17"/>
        <v>2024</v>
      </c>
      <c r="Y298">
        <f t="shared" si="18"/>
        <v>4</v>
      </c>
      <c r="Z298">
        <f t="shared" si="19"/>
        <v>2024</v>
      </c>
    </row>
    <row r="299" spans="1:26" x14ac:dyDescent="0.25">
      <c r="A299" s="80" t="s">
        <v>1971</v>
      </c>
      <c r="B299" t="s">
        <v>1348</v>
      </c>
      <c r="C299" t="s">
        <v>1972</v>
      </c>
      <c r="D299" t="s">
        <v>148</v>
      </c>
      <c r="E299" t="s">
        <v>211</v>
      </c>
      <c r="F299" t="s">
        <v>890</v>
      </c>
      <c r="G299" t="s">
        <v>806</v>
      </c>
      <c r="H299" t="s">
        <v>128</v>
      </c>
      <c r="I299" s="80" t="s">
        <v>1973</v>
      </c>
      <c r="J299" s="80" t="s">
        <v>995</v>
      </c>
      <c r="K299" t="s">
        <v>720</v>
      </c>
      <c r="L299" t="s">
        <v>129</v>
      </c>
      <c r="M299" t="s">
        <v>129</v>
      </c>
      <c r="N299" t="s">
        <v>129</v>
      </c>
      <c r="O299" s="54">
        <v>45335.741954560188</v>
      </c>
      <c r="P299" s="54">
        <v>45441.383168877313</v>
      </c>
      <c r="Q299" s="2">
        <v>45413</v>
      </c>
      <c r="R299" s="2">
        <v>45426</v>
      </c>
      <c r="S299" s="2">
        <v>45292</v>
      </c>
      <c r="T299" s="2">
        <v>45657</v>
      </c>
      <c r="U299" s="2">
        <v>45414</v>
      </c>
      <c r="V299" s="2">
        <v>45441</v>
      </c>
      <c r="W299">
        <f t="shared" si="16"/>
        <v>2</v>
      </c>
      <c r="X299">
        <f t="shared" si="17"/>
        <v>2024</v>
      </c>
      <c r="Y299">
        <f t="shared" si="18"/>
        <v>5</v>
      </c>
      <c r="Z299">
        <f t="shared" si="19"/>
        <v>2024</v>
      </c>
    </row>
    <row r="300" spans="1:26" x14ac:dyDescent="0.25">
      <c r="A300" s="80" t="s">
        <v>1974</v>
      </c>
      <c r="B300" t="s">
        <v>1348</v>
      </c>
      <c r="C300" t="s">
        <v>1975</v>
      </c>
      <c r="D300" t="s">
        <v>148</v>
      </c>
      <c r="E300" t="s">
        <v>135</v>
      </c>
      <c r="F300" t="s">
        <v>998</v>
      </c>
      <c r="G300" t="s">
        <v>806</v>
      </c>
      <c r="H300" t="s">
        <v>128</v>
      </c>
      <c r="I300" s="80" t="s">
        <v>1976</v>
      </c>
      <c r="J300" s="80" t="s">
        <v>995</v>
      </c>
      <c r="K300" t="s">
        <v>720</v>
      </c>
      <c r="L300" t="s">
        <v>129</v>
      </c>
      <c r="M300" t="s">
        <v>129</v>
      </c>
      <c r="N300" t="s">
        <v>129</v>
      </c>
      <c r="O300" s="54">
        <v>45335.3806630787</v>
      </c>
      <c r="P300" s="54">
        <v>45391.644297349536</v>
      </c>
      <c r="Q300" s="2">
        <v>45357</v>
      </c>
      <c r="R300" s="2">
        <v>45370</v>
      </c>
      <c r="S300" s="2">
        <v>45292</v>
      </c>
      <c r="T300" s="2">
        <v>45657</v>
      </c>
      <c r="U300" s="2">
        <v>45358</v>
      </c>
      <c r="V300" s="2">
        <v>45391</v>
      </c>
      <c r="W300">
        <f t="shared" si="16"/>
        <v>2</v>
      </c>
      <c r="X300">
        <f t="shared" si="17"/>
        <v>2024</v>
      </c>
      <c r="Y300">
        <f t="shared" si="18"/>
        <v>4</v>
      </c>
      <c r="Z300">
        <f t="shared" si="19"/>
        <v>2024</v>
      </c>
    </row>
    <row r="301" spans="1:26" x14ac:dyDescent="0.25">
      <c r="A301" s="80" t="s">
        <v>1977</v>
      </c>
      <c r="B301" t="s">
        <v>1445</v>
      </c>
      <c r="C301" t="s">
        <v>1978</v>
      </c>
      <c r="D301" t="s">
        <v>148</v>
      </c>
      <c r="E301" t="s">
        <v>288</v>
      </c>
      <c r="F301" t="s">
        <v>53</v>
      </c>
      <c r="G301" t="s">
        <v>102</v>
      </c>
      <c r="H301" t="s">
        <v>128</v>
      </c>
      <c r="I301" s="80" t="s">
        <v>1979</v>
      </c>
      <c r="J301" s="80" t="s">
        <v>1980</v>
      </c>
      <c r="K301" t="s">
        <v>131</v>
      </c>
      <c r="L301" t="s">
        <v>129</v>
      </c>
      <c r="M301" t="s">
        <v>129</v>
      </c>
      <c r="N301" t="s">
        <v>129</v>
      </c>
      <c r="O301" s="54">
        <v>45334.71175185185</v>
      </c>
      <c r="P301" s="54">
        <v>45369.441946608793</v>
      </c>
      <c r="Q301" s="2">
        <v>45337</v>
      </c>
      <c r="R301" s="2">
        <v>45349</v>
      </c>
      <c r="S301" s="2">
        <v>45292</v>
      </c>
      <c r="T301" s="2">
        <v>45382</v>
      </c>
      <c r="U301" s="2">
        <v>45337</v>
      </c>
      <c r="V301" s="2">
        <v>45369</v>
      </c>
      <c r="W301">
        <f t="shared" si="16"/>
        <v>2</v>
      </c>
      <c r="X301">
        <f t="shared" si="17"/>
        <v>2024</v>
      </c>
      <c r="Y301">
        <f t="shared" si="18"/>
        <v>3</v>
      </c>
      <c r="Z301">
        <f t="shared" si="19"/>
        <v>2024</v>
      </c>
    </row>
    <row r="302" spans="1:26" x14ac:dyDescent="0.25">
      <c r="A302" s="80" t="s">
        <v>1981</v>
      </c>
      <c r="B302" t="s">
        <v>1445</v>
      </c>
      <c r="C302" t="s">
        <v>1982</v>
      </c>
      <c r="D302" t="s">
        <v>148</v>
      </c>
      <c r="E302" t="s">
        <v>288</v>
      </c>
      <c r="F302" t="s">
        <v>53</v>
      </c>
      <c r="G302" t="s">
        <v>102</v>
      </c>
      <c r="H302" t="s">
        <v>128</v>
      </c>
      <c r="I302" s="80" t="s">
        <v>1979</v>
      </c>
      <c r="J302" s="80" t="s">
        <v>1980</v>
      </c>
      <c r="K302" t="s">
        <v>131</v>
      </c>
      <c r="L302" t="s">
        <v>129</v>
      </c>
      <c r="M302" t="s">
        <v>129</v>
      </c>
      <c r="N302" t="s">
        <v>129</v>
      </c>
      <c r="O302" s="54">
        <v>45334.70754171296</v>
      </c>
      <c r="P302" s="54">
        <v>45369.441966076389</v>
      </c>
      <c r="Q302" s="2">
        <v>45337</v>
      </c>
      <c r="R302" s="2">
        <v>45349</v>
      </c>
      <c r="S302" s="2">
        <v>45292</v>
      </c>
      <c r="T302" s="2">
        <v>45382</v>
      </c>
      <c r="U302" s="2">
        <v>45337</v>
      </c>
      <c r="V302" s="2">
        <v>45369</v>
      </c>
      <c r="W302">
        <f t="shared" si="16"/>
        <v>2</v>
      </c>
      <c r="X302">
        <f t="shared" si="17"/>
        <v>2024</v>
      </c>
      <c r="Y302">
        <f t="shared" si="18"/>
        <v>3</v>
      </c>
      <c r="Z302">
        <f t="shared" si="19"/>
        <v>2024</v>
      </c>
    </row>
    <row r="303" spans="1:26" x14ac:dyDescent="0.25">
      <c r="A303" s="80" t="s">
        <v>1983</v>
      </c>
      <c r="B303" t="s">
        <v>1373</v>
      </c>
      <c r="C303" t="s">
        <v>1984</v>
      </c>
      <c r="D303" t="s">
        <v>148</v>
      </c>
      <c r="E303" t="s">
        <v>950</v>
      </c>
      <c r="F303" t="s">
        <v>1538</v>
      </c>
      <c r="G303" t="s">
        <v>806</v>
      </c>
      <c r="H303" t="s">
        <v>128</v>
      </c>
      <c r="I303" s="80" t="s">
        <v>1985</v>
      </c>
      <c r="J303" s="80" t="s">
        <v>995</v>
      </c>
      <c r="K303" t="s">
        <v>720</v>
      </c>
      <c r="L303" t="s">
        <v>129</v>
      </c>
      <c r="M303" t="s">
        <v>129</v>
      </c>
      <c r="N303" t="s">
        <v>129</v>
      </c>
      <c r="O303" s="54">
        <v>45334.664609305553</v>
      </c>
      <c r="P303" s="54">
        <v>45441.383169513887</v>
      </c>
      <c r="Q303" s="2">
        <v>45412</v>
      </c>
      <c r="R303" s="2">
        <v>45440</v>
      </c>
      <c r="S303" s="2">
        <v>45292</v>
      </c>
      <c r="T303" s="2">
        <v>45657</v>
      </c>
      <c r="U303" s="2">
        <v>45414</v>
      </c>
      <c r="V303" s="2">
        <v>45441</v>
      </c>
      <c r="W303">
        <f t="shared" si="16"/>
        <v>2</v>
      </c>
      <c r="X303">
        <f t="shared" si="17"/>
        <v>2024</v>
      </c>
      <c r="Y303">
        <f t="shared" si="18"/>
        <v>5</v>
      </c>
      <c r="Z303">
        <f t="shared" si="19"/>
        <v>2024</v>
      </c>
    </row>
    <row r="304" spans="1:26" x14ac:dyDescent="0.25">
      <c r="A304" s="80" t="s">
        <v>1986</v>
      </c>
      <c r="B304" t="s">
        <v>1373</v>
      </c>
      <c r="C304" t="s">
        <v>1987</v>
      </c>
      <c r="D304" t="s">
        <v>148</v>
      </c>
      <c r="E304" t="s">
        <v>211</v>
      </c>
      <c r="F304" t="s">
        <v>998</v>
      </c>
      <c r="G304" t="s">
        <v>806</v>
      </c>
      <c r="H304" t="s">
        <v>128</v>
      </c>
      <c r="I304" s="80" t="s">
        <v>1918</v>
      </c>
      <c r="J304" s="80" t="s">
        <v>995</v>
      </c>
      <c r="K304" t="s">
        <v>720</v>
      </c>
      <c r="L304" t="s">
        <v>129</v>
      </c>
      <c r="M304" t="s">
        <v>129</v>
      </c>
      <c r="N304" t="s">
        <v>129</v>
      </c>
      <c r="O304" s="54">
        <v>45331.593418703706</v>
      </c>
      <c r="P304" s="54">
        <v>45391.644288263888</v>
      </c>
      <c r="Q304" s="2">
        <v>45357</v>
      </c>
      <c r="R304" s="2">
        <v>45370</v>
      </c>
      <c r="S304" s="2">
        <v>44986</v>
      </c>
      <c r="T304" s="2">
        <v>45291</v>
      </c>
      <c r="U304" s="2">
        <v>45358</v>
      </c>
      <c r="V304" s="2">
        <v>45391</v>
      </c>
      <c r="W304">
        <f t="shared" si="16"/>
        <v>2</v>
      </c>
      <c r="X304">
        <f t="shared" si="17"/>
        <v>2024</v>
      </c>
      <c r="Y304">
        <f t="shared" si="18"/>
        <v>4</v>
      </c>
      <c r="Z304">
        <f t="shared" si="19"/>
        <v>2024</v>
      </c>
    </row>
    <row r="305" spans="1:26" x14ac:dyDescent="0.25">
      <c r="A305" s="80" t="s">
        <v>1988</v>
      </c>
      <c r="B305" t="s">
        <v>1373</v>
      </c>
      <c r="C305" t="s">
        <v>1989</v>
      </c>
      <c r="D305" t="s">
        <v>148</v>
      </c>
      <c r="E305" t="s">
        <v>211</v>
      </c>
      <c r="F305" t="s">
        <v>998</v>
      </c>
      <c r="G305" t="s">
        <v>806</v>
      </c>
      <c r="H305" t="s">
        <v>212</v>
      </c>
      <c r="I305" s="80" t="s">
        <v>1663</v>
      </c>
      <c r="J305" s="80" t="s">
        <v>1393</v>
      </c>
      <c r="K305" t="s">
        <v>720</v>
      </c>
      <c r="L305" t="s">
        <v>129</v>
      </c>
      <c r="M305" t="s">
        <v>129</v>
      </c>
      <c r="N305" t="s">
        <v>129</v>
      </c>
      <c r="O305" s="54">
        <v>45331.589057118057</v>
      </c>
      <c r="P305" s="54">
        <v>45391.64428709491</v>
      </c>
      <c r="Q305" s="2">
        <v>45344</v>
      </c>
      <c r="R305" s="2">
        <v>45370</v>
      </c>
      <c r="S305" t="s">
        <v>129</v>
      </c>
      <c r="T305" t="s">
        <v>129</v>
      </c>
      <c r="U305" s="2">
        <v>45344</v>
      </c>
      <c r="V305" s="2">
        <v>45391</v>
      </c>
      <c r="W305">
        <f t="shared" si="16"/>
        <v>2</v>
      </c>
      <c r="X305">
        <f t="shared" si="17"/>
        <v>2024</v>
      </c>
      <c r="Y305">
        <f t="shared" si="18"/>
        <v>4</v>
      </c>
      <c r="Z305">
        <f t="shared" si="19"/>
        <v>2024</v>
      </c>
    </row>
    <row r="306" spans="1:26" x14ac:dyDescent="0.25">
      <c r="A306" s="80" t="s">
        <v>1990</v>
      </c>
      <c r="B306" t="s">
        <v>1445</v>
      </c>
      <c r="C306" t="s">
        <v>1991</v>
      </c>
      <c r="D306" t="s">
        <v>148</v>
      </c>
      <c r="E306" t="s">
        <v>288</v>
      </c>
      <c r="F306" t="s">
        <v>56</v>
      </c>
      <c r="G306" t="s">
        <v>102</v>
      </c>
      <c r="H306" t="s">
        <v>212</v>
      </c>
      <c r="I306" s="80" t="s">
        <v>200</v>
      </c>
      <c r="J306" s="80" t="s">
        <v>201</v>
      </c>
      <c r="K306" t="s">
        <v>131</v>
      </c>
      <c r="L306" t="s">
        <v>129</v>
      </c>
      <c r="M306" t="s">
        <v>129</v>
      </c>
      <c r="N306" t="s">
        <v>129</v>
      </c>
      <c r="O306" s="54">
        <v>45331.419505844904</v>
      </c>
      <c r="P306" s="54">
        <v>45407.368548483799</v>
      </c>
      <c r="Q306" s="2">
        <v>45337</v>
      </c>
      <c r="R306" s="2">
        <v>45349</v>
      </c>
      <c r="S306" s="2">
        <v>45292</v>
      </c>
      <c r="T306" s="2">
        <v>45351</v>
      </c>
      <c r="U306" s="2">
        <v>45337</v>
      </c>
      <c r="V306" s="2">
        <v>45407</v>
      </c>
      <c r="W306">
        <f t="shared" si="16"/>
        <v>2</v>
      </c>
      <c r="X306">
        <f t="shared" si="17"/>
        <v>2024</v>
      </c>
      <c r="Y306">
        <f t="shared" si="18"/>
        <v>4</v>
      </c>
      <c r="Z306">
        <f t="shared" si="19"/>
        <v>2024</v>
      </c>
    </row>
    <row r="307" spans="1:26" x14ac:dyDescent="0.25">
      <c r="A307" s="80" t="s">
        <v>999</v>
      </c>
      <c r="B307" t="s">
        <v>124</v>
      </c>
      <c r="C307" t="s">
        <v>1000</v>
      </c>
      <c r="D307" t="s">
        <v>148</v>
      </c>
      <c r="E307" t="s">
        <v>288</v>
      </c>
      <c r="F307" t="s">
        <v>1001</v>
      </c>
      <c r="G307" t="s">
        <v>806</v>
      </c>
      <c r="H307" t="s">
        <v>736</v>
      </c>
      <c r="I307" t="s">
        <v>129</v>
      </c>
      <c r="J307" s="80" t="s">
        <v>719</v>
      </c>
      <c r="K307" t="s">
        <v>720</v>
      </c>
      <c r="L307" t="s">
        <v>129</v>
      </c>
      <c r="M307" t="s">
        <v>129</v>
      </c>
      <c r="N307" t="s">
        <v>129</v>
      </c>
      <c r="O307" s="54">
        <v>45331.392970497684</v>
      </c>
      <c r="P307" s="54">
        <v>45364.517875474536</v>
      </c>
      <c r="Q307" s="2">
        <v>44986</v>
      </c>
      <c r="R307" s="2">
        <v>45291</v>
      </c>
      <c r="S307" s="2">
        <v>44986</v>
      </c>
      <c r="T307" s="2">
        <v>45291</v>
      </c>
      <c r="U307" s="2">
        <v>45336</v>
      </c>
      <c r="V307" s="2">
        <v>45364</v>
      </c>
      <c r="W307">
        <f t="shared" si="16"/>
        <v>2</v>
      </c>
      <c r="X307">
        <f t="shared" si="17"/>
        <v>2024</v>
      </c>
      <c r="Y307">
        <f t="shared" si="18"/>
        <v>3</v>
      </c>
      <c r="Z307">
        <f t="shared" si="19"/>
        <v>2024</v>
      </c>
    </row>
    <row r="308" spans="1:26" x14ac:dyDescent="0.25">
      <c r="A308" s="80" t="s">
        <v>1993</v>
      </c>
      <c r="B308" t="s">
        <v>1445</v>
      </c>
      <c r="C308" t="s">
        <v>1994</v>
      </c>
      <c r="D308" t="s">
        <v>148</v>
      </c>
      <c r="E308" t="s">
        <v>127</v>
      </c>
      <c r="F308" t="s">
        <v>58</v>
      </c>
      <c r="G308" t="s">
        <v>102</v>
      </c>
      <c r="H308" t="s">
        <v>128</v>
      </c>
      <c r="I308" s="80" t="s">
        <v>200</v>
      </c>
      <c r="J308" s="80" t="s">
        <v>201</v>
      </c>
      <c r="K308" t="s">
        <v>131</v>
      </c>
      <c r="L308" t="s">
        <v>129</v>
      </c>
      <c r="M308" t="s">
        <v>129</v>
      </c>
      <c r="N308" t="s">
        <v>129</v>
      </c>
      <c r="O308" s="54">
        <v>45330.740870729169</v>
      </c>
      <c r="P308" s="54">
        <v>45407.368549803243</v>
      </c>
      <c r="Q308" s="2">
        <v>45337</v>
      </c>
      <c r="R308" s="2">
        <v>45405</v>
      </c>
      <c r="S308" s="2">
        <v>45292</v>
      </c>
      <c r="T308" s="2">
        <v>45351</v>
      </c>
      <c r="U308" s="2">
        <v>45337</v>
      </c>
      <c r="V308" s="2">
        <v>45407</v>
      </c>
      <c r="W308">
        <f t="shared" si="16"/>
        <v>2</v>
      </c>
      <c r="X308">
        <f t="shared" si="17"/>
        <v>2024</v>
      </c>
      <c r="Y308">
        <f t="shared" si="18"/>
        <v>4</v>
      </c>
      <c r="Z308">
        <f t="shared" si="19"/>
        <v>2024</v>
      </c>
    </row>
    <row r="309" spans="1:26" x14ac:dyDescent="0.25">
      <c r="A309" s="80" t="s">
        <v>1995</v>
      </c>
      <c r="B309" t="s">
        <v>1445</v>
      </c>
      <c r="C309" t="s">
        <v>1996</v>
      </c>
      <c r="D309" t="s">
        <v>134</v>
      </c>
      <c r="E309" t="s">
        <v>416</v>
      </c>
      <c r="F309" t="s">
        <v>64</v>
      </c>
      <c r="G309" t="s">
        <v>102</v>
      </c>
      <c r="H309" t="s">
        <v>128</v>
      </c>
      <c r="I309" s="80" t="s">
        <v>1754</v>
      </c>
      <c r="J309" s="80" t="s">
        <v>201</v>
      </c>
      <c r="K309" t="s">
        <v>131</v>
      </c>
      <c r="L309" t="s">
        <v>129</v>
      </c>
      <c r="M309" t="s">
        <v>129</v>
      </c>
      <c r="N309" t="s">
        <v>129</v>
      </c>
      <c r="O309" s="54">
        <v>45330.72675829861</v>
      </c>
      <c r="P309" t="s">
        <v>129</v>
      </c>
      <c r="Q309" s="2">
        <v>45462</v>
      </c>
      <c r="R309" s="2">
        <v>45475</v>
      </c>
      <c r="S309" s="2">
        <v>45292</v>
      </c>
      <c r="T309" s="2">
        <v>45351</v>
      </c>
      <c r="U309" t="s">
        <v>129</v>
      </c>
      <c r="V309" t="s">
        <v>129</v>
      </c>
      <c r="W309">
        <f t="shared" si="16"/>
        <v>2</v>
      </c>
      <c r="X309">
        <f t="shared" si="17"/>
        <v>2024</v>
      </c>
      <c r="Y309">
        <f t="shared" si="18"/>
        <v>0</v>
      </c>
      <c r="Z309">
        <f t="shared" si="19"/>
        <v>0</v>
      </c>
    </row>
    <row r="310" spans="1:26" x14ac:dyDescent="0.25">
      <c r="A310" s="80" t="s">
        <v>1997</v>
      </c>
      <c r="B310" t="s">
        <v>1445</v>
      </c>
      <c r="C310" t="s">
        <v>1998</v>
      </c>
      <c r="D310" t="s">
        <v>187</v>
      </c>
      <c r="E310" t="s">
        <v>950</v>
      </c>
      <c r="F310" t="s">
        <v>54</v>
      </c>
      <c r="G310" t="s">
        <v>103</v>
      </c>
      <c r="H310" t="s">
        <v>128</v>
      </c>
      <c r="I310" s="80" t="s">
        <v>1754</v>
      </c>
      <c r="J310" s="80" t="s">
        <v>201</v>
      </c>
      <c r="K310" t="s">
        <v>131</v>
      </c>
      <c r="L310" t="s">
        <v>129</v>
      </c>
      <c r="M310" t="s">
        <v>129</v>
      </c>
      <c r="N310" t="s">
        <v>129</v>
      </c>
      <c r="O310" s="54">
        <v>45330.711961712965</v>
      </c>
      <c r="P310" t="s">
        <v>129</v>
      </c>
      <c r="Q310" s="2">
        <v>45351</v>
      </c>
      <c r="R310" s="2">
        <v>45363</v>
      </c>
      <c r="S310" s="2">
        <v>45292</v>
      </c>
      <c r="T310" s="2">
        <v>45351</v>
      </c>
      <c r="U310" s="2">
        <v>45355</v>
      </c>
      <c r="V310" t="s">
        <v>129</v>
      </c>
      <c r="W310">
        <f t="shared" si="16"/>
        <v>2</v>
      </c>
      <c r="X310">
        <f t="shared" si="17"/>
        <v>2024</v>
      </c>
      <c r="Y310">
        <f t="shared" si="18"/>
        <v>0</v>
      </c>
      <c r="Z310">
        <f t="shared" si="19"/>
        <v>0</v>
      </c>
    </row>
    <row r="311" spans="1:26" x14ac:dyDescent="0.25">
      <c r="A311" s="80" t="s">
        <v>1999</v>
      </c>
      <c r="B311" t="s">
        <v>1445</v>
      </c>
      <c r="C311" t="s">
        <v>2000</v>
      </c>
      <c r="D311" t="s">
        <v>148</v>
      </c>
      <c r="E311" t="s">
        <v>127</v>
      </c>
      <c r="F311" t="s">
        <v>54</v>
      </c>
      <c r="G311" t="s">
        <v>103</v>
      </c>
      <c r="H311" t="s">
        <v>212</v>
      </c>
      <c r="I311" s="80" t="s">
        <v>1754</v>
      </c>
      <c r="J311" s="80" t="s">
        <v>201</v>
      </c>
      <c r="K311" t="s">
        <v>131</v>
      </c>
      <c r="L311" t="s">
        <v>129</v>
      </c>
      <c r="M311" t="s">
        <v>129</v>
      </c>
      <c r="N311" t="s">
        <v>129</v>
      </c>
      <c r="O311" s="54">
        <v>45330.709623807874</v>
      </c>
      <c r="P311" s="54">
        <v>45378.378053692133</v>
      </c>
      <c r="Q311" s="2">
        <v>45351</v>
      </c>
      <c r="R311" s="2">
        <v>45378</v>
      </c>
      <c r="S311" s="2">
        <v>45292</v>
      </c>
      <c r="T311" s="2">
        <v>45351</v>
      </c>
      <c r="U311" s="2">
        <v>45352</v>
      </c>
      <c r="V311" s="2">
        <v>45378</v>
      </c>
      <c r="W311">
        <f t="shared" si="16"/>
        <v>2</v>
      </c>
      <c r="X311">
        <f t="shared" si="17"/>
        <v>2024</v>
      </c>
      <c r="Y311">
        <f t="shared" si="18"/>
        <v>3</v>
      </c>
      <c r="Z311">
        <f t="shared" si="19"/>
        <v>2024</v>
      </c>
    </row>
    <row r="312" spans="1:26" x14ac:dyDescent="0.25">
      <c r="A312" s="80" t="s">
        <v>2001</v>
      </c>
      <c r="B312" t="s">
        <v>1348</v>
      </c>
      <c r="C312" t="s">
        <v>2002</v>
      </c>
      <c r="D312" t="s">
        <v>148</v>
      </c>
      <c r="E312" t="s">
        <v>135</v>
      </c>
      <c r="F312" t="s">
        <v>1059</v>
      </c>
      <c r="G312" t="s">
        <v>874</v>
      </c>
      <c r="H312" t="s">
        <v>128</v>
      </c>
      <c r="I312" s="80" t="s">
        <v>2003</v>
      </c>
      <c r="J312" s="80" t="s">
        <v>995</v>
      </c>
      <c r="K312" t="s">
        <v>720</v>
      </c>
      <c r="L312" t="s">
        <v>129</v>
      </c>
      <c r="M312" t="s">
        <v>129</v>
      </c>
      <c r="N312" t="s">
        <v>129</v>
      </c>
      <c r="O312" s="54">
        <v>45330.361579375</v>
      </c>
      <c r="P312" s="54">
        <v>45335.376358773145</v>
      </c>
      <c r="Q312" s="2">
        <v>44986</v>
      </c>
      <c r="R312" s="2">
        <v>45291</v>
      </c>
      <c r="S312" s="2">
        <v>44986</v>
      </c>
      <c r="T312" s="2">
        <v>45291</v>
      </c>
      <c r="U312" s="2">
        <v>45330</v>
      </c>
      <c r="V312" s="2">
        <v>45335</v>
      </c>
      <c r="W312">
        <f t="shared" si="16"/>
        <v>2</v>
      </c>
      <c r="X312">
        <f t="shared" si="17"/>
        <v>2024</v>
      </c>
      <c r="Y312">
        <f t="shared" si="18"/>
        <v>2</v>
      </c>
      <c r="Z312">
        <f t="shared" si="19"/>
        <v>2024</v>
      </c>
    </row>
    <row r="313" spans="1:26" x14ac:dyDescent="0.25">
      <c r="A313" s="80" t="s">
        <v>2004</v>
      </c>
      <c r="B313" t="s">
        <v>1445</v>
      </c>
      <c r="C313" t="s">
        <v>2005</v>
      </c>
      <c r="D313" t="s">
        <v>187</v>
      </c>
      <c r="E313" t="s">
        <v>135</v>
      </c>
      <c r="F313" t="s">
        <v>62</v>
      </c>
      <c r="G313" t="s">
        <v>102</v>
      </c>
      <c r="H313" t="s">
        <v>212</v>
      </c>
      <c r="I313" s="80" t="s">
        <v>1517</v>
      </c>
      <c r="J313" s="80" t="s">
        <v>1448</v>
      </c>
      <c r="K313" t="s">
        <v>131</v>
      </c>
      <c r="L313" t="s">
        <v>129</v>
      </c>
      <c r="M313" t="s">
        <v>129</v>
      </c>
      <c r="N313" t="s">
        <v>129</v>
      </c>
      <c r="O313" s="54">
        <v>45329.569541574077</v>
      </c>
      <c r="P313" t="s">
        <v>129</v>
      </c>
      <c r="Q313" s="2">
        <v>45383</v>
      </c>
      <c r="R313" s="2">
        <v>45462</v>
      </c>
      <c r="S313" s="2">
        <v>45292</v>
      </c>
      <c r="T313" s="2">
        <v>45657</v>
      </c>
      <c r="U313" s="2">
        <v>45384</v>
      </c>
      <c r="V313" t="s">
        <v>129</v>
      </c>
      <c r="W313">
        <f t="shared" si="16"/>
        <v>2</v>
      </c>
      <c r="X313">
        <f t="shared" si="17"/>
        <v>2024</v>
      </c>
      <c r="Y313">
        <f t="shared" si="18"/>
        <v>0</v>
      </c>
      <c r="Z313">
        <f t="shared" si="19"/>
        <v>0</v>
      </c>
    </row>
    <row r="314" spans="1:26" x14ac:dyDescent="0.25">
      <c r="A314" s="80" t="s">
        <v>2006</v>
      </c>
      <c r="B314" t="s">
        <v>1445</v>
      </c>
      <c r="C314" t="s">
        <v>2007</v>
      </c>
      <c r="D314" t="s">
        <v>148</v>
      </c>
      <c r="E314" t="s">
        <v>135</v>
      </c>
      <c r="F314" t="s">
        <v>58</v>
      </c>
      <c r="G314" t="s">
        <v>103</v>
      </c>
      <c r="H314" t="s">
        <v>128</v>
      </c>
      <c r="I314" s="80" t="s">
        <v>1517</v>
      </c>
      <c r="J314" s="80" t="s">
        <v>1448</v>
      </c>
      <c r="K314" t="s">
        <v>131</v>
      </c>
      <c r="L314" t="s">
        <v>129</v>
      </c>
      <c r="M314" t="s">
        <v>129</v>
      </c>
      <c r="N314" t="s">
        <v>129</v>
      </c>
      <c r="O314" s="54">
        <v>45329.568413009256</v>
      </c>
      <c r="P314" s="54">
        <v>45421.42705755787</v>
      </c>
      <c r="Q314" s="2">
        <v>45383</v>
      </c>
      <c r="R314" s="2">
        <v>45405</v>
      </c>
      <c r="S314" s="2">
        <v>45292</v>
      </c>
      <c r="T314" s="2">
        <v>45657</v>
      </c>
      <c r="U314" s="2">
        <v>45393</v>
      </c>
      <c r="V314" s="2">
        <v>45421</v>
      </c>
      <c r="W314">
        <f t="shared" si="16"/>
        <v>2</v>
      </c>
      <c r="X314">
        <f t="shared" si="17"/>
        <v>2024</v>
      </c>
      <c r="Y314">
        <f t="shared" si="18"/>
        <v>5</v>
      </c>
      <c r="Z314">
        <f t="shared" si="19"/>
        <v>2024</v>
      </c>
    </row>
    <row r="315" spans="1:26" x14ac:dyDescent="0.25">
      <c r="A315" s="80" t="s">
        <v>2008</v>
      </c>
      <c r="B315" t="s">
        <v>1445</v>
      </c>
      <c r="C315" t="s">
        <v>2009</v>
      </c>
      <c r="D315" t="s">
        <v>187</v>
      </c>
      <c r="E315" t="s">
        <v>211</v>
      </c>
      <c r="F315" t="s">
        <v>62</v>
      </c>
      <c r="G315" t="s">
        <v>102</v>
      </c>
      <c r="H315" t="s">
        <v>212</v>
      </c>
      <c r="I315" s="80" t="s">
        <v>1517</v>
      </c>
      <c r="J315" s="80" t="s">
        <v>1448</v>
      </c>
      <c r="K315" t="s">
        <v>131</v>
      </c>
      <c r="L315" t="s">
        <v>129</v>
      </c>
      <c r="M315" t="s">
        <v>129</v>
      </c>
      <c r="N315" t="s">
        <v>129</v>
      </c>
      <c r="O315" s="54">
        <v>45329.568148981481</v>
      </c>
      <c r="P315" t="s">
        <v>129</v>
      </c>
      <c r="Q315" s="2">
        <v>45393</v>
      </c>
      <c r="R315" s="2">
        <v>45447</v>
      </c>
      <c r="S315" s="2">
        <v>45292</v>
      </c>
      <c r="T315" s="2">
        <v>45657</v>
      </c>
      <c r="U315" s="2">
        <v>45384</v>
      </c>
      <c r="V315" t="s">
        <v>129</v>
      </c>
      <c r="W315">
        <f t="shared" si="16"/>
        <v>2</v>
      </c>
      <c r="X315">
        <f t="shared" si="17"/>
        <v>2024</v>
      </c>
      <c r="Y315">
        <f t="shared" si="18"/>
        <v>0</v>
      </c>
      <c r="Z315">
        <f t="shared" si="19"/>
        <v>0</v>
      </c>
    </row>
    <row r="316" spans="1:26" x14ac:dyDescent="0.25">
      <c r="A316" s="80" t="s">
        <v>2010</v>
      </c>
      <c r="B316" t="s">
        <v>1373</v>
      </c>
      <c r="C316" t="s">
        <v>2011</v>
      </c>
      <c r="D316" t="s">
        <v>187</v>
      </c>
      <c r="E316" t="s">
        <v>127</v>
      </c>
      <c r="F316" t="s">
        <v>55</v>
      </c>
      <c r="G316" t="s">
        <v>103</v>
      </c>
      <c r="H316" t="s">
        <v>212</v>
      </c>
      <c r="I316" s="80" t="s">
        <v>2012</v>
      </c>
      <c r="J316" s="80" t="s">
        <v>2013</v>
      </c>
      <c r="K316" t="s">
        <v>131</v>
      </c>
      <c r="L316" t="s">
        <v>129</v>
      </c>
      <c r="M316" t="s">
        <v>129</v>
      </c>
      <c r="N316" t="s">
        <v>129</v>
      </c>
      <c r="O316" s="54">
        <v>45329.414025937498</v>
      </c>
      <c r="P316" t="s">
        <v>129</v>
      </c>
      <c r="Q316" s="2">
        <v>45365</v>
      </c>
      <c r="R316" s="2">
        <v>45392</v>
      </c>
      <c r="S316" s="2">
        <v>45316</v>
      </c>
      <c r="T316" s="2">
        <v>45642</v>
      </c>
      <c r="U316" s="2">
        <v>45366</v>
      </c>
      <c r="V316" t="s">
        <v>129</v>
      </c>
      <c r="W316">
        <f t="shared" si="16"/>
        <v>2</v>
      </c>
      <c r="X316">
        <f t="shared" si="17"/>
        <v>2024</v>
      </c>
      <c r="Y316">
        <f t="shared" si="18"/>
        <v>0</v>
      </c>
      <c r="Z316">
        <f t="shared" si="19"/>
        <v>0</v>
      </c>
    </row>
    <row r="317" spans="1:26" x14ac:dyDescent="0.25">
      <c r="A317" s="80" t="s">
        <v>1005</v>
      </c>
      <c r="B317" t="s">
        <v>124</v>
      </c>
      <c r="C317" t="s">
        <v>1006</v>
      </c>
      <c r="D317" t="s">
        <v>148</v>
      </c>
      <c r="E317" t="s">
        <v>416</v>
      </c>
      <c r="F317" t="s">
        <v>1001</v>
      </c>
      <c r="G317" t="s">
        <v>806</v>
      </c>
      <c r="H317" t="s">
        <v>212</v>
      </c>
      <c r="I317" t="s">
        <v>129</v>
      </c>
      <c r="J317" s="80" t="s">
        <v>719</v>
      </c>
      <c r="K317" t="s">
        <v>720</v>
      </c>
      <c r="L317" t="s">
        <v>129</v>
      </c>
      <c r="M317" t="s">
        <v>129</v>
      </c>
      <c r="N317" t="s">
        <v>129</v>
      </c>
      <c r="O317" s="54">
        <v>45329.384440300928</v>
      </c>
      <c r="P317" s="54">
        <v>45335.363880543984</v>
      </c>
      <c r="Q317" t="s">
        <v>129</v>
      </c>
      <c r="R317" t="s">
        <v>129</v>
      </c>
      <c r="S317" s="2">
        <v>45292</v>
      </c>
      <c r="T317" s="2">
        <v>45657</v>
      </c>
      <c r="U317" s="2">
        <v>45330</v>
      </c>
      <c r="V317" s="2">
        <v>45335</v>
      </c>
      <c r="W317">
        <f t="shared" si="16"/>
        <v>2</v>
      </c>
      <c r="X317">
        <f t="shared" si="17"/>
        <v>2024</v>
      </c>
      <c r="Y317">
        <f t="shared" si="18"/>
        <v>2</v>
      </c>
      <c r="Z317">
        <f t="shared" si="19"/>
        <v>2024</v>
      </c>
    </row>
    <row r="318" spans="1:26" x14ac:dyDescent="0.25">
      <c r="A318" s="80" t="s">
        <v>2014</v>
      </c>
      <c r="B318" t="s">
        <v>1445</v>
      </c>
      <c r="C318" t="s">
        <v>2015</v>
      </c>
      <c r="D318" t="s">
        <v>148</v>
      </c>
      <c r="E318" t="s">
        <v>288</v>
      </c>
      <c r="F318" t="s">
        <v>53</v>
      </c>
      <c r="G318" t="s">
        <v>102</v>
      </c>
      <c r="H318" t="s">
        <v>128</v>
      </c>
      <c r="I318" s="80" t="s">
        <v>1927</v>
      </c>
      <c r="J318" s="80" t="s">
        <v>1448</v>
      </c>
      <c r="K318" t="s">
        <v>131</v>
      </c>
      <c r="L318" t="s">
        <v>129</v>
      </c>
      <c r="M318" t="s">
        <v>129</v>
      </c>
      <c r="N318" t="s">
        <v>129</v>
      </c>
      <c r="O318" s="54">
        <v>45329.36954806713</v>
      </c>
      <c r="P318" s="54">
        <v>45369.441933078706</v>
      </c>
      <c r="Q318" s="2">
        <v>45337</v>
      </c>
      <c r="R318" s="2">
        <v>45364</v>
      </c>
      <c r="S318" s="2">
        <v>45250</v>
      </c>
      <c r="T318" s="2">
        <v>45292</v>
      </c>
      <c r="U318" s="2">
        <v>45344</v>
      </c>
      <c r="V318" s="2">
        <v>45369</v>
      </c>
      <c r="W318">
        <f t="shared" si="16"/>
        <v>2</v>
      </c>
      <c r="X318">
        <f t="shared" si="17"/>
        <v>2024</v>
      </c>
      <c r="Y318">
        <f t="shared" si="18"/>
        <v>3</v>
      </c>
      <c r="Z318">
        <f t="shared" si="19"/>
        <v>2024</v>
      </c>
    </row>
    <row r="319" spans="1:26" x14ac:dyDescent="0.25">
      <c r="A319" s="80" t="s">
        <v>439</v>
      </c>
      <c r="B319" t="s">
        <v>124</v>
      </c>
      <c r="C319" t="s">
        <v>440</v>
      </c>
      <c r="D319" t="s">
        <v>148</v>
      </c>
      <c r="E319" t="s">
        <v>127</v>
      </c>
      <c r="F319" t="s">
        <v>53</v>
      </c>
      <c r="G319" t="s">
        <v>104</v>
      </c>
      <c r="H319" t="s">
        <v>212</v>
      </c>
      <c r="I319" t="s">
        <v>129</v>
      </c>
      <c r="J319" s="80" t="s">
        <v>130</v>
      </c>
      <c r="K319" t="s">
        <v>131</v>
      </c>
      <c r="L319" t="s">
        <v>129</v>
      </c>
      <c r="M319" t="s">
        <v>570</v>
      </c>
      <c r="N319" t="s">
        <v>129</v>
      </c>
      <c r="O319" s="54">
        <v>45328.568797037035</v>
      </c>
      <c r="P319" s="54">
        <v>45369.441926481479</v>
      </c>
      <c r="Q319" s="2">
        <v>45337</v>
      </c>
      <c r="R319" s="2">
        <v>45364</v>
      </c>
      <c r="S319" s="2">
        <v>45292</v>
      </c>
      <c r="T319" s="2">
        <v>45657</v>
      </c>
      <c r="U319" s="2">
        <v>45338</v>
      </c>
      <c r="V319" s="2">
        <v>45369</v>
      </c>
      <c r="W319">
        <f t="shared" si="16"/>
        <v>2</v>
      </c>
      <c r="X319">
        <f t="shared" si="17"/>
        <v>2024</v>
      </c>
      <c r="Y319">
        <f t="shared" si="18"/>
        <v>3</v>
      </c>
      <c r="Z319">
        <f t="shared" si="19"/>
        <v>2024</v>
      </c>
    </row>
    <row r="320" spans="1:26" x14ac:dyDescent="0.25">
      <c r="A320" s="80" t="s">
        <v>441</v>
      </c>
      <c r="B320" t="s">
        <v>124</v>
      </c>
      <c r="C320" t="s">
        <v>442</v>
      </c>
      <c r="D320" t="s">
        <v>148</v>
      </c>
      <c r="E320" t="s">
        <v>135</v>
      </c>
      <c r="F320" t="s">
        <v>52</v>
      </c>
      <c r="G320" t="s">
        <v>104</v>
      </c>
      <c r="H320" t="s">
        <v>128</v>
      </c>
      <c r="I320" t="s">
        <v>129</v>
      </c>
      <c r="J320" s="80" t="s">
        <v>130</v>
      </c>
      <c r="K320" t="s">
        <v>131</v>
      </c>
      <c r="L320" t="s">
        <v>129</v>
      </c>
      <c r="M320" t="s">
        <v>570</v>
      </c>
      <c r="N320" t="s">
        <v>129</v>
      </c>
      <c r="O320" s="54">
        <v>45328.543956458336</v>
      </c>
      <c r="P320" s="54">
        <v>45355.609237256947</v>
      </c>
      <c r="Q320" t="s">
        <v>129</v>
      </c>
      <c r="R320" t="s">
        <v>129</v>
      </c>
      <c r="S320" s="2">
        <v>45292</v>
      </c>
      <c r="T320" s="2">
        <v>45657</v>
      </c>
      <c r="U320" t="s">
        <v>129</v>
      </c>
      <c r="V320" s="2">
        <v>45355</v>
      </c>
      <c r="W320">
        <f t="shared" si="16"/>
        <v>2</v>
      </c>
      <c r="X320">
        <f t="shared" si="17"/>
        <v>2024</v>
      </c>
      <c r="Y320">
        <f t="shared" si="18"/>
        <v>3</v>
      </c>
      <c r="Z320">
        <f t="shared" si="19"/>
        <v>2024</v>
      </c>
    </row>
    <row r="321" spans="1:26" x14ac:dyDescent="0.25">
      <c r="A321" s="80" t="s">
        <v>1015</v>
      </c>
      <c r="B321" t="s">
        <v>124</v>
      </c>
      <c r="C321" t="s">
        <v>1016</v>
      </c>
      <c r="D321" t="s">
        <v>148</v>
      </c>
      <c r="E321" t="s">
        <v>135</v>
      </c>
      <c r="F321" t="s">
        <v>1001</v>
      </c>
      <c r="G321" t="s">
        <v>874</v>
      </c>
      <c r="H321" t="s">
        <v>128</v>
      </c>
      <c r="I321" t="s">
        <v>129</v>
      </c>
      <c r="J321" s="80" t="s">
        <v>995</v>
      </c>
      <c r="K321" t="s">
        <v>720</v>
      </c>
      <c r="L321" t="s">
        <v>129</v>
      </c>
      <c r="M321" t="s">
        <v>570</v>
      </c>
      <c r="N321" t="s">
        <v>129</v>
      </c>
      <c r="O321" s="54">
        <v>45327.511648159722</v>
      </c>
      <c r="P321" s="54">
        <v>45369.702335671296</v>
      </c>
      <c r="Q321" s="2">
        <v>45330</v>
      </c>
      <c r="R321" s="2">
        <v>45342</v>
      </c>
      <c r="S321" s="2">
        <v>45292</v>
      </c>
      <c r="T321" s="2">
        <v>45291</v>
      </c>
      <c r="U321" s="2">
        <v>45337</v>
      </c>
      <c r="V321" s="2">
        <v>45369</v>
      </c>
      <c r="W321">
        <f t="shared" si="16"/>
        <v>2</v>
      </c>
      <c r="X321">
        <f t="shared" si="17"/>
        <v>2024</v>
      </c>
      <c r="Y321">
        <f t="shared" si="18"/>
        <v>3</v>
      </c>
      <c r="Z321">
        <f t="shared" si="19"/>
        <v>2024</v>
      </c>
    </row>
    <row r="322" spans="1:26" x14ac:dyDescent="0.25">
      <c r="A322" s="80" t="s">
        <v>454</v>
      </c>
      <c r="B322" t="s">
        <v>124</v>
      </c>
      <c r="C322" t="s">
        <v>455</v>
      </c>
      <c r="D322" t="s">
        <v>148</v>
      </c>
      <c r="E322" t="s">
        <v>127</v>
      </c>
      <c r="F322" t="s">
        <v>55</v>
      </c>
      <c r="G322" t="s">
        <v>104</v>
      </c>
      <c r="H322" t="s">
        <v>128</v>
      </c>
      <c r="I322" t="s">
        <v>129</v>
      </c>
      <c r="J322" s="80" t="s">
        <v>130</v>
      </c>
      <c r="K322" t="s">
        <v>131</v>
      </c>
      <c r="L322" t="s">
        <v>129</v>
      </c>
      <c r="M322" t="s">
        <v>570</v>
      </c>
      <c r="N322" t="s">
        <v>678</v>
      </c>
      <c r="O322" s="54">
        <v>45327.37677545139</v>
      </c>
      <c r="P322" s="54">
        <v>45398.449802488423</v>
      </c>
      <c r="Q322" s="2">
        <v>45337</v>
      </c>
      <c r="R322" s="2">
        <v>45349</v>
      </c>
      <c r="S322" s="2">
        <v>45292</v>
      </c>
      <c r="T322" s="2">
        <v>45657</v>
      </c>
      <c r="U322" s="2">
        <v>45366</v>
      </c>
      <c r="V322" s="2">
        <v>45398</v>
      </c>
      <c r="W322">
        <f t="shared" ref="W322:W385" si="20">MONTH(O322)</f>
        <v>2</v>
      </c>
      <c r="X322">
        <f t="shared" ref="X322:X385" si="21">YEAR(O322)</f>
        <v>2024</v>
      </c>
      <c r="Y322">
        <f t="shared" ref="Y322:Y385" si="22">IFERROR(MONTH(P322),0)</f>
        <v>4</v>
      </c>
      <c r="Z322">
        <f t="shared" ref="Z322:Z385" si="23">IFERROR(YEAR(P322),0)</f>
        <v>2024</v>
      </c>
    </row>
    <row r="323" spans="1:26" x14ac:dyDescent="0.25">
      <c r="A323" s="80" t="s">
        <v>457</v>
      </c>
      <c r="B323" t="s">
        <v>124</v>
      </c>
      <c r="C323" t="s">
        <v>458</v>
      </c>
      <c r="D323" t="s">
        <v>148</v>
      </c>
      <c r="E323" t="s">
        <v>416</v>
      </c>
      <c r="F323" t="s">
        <v>52</v>
      </c>
      <c r="G323" t="s">
        <v>104</v>
      </c>
      <c r="H323" t="s">
        <v>128</v>
      </c>
      <c r="I323" t="s">
        <v>129</v>
      </c>
      <c r="J323" s="80" t="s">
        <v>130</v>
      </c>
      <c r="K323" t="s">
        <v>131</v>
      </c>
      <c r="L323" t="s">
        <v>129</v>
      </c>
      <c r="M323" t="s">
        <v>580</v>
      </c>
      <c r="N323" t="s">
        <v>129</v>
      </c>
      <c r="O323" s="54">
        <v>45324.529407499998</v>
      </c>
      <c r="P323" s="54">
        <v>45355.609240300924</v>
      </c>
      <c r="Q323" t="s">
        <v>129</v>
      </c>
      <c r="R323" t="s">
        <v>129</v>
      </c>
      <c r="S323" s="2">
        <v>45292</v>
      </c>
      <c r="T323" s="2">
        <v>45657</v>
      </c>
      <c r="U323" t="s">
        <v>129</v>
      </c>
      <c r="V323" s="2">
        <v>45355</v>
      </c>
      <c r="W323">
        <f t="shared" si="20"/>
        <v>2</v>
      </c>
      <c r="X323">
        <f t="shared" si="21"/>
        <v>2024</v>
      </c>
      <c r="Y323">
        <f t="shared" si="22"/>
        <v>3</v>
      </c>
      <c r="Z323">
        <f t="shared" si="23"/>
        <v>2024</v>
      </c>
    </row>
    <row r="324" spans="1:26" x14ac:dyDescent="0.25">
      <c r="A324" s="80" t="s">
        <v>2016</v>
      </c>
      <c r="B324" t="s">
        <v>1373</v>
      </c>
      <c r="C324" t="s">
        <v>2017</v>
      </c>
      <c r="D324" t="s">
        <v>148</v>
      </c>
      <c r="E324" t="s">
        <v>127</v>
      </c>
      <c r="F324" t="s">
        <v>1961</v>
      </c>
      <c r="G324" t="s">
        <v>874</v>
      </c>
      <c r="H324" t="s">
        <v>212</v>
      </c>
      <c r="I324" s="80" t="s">
        <v>1992</v>
      </c>
      <c r="J324" s="80" t="s">
        <v>995</v>
      </c>
      <c r="K324" t="s">
        <v>720</v>
      </c>
      <c r="L324" t="s">
        <v>129</v>
      </c>
      <c r="M324" t="s">
        <v>129</v>
      </c>
      <c r="N324" t="s">
        <v>129</v>
      </c>
      <c r="O324" s="54">
        <v>45324.503491909723</v>
      </c>
      <c r="P324" s="54">
        <v>45369.702336377311</v>
      </c>
      <c r="Q324" s="2">
        <v>45343</v>
      </c>
      <c r="R324" s="2">
        <v>45356</v>
      </c>
      <c r="S324" s="2">
        <v>45292</v>
      </c>
      <c r="T324" s="2">
        <v>45657</v>
      </c>
      <c r="U324" s="2">
        <v>45345</v>
      </c>
      <c r="V324" s="2">
        <v>45369</v>
      </c>
      <c r="W324">
        <f t="shared" si="20"/>
        <v>2</v>
      </c>
      <c r="X324">
        <f t="shared" si="21"/>
        <v>2024</v>
      </c>
      <c r="Y324">
        <f t="shared" si="22"/>
        <v>3</v>
      </c>
      <c r="Z324">
        <f t="shared" si="23"/>
        <v>2024</v>
      </c>
    </row>
    <row r="325" spans="1:26" x14ac:dyDescent="0.25">
      <c r="A325" s="80" t="s">
        <v>1017</v>
      </c>
      <c r="B325" t="s">
        <v>124</v>
      </c>
      <c r="C325" t="s">
        <v>1018</v>
      </c>
      <c r="D325" t="s">
        <v>148</v>
      </c>
      <c r="E325" t="s">
        <v>416</v>
      </c>
      <c r="F325" t="s">
        <v>998</v>
      </c>
      <c r="G325" t="s">
        <v>874</v>
      </c>
      <c r="H325" t="s">
        <v>128</v>
      </c>
      <c r="I325" t="s">
        <v>129</v>
      </c>
      <c r="J325" s="80" t="s">
        <v>719</v>
      </c>
      <c r="K325" t="s">
        <v>720</v>
      </c>
      <c r="L325" t="s">
        <v>129</v>
      </c>
      <c r="M325" t="s">
        <v>129</v>
      </c>
      <c r="N325" t="s">
        <v>129</v>
      </c>
      <c r="O325" s="54">
        <v>45324.476427372683</v>
      </c>
      <c r="P325" s="54">
        <v>45391.644288761578</v>
      </c>
      <c r="Q325" s="2">
        <v>45357</v>
      </c>
      <c r="R325" s="2">
        <v>45370</v>
      </c>
      <c r="S325" s="2">
        <v>45292</v>
      </c>
      <c r="T325" s="2">
        <v>45657</v>
      </c>
      <c r="U325" s="2">
        <v>45359</v>
      </c>
      <c r="V325" s="2">
        <v>45391</v>
      </c>
      <c r="W325">
        <f t="shared" si="20"/>
        <v>2</v>
      </c>
      <c r="X325">
        <f t="shared" si="21"/>
        <v>2024</v>
      </c>
      <c r="Y325">
        <f t="shared" si="22"/>
        <v>4</v>
      </c>
      <c r="Z325">
        <f t="shared" si="23"/>
        <v>2024</v>
      </c>
    </row>
    <row r="326" spans="1:26" x14ac:dyDescent="0.25">
      <c r="A326" s="80" t="s">
        <v>2018</v>
      </c>
      <c r="B326" t="s">
        <v>1373</v>
      </c>
      <c r="C326" t="s">
        <v>2019</v>
      </c>
      <c r="D326" t="s">
        <v>148</v>
      </c>
      <c r="E326" t="s">
        <v>211</v>
      </c>
      <c r="F326" t="s">
        <v>1001</v>
      </c>
      <c r="G326" t="s">
        <v>874</v>
      </c>
      <c r="H326" t="s">
        <v>212</v>
      </c>
      <c r="I326" s="80" t="s">
        <v>1992</v>
      </c>
      <c r="J326" s="80" t="s">
        <v>995</v>
      </c>
      <c r="K326" t="s">
        <v>720</v>
      </c>
      <c r="L326" t="s">
        <v>129</v>
      </c>
      <c r="M326" t="s">
        <v>129</v>
      </c>
      <c r="N326" t="s">
        <v>129</v>
      </c>
      <c r="O326" s="54">
        <v>45324.461915613429</v>
      </c>
      <c r="P326" s="54">
        <v>45369.702348587962</v>
      </c>
      <c r="Q326" s="2">
        <v>45330</v>
      </c>
      <c r="R326" s="2">
        <v>45342</v>
      </c>
      <c r="S326" s="2">
        <v>45057</v>
      </c>
      <c r="T326" s="2">
        <v>45091</v>
      </c>
      <c r="U326" s="2">
        <v>45330</v>
      </c>
      <c r="V326" s="2">
        <v>45369</v>
      </c>
      <c r="W326">
        <f t="shared" si="20"/>
        <v>2</v>
      </c>
      <c r="X326">
        <f t="shared" si="21"/>
        <v>2024</v>
      </c>
      <c r="Y326">
        <f t="shared" si="22"/>
        <v>3</v>
      </c>
      <c r="Z326">
        <f t="shared" si="23"/>
        <v>2024</v>
      </c>
    </row>
    <row r="327" spans="1:26" x14ac:dyDescent="0.25">
      <c r="A327" s="80" t="s">
        <v>2020</v>
      </c>
      <c r="B327" t="s">
        <v>1348</v>
      </c>
      <c r="C327" t="s">
        <v>2021</v>
      </c>
      <c r="D327" t="s">
        <v>148</v>
      </c>
      <c r="E327" t="s">
        <v>135</v>
      </c>
      <c r="F327" t="s">
        <v>56</v>
      </c>
      <c r="G327" t="s">
        <v>102</v>
      </c>
      <c r="H327" t="s">
        <v>212</v>
      </c>
      <c r="I327" s="80" t="s">
        <v>1646</v>
      </c>
      <c r="J327" s="80" t="s">
        <v>1372</v>
      </c>
      <c r="K327" t="s">
        <v>131</v>
      </c>
      <c r="L327" t="s">
        <v>129</v>
      </c>
      <c r="M327" t="s">
        <v>129</v>
      </c>
      <c r="N327" t="s">
        <v>129</v>
      </c>
      <c r="O327" s="54">
        <v>45323.717508043985</v>
      </c>
      <c r="P327" s="54">
        <v>45407.368565729164</v>
      </c>
      <c r="Q327" s="2">
        <v>45383</v>
      </c>
      <c r="R327" s="2">
        <v>45391</v>
      </c>
      <c r="S327" s="2">
        <v>45260</v>
      </c>
      <c r="T327" s="2">
        <v>45302</v>
      </c>
      <c r="U327" s="2">
        <v>45327</v>
      </c>
      <c r="V327" s="2">
        <v>45407</v>
      </c>
      <c r="W327">
        <f t="shared" si="20"/>
        <v>2</v>
      </c>
      <c r="X327">
        <f t="shared" si="21"/>
        <v>2024</v>
      </c>
      <c r="Y327">
        <f t="shared" si="22"/>
        <v>4</v>
      </c>
      <c r="Z327">
        <f t="shared" si="23"/>
        <v>2024</v>
      </c>
    </row>
    <row r="328" spans="1:26" x14ac:dyDescent="0.25">
      <c r="A328" s="80" t="s">
        <v>2022</v>
      </c>
      <c r="B328" t="s">
        <v>1373</v>
      </c>
      <c r="C328" t="s">
        <v>2023</v>
      </c>
      <c r="D328" t="s">
        <v>148</v>
      </c>
      <c r="E328" t="s">
        <v>127</v>
      </c>
      <c r="F328" t="s">
        <v>1961</v>
      </c>
      <c r="G328" t="s">
        <v>874</v>
      </c>
      <c r="H328" t="s">
        <v>736</v>
      </c>
      <c r="I328" s="80" t="s">
        <v>2024</v>
      </c>
      <c r="J328" s="80" t="s">
        <v>995</v>
      </c>
      <c r="K328" t="s">
        <v>720</v>
      </c>
      <c r="L328" t="s">
        <v>129</v>
      </c>
      <c r="M328" t="s">
        <v>129</v>
      </c>
      <c r="N328" t="s">
        <v>129</v>
      </c>
      <c r="O328" s="54">
        <v>45323.627474849534</v>
      </c>
      <c r="P328" s="54">
        <v>45377.335903726853</v>
      </c>
      <c r="Q328" s="2">
        <v>45344</v>
      </c>
      <c r="R328" s="2">
        <v>45356</v>
      </c>
      <c r="S328" s="2">
        <v>45292</v>
      </c>
      <c r="T328" s="2">
        <v>45657</v>
      </c>
      <c r="U328" s="2">
        <v>45350</v>
      </c>
      <c r="V328" s="2">
        <v>45377</v>
      </c>
      <c r="W328">
        <f t="shared" si="20"/>
        <v>2</v>
      </c>
      <c r="X328">
        <f t="shared" si="21"/>
        <v>2024</v>
      </c>
      <c r="Y328">
        <f t="shared" si="22"/>
        <v>3</v>
      </c>
      <c r="Z328">
        <f t="shared" si="23"/>
        <v>2024</v>
      </c>
    </row>
    <row r="329" spans="1:26" x14ac:dyDescent="0.25">
      <c r="A329" s="80" t="s">
        <v>2025</v>
      </c>
      <c r="B329" t="s">
        <v>1445</v>
      </c>
      <c r="C329" t="s">
        <v>2026</v>
      </c>
      <c r="D329" t="s">
        <v>148</v>
      </c>
      <c r="E329" t="s">
        <v>135</v>
      </c>
      <c r="F329" t="s">
        <v>58</v>
      </c>
      <c r="G329" t="s">
        <v>102</v>
      </c>
      <c r="H329" t="s">
        <v>212</v>
      </c>
      <c r="I329" s="80" t="s">
        <v>200</v>
      </c>
      <c r="J329" s="80" t="s">
        <v>201</v>
      </c>
      <c r="K329" t="s">
        <v>131</v>
      </c>
      <c r="L329" t="s">
        <v>129</v>
      </c>
      <c r="M329" t="s">
        <v>129</v>
      </c>
      <c r="N329" t="s">
        <v>129</v>
      </c>
      <c r="O329" s="54">
        <v>45323.521593460646</v>
      </c>
      <c r="P329" s="54">
        <v>45407.368549756946</v>
      </c>
      <c r="Q329" s="2">
        <v>45323</v>
      </c>
      <c r="R329" s="2">
        <v>45405</v>
      </c>
      <c r="S329" s="2">
        <v>45260</v>
      </c>
      <c r="T329" s="2">
        <v>45302</v>
      </c>
      <c r="U329" s="2">
        <v>45324</v>
      </c>
      <c r="V329" s="2">
        <v>45407</v>
      </c>
      <c r="W329">
        <f t="shared" si="20"/>
        <v>2</v>
      </c>
      <c r="X329">
        <f t="shared" si="21"/>
        <v>2024</v>
      </c>
      <c r="Y329">
        <f t="shared" si="22"/>
        <v>4</v>
      </c>
      <c r="Z329">
        <f t="shared" si="23"/>
        <v>2024</v>
      </c>
    </row>
    <row r="330" spans="1:26" x14ac:dyDescent="0.25">
      <c r="A330" s="80" t="s">
        <v>2027</v>
      </c>
      <c r="B330" t="s">
        <v>1445</v>
      </c>
      <c r="C330" t="s">
        <v>2028</v>
      </c>
      <c r="D330" t="s">
        <v>148</v>
      </c>
      <c r="E330" t="s">
        <v>135</v>
      </c>
      <c r="F330" t="s">
        <v>56</v>
      </c>
      <c r="G330" t="s">
        <v>102</v>
      </c>
      <c r="H330" t="s">
        <v>212</v>
      </c>
      <c r="I330" s="80" t="s">
        <v>200</v>
      </c>
      <c r="J330" s="80" t="s">
        <v>201</v>
      </c>
      <c r="K330" t="s">
        <v>131</v>
      </c>
      <c r="L330" t="s">
        <v>129</v>
      </c>
      <c r="M330" t="s">
        <v>129</v>
      </c>
      <c r="N330" t="s">
        <v>129</v>
      </c>
      <c r="O330" s="54">
        <v>45323.520418449072</v>
      </c>
      <c r="P330" s="54">
        <v>45407.368549155093</v>
      </c>
      <c r="Q330" s="2">
        <v>45383</v>
      </c>
      <c r="R330" s="2">
        <v>45391</v>
      </c>
      <c r="S330" s="2">
        <v>45260</v>
      </c>
      <c r="T330" s="2">
        <v>45302</v>
      </c>
      <c r="U330" s="2">
        <v>45324</v>
      </c>
      <c r="V330" s="2">
        <v>45407</v>
      </c>
      <c r="W330">
        <f t="shared" si="20"/>
        <v>2</v>
      </c>
      <c r="X330">
        <f t="shared" si="21"/>
        <v>2024</v>
      </c>
      <c r="Y330">
        <f t="shared" si="22"/>
        <v>4</v>
      </c>
      <c r="Z330">
        <f t="shared" si="23"/>
        <v>2024</v>
      </c>
    </row>
    <row r="331" spans="1:26" x14ac:dyDescent="0.25">
      <c r="A331" s="80" t="s">
        <v>2029</v>
      </c>
      <c r="B331" t="s">
        <v>1445</v>
      </c>
      <c r="C331" t="s">
        <v>2030</v>
      </c>
      <c r="D331" t="s">
        <v>148</v>
      </c>
      <c r="E331" t="s">
        <v>135</v>
      </c>
      <c r="F331" t="s">
        <v>56</v>
      </c>
      <c r="G331" t="s">
        <v>102</v>
      </c>
      <c r="H331" t="s">
        <v>212</v>
      </c>
      <c r="I331" s="80" t="s">
        <v>200</v>
      </c>
      <c r="J331" s="80" t="s">
        <v>201</v>
      </c>
      <c r="K331" t="s">
        <v>131</v>
      </c>
      <c r="L331" t="s">
        <v>129</v>
      </c>
      <c r="M331" t="s">
        <v>129</v>
      </c>
      <c r="N331" t="s">
        <v>129</v>
      </c>
      <c r="O331" s="54">
        <v>45323.518079363428</v>
      </c>
      <c r="P331" s="54">
        <v>45407.368552118052</v>
      </c>
      <c r="Q331" s="2">
        <v>45383</v>
      </c>
      <c r="R331" s="2">
        <v>45391</v>
      </c>
      <c r="S331" s="2">
        <v>45260</v>
      </c>
      <c r="T331" s="2">
        <v>45302</v>
      </c>
      <c r="U331" s="2">
        <v>45324</v>
      </c>
      <c r="V331" s="2">
        <v>45407</v>
      </c>
      <c r="W331">
        <f t="shared" si="20"/>
        <v>2</v>
      </c>
      <c r="X331">
        <f t="shared" si="21"/>
        <v>2024</v>
      </c>
      <c r="Y331">
        <f t="shared" si="22"/>
        <v>4</v>
      </c>
      <c r="Z331">
        <f t="shared" si="23"/>
        <v>2024</v>
      </c>
    </row>
    <row r="332" spans="1:26" x14ac:dyDescent="0.25">
      <c r="A332" s="80" t="s">
        <v>2031</v>
      </c>
      <c r="B332" t="s">
        <v>1445</v>
      </c>
      <c r="C332" t="s">
        <v>2032</v>
      </c>
      <c r="D332" t="s">
        <v>148</v>
      </c>
      <c r="E332" t="s">
        <v>416</v>
      </c>
      <c r="F332" t="s">
        <v>58</v>
      </c>
      <c r="G332" t="s">
        <v>102</v>
      </c>
      <c r="H332" t="s">
        <v>212</v>
      </c>
      <c r="I332" s="80" t="s">
        <v>200</v>
      </c>
      <c r="J332" s="80" t="s">
        <v>201</v>
      </c>
      <c r="K332" t="s">
        <v>131</v>
      </c>
      <c r="L332" t="s">
        <v>129</v>
      </c>
      <c r="M332" t="s">
        <v>129</v>
      </c>
      <c r="N332" t="s">
        <v>129</v>
      </c>
      <c r="O332" s="54">
        <v>45323.515303020831</v>
      </c>
      <c r="P332" s="54">
        <v>45407.36855097222</v>
      </c>
      <c r="Q332" s="2">
        <v>45323</v>
      </c>
      <c r="R332" s="2">
        <v>45405</v>
      </c>
      <c r="S332" s="2">
        <v>45260</v>
      </c>
      <c r="T332" s="2">
        <v>45302</v>
      </c>
      <c r="U332" s="2">
        <v>45324</v>
      </c>
      <c r="V332" s="2">
        <v>45407</v>
      </c>
      <c r="W332">
        <f t="shared" si="20"/>
        <v>2</v>
      </c>
      <c r="X332">
        <f t="shared" si="21"/>
        <v>2024</v>
      </c>
      <c r="Y332">
        <f t="shared" si="22"/>
        <v>4</v>
      </c>
      <c r="Z332">
        <f t="shared" si="23"/>
        <v>2024</v>
      </c>
    </row>
    <row r="333" spans="1:26" x14ac:dyDescent="0.25">
      <c r="A333" s="80" t="s">
        <v>2033</v>
      </c>
      <c r="B333" t="s">
        <v>1445</v>
      </c>
      <c r="C333" t="s">
        <v>2034</v>
      </c>
      <c r="D333" t="s">
        <v>148</v>
      </c>
      <c r="E333" t="s">
        <v>135</v>
      </c>
      <c r="F333" t="s">
        <v>52</v>
      </c>
      <c r="G333" t="s">
        <v>104</v>
      </c>
      <c r="H333" t="s">
        <v>128</v>
      </c>
      <c r="I333" s="80" t="s">
        <v>1927</v>
      </c>
      <c r="J333" s="80" t="s">
        <v>1448</v>
      </c>
      <c r="K333" t="s">
        <v>131</v>
      </c>
      <c r="L333" t="s">
        <v>129</v>
      </c>
      <c r="M333" t="s">
        <v>129</v>
      </c>
      <c r="N333" t="s">
        <v>129</v>
      </c>
      <c r="O333" s="54">
        <v>45323.403874027776</v>
      </c>
      <c r="P333" s="54">
        <v>45355.609239444442</v>
      </c>
      <c r="Q333" s="2">
        <v>45323</v>
      </c>
      <c r="R333" s="2">
        <v>45292</v>
      </c>
      <c r="S333" s="2">
        <v>45250</v>
      </c>
      <c r="T333" s="2">
        <v>45292</v>
      </c>
      <c r="U333" s="2">
        <v>45328</v>
      </c>
      <c r="V333" s="2">
        <v>45355</v>
      </c>
      <c r="W333">
        <f t="shared" si="20"/>
        <v>2</v>
      </c>
      <c r="X333">
        <f t="shared" si="21"/>
        <v>2024</v>
      </c>
      <c r="Y333">
        <f t="shared" si="22"/>
        <v>3</v>
      </c>
      <c r="Z333">
        <f t="shared" si="23"/>
        <v>2024</v>
      </c>
    </row>
    <row r="334" spans="1:26" x14ac:dyDescent="0.25">
      <c r="A334" s="80" t="s">
        <v>2035</v>
      </c>
      <c r="B334" t="s">
        <v>1348</v>
      </c>
      <c r="C334" t="s">
        <v>2036</v>
      </c>
      <c r="D334" t="s">
        <v>148</v>
      </c>
      <c r="E334" t="s">
        <v>127</v>
      </c>
      <c r="F334" t="s">
        <v>890</v>
      </c>
      <c r="G334" t="s">
        <v>874</v>
      </c>
      <c r="H334" t="s">
        <v>128</v>
      </c>
      <c r="I334" s="80" t="s">
        <v>2037</v>
      </c>
      <c r="J334" s="80" t="s">
        <v>2038</v>
      </c>
      <c r="K334" t="s">
        <v>720</v>
      </c>
      <c r="L334" t="s">
        <v>129</v>
      </c>
      <c r="M334" t="s">
        <v>129</v>
      </c>
      <c r="N334" t="s">
        <v>129</v>
      </c>
      <c r="O334" s="54">
        <v>45322.73100565972</v>
      </c>
      <c r="P334" s="54">
        <v>45441.384756504631</v>
      </c>
      <c r="Q334" s="2">
        <v>45413</v>
      </c>
      <c r="R334" s="2">
        <v>45426</v>
      </c>
      <c r="S334" s="2">
        <v>45292</v>
      </c>
      <c r="T334" s="2">
        <v>45657</v>
      </c>
      <c r="U334" t="s">
        <v>129</v>
      </c>
      <c r="V334" s="2">
        <v>45441</v>
      </c>
      <c r="W334">
        <f t="shared" si="20"/>
        <v>1</v>
      </c>
      <c r="X334">
        <f t="shared" si="21"/>
        <v>2024</v>
      </c>
      <c r="Y334">
        <f t="shared" si="22"/>
        <v>5</v>
      </c>
      <c r="Z334">
        <f t="shared" si="23"/>
        <v>2024</v>
      </c>
    </row>
    <row r="335" spans="1:26" x14ac:dyDescent="0.25">
      <c r="A335" s="80" t="s">
        <v>2039</v>
      </c>
      <c r="B335" t="s">
        <v>1348</v>
      </c>
      <c r="C335" t="s">
        <v>2040</v>
      </c>
      <c r="D335" t="s">
        <v>148</v>
      </c>
      <c r="E335" t="s">
        <v>127</v>
      </c>
      <c r="F335" t="s">
        <v>890</v>
      </c>
      <c r="G335" t="s">
        <v>874</v>
      </c>
      <c r="H335" t="s">
        <v>128</v>
      </c>
      <c r="I335" s="80" t="s">
        <v>2037</v>
      </c>
      <c r="J335" s="80" t="s">
        <v>995</v>
      </c>
      <c r="K335" t="s">
        <v>720</v>
      </c>
      <c r="L335" t="s">
        <v>129</v>
      </c>
      <c r="M335" t="s">
        <v>129</v>
      </c>
      <c r="N335" t="s">
        <v>129</v>
      </c>
      <c r="O335" s="54">
        <v>45322.731004872687</v>
      </c>
      <c r="P335" s="54">
        <v>45456.580209247688</v>
      </c>
      <c r="Q335" s="2">
        <v>45413</v>
      </c>
      <c r="R335" s="2">
        <v>45426</v>
      </c>
      <c r="S335" s="2">
        <v>45292</v>
      </c>
      <c r="T335" s="2">
        <v>45657</v>
      </c>
      <c r="U335" s="2">
        <v>45415</v>
      </c>
      <c r="V335" s="2">
        <v>45456</v>
      </c>
      <c r="W335">
        <f t="shared" si="20"/>
        <v>1</v>
      </c>
      <c r="X335">
        <f t="shared" si="21"/>
        <v>2024</v>
      </c>
      <c r="Y335">
        <f t="shared" si="22"/>
        <v>6</v>
      </c>
      <c r="Z335">
        <f t="shared" si="23"/>
        <v>2024</v>
      </c>
    </row>
    <row r="336" spans="1:26" x14ac:dyDescent="0.25">
      <c r="A336" s="80" t="s">
        <v>2041</v>
      </c>
      <c r="B336" t="s">
        <v>1348</v>
      </c>
      <c r="C336" t="s">
        <v>2042</v>
      </c>
      <c r="D336" t="s">
        <v>134</v>
      </c>
      <c r="E336" t="s">
        <v>127</v>
      </c>
      <c r="F336" t="s">
        <v>1684</v>
      </c>
      <c r="G336" t="s">
        <v>874</v>
      </c>
      <c r="H336" t="s">
        <v>128</v>
      </c>
      <c r="I336" s="80" t="s">
        <v>2037</v>
      </c>
      <c r="J336" s="80" t="s">
        <v>2038</v>
      </c>
      <c r="K336" t="s">
        <v>720</v>
      </c>
      <c r="L336" t="s">
        <v>129</v>
      </c>
      <c r="M336" t="s">
        <v>129</v>
      </c>
      <c r="N336" t="s">
        <v>129</v>
      </c>
      <c r="O336" s="54">
        <v>45322.731002893517</v>
      </c>
      <c r="P336" t="s">
        <v>129</v>
      </c>
      <c r="Q336" s="2">
        <v>45483</v>
      </c>
      <c r="R336" s="2">
        <v>45496</v>
      </c>
      <c r="S336" s="2">
        <v>45292</v>
      </c>
      <c r="T336" s="2">
        <v>45657</v>
      </c>
      <c r="U336" t="s">
        <v>129</v>
      </c>
      <c r="V336" t="s">
        <v>129</v>
      </c>
      <c r="W336">
        <f t="shared" si="20"/>
        <v>1</v>
      </c>
      <c r="X336">
        <f t="shared" si="21"/>
        <v>2024</v>
      </c>
      <c r="Y336">
        <f t="shared" si="22"/>
        <v>0</v>
      </c>
      <c r="Z336">
        <f t="shared" si="23"/>
        <v>0</v>
      </c>
    </row>
    <row r="337" spans="1:26" x14ac:dyDescent="0.25">
      <c r="A337" s="80" t="s">
        <v>2043</v>
      </c>
      <c r="B337" t="s">
        <v>1373</v>
      </c>
      <c r="C337" t="s">
        <v>2044</v>
      </c>
      <c r="D337" t="s">
        <v>148</v>
      </c>
      <c r="E337" t="s">
        <v>206</v>
      </c>
      <c r="F337" t="s">
        <v>52</v>
      </c>
      <c r="G337" t="s">
        <v>103</v>
      </c>
      <c r="H337" t="s">
        <v>212</v>
      </c>
      <c r="I337" s="80" t="s">
        <v>2045</v>
      </c>
      <c r="J337" s="80" t="s">
        <v>2046</v>
      </c>
      <c r="K337" t="s">
        <v>131</v>
      </c>
      <c r="L337" t="s">
        <v>129</v>
      </c>
      <c r="M337" t="s">
        <v>129</v>
      </c>
      <c r="N337" t="s">
        <v>129</v>
      </c>
      <c r="O337" s="54">
        <v>45322.424292164353</v>
      </c>
      <c r="P337" s="54">
        <v>45355.609239189813</v>
      </c>
      <c r="Q337" s="2">
        <v>45323</v>
      </c>
      <c r="R337" s="2">
        <v>45364</v>
      </c>
      <c r="S337" s="2">
        <v>45322</v>
      </c>
      <c r="T337" s="2">
        <v>45364</v>
      </c>
      <c r="U337" t="s">
        <v>129</v>
      </c>
      <c r="V337" s="2">
        <v>45355</v>
      </c>
      <c r="W337">
        <f t="shared" si="20"/>
        <v>1</v>
      </c>
      <c r="X337">
        <f t="shared" si="21"/>
        <v>2024</v>
      </c>
      <c r="Y337">
        <f t="shared" si="22"/>
        <v>3</v>
      </c>
      <c r="Z337">
        <f t="shared" si="23"/>
        <v>2024</v>
      </c>
    </row>
    <row r="338" spans="1:26" x14ac:dyDescent="0.25">
      <c r="A338" s="80" t="s">
        <v>2047</v>
      </c>
      <c r="B338" t="s">
        <v>1373</v>
      </c>
      <c r="C338" t="s">
        <v>2048</v>
      </c>
      <c r="D338" t="s">
        <v>148</v>
      </c>
      <c r="E338" t="s">
        <v>135</v>
      </c>
      <c r="F338" t="s">
        <v>52</v>
      </c>
      <c r="G338" t="s">
        <v>103</v>
      </c>
      <c r="H338" t="s">
        <v>212</v>
      </c>
      <c r="I338" s="80" t="s">
        <v>2045</v>
      </c>
      <c r="J338" s="80" t="s">
        <v>2046</v>
      </c>
      <c r="K338" t="s">
        <v>131</v>
      </c>
      <c r="L338" t="s">
        <v>129</v>
      </c>
      <c r="M338" t="s">
        <v>129</v>
      </c>
      <c r="N338" t="s">
        <v>129</v>
      </c>
      <c r="O338" s="54">
        <v>45322.423795879629</v>
      </c>
      <c r="P338" s="54">
        <v>45355.609247974535</v>
      </c>
      <c r="Q338" s="2">
        <v>45323</v>
      </c>
      <c r="R338" s="2">
        <v>45364</v>
      </c>
      <c r="S338" s="2">
        <v>45322</v>
      </c>
      <c r="T338" s="2">
        <v>45364</v>
      </c>
      <c r="U338" s="2">
        <v>45324</v>
      </c>
      <c r="V338" s="2">
        <v>45355</v>
      </c>
      <c r="W338">
        <f t="shared" si="20"/>
        <v>1</v>
      </c>
      <c r="X338">
        <f t="shared" si="21"/>
        <v>2024</v>
      </c>
      <c r="Y338">
        <f t="shared" si="22"/>
        <v>3</v>
      </c>
      <c r="Z338">
        <f t="shared" si="23"/>
        <v>2024</v>
      </c>
    </row>
    <row r="339" spans="1:26" x14ac:dyDescent="0.25">
      <c r="A339" s="80" t="s">
        <v>2049</v>
      </c>
      <c r="B339" t="s">
        <v>1373</v>
      </c>
      <c r="C339" t="s">
        <v>2050</v>
      </c>
      <c r="D339" t="s">
        <v>148</v>
      </c>
      <c r="E339" t="s">
        <v>416</v>
      </c>
      <c r="F339" t="s">
        <v>1001</v>
      </c>
      <c r="G339" t="s">
        <v>806</v>
      </c>
      <c r="H339" t="s">
        <v>736</v>
      </c>
      <c r="I339" s="80" t="s">
        <v>2051</v>
      </c>
      <c r="J339" s="80" t="s">
        <v>995</v>
      </c>
      <c r="K339" t="s">
        <v>720</v>
      </c>
      <c r="L339" t="s">
        <v>129</v>
      </c>
      <c r="M339" t="s">
        <v>129</v>
      </c>
      <c r="N339" t="s">
        <v>129</v>
      </c>
      <c r="O339" s="54">
        <v>45322.400283495372</v>
      </c>
      <c r="P339" s="54">
        <v>45364.517891724536</v>
      </c>
      <c r="Q339" s="2">
        <v>45330</v>
      </c>
      <c r="R339" s="2">
        <v>45342</v>
      </c>
      <c r="S339" s="2">
        <v>45292</v>
      </c>
      <c r="T339" s="2">
        <v>45657</v>
      </c>
      <c r="U339" s="2">
        <v>45334</v>
      </c>
      <c r="V339" s="2">
        <v>45364</v>
      </c>
      <c r="W339">
        <f t="shared" si="20"/>
        <v>1</v>
      </c>
      <c r="X339">
        <f t="shared" si="21"/>
        <v>2024</v>
      </c>
      <c r="Y339">
        <f t="shared" si="22"/>
        <v>3</v>
      </c>
      <c r="Z339">
        <f t="shared" si="23"/>
        <v>2024</v>
      </c>
    </row>
    <row r="340" spans="1:26" x14ac:dyDescent="0.25">
      <c r="A340" s="80" t="s">
        <v>2052</v>
      </c>
      <c r="B340" t="s">
        <v>1373</v>
      </c>
      <c r="C340" t="s">
        <v>2053</v>
      </c>
      <c r="D340" t="s">
        <v>148</v>
      </c>
      <c r="E340" t="s">
        <v>127</v>
      </c>
      <c r="F340" t="s">
        <v>1961</v>
      </c>
      <c r="G340" t="s">
        <v>874</v>
      </c>
      <c r="H340" t="s">
        <v>736</v>
      </c>
      <c r="I340" s="80" t="s">
        <v>2024</v>
      </c>
      <c r="J340" s="80" t="s">
        <v>995</v>
      </c>
      <c r="K340" t="s">
        <v>720</v>
      </c>
      <c r="L340" t="s">
        <v>129</v>
      </c>
      <c r="M340" t="s">
        <v>129</v>
      </c>
      <c r="N340" t="s">
        <v>129</v>
      </c>
      <c r="O340" s="54">
        <v>45321.711447569447</v>
      </c>
      <c r="P340" s="54">
        <v>45377.335888182868</v>
      </c>
      <c r="Q340" s="2">
        <v>45344</v>
      </c>
      <c r="R340" s="2">
        <v>45356</v>
      </c>
      <c r="S340" s="2">
        <v>45292</v>
      </c>
      <c r="T340" s="2">
        <v>45657</v>
      </c>
      <c r="U340" s="2">
        <v>45349</v>
      </c>
      <c r="V340" s="2">
        <v>45377</v>
      </c>
      <c r="W340">
        <f t="shared" si="20"/>
        <v>1</v>
      </c>
      <c r="X340">
        <f t="shared" si="21"/>
        <v>2024</v>
      </c>
      <c r="Y340">
        <f t="shared" si="22"/>
        <v>3</v>
      </c>
      <c r="Z340">
        <f t="shared" si="23"/>
        <v>2024</v>
      </c>
    </row>
    <row r="341" spans="1:26" x14ac:dyDescent="0.25">
      <c r="A341" s="80" t="s">
        <v>2054</v>
      </c>
      <c r="B341" t="s">
        <v>1373</v>
      </c>
      <c r="C341" t="s">
        <v>2055</v>
      </c>
      <c r="D341" t="s">
        <v>148</v>
      </c>
      <c r="E341" t="s">
        <v>127</v>
      </c>
      <c r="F341" t="s">
        <v>1774</v>
      </c>
      <c r="G341" t="s">
        <v>874</v>
      </c>
      <c r="H341" t="s">
        <v>736</v>
      </c>
      <c r="I341" s="80" t="s">
        <v>2024</v>
      </c>
      <c r="J341" s="80" t="s">
        <v>995</v>
      </c>
      <c r="K341" t="s">
        <v>720</v>
      </c>
      <c r="L341" t="s">
        <v>2056</v>
      </c>
      <c r="M341" t="s">
        <v>129</v>
      </c>
      <c r="N341" t="s">
        <v>129</v>
      </c>
      <c r="O341" s="54">
        <v>45321.708205497685</v>
      </c>
      <c r="P341" s="54">
        <v>45390.409239780092</v>
      </c>
      <c r="Q341" s="2">
        <v>45330</v>
      </c>
      <c r="R341" s="2">
        <v>45385</v>
      </c>
      <c r="S341" s="2">
        <v>45292</v>
      </c>
      <c r="T341" s="2">
        <v>45657</v>
      </c>
      <c r="U341" s="2">
        <v>45336</v>
      </c>
      <c r="V341" s="2">
        <v>45390</v>
      </c>
      <c r="W341">
        <f t="shared" si="20"/>
        <v>1</v>
      </c>
      <c r="X341">
        <f t="shared" si="21"/>
        <v>2024</v>
      </c>
      <c r="Y341">
        <f t="shared" si="22"/>
        <v>4</v>
      </c>
      <c r="Z341">
        <f t="shared" si="23"/>
        <v>2024</v>
      </c>
    </row>
    <row r="342" spans="1:26" x14ac:dyDescent="0.25">
      <c r="A342" s="80" t="s">
        <v>2057</v>
      </c>
      <c r="B342" t="s">
        <v>1445</v>
      </c>
      <c r="C342" t="s">
        <v>2058</v>
      </c>
      <c r="D342" t="s">
        <v>148</v>
      </c>
      <c r="E342" t="s">
        <v>135</v>
      </c>
      <c r="F342" t="s">
        <v>52</v>
      </c>
      <c r="G342" t="s">
        <v>102</v>
      </c>
      <c r="H342" t="s">
        <v>128</v>
      </c>
      <c r="I342" s="80" t="s">
        <v>2059</v>
      </c>
      <c r="J342" s="80" t="s">
        <v>1448</v>
      </c>
      <c r="K342" t="s">
        <v>131</v>
      </c>
      <c r="L342" t="s">
        <v>129</v>
      </c>
      <c r="M342" t="s">
        <v>129</v>
      </c>
      <c r="N342" t="s">
        <v>129</v>
      </c>
      <c r="O342" s="54">
        <v>45321.68733896991</v>
      </c>
      <c r="P342" s="54">
        <v>45355.609243865743</v>
      </c>
      <c r="Q342" s="2">
        <v>45323</v>
      </c>
      <c r="R342" s="2">
        <v>45292</v>
      </c>
      <c r="S342" s="2">
        <v>45250</v>
      </c>
      <c r="T342" s="2">
        <v>45292</v>
      </c>
      <c r="U342" s="2">
        <v>45329</v>
      </c>
      <c r="V342" s="2">
        <v>45355</v>
      </c>
      <c r="W342">
        <f t="shared" si="20"/>
        <v>1</v>
      </c>
      <c r="X342">
        <f t="shared" si="21"/>
        <v>2024</v>
      </c>
      <c r="Y342">
        <f t="shared" si="22"/>
        <v>3</v>
      </c>
      <c r="Z342">
        <f t="shared" si="23"/>
        <v>2024</v>
      </c>
    </row>
    <row r="343" spans="1:26" x14ac:dyDescent="0.25">
      <c r="A343" s="80" t="s">
        <v>2060</v>
      </c>
      <c r="B343" t="s">
        <v>1373</v>
      </c>
      <c r="C343" t="s">
        <v>2061</v>
      </c>
      <c r="D343" t="s">
        <v>148</v>
      </c>
      <c r="E343" t="s">
        <v>416</v>
      </c>
      <c r="F343" t="s">
        <v>998</v>
      </c>
      <c r="G343" t="s">
        <v>874</v>
      </c>
      <c r="H343" t="s">
        <v>736</v>
      </c>
      <c r="I343" s="80" t="s">
        <v>2062</v>
      </c>
      <c r="J343" s="80" t="s">
        <v>995</v>
      </c>
      <c r="K343" t="s">
        <v>720</v>
      </c>
      <c r="L343" t="s">
        <v>2063</v>
      </c>
      <c r="M343" t="s">
        <v>129</v>
      </c>
      <c r="N343" t="s">
        <v>129</v>
      </c>
      <c r="O343" s="54">
        <v>45321.684087326386</v>
      </c>
      <c r="P343" s="54">
        <v>45369.702336030095</v>
      </c>
      <c r="Q343" s="2">
        <v>45330</v>
      </c>
      <c r="R343" s="2">
        <v>45370</v>
      </c>
      <c r="S343" s="2">
        <v>45057</v>
      </c>
      <c r="T343" s="2">
        <v>45091</v>
      </c>
      <c r="U343" s="2">
        <v>45335</v>
      </c>
      <c r="V343" s="2">
        <v>45369</v>
      </c>
      <c r="W343">
        <f t="shared" si="20"/>
        <v>1</v>
      </c>
      <c r="X343">
        <f t="shared" si="21"/>
        <v>2024</v>
      </c>
      <c r="Y343">
        <f t="shared" si="22"/>
        <v>3</v>
      </c>
      <c r="Z343">
        <f t="shared" si="23"/>
        <v>2024</v>
      </c>
    </row>
    <row r="344" spans="1:26" x14ac:dyDescent="0.25">
      <c r="A344" s="80" t="s">
        <v>2064</v>
      </c>
      <c r="B344" t="s">
        <v>1373</v>
      </c>
      <c r="C344" t="s">
        <v>2065</v>
      </c>
      <c r="D344" t="s">
        <v>148</v>
      </c>
      <c r="E344" t="s">
        <v>416</v>
      </c>
      <c r="F344" t="s">
        <v>1774</v>
      </c>
      <c r="G344" t="s">
        <v>806</v>
      </c>
      <c r="H344" t="s">
        <v>736</v>
      </c>
      <c r="I344" s="80" t="s">
        <v>2051</v>
      </c>
      <c r="J344" s="80" t="s">
        <v>995</v>
      </c>
      <c r="K344" t="s">
        <v>720</v>
      </c>
      <c r="L344" t="s">
        <v>2056</v>
      </c>
      <c r="M344" t="s">
        <v>129</v>
      </c>
      <c r="N344" t="s">
        <v>129</v>
      </c>
      <c r="O344" s="54">
        <v>45321.48576427083</v>
      </c>
      <c r="P344" s="54">
        <v>45390.408753379626</v>
      </c>
      <c r="Q344" s="2">
        <v>45344</v>
      </c>
      <c r="R344" s="2">
        <v>45385</v>
      </c>
      <c r="S344" s="2">
        <v>45292</v>
      </c>
      <c r="T344" s="2">
        <v>45657</v>
      </c>
      <c r="U344" s="2">
        <v>45334</v>
      </c>
      <c r="V344" s="2">
        <v>45390</v>
      </c>
      <c r="W344">
        <f t="shared" si="20"/>
        <v>1</v>
      </c>
      <c r="X344">
        <f t="shared" si="21"/>
        <v>2024</v>
      </c>
      <c r="Y344">
        <f t="shared" si="22"/>
        <v>4</v>
      </c>
      <c r="Z344">
        <f t="shared" si="23"/>
        <v>2024</v>
      </c>
    </row>
    <row r="345" spans="1:26" x14ac:dyDescent="0.25">
      <c r="A345" s="80" t="s">
        <v>2066</v>
      </c>
      <c r="B345" t="s">
        <v>1348</v>
      </c>
      <c r="C345" t="s">
        <v>2067</v>
      </c>
      <c r="D345" t="s">
        <v>148</v>
      </c>
      <c r="E345" t="s">
        <v>135</v>
      </c>
      <c r="F345" t="s">
        <v>54</v>
      </c>
      <c r="G345" t="s">
        <v>103</v>
      </c>
      <c r="H345" t="s">
        <v>128</v>
      </c>
      <c r="I345" s="80" t="s">
        <v>2068</v>
      </c>
      <c r="J345" s="80" t="s">
        <v>551</v>
      </c>
      <c r="K345" t="s">
        <v>131</v>
      </c>
      <c r="L345" t="s">
        <v>129</v>
      </c>
      <c r="M345" t="s">
        <v>129</v>
      </c>
      <c r="N345" t="s">
        <v>129</v>
      </c>
      <c r="O345" s="54">
        <v>45321.432263009257</v>
      </c>
      <c r="P345" s="54">
        <v>45378.378052291664</v>
      </c>
      <c r="Q345" s="2">
        <v>45323</v>
      </c>
      <c r="R345" s="2">
        <v>45349</v>
      </c>
      <c r="S345" s="2">
        <v>45292</v>
      </c>
      <c r="T345" s="2">
        <v>45657</v>
      </c>
      <c r="U345" s="2">
        <v>45349</v>
      </c>
      <c r="V345" s="2">
        <v>45378</v>
      </c>
      <c r="W345">
        <f t="shared" si="20"/>
        <v>1</v>
      </c>
      <c r="X345">
        <f t="shared" si="21"/>
        <v>2024</v>
      </c>
      <c r="Y345">
        <f t="shared" si="22"/>
        <v>3</v>
      </c>
      <c r="Z345">
        <f t="shared" si="23"/>
        <v>2024</v>
      </c>
    </row>
    <row r="346" spans="1:26" x14ac:dyDescent="0.25">
      <c r="A346" s="80" t="s">
        <v>2069</v>
      </c>
      <c r="B346" t="s">
        <v>1348</v>
      </c>
      <c r="C346" t="s">
        <v>2070</v>
      </c>
      <c r="D346" t="s">
        <v>148</v>
      </c>
      <c r="E346" t="s">
        <v>127</v>
      </c>
      <c r="F346" t="s">
        <v>52</v>
      </c>
      <c r="G346" t="s">
        <v>102</v>
      </c>
      <c r="H346" t="s">
        <v>128</v>
      </c>
      <c r="I346" s="80" t="s">
        <v>2071</v>
      </c>
      <c r="J346" s="80" t="s">
        <v>1372</v>
      </c>
      <c r="K346" t="s">
        <v>131</v>
      </c>
      <c r="L346" t="s">
        <v>129</v>
      </c>
      <c r="M346" t="s">
        <v>129</v>
      </c>
      <c r="N346" t="s">
        <v>129</v>
      </c>
      <c r="O346" s="54">
        <v>45320.506607546296</v>
      </c>
      <c r="P346" s="54">
        <v>45355.609242175924</v>
      </c>
      <c r="Q346" s="2">
        <v>45323</v>
      </c>
      <c r="R346" s="2">
        <v>45657</v>
      </c>
      <c r="S346" s="2">
        <v>45292</v>
      </c>
      <c r="T346" s="2">
        <v>45657</v>
      </c>
      <c r="U346" s="2">
        <v>45329</v>
      </c>
      <c r="V346" s="2">
        <v>45355</v>
      </c>
      <c r="W346">
        <f t="shared" si="20"/>
        <v>1</v>
      </c>
      <c r="X346">
        <f t="shared" si="21"/>
        <v>2024</v>
      </c>
      <c r="Y346">
        <f t="shared" si="22"/>
        <v>3</v>
      </c>
      <c r="Z346">
        <f t="shared" si="23"/>
        <v>2024</v>
      </c>
    </row>
    <row r="347" spans="1:26" x14ac:dyDescent="0.25">
      <c r="A347" s="80" t="s">
        <v>2072</v>
      </c>
      <c r="B347" t="s">
        <v>1373</v>
      </c>
      <c r="C347" t="s">
        <v>2073</v>
      </c>
      <c r="D347" t="s">
        <v>148</v>
      </c>
      <c r="E347" t="s">
        <v>206</v>
      </c>
      <c r="F347" t="s">
        <v>1001</v>
      </c>
      <c r="G347" t="s">
        <v>874</v>
      </c>
      <c r="H347" t="s">
        <v>212</v>
      </c>
      <c r="I347" s="80" t="s">
        <v>2062</v>
      </c>
      <c r="J347" s="80" t="s">
        <v>995</v>
      </c>
      <c r="K347" t="s">
        <v>720</v>
      </c>
      <c r="L347" t="s">
        <v>129</v>
      </c>
      <c r="M347" t="s">
        <v>129</v>
      </c>
      <c r="N347" t="s">
        <v>129</v>
      </c>
      <c r="O347" s="54">
        <v>45316.726887534722</v>
      </c>
      <c r="P347" s="54">
        <v>45369.702335706017</v>
      </c>
      <c r="Q347" s="2">
        <v>45330</v>
      </c>
      <c r="R347" s="2">
        <v>45343</v>
      </c>
      <c r="S347" s="2">
        <v>45316</v>
      </c>
      <c r="T347" s="2">
        <v>45343</v>
      </c>
      <c r="U347" s="2">
        <v>45336</v>
      </c>
      <c r="V347" s="2">
        <v>45369</v>
      </c>
      <c r="W347">
        <f t="shared" si="20"/>
        <v>1</v>
      </c>
      <c r="X347">
        <f t="shared" si="21"/>
        <v>2024</v>
      </c>
      <c r="Y347">
        <f t="shared" si="22"/>
        <v>3</v>
      </c>
      <c r="Z347">
        <f t="shared" si="23"/>
        <v>2024</v>
      </c>
    </row>
    <row r="348" spans="1:26" x14ac:dyDescent="0.25">
      <c r="A348" s="80" t="s">
        <v>2074</v>
      </c>
      <c r="B348" t="s">
        <v>1373</v>
      </c>
      <c r="C348" t="s">
        <v>2075</v>
      </c>
      <c r="D348" t="s">
        <v>148</v>
      </c>
      <c r="E348" t="s">
        <v>288</v>
      </c>
      <c r="F348" t="s">
        <v>1045</v>
      </c>
      <c r="G348" t="s">
        <v>874</v>
      </c>
      <c r="H348" t="s">
        <v>736</v>
      </c>
      <c r="I348" s="80" t="s">
        <v>2076</v>
      </c>
      <c r="J348" s="80" t="s">
        <v>995</v>
      </c>
      <c r="K348" t="s">
        <v>720</v>
      </c>
      <c r="L348" t="s">
        <v>129</v>
      </c>
      <c r="M348" t="s">
        <v>129</v>
      </c>
      <c r="N348" t="s">
        <v>129</v>
      </c>
      <c r="O348" s="54">
        <v>45316.366545775461</v>
      </c>
      <c r="P348" s="54">
        <v>45328.72449591435</v>
      </c>
      <c r="Q348" t="s">
        <v>129</v>
      </c>
      <c r="R348" t="s">
        <v>129</v>
      </c>
      <c r="S348" s="2">
        <v>45292</v>
      </c>
      <c r="T348" s="2">
        <v>45657</v>
      </c>
      <c r="U348" s="2">
        <v>45303</v>
      </c>
      <c r="V348" s="2">
        <v>45328</v>
      </c>
      <c r="W348">
        <f t="shared" si="20"/>
        <v>1</v>
      </c>
      <c r="X348">
        <f t="shared" si="21"/>
        <v>2024</v>
      </c>
      <c r="Y348">
        <f t="shared" si="22"/>
        <v>2</v>
      </c>
      <c r="Z348">
        <f t="shared" si="23"/>
        <v>2024</v>
      </c>
    </row>
    <row r="349" spans="1:26" x14ac:dyDescent="0.25">
      <c r="A349" s="80" t="s">
        <v>2077</v>
      </c>
      <c r="B349" t="s">
        <v>1348</v>
      </c>
      <c r="C349" t="s">
        <v>2078</v>
      </c>
      <c r="D349" t="s">
        <v>148</v>
      </c>
      <c r="E349" t="s">
        <v>129</v>
      </c>
      <c r="F349" t="s">
        <v>1045</v>
      </c>
      <c r="G349" t="s">
        <v>806</v>
      </c>
      <c r="H349" t="s">
        <v>128</v>
      </c>
      <c r="I349" s="80" t="s">
        <v>2079</v>
      </c>
      <c r="J349" s="80" t="s">
        <v>995</v>
      </c>
      <c r="K349" t="s">
        <v>720</v>
      </c>
      <c r="L349" t="s">
        <v>129</v>
      </c>
      <c r="M349" t="s">
        <v>129</v>
      </c>
      <c r="N349" t="s">
        <v>129</v>
      </c>
      <c r="O349" s="54">
        <v>45316.365293877316</v>
      </c>
      <c r="P349" s="54">
        <v>45328.724496550924</v>
      </c>
      <c r="Q349" s="2">
        <v>44986</v>
      </c>
      <c r="R349" s="2">
        <v>45291</v>
      </c>
      <c r="S349" s="2">
        <v>44986</v>
      </c>
      <c r="T349" s="2">
        <v>45291</v>
      </c>
      <c r="U349" s="2">
        <v>45308</v>
      </c>
      <c r="V349" s="2">
        <v>45328</v>
      </c>
      <c r="W349">
        <f t="shared" si="20"/>
        <v>1</v>
      </c>
      <c r="X349">
        <f t="shared" si="21"/>
        <v>2024</v>
      </c>
      <c r="Y349">
        <f t="shared" si="22"/>
        <v>2</v>
      </c>
      <c r="Z349">
        <f t="shared" si="23"/>
        <v>2024</v>
      </c>
    </row>
    <row r="350" spans="1:26" x14ac:dyDescent="0.25">
      <c r="A350" s="80" t="s">
        <v>2080</v>
      </c>
      <c r="B350" t="s">
        <v>1373</v>
      </c>
      <c r="C350" t="s">
        <v>2081</v>
      </c>
      <c r="D350" t="s">
        <v>148</v>
      </c>
      <c r="E350" t="s">
        <v>416</v>
      </c>
      <c r="F350" t="s">
        <v>1045</v>
      </c>
      <c r="G350" t="s">
        <v>806</v>
      </c>
      <c r="H350" t="s">
        <v>128</v>
      </c>
      <c r="I350" s="80" t="s">
        <v>2082</v>
      </c>
      <c r="J350" s="80" t="s">
        <v>995</v>
      </c>
      <c r="K350" t="s">
        <v>720</v>
      </c>
      <c r="L350" t="s">
        <v>129</v>
      </c>
      <c r="M350" t="s">
        <v>129</v>
      </c>
      <c r="N350" t="s">
        <v>129</v>
      </c>
      <c r="O350" s="54">
        <v>45316.36294071759</v>
      </c>
      <c r="P350" s="54">
        <v>45324.461482222221</v>
      </c>
      <c r="Q350" s="2">
        <v>44986</v>
      </c>
      <c r="R350" s="2">
        <v>45291</v>
      </c>
      <c r="S350" s="2">
        <v>44986</v>
      </c>
      <c r="T350" s="2">
        <v>45291</v>
      </c>
      <c r="U350" s="2">
        <v>45303</v>
      </c>
      <c r="V350" s="2">
        <v>45324</v>
      </c>
      <c r="W350">
        <f t="shared" si="20"/>
        <v>1</v>
      </c>
      <c r="X350">
        <f t="shared" si="21"/>
        <v>2024</v>
      </c>
      <c r="Y350">
        <f t="shared" si="22"/>
        <v>2</v>
      </c>
      <c r="Z350">
        <f t="shared" si="23"/>
        <v>2024</v>
      </c>
    </row>
    <row r="351" spans="1:26" x14ac:dyDescent="0.25">
      <c r="A351" s="80" t="s">
        <v>2083</v>
      </c>
      <c r="B351" t="s">
        <v>1373</v>
      </c>
      <c r="C351" t="s">
        <v>2084</v>
      </c>
      <c r="D351" t="s">
        <v>148</v>
      </c>
      <c r="E351" t="s">
        <v>950</v>
      </c>
      <c r="F351" t="s">
        <v>56</v>
      </c>
      <c r="G351" t="s">
        <v>102</v>
      </c>
      <c r="H351" t="s">
        <v>128</v>
      </c>
      <c r="I351" s="80" t="s">
        <v>1689</v>
      </c>
      <c r="J351" s="80" t="s">
        <v>932</v>
      </c>
      <c r="K351" t="s">
        <v>131</v>
      </c>
      <c r="L351" t="s">
        <v>129</v>
      </c>
      <c r="M351" t="s">
        <v>129</v>
      </c>
      <c r="N351" t="s">
        <v>129</v>
      </c>
      <c r="O351" s="54">
        <v>45315.543986550925</v>
      </c>
      <c r="P351" s="54">
        <v>45432.416191516204</v>
      </c>
      <c r="Q351" s="2">
        <v>45378</v>
      </c>
      <c r="R351" s="2">
        <v>45391</v>
      </c>
      <c r="S351" s="2">
        <v>45292</v>
      </c>
      <c r="T351" s="2">
        <v>45657</v>
      </c>
      <c r="U351" s="2">
        <v>45369</v>
      </c>
      <c r="V351" s="2">
        <v>45432</v>
      </c>
      <c r="W351">
        <f t="shared" si="20"/>
        <v>1</v>
      </c>
      <c r="X351">
        <f t="shared" si="21"/>
        <v>2024</v>
      </c>
      <c r="Y351">
        <f t="shared" si="22"/>
        <v>5</v>
      </c>
      <c r="Z351">
        <f t="shared" si="23"/>
        <v>2024</v>
      </c>
    </row>
    <row r="352" spans="1:26" x14ac:dyDescent="0.25">
      <c r="A352" s="80" t="s">
        <v>2085</v>
      </c>
      <c r="B352" t="s">
        <v>1445</v>
      </c>
      <c r="C352" t="s">
        <v>2086</v>
      </c>
      <c r="D352" t="s">
        <v>148</v>
      </c>
      <c r="E352" t="s">
        <v>135</v>
      </c>
      <c r="F352" t="s">
        <v>58</v>
      </c>
      <c r="G352" t="s">
        <v>102</v>
      </c>
      <c r="H352" t="s">
        <v>212</v>
      </c>
      <c r="I352" s="80" t="s">
        <v>2087</v>
      </c>
      <c r="J352" s="80" t="s">
        <v>1448</v>
      </c>
      <c r="K352" t="s">
        <v>131</v>
      </c>
      <c r="L352" t="s">
        <v>129</v>
      </c>
      <c r="M352" t="s">
        <v>129</v>
      </c>
      <c r="N352" t="s">
        <v>129</v>
      </c>
      <c r="O352" s="54">
        <v>45315.016342719908</v>
      </c>
      <c r="P352" s="54">
        <v>45421.427063958334</v>
      </c>
      <c r="Q352" s="2">
        <v>45337</v>
      </c>
      <c r="R352" s="2">
        <v>45420</v>
      </c>
      <c r="S352" s="2">
        <v>45292</v>
      </c>
      <c r="T352" s="2">
        <v>45657</v>
      </c>
      <c r="U352" s="2">
        <v>45341</v>
      </c>
      <c r="V352" s="2">
        <v>45421</v>
      </c>
      <c r="W352">
        <f t="shared" si="20"/>
        <v>1</v>
      </c>
      <c r="X352">
        <f t="shared" si="21"/>
        <v>2024</v>
      </c>
      <c r="Y352">
        <f t="shared" si="22"/>
        <v>5</v>
      </c>
      <c r="Z352">
        <f t="shared" si="23"/>
        <v>2024</v>
      </c>
    </row>
    <row r="353" spans="1:26" x14ac:dyDescent="0.25">
      <c r="A353" s="80" t="s">
        <v>2088</v>
      </c>
      <c r="B353" t="s">
        <v>1445</v>
      </c>
      <c r="C353" t="s">
        <v>2089</v>
      </c>
      <c r="D353" t="s">
        <v>134</v>
      </c>
      <c r="E353" t="s">
        <v>135</v>
      </c>
      <c r="F353" t="s">
        <v>64</v>
      </c>
      <c r="G353" t="s">
        <v>102</v>
      </c>
      <c r="H353" t="s">
        <v>212</v>
      </c>
      <c r="I353" s="80" t="s">
        <v>2087</v>
      </c>
      <c r="J353" s="80" t="s">
        <v>1448</v>
      </c>
      <c r="K353" t="s">
        <v>131</v>
      </c>
      <c r="L353" t="s">
        <v>129</v>
      </c>
      <c r="M353" t="s">
        <v>129</v>
      </c>
      <c r="N353" t="s">
        <v>129</v>
      </c>
      <c r="O353" s="54">
        <v>45315.015367083332</v>
      </c>
      <c r="P353" t="s">
        <v>129</v>
      </c>
      <c r="Q353" s="2">
        <v>45337</v>
      </c>
      <c r="R353" s="2">
        <v>45475</v>
      </c>
      <c r="S353" s="2">
        <v>45292</v>
      </c>
      <c r="T353" s="2">
        <v>45657</v>
      </c>
      <c r="U353" s="2">
        <v>45341</v>
      </c>
      <c r="V353" s="2">
        <v>45369</v>
      </c>
      <c r="W353">
        <f t="shared" si="20"/>
        <v>1</v>
      </c>
      <c r="X353">
        <f t="shared" si="21"/>
        <v>2024</v>
      </c>
      <c r="Y353">
        <f t="shared" si="22"/>
        <v>0</v>
      </c>
      <c r="Z353">
        <f t="shared" si="23"/>
        <v>0</v>
      </c>
    </row>
    <row r="354" spans="1:26" x14ac:dyDescent="0.25">
      <c r="A354" s="80" t="s">
        <v>2090</v>
      </c>
      <c r="B354" t="s">
        <v>1445</v>
      </c>
      <c r="C354" t="s">
        <v>2091</v>
      </c>
      <c r="D354" t="s">
        <v>148</v>
      </c>
      <c r="E354" t="s">
        <v>288</v>
      </c>
      <c r="F354" t="s">
        <v>58</v>
      </c>
      <c r="G354" t="s">
        <v>102</v>
      </c>
      <c r="H354" t="s">
        <v>212</v>
      </c>
      <c r="I354" s="80" t="s">
        <v>2087</v>
      </c>
      <c r="J354" s="80" t="s">
        <v>1448</v>
      </c>
      <c r="K354" t="s">
        <v>131</v>
      </c>
      <c r="L354" t="s">
        <v>129</v>
      </c>
      <c r="M354" t="s">
        <v>129</v>
      </c>
      <c r="N354" t="s">
        <v>129</v>
      </c>
      <c r="O354" s="54">
        <v>45315.014211400463</v>
      </c>
      <c r="P354" s="54">
        <v>45421.427053935186</v>
      </c>
      <c r="Q354" s="2">
        <v>45337</v>
      </c>
      <c r="R354" s="2">
        <v>45420</v>
      </c>
      <c r="S354" s="2">
        <v>45292</v>
      </c>
      <c r="T354" s="2">
        <v>45657</v>
      </c>
      <c r="U354" s="2">
        <v>45342</v>
      </c>
      <c r="V354" s="2">
        <v>45421</v>
      </c>
      <c r="W354">
        <f t="shared" si="20"/>
        <v>1</v>
      </c>
      <c r="X354">
        <f t="shared" si="21"/>
        <v>2024</v>
      </c>
      <c r="Y354">
        <f t="shared" si="22"/>
        <v>5</v>
      </c>
      <c r="Z354">
        <f t="shared" si="23"/>
        <v>2024</v>
      </c>
    </row>
    <row r="355" spans="1:26" x14ac:dyDescent="0.25">
      <c r="A355" s="80" t="s">
        <v>2092</v>
      </c>
      <c r="B355" t="s">
        <v>1445</v>
      </c>
      <c r="C355" t="s">
        <v>2093</v>
      </c>
      <c r="D355" t="s">
        <v>148</v>
      </c>
      <c r="E355" t="s">
        <v>288</v>
      </c>
      <c r="F355" t="s">
        <v>58</v>
      </c>
      <c r="G355" t="s">
        <v>102</v>
      </c>
      <c r="H355" t="s">
        <v>212</v>
      </c>
      <c r="I355" s="80" t="s">
        <v>2087</v>
      </c>
      <c r="J355" s="80" t="s">
        <v>1448</v>
      </c>
      <c r="K355" t="s">
        <v>131</v>
      </c>
      <c r="L355" t="s">
        <v>129</v>
      </c>
      <c r="M355" t="s">
        <v>129</v>
      </c>
      <c r="N355" t="s">
        <v>129</v>
      </c>
      <c r="O355" s="54">
        <v>45315.010849351849</v>
      </c>
      <c r="P355" s="54">
        <v>45421.427055613429</v>
      </c>
      <c r="Q355" s="2">
        <v>45337</v>
      </c>
      <c r="R355" s="2">
        <v>45420</v>
      </c>
      <c r="S355" s="2">
        <v>45292</v>
      </c>
      <c r="T355" s="2">
        <v>45657</v>
      </c>
      <c r="U355" s="2">
        <v>45338</v>
      </c>
      <c r="V355" s="2">
        <v>45421</v>
      </c>
      <c r="W355">
        <f t="shared" si="20"/>
        <v>1</v>
      </c>
      <c r="X355">
        <f t="shared" si="21"/>
        <v>2024</v>
      </c>
      <c r="Y355">
        <f t="shared" si="22"/>
        <v>5</v>
      </c>
      <c r="Z355">
        <f t="shared" si="23"/>
        <v>2024</v>
      </c>
    </row>
    <row r="356" spans="1:26" x14ac:dyDescent="0.25">
      <c r="A356" s="80" t="s">
        <v>505</v>
      </c>
      <c r="B356" t="s">
        <v>124</v>
      </c>
      <c r="C356" t="s">
        <v>506</v>
      </c>
      <c r="D356" t="s">
        <v>148</v>
      </c>
      <c r="E356" t="s">
        <v>135</v>
      </c>
      <c r="F356" t="s">
        <v>52</v>
      </c>
      <c r="G356" t="s">
        <v>103</v>
      </c>
      <c r="H356" t="s">
        <v>128</v>
      </c>
      <c r="I356" s="80" t="s">
        <v>200</v>
      </c>
      <c r="J356" s="80" t="s">
        <v>201</v>
      </c>
      <c r="K356" t="s">
        <v>131</v>
      </c>
      <c r="L356" t="s">
        <v>129</v>
      </c>
      <c r="M356" t="s">
        <v>129</v>
      </c>
      <c r="N356" t="s">
        <v>129</v>
      </c>
      <c r="O356" s="54">
        <v>45314.995358796295</v>
      </c>
      <c r="P356" s="54">
        <v>45355.609268333334</v>
      </c>
      <c r="Q356" s="2">
        <v>45323</v>
      </c>
      <c r="R356" s="2">
        <v>45302</v>
      </c>
      <c r="S356" s="2">
        <v>45260</v>
      </c>
      <c r="T356" s="2">
        <v>45302</v>
      </c>
      <c r="U356" s="2">
        <v>45323</v>
      </c>
      <c r="V356" s="2">
        <v>45355</v>
      </c>
      <c r="W356">
        <f t="shared" si="20"/>
        <v>1</v>
      </c>
      <c r="X356">
        <f t="shared" si="21"/>
        <v>2024</v>
      </c>
      <c r="Y356">
        <f t="shared" si="22"/>
        <v>3</v>
      </c>
      <c r="Z356">
        <f t="shared" si="23"/>
        <v>2024</v>
      </c>
    </row>
    <row r="357" spans="1:26" x14ac:dyDescent="0.25">
      <c r="A357" s="80" t="s">
        <v>2094</v>
      </c>
      <c r="B357" t="s">
        <v>1348</v>
      </c>
      <c r="C357" t="s">
        <v>2095</v>
      </c>
      <c r="D357" t="s">
        <v>148</v>
      </c>
      <c r="E357" t="s">
        <v>416</v>
      </c>
      <c r="F357" t="s">
        <v>53</v>
      </c>
      <c r="G357" t="s">
        <v>104</v>
      </c>
      <c r="H357" t="s">
        <v>128</v>
      </c>
      <c r="I357" s="80" t="s">
        <v>1514</v>
      </c>
      <c r="J357" s="80" t="s">
        <v>1372</v>
      </c>
      <c r="K357" t="s">
        <v>131</v>
      </c>
      <c r="L357" t="s">
        <v>129</v>
      </c>
      <c r="M357" t="s">
        <v>129</v>
      </c>
      <c r="N357" t="s">
        <v>129</v>
      </c>
      <c r="O357" s="54">
        <v>45314.985740104166</v>
      </c>
      <c r="P357" s="54">
        <v>45369.441920011574</v>
      </c>
      <c r="Q357" s="2">
        <v>45337</v>
      </c>
      <c r="R357" s="2">
        <v>45349</v>
      </c>
      <c r="S357" s="2">
        <v>45292</v>
      </c>
      <c r="T357" s="2">
        <v>45657</v>
      </c>
      <c r="U357" s="2">
        <v>45338</v>
      </c>
      <c r="V357" s="2">
        <v>45369</v>
      </c>
      <c r="W357">
        <f t="shared" si="20"/>
        <v>1</v>
      </c>
      <c r="X357">
        <f t="shared" si="21"/>
        <v>2024</v>
      </c>
      <c r="Y357">
        <f t="shared" si="22"/>
        <v>3</v>
      </c>
      <c r="Z357">
        <f t="shared" si="23"/>
        <v>2024</v>
      </c>
    </row>
    <row r="358" spans="1:26" x14ac:dyDescent="0.25">
      <c r="A358" s="80" t="s">
        <v>2096</v>
      </c>
      <c r="B358" t="s">
        <v>1348</v>
      </c>
      <c r="C358" t="s">
        <v>2097</v>
      </c>
      <c r="D358" t="s">
        <v>148</v>
      </c>
      <c r="E358" t="s">
        <v>416</v>
      </c>
      <c r="F358" t="s">
        <v>1001</v>
      </c>
      <c r="G358" t="s">
        <v>806</v>
      </c>
      <c r="H358" t="s">
        <v>128</v>
      </c>
      <c r="I358" s="80" t="s">
        <v>1908</v>
      </c>
      <c r="J358" s="80" t="s">
        <v>995</v>
      </c>
      <c r="K358" t="s">
        <v>720</v>
      </c>
      <c r="L358" t="s">
        <v>129</v>
      </c>
      <c r="M358" t="s">
        <v>129</v>
      </c>
      <c r="N358" t="s">
        <v>129</v>
      </c>
      <c r="O358" s="54">
        <v>45313.756323506947</v>
      </c>
      <c r="P358" s="54">
        <v>45364.517891678239</v>
      </c>
      <c r="Q358" s="2">
        <v>44986</v>
      </c>
      <c r="R358" s="2">
        <v>45291</v>
      </c>
      <c r="S358" s="2">
        <v>44986</v>
      </c>
      <c r="T358" s="2">
        <v>45291</v>
      </c>
      <c r="U358" s="2">
        <v>45330</v>
      </c>
      <c r="V358" s="2">
        <v>45364</v>
      </c>
      <c r="W358">
        <f t="shared" si="20"/>
        <v>1</v>
      </c>
      <c r="X358">
        <f t="shared" si="21"/>
        <v>2024</v>
      </c>
      <c r="Y358">
        <f t="shared" si="22"/>
        <v>3</v>
      </c>
      <c r="Z358">
        <f t="shared" si="23"/>
        <v>2024</v>
      </c>
    </row>
    <row r="359" spans="1:26" x14ac:dyDescent="0.25">
      <c r="A359" s="80" t="s">
        <v>2098</v>
      </c>
      <c r="B359" t="s">
        <v>1348</v>
      </c>
      <c r="C359" t="s">
        <v>2099</v>
      </c>
      <c r="D359" t="s">
        <v>148</v>
      </c>
      <c r="E359" t="s">
        <v>135</v>
      </c>
      <c r="F359" t="s">
        <v>1059</v>
      </c>
      <c r="G359" t="s">
        <v>806</v>
      </c>
      <c r="H359" t="s">
        <v>128</v>
      </c>
      <c r="I359" s="80" t="s">
        <v>1908</v>
      </c>
      <c r="J359" s="80" t="s">
        <v>995</v>
      </c>
      <c r="K359" t="s">
        <v>720</v>
      </c>
      <c r="L359" t="s">
        <v>129</v>
      </c>
      <c r="M359" t="s">
        <v>129</v>
      </c>
      <c r="N359" t="s">
        <v>129</v>
      </c>
      <c r="O359" s="54">
        <v>45313.755370393519</v>
      </c>
      <c r="P359" s="54">
        <v>45335.376336226851</v>
      </c>
      <c r="Q359" s="2">
        <v>44986</v>
      </c>
      <c r="R359" s="2">
        <v>45291</v>
      </c>
      <c r="S359" s="2">
        <v>44986</v>
      </c>
      <c r="T359" s="2">
        <v>45291</v>
      </c>
      <c r="U359" s="2">
        <v>45324</v>
      </c>
      <c r="V359" s="2">
        <v>45335</v>
      </c>
      <c r="W359">
        <f t="shared" si="20"/>
        <v>1</v>
      </c>
      <c r="X359">
        <f t="shared" si="21"/>
        <v>2024</v>
      </c>
      <c r="Y359">
        <f t="shared" si="22"/>
        <v>2</v>
      </c>
      <c r="Z359">
        <f t="shared" si="23"/>
        <v>2024</v>
      </c>
    </row>
    <row r="360" spans="1:26" x14ac:dyDescent="0.25">
      <c r="A360" s="80" t="s">
        <v>2100</v>
      </c>
      <c r="B360" t="s">
        <v>1348</v>
      </c>
      <c r="C360" t="s">
        <v>2101</v>
      </c>
      <c r="D360" t="s">
        <v>148</v>
      </c>
      <c r="E360" t="s">
        <v>135</v>
      </c>
      <c r="F360" t="s">
        <v>1001</v>
      </c>
      <c r="G360" t="s">
        <v>806</v>
      </c>
      <c r="H360" t="s">
        <v>128</v>
      </c>
      <c r="I360" s="80" t="s">
        <v>1908</v>
      </c>
      <c r="J360" s="80" t="s">
        <v>995</v>
      </c>
      <c r="K360" t="s">
        <v>720</v>
      </c>
      <c r="L360" t="s">
        <v>129</v>
      </c>
      <c r="M360" t="s">
        <v>129</v>
      </c>
      <c r="N360" t="s">
        <v>129</v>
      </c>
      <c r="O360" s="54">
        <v>45313.75456991898</v>
      </c>
      <c r="P360" s="54">
        <v>45364.517892592594</v>
      </c>
      <c r="Q360" s="2">
        <v>44986</v>
      </c>
      <c r="R360" s="2">
        <v>45291</v>
      </c>
      <c r="S360" s="2">
        <v>44986</v>
      </c>
      <c r="T360" s="2">
        <v>45291</v>
      </c>
      <c r="U360" s="2">
        <v>45330</v>
      </c>
      <c r="V360" s="2">
        <v>45364</v>
      </c>
      <c r="W360">
        <f t="shared" si="20"/>
        <v>1</v>
      </c>
      <c r="X360">
        <f t="shared" si="21"/>
        <v>2024</v>
      </c>
      <c r="Y360">
        <f t="shared" si="22"/>
        <v>3</v>
      </c>
      <c r="Z360">
        <f t="shared" si="23"/>
        <v>2024</v>
      </c>
    </row>
    <row r="361" spans="1:26" x14ac:dyDescent="0.25">
      <c r="A361" s="80" t="s">
        <v>2102</v>
      </c>
      <c r="B361" t="s">
        <v>1348</v>
      </c>
      <c r="C361" t="s">
        <v>2103</v>
      </c>
      <c r="D361" t="s">
        <v>148</v>
      </c>
      <c r="E361" t="s">
        <v>135</v>
      </c>
      <c r="F361" t="s">
        <v>1059</v>
      </c>
      <c r="G361" t="s">
        <v>806</v>
      </c>
      <c r="H361" t="s">
        <v>128</v>
      </c>
      <c r="I361" s="80" t="s">
        <v>1908</v>
      </c>
      <c r="J361" s="80" t="s">
        <v>995</v>
      </c>
      <c r="K361" t="s">
        <v>720</v>
      </c>
      <c r="L361" t="s">
        <v>129</v>
      </c>
      <c r="M361" t="s">
        <v>129</v>
      </c>
      <c r="N361" t="s">
        <v>129</v>
      </c>
      <c r="O361" s="54">
        <v>45313.75378165509</v>
      </c>
      <c r="P361" s="54">
        <v>45342.363208356481</v>
      </c>
      <c r="Q361" s="2">
        <v>44986</v>
      </c>
      <c r="R361" s="2">
        <v>45291</v>
      </c>
      <c r="S361" s="2">
        <v>44986</v>
      </c>
      <c r="T361" s="2">
        <v>45291</v>
      </c>
      <c r="U361" s="2">
        <v>45324</v>
      </c>
      <c r="V361" s="2">
        <v>45342</v>
      </c>
      <c r="W361">
        <f t="shared" si="20"/>
        <v>1</v>
      </c>
      <c r="X361">
        <f t="shared" si="21"/>
        <v>2024</v>
      </c>
      <c r="Y361">
        <f t="shared" si="22"/>
        <v>2</v>
      </c>
      <c r="Z361">
        <f t="shared" si="23"/>
        <v>2024</v>
      </c>
    </row>
    <row r="362" spans="1:26" x14ac:dyDescent="0.25">
      <c r="A362" s="80" t="s">
        <v>2104</v>
      </c>
      <c r="B362" t="s">
        <v>1348</v>
      </c>
      <c r="C362" t="s">
        <v>2105</v>
      </c>
      <c r="D362" t="s">
        <v>148</v>
      </c>
      <c r="E362" t="s">
        <v>135</v>
      </c>
      <c r="F362" t="s">
        <v>1001</v>
      </c>
      <c r="G362" t="s">
        <v>806</v>
      </c>
      <c r="H362" t="s">
        <v>128</v>
      </c>
      <c r="I362" s="80" t="s">
        <v>2106</v>
      </c>
      <c r="J362" s="80" t="s">
        <v>995</v>
      </c>
      <c r="K362" t="s">
        <v>720</v>
      </c>
      <c r="L362" t="s">
        <v>129</v>
      </c>
      <c r="M362" t="s">
        <v>129</v>
      </c>
      <c r="N362" t="s">
        <v>129</v>
      </c>
      <c r="O362" s="54">
        <v>45313.75305958333</v>
      </c>
      <c r="P362" s="54">
        <v>45364.517895763885</v>
      </c>
      <c r="Q362" t="s">
        <v>129</v>
      </c>
      <c r="R362" s="2">
        <v>45291</v>
      </c>
      <c r="S362" s="2">
        <v>44986</v>
      </c>
      <c r="T362" s="2">
        <v>45291</v>
      </c>
      <c r="U362" s="2">
        <v>45330</v>
      </c>
      <c r="V362" s="2">
        <v>45364</v>
      </c>
      <c r="W362">
        <f t="shared" si="20"/>
        <v>1</v>
      </c>
      <c r="X362">
        <f t="shared" si="21"/>
        <v>2024</v>
      </c>
      <c r="Y362">
        <f t="shared" si="22"/>
        <v>3</v>
      </c>
      <c r="Z362">
        <f t="shared" si="23"/>
        <v>2024</v>
      </c>
    </row>
    <row r="363" spans="1:26" x14ac:dyDescent="0.25">
      <c r="A363" s="80" t="s">
        <v>2107</v>
      </c>
      <c r="B363" t="s">
        <v>1348</v>
      </c>
      <c r="C363" t="s">
        <v>2108</v>
      </c>
      <c r="D363" t="s">
        <v>148</v>
      </c>
      <c r="E363" t="s">
        <v>135</v>
      </c>
      <c r="F363" t="s">
        <v>1001</v>
      </c>
      <c r="G363" t="s">
        <v>806</v>
      </c>
      <c r="H363" t="s">
        <v>128</v>
      </c>
      <c r="I363" s="80" t="s">
        <v>1908</v>
      </c>
      <c r="J363" s="80" t="s">
        <v>995</v>
      </c>
      <c r="K363" t="s">
        <v>720</v>
      </c>
      <c r="L363" t="s">
        <v>129</v>
      </c>
      <c r="M363" t="s">
        <v>129</v>
      </c>
      <c r="N363" t="s">
        <v>129</v>
      </c>
      <c r="O363" s="54">
        <v>45313.752158993055</v>
      </c>
      <c r="P363" s="54">
        <v>45364.517892060183</v>
      </c>
      <c r="Q363" s="2">
        <v>44986</v>
      </c>
      <c r="R363" s="2">
        <v>45291</v>
      </c>
      <c r="S363" s="2">
        <v>44986</v>
      </c>
      <c r="T363" s="2">
        <v>45291</v>
      </c>
      <c r="U363" s="2">
        <v>45330</v>
      </c>
      <c r="V363" s="2">
        <v>45364</v>
      </c>
      <c r="W363">
        <f t="shared" si="20"/>
        <v>1</v>
      </c>
      <c r="X363">
        <f t="shared" si="21"/>
        <v>2024</v>
      </c>
      <c r="Y363">
        <f t="shared" si="22"/>
        <v>3</v>
      </c>
      <c r="Z363">
        <f t="shared" si="23"/>
        <v>2024</v>
      </c>
    </row>
    <row r="364" spans="1:26" x14ac:dyDescent="0.25">
      <c r="A364" s="80" t="s">
        <v>2109</v>
      </c>
      <c r="B364" t="s">
        <v>1348</v>
      </c>
      <c r="C364" t="s">
        <v>2110</v>
      </c>
      <c r="D364" t="s">
        <v>148</v>
      </c>
      <c r="E364" t="s">
        <v>416</v>
      </c>
      <c r="F364" t="s">
        <v>1059</v>
      </c>
      <c r="G364" t="s">
        <v>806</v>
      </c>
      <c r="H364" t="s">
        <v>128</v>
      </c>
      <c r="I364" s="80" t="s">
        <v>1908</v>
      </c>
      <c r="J364" s="80" t="s">
        <v>995</v>
      </c>
      <c r="K364" t="s">
        <v>720</v>
      </c>
      <c r="L364" t="s">
        <v>129</v>
      </c>
      <c r="M364" t="s">
        <v>129</v>
      </c>
      <c r="N364" t="s">
        <v>129</v>
      </c>
      <c r="O364" s="54">
        <v>45313.749313379631</v>
      </c>
      <c r="P364" s="54">
        <v>45342.363197141203</v>
      </c>
      <c r="Q364" s="2">
        <v>44986</v>
      </c>
      <c r="R364" s="2">
        <v>45291</v>
      </c>
      <c r="S364" s="2">
        <v>44986</v>
      </c>
      <c r="T364" s="2">
        <v>45291</v>
      </c>
      <c r="U364" s="2">
        <v>45317</v>
      </c>
      <c r="V364" s="2">
        <v>45342</v>
      </c>
      <c r="W364">
        <f t="shared" si="20"/>
        <v>1</v>
      </c>
      <c r="X364">
        <f t="shared" si="21"/>
        <v>2024</v>
      </c>
      <c r="Y364">
        <f t="shared" si="22"/>
        <v>2</v>
      </c>
      <c r="Z364">
        <f t="shared" si="23"/>
        <v>2024</v>
      </c>
    </row>
    <row r="365" spans="1:26" x14ac:dyDescent="0.25">
      <c r="A365" s="80" t="s">
        <v>2111</v>
      </c>
      <c r="B365" t="s">
        <v>1348</v>
      </c>
      <c r="C365" t="s">
        <v>2112</v>
      </c>
      <c r="D365" t="s">
        <v>148</v>
      </c>
      <c r="E365" t="s">
        <v>416</v>
      </c>
      <c r="F365" t="s">
        <v>1059</v>
      </c>
      <c r="G365" t="s">
        <v>806</v>
      </c>
      <c r="H365" t="s">
        <v>128</v>
      </c>
      <c r="I365" s="80" t="s">
        <v>1908</v>
      </c>
      <c r="J365" s="80" t="s">
        <v>995</v>
      </c>
      <c r="K365" t="s">
        <v>720</v>
      </c>
      <c r="L365" t="s">
        <v>129</v>
      </c>
      <c r="M365" t="s">
        <v>129</v>
      </c>
      <c r="N365" t="s">
        <v>129</v>
      </c>
      <c r="O365" s="54">
        <v>45313.748605659719</v>
      </c>
      <c r="P365" s="54">
        <v>45342.363177268518</v>
      </c>
      <c r="Q365" s="2">
        <v>44986</v>
      </c>
      <c r="R365" s="2">
        <v>45291</v>
      </c>
      <c r="S365" s="2">
        <v>44986</v>
      </c>
      <c r="T365" s="2">
        <v>45291</v>
      </c>
      <c r="U365" s="2">
        <v>45321</v>
      </c>
      <c r="V365" s="2">
        <v>45342</v>
      </c>
      <c r="W365">
        <f t="shared" si="20"/>
        <v>1</v>
      </c>
      <c r="X365">
        <f t="shared" si="21"/>
        <v>2024</v>
      </c>
      <c r="Y365">
        <f t="shared" si="22"/>
        <v>2</v>
      </c>
      <c r="Z365">
        <f t="shared" si="23"/>
        <v>2024</v>
      </c>
    </row>
    <row r="366" spans="1:26" x14ac:dyDescent="0.25">
      <c r="A366" s="80" t="s">
        <v>2113</v>
      </c>
      <c r="B366" t="s">
        <v>1348</v>
      </c>
      <c r="C366" t="s">
        <v>2114</v>
      </c>
      <c r="D366" t="s">
        <v>148</v>
      </c>
      <c r="E366" t="s">
        <v>416</v>
      </c>
      <c r="F366" t="s">
        <v>1059</v>
      </c>
      <c r="G366" t="s">
        <v>806</v>
      </c>
      <c r="H366" t="s">
        <v>128</v>
      </c>
      <c r="I366" s="80" t="s">
        <v>1908</v>
      </c>
      <c r="J366" s="80" t="s">
        <v>995</v>
      </c>
      <c r="K366" t="s">
        <v>720</v>
      </c>
      <c r="L366" t="s">
        <v>129</v>
      </c>
      <c r="M366" t="s">
        <v>129</v>
      </c>
      <c r="N366" t="s">
        <v>129</v>
      </c>
      <c r="O366" s="54">
        <v>45313.746668495369</v>
      </c>
      <c r="P366" s="54">
        <v>45342.363201064814</v>
      </c>
      <c r="Q366" s="2">
        <v>44986</v>
      </c>
      <c r="R366" s="2">
        <v>45291</v>
      </c>
      <c r="S366" s="2">
        <v>44986</v>
      </c>
      <c r="T366" s="2">
        <v>45291</v>
      </c>
      <c r="U366" s="2">
        <v>45321</v>
      </c>
      <c r="V366" s="2">
        <v>45342</v>
      </c>
      <c r="W366">
        <f t="shared" si="20"/>
        <v>1</v>
      </c>
      <c r="X366">
        <f t="shared" si="21"/>
        <v>2024</v>
      </c>
      <c r="Y366">
        <f t="shared" si="22"/>
        <v>2</v>
      </c>
      <c r="Z366">
        <f t="shared" si="23"/>
        <v>2024</v>
      </c>
    </row>
    <row r="367" spans="1:26" x14ac:dyDescent="0.25">
      <c r="A367" s="80" t="s">
        <v>2115</v>
      </c>
      <c r="B367" t="s">
        <v>1348</v>
      </c>
      <c r="C367" t="s">
        <v>2116</v>
      </c>
      <c r="D367" t="s">
        <v>148</v>
      </c>
      <c r="E367" t="s">
        <v>416</v>
      </c>
      <c r="F367" t="s">
        <v>1059</v>
      </c>
      <c r="G367" t="s">
        <v>806</v>
      </c>
      <c r="H367" t="s">
        <v>128</v>
      </c>
      <c r="I367" s="80" t="s">
        <v>2079</v>
      </c>
      <c r="J367" s="80" t="s">
        <v>995</v>
      </c>
      <c r="K367" t="s">
        <v>720</v>
      </c>
      <c r="L367" t="s">
        <v>129</v>
      </c>
      <c r="M367" t="s">
        <v>129</v>
      </c>
      <c r="N367" t="s">
        <v>129</v>
      </c>
      <c r="O367" s="54">
        <v>45313.745003379627</v>
      </c>
      <c r="P367" s="54">
        <v>45342.363199583335</v>
      </c>
      <c r="Q367" s="2">
        <v>45330</v>
      </c>
      <c r="R367" s="2">
        <v>45337</v>
      </c>
      <c r="S367" s="2">
        <v>44986</v>
      </c>
      <c r="T367" s="2">
        <v>45291</v>
      </c>
      <c r="U367" s="2">
        <v>45317</v>
      </c>
      <c r="V367" s="2">
        <v>45342</v>
      </c>
      <c r="W367">
        <f t="shared" si="20"/>
        <v>1</v>
      </c>
      <c r="X367">
        <f t="shared" si="21"/>
        <v>2024</v>
      </c>
      <c r="Y367">
        <f t="shared" si="22"/>
        <v>2</v>
      </c>
      <c r="Z367">
        <f t="shared" si="23"/>
        <v>2024</v>
      </c>
    </row>
    <row r="368" spans="1:26" x14ac:dyDescent="0.25">
      <c r="A368" s="80" t="s">
        <v>2117</v>
      </c>
      <c r="B368" t="s">
        <v>1348</v>
      </c>
      <c r="C368" t="s">
        <v>2118</v>
      </c>
      <c r="D368" t="s">
        <v>148</v>
      </c>
      <c r="E368" t="s">
        <v>135</v>
      </c>
      <c r="F368" t="s">
        <v>1001</v>
      </c>
      <c r="G368" t="s">
        <v>806</v>
      </c>
      <c r="H368" t="s">
        <v>128</v>
      </c>
      <c r="I368" s="80" t="s">
        <v>1908</v>
      </c>
      <c r="J368" s="80" t="s">
        <v>995</v>
      </c>
      <c r="K368" t="s">
        <v>720</v>
      </c>
      <c r="L368" t="s">
        <v>129</v>
      </c>
      <c r="M368" t="s">
        <v>129</v>
      </c>
      <c r="N368" t="s">
        <v>129</v>
      </c>
      <c r="O368" s="54">
        <v>45313.743914837964</v>
      </c>
      <c r="P368" s="54">
        <v>45364.517895092591</v>
      </c>
      <c r="Q368" s="2">
        <v>44986</v>
      </c>
      <c r="R368" s="2">
        <v>45291</v>
      </c>
      <c r="S368" s="2">
        <v>44986</v>
      </c>
      <c r="T368" s="2">
        <v>45291</v>
      </c>
      <c r="U368" s="2">
        <v>45330</v>
      </c>
      <c r="V368" s="2">
        <v>45364</v>
      </c>
      <c r="W368">
        <f t="shared" si="20"/>
        <v>1</v>
      </c>
      <c r="X368">
        <f t="shared" si="21"/>
        <v>2024</v>
      </c>
      <c r="Y368">
        <f t="shared" si="22"/>
        <v>3</v>
      </c>
      <c r="Z368">
        <f t="shared" si="23"/>
        <v>2024</v>
      </c>
    </row>
    <row r="369" spans="1:26" x14ac:dyDescent="0.25">
      <c r="A369" s="80" t="s">
        <v>2119</v>
      </c>
      <c r="B369" t="s">
        <v>1348</v>
      </c>
      <c r="C369" t="s">
        <v>2120</v>
      </c>
      <c r="D369" t="s">
        <v>148</v>
      </c>
      <c r="E369" t="s">
        <v>135</v>
      </c>
      <c r="F369" t="s">
        <v>1001</v>
      </c>
      <c r="G369" t="s">
        <v>806</v>
      </c>
      <c r="H369" t="s">
        <v>128</v>
      </c>
      <c r="I369" s="80" t="s">
        <v>1908</v>
      </c>
      <c r="J369" s="80" t="s">
        <v>995</v>
      </c>
      <c r="K369" t="s">
        <v>720</v>
      </c>
      <c r="L369" t="s">
        <v>129</v>
      </c>
      <c r="M369" t="s">
        <v>129</v>
      </c>
      <c r="N369" t="s">
        <v>129</v>
      </c>
      <c r="O369" s="54">
        <v>45313.742178159722</v>
      </c>
      <c r="P369" s="54">
        <v>45364.517893124997</v>
      </c>
      <c r="Q369" s="2">
        <v>44986</v>
      </c>
      <c r="R369" s="2">
        <v>45291</v>
      </c>
      <c r="S369" s="2">
        <v>44986</v>
      </c>
      <c r="T369" s="2">
        <v>45291</v>
      </c>
      <c r="U369" s="2">
        <v>45330</v>
      </c>
      <c r="V369" s="2">
        <v>45364</v>
      </c>
      <c r="W369">
        <f t="shared" si="20"/>
        <v>1</v>
      </c>
      <c r="X369">
        <f t="shared" si="21"/>
        <v>2024</v>
      </c>
      <c r="Y369">
        <f t="shared" si="22"/>
        <v>3</v>
      </c>
      <c r="Z369">
        <f t="shared" si="23"/>
        <v>2024</v>
      </c>
    </row>
    <row r="370" spans="1:26" x14ac:dyDescent="0.25">
      <c r="A370" s="80" t="s">
        <v>2121</v>
      </c>
      <c r="B370" t="s">
        <v>1348</v>
      </c>
      <c r="C370" t="s">
        <v>2122</v>
      </c>
      <c r="D370" t="s">
        <v>148</v>
      </c>
      <c r="E370" t="s">
        <v>135</v>
      </c>
      <c r="F370" t="s">
        <v>1001</v>
      </c>
      <c r="G370" t="s">
        <v>806</v>
      </c>
      <c r="H370" t="s">
        <v>128</v>
      </c>
      <c r="I370" s="80" t="s">
        <v>1908</v>
      </c>
      <c r="J370" s="80" t="s">
        <v>995</v>
      </c>
      <c r="K370" t="s">
        <v>720</v>
      </c>
      <c r="L370" t="s">
        <v>129</v>
      </c>
      <c r="M370" t="s">
        <v>129</v>
      </c>
      <c r="N370" t="s">
        <v>129</v>
      </c>
      <c r="O370" s="54">
        <v>45313.741154976851</v>
      </c>
      <c r="P370" s="54">
        <v>45364.517890659721</v>
      </c>
      <c r="Q370" s="2">
        <v>44986</v>
      </c>
      <c r="R370" s="2">
        <v>45291</v>
      </c>
      <c r="S370" s="2">
        <v>44986</v>
      </c>
      <c r="T370" s="2">
        <v>45291</v>
      </c>
      <c r="U370" s="2">
        <v>45335</v>
      </c>
      <c r="V370" s="2">
        <v>45364</v>
      </c>
      <c r="W370">
        <f t="shared" si="20"/>
        <v>1</v>
      </c>
      <c r="X370">
        <f t="shared" si="21"/>
        <v>2024</v>
      </c>
      <c r="Y370">
        <f t="shared" si="22"/>
        <v>3</v>
      </c>
      <c r="Z370">
        <f t="shared" si="23"/>
        <v>2024</v>
      </c>
    </row>
    <row r="371" spans="1:26" x14ac:dyDescent="0.25">
      <c r="A371" s="80" t="s">
        <v>2123</v>
      </c>
      <c r="B371" t="s">
        <v>1348</v>
      </c>
      <c r="C371" t="s">
        <v>2124</v>
      </c>
      <c r="D371" t="s">
        <v>148</v>
      </c>
      <c r="E371" t="s">
        <v>135</v>
      </c>
      <c r="F371" t="s">
        <v>1059</v>
      </c>
      <c r="G371" t="s">
        <v>806</v>
      </c>
      <c r="H371" t="s">
        <v>128</v>
      </c>
      <c r="I371" s="80" t="s">
        <v>1908</v>
      </c>
      <c r="J371" s="80" t="s">
        <v>995</v>
      </c>
      <c r="K371" t="s">
        <v>720</v>
      </c>
      <c r="L371" t="s">
        <v>129</v>
      </c>
      <c r="M371" t="s">
        <v>129</v>
      </c>
      <c r="N371" t="s">
        <v>129</v>
      </c>
      <c r="O371" s="54">
        <v>45313.738389513892</v>
      </c>
      <c r="P371" s="54">
        <v>45342.363177453706</v>
      </c>
      <c r="Q371" s="2">
        <v>44986</v>
      </c>
      <c r="R371" s="2">
        <v>45291</v>
      </c>
      <c r="S371" s="2">
        <v>44986</v>
      </c>
      <c r="T371" s="2">
        <v>45291</v>
      </c>
      <c r="U371" s="2">
        <v>45324</v>
      </c>
      <c r="V371" s="2">
        <v>45342</v>
      </c>
      <c r="W371">
        <f t="shared" si="20"/>
        <v>1</v>
      </c>
      <c r="X371">
        <f t="shared" si="21"/>
        <v>2024</v>
      </c>
      <c r="Y371">
        <f t="shared" si="22"/>
        <v>2</v>
      </c>
      <c r="Z371">
        <f t="shared" si="23"/>
        <v>2024</v>
      </c>
    </row>
    <row r="372" spans="1:26" x14ac:dyDescent="0.25">
      <c r="A372" s="80" t="s">
        <v>2125</v>
      </c>
      <c r="B372" t="s">
        <v>1348</v>
      </c>
      <c r="C372" t="s">
        <v>2126</v>
      </c>
      <c r="D372" t="s">
        <v>148</v>
      </c>
      <c r="E372" t="s">
        <v>416</v>
      </c>
      <c r="F372" t="s">
        <v>1059</v>
      </c>
      <c r="G372" t="s">
        <v>806</v>
      </c>
      <c r="H372" t="s">
        <v>128</v>
      </c>
      <c r="I372" s="80" t="s">
        <v>1908</v>
      </c>
      <c r="J372" s="80" t="s">
        <v>995</v>
      </c>
      <c r="K372" t="s">
        <v>720</v>
      </c>
      <c r="L372" t="s">
        <v>129</v>
      </c>
      <c r="M372" t="s">
        <v>129</v>
      </c>
      <c r="N372" t="s">
        <v>129</v>
      </c>
      <c r="O372" s="54">
        <v>45313.73649570602</v>
      </c>
      <c r="P372" s="54">
        <v>45342.36318724537</v>
      </c>
      <c r="Q372" s="2">
        <v>44986</v>
      </c>
      <c r="R372" s="2">
        <v>45291</v>
      </c>
      <c r="S372" s="2">
        <v>44986</v>
      </c>
      <c r="T372" s="2">
        <v>45291</v>
      </c>
      <c r="U372" s="2">
        <v>45321</v>
      </c>
      <c r="V372" s="2">
        <v>45342</v>
      </c>
      <c r="W372">
        <f t="shared" si="20"/>
        <v>1</v>
      </c>
      <c r="X372">
        <f t="shared" si="21"/>
        <v>2024</v>
      </c>
      <c r="Y372">
        <f t="shared" si="22"/>
        <v>2</v>
      </c>
      <c r="Z372">
        <f t="shared" si="23"/>
        <v>2024</v>
      </c>
    </row>
    <row r="373" spans="1:26" x14ac:dyDescent="0.25">
      <c r="A373" s="80" t="s">
        <v>2127</v>
      </c>
      <c r="B373" t="s">
        <v>1348</v>
      </c>
      <c r="C373" t="s">
        <v>2128</v>
      </c>
      <c r="D373" t="s">
        <v>148</v>
      </c>
      <c r="E373" t="s">
        <v>416</v>
      </c>
      <c r="F373" t="s">
        <v>1059</v>
      </c>
      <c r="G373" t="s">
        <v>806</v>
      </c>
      <c r="H373" t="s">
        <v>128</v>
      </c>
      <c r="I373" s="80" t="s">
        <v>1908</v>
      </c>
      <c r="J373" s="80" t="s">
        <v>995</v>
      </c>
      <c r="K373" t="s">
        <v>720</v>
      </c>
      <c r="L373" t="s">
        <v>129</v>
      </c>
      <c r="M373" t="s">
        <v>129</v>
      </c>
      <c r="N373" t="s">
        <v>129</v>
      </c>
      <c r="O373" s="54">
        <v>45313.730443356479</v>
      </c>
      <c r="P373" s="54">
        <v>45342.36319708333</v>
      </c>
      <c r="Q373" s="2">
        <v>44986</v>
      </c>
      <c r="R373" s="2">
        <v>45291</v>
      </c>
      <c r="S373" s="2">
        <v>44986</v>
      </c>
      <c r="T373" s="2">
        <v>45291</v>
      </c>
      <c r="U373" s="2">
        <v>45317</v>
      </c>
      <c r="V373" s="2">
        <v>45342</v>
      </c>
      <c r="W373">
        <f t="shared" si="20"/>
        <v>1</v>
      </c>
      <c r="X373">
        <f t="shared" si="21"/>
        <v>2024</v>
      </c>
      <c r="Y373">
        <f t="shared" si="22"/>
        <v>2</v>
      </c>
      <c r="Z373">
        <f t="shared" si="23"/>
        <v>2024</v>
      </c>
    </row>
    <row r="374" spans="1:26" x14ac:dyDescent="0.25">
      <c r="A374" s="80" t="s">
        <v>2129</v>
      </c>
      <c r="B374" t="s">
        <v>1348</v>
      </c>
      <c r="C374" t="s">
        <v>2130</v>
      </c>
      <c r="D374" t="s">
        <v>148</v>
      </c>
      <c r="E374" t="s">
        <v>416</v>
      </c>
      <c r="F374" t="s">
        <v>1059</v>
      </c>
      <c r="G374" t="s">
        <v>806</v>
      </c>
      <c r="H374" t="s">
        <v>128</v>
      </c>
      <c r="I374" s="80" t="s">
        <v>1908</v>
      </c>
      <c r="J374" s="80" t="s">
        <v>995</v>
      </c>
      <c r="K374" t="s">
        <v>720</v>
      </c>
      <c r="L374" t="s">
        <v>129</v>
      </c>
      <c r="M374" t="s">
        <v>129</v>
      </c>
      <c r="N374" t="s">
        <v>129</v>
      </c>
      <c r="O374" s="54">
        <v>45313.727534224534</v>
      </c>
      <c r="P374" s="54">
        <v>45342.363199131942</v>
      </c>
      <c r="Q374" s="2">
        <v>44986</v>
      </c>
      <c r="R374" s="2">
        <v>45291</v>
      </c>
      <c r="S374" s="2">
        <v>44986</v>
      </c>
      <c r="T374" s="2">
        <v>45291</v>
      </c>
      <c r="U374" s="2">
        <v>45317</v>
      </c>
      <c r="V374" s="2">
        <v>45342</v>
      </c>
      <c r="W374">
        <f t="shared" si="20"/>
        <v>1</v>
      </c>
      <c r="X374">
        <f t="shared" si="21"/>
        <v>2024</v>
      </c>
      <c r="Y374">
        <f t="shared" si="22"/>
        <v>2</v>
      </c>
      <c r="Z374">
        <f t="shared" si="23"/>
        <v>2024</v>
      </c>
    </row>
    <row r="375" spans="1:26" x14ac:dyDescent="0.25">
      <c r="A375" s="80" t="s">
        <v>2131</v>
      </c>
      <c r="B375" t="s">
        <v>1348</v>
      </c>
      <c r="C375" t="s">
        <v>2132</v>
      </c>
      <c r="D375" t="s">
        <v>148</v>
      </c>
      <c r="E375" t="s">
        <v>416</v>
      </c>
      <c r="F375" t="s">
        <v>52</v>
      </c>
      <c r="G375" t="s">
        <v>104</v>
      </c>
      <c r="H375" t="s">
        <v>128</v>
      </c>
      <c r="I375" s="80" t="s">
        <v>2133</v>
      </c>
      <c r="J375" s="80" t="s">
        <v>1372</v>
      </c>
      <c r="K375" t="s">
        <v>131</v>
      </c>
      <c r="L375" t="s">
        <v>129</v>
      </c>
      <c r="M375" t="s">
        <v>129</v>
      </c>
      <c r="N375" t="s">
        <v>129</v>
      </c>
      <c r="O375" s="54">
        <v>45312.991081493055</v>
      </c>
      <c r="P375" s="54">
        <v>45355.609250879628</v>
      </c>
      <c r="Q375" s="2">
        <v>45323</v>
      </c>
      <c r="R375" s="2">
        <v>45657</v>
      </c>
      <c r="S375" s="2">
        <v>45292</v>
      </c>
      <c r="T375" s="2">
        <v>45657</v>
      </c>
      <c r="U375" s="2">
        <v>45328</v>
      </c>
      <c r="V375" s="2">
        <v>45355</v>
      </c>
      <c r="W375">
        <f t="shared" si="20"/>
        <v>1</v>
      </c>
      <c r="X375">
        <f t="shared" si="21"/>
        <v>2024</v>
      </c>
      <c r="Y375">
        <f t="shared" si="22"/>
        <v>3</v>
      </c>
      <c r="Z375">
        <f t="shared" si="23"/>
        <v>2024</v>
      </c>
    </row>
    <row r="376" spans="1:26" x14ac:dyDescent="0.25">
      <c r="A376" s="80" t="s">
        <v>2134</v>
      </c>
      <c r="B376" t="s">
        <v>1348</v>
      </c>
      <c r="C376" t="s">
        <v>2135</v>
      </c>
      <c r="D376" t="s">
        <v>148</v>
      </c>
      <c r="E376" t="s">
        <v>416</v>
      </c>
      <c r="F376" t="s">
        <v>52</v>
      </c>
      <c r="G376" t="s">
        <v>104</v>
      </c>
      <c r="H376" t="s">
        <v>128</v>
      </c>
      <c r="I376" s="80" t="s">
        <v>2133</v>
      </c>
      <c r="J376" s="80" t="s">
        <v>1372</v>
      </c>
      <c r="K376" t="s">
        <v>131</v>
      </c>
      <c r="L376" t="s">
        <v>129</v>
      </c>
      <c r="M376" t="s">
        <v>129</v>
      </c>
      <c r="N376" t="s">
        <v>129</v>
      </c>
      <c r="O376" s="54">
        <v>45312.987228969905</v>
      </c>
      <c r="P376" s="54">
        <v>45355.609247650464</v>
      </c>
      <c r="Q376" s="2">
        <v>45323</v>
      </c>
      <c r="R376" s="2">
        <v>45657</v>
      </c>
      <c r="S376" s="2">
        <v>45292</v>
      </c>
      <c r="T376" s="2">
        <v>45657</v>
      </c>
      <c r="U376" s="2">
        <v>45328</v>
      </c>
      <c r="V376" s="2">
        <v>45355</v>
      </c>
      <c r="W376">
        <f t="shared" si="20"/>
        <v>1</v>
      </c>
      <c r="X376">
        <f t="shared" si="21"/>
        <v>2024</v>
      </c>
      <c r="Y376">
        <f t="shared" si="22"/>
        <v>3</v>
      </c>
      <c r="Z376">
        <f t="shared" si="23"/>
        <v>2024</v>
      </c>
    </row>
    <row r="377" spans="1:26" x14ac:dyDescent="0.25">
      <c r="A377" s="80" t="s">
        <v>2136</v>
      </c>
      <c r="B377" t="s">
        <v>1445</v>
      </c>
      <c r="C377" t="s">
        <v>2137</v>
      </c>
      <c r="D377" t="s">
        <v>148</v>
      </c>
      <c r="E377" t="s">
        <v>135</v>
      </c>
      <c r="F377" t="s">
        <v>52</v>
      </c>
      <c r="G377" t="s">
        <v>104</v>
      </c>
      <c r="H377" t="s">
        <v>128</v>
      </c>
      <c r="I377" s="80" t="s">
        <v>2138</v>
      </c>
      <c r="J377" s="80" t="s">
        <v>1448</v>
      </c>
      <c r="K377" t="s">
        <v>131</v>
      </c>
      <c r="L377" t="s">
        <v>129</v>
      </c>
      <c r="M377" t="s">
        <v>129</v>
      </c>
      <c r="N377" t="s">
        <v>129</v>
      </c>
      <c r="O377" s="54">
        <v>45312.938458252313</v>
      </c>
      <c r="P377" s="54">
        <v>45355.609239872683</v>
      </c>
      <c r="Q377" s="2">
        <v>45323</v>
      </c>
      <c r="R377" s="2">
        <v>45657</v>
      </c>
      <c r="S377" s="2">
        <v>45292</v>
      </c>
      <c r="T377" s="2">
        <v>45657</v>
      </c>
      <c r="U377" s="2">
        <v>45334</v>
      </c>
      <c r="V377" s="2">
        <v>45355</v>
      </c>
      <c r="W377">
        <f t="shared" si="20"/>
        <v>1</v>
      </c>
      <c r="X377">
        <f t="shared" si="21"/>
        <v>2024</v>
      </c>
      <c r="Y377">
        <f t="shared" si="22"/>
        <v>3</v>
      </c>
      <c r="Z377">
        <f t="shared" si="23"/>
        <v>2024</v>
      </c>
    </row>
    <row r="378" spans="1:26" x14ac:dyDescent="0.25">
      <c r="A378" s="80" t="s">
        <v>2139</v>
      </c>
      <c r="B378" t="s">
        <v>1445</v>
      </c>
      <c r="C378" t="s">
        <v>2140</v>
      </c>
      <c r="D378" t="s">
        <v>148</v>
      </c>
      <c r="E378" t="s">
        <v>288</v>
      </c>
      <c r="F378" t="s">
        <v>53</v>
      </c>
      <c r="G378" t="s">
        <v>104</v>
      </c>
      <c r="H378" t="s">
        <v>128</v>
      </c>
      <c r="I378" s="80" t="s">
        <v>2138</v>
      </c>
      <c r="J378" s="80" t="s">
        <v>1448</v>
      </c>
      <c r="K378" t="s">
        <v>131</v>
      </c>
      <c r="L378" t="s">
        <v>129</v>
      </c>
      <c r="M378" t="s">
        <v>129</v>
      </c>
      <c r="N378" t="s">
        <v>129</v>
      </c>
      <c r="O378" s="54">
        <v>45312.938298032408</v>
      </c>
      <c r="P378" s="54">
        <v>45369.441930208333</v>
      </c>
      <c r="Q378" s="2">
        <v>45337</v>
      </c>
      <c r="R378" s="2">
        <v>45350</v>
      </c>
      <c r="S378" s="2">
        <v>45292</v>
      </c>
      <c r="T378" s="2">
        <v>45657</v>
      </c>
      <c r="U378" s="2">
        <v>45343</v>
      </c>
      <c r="V378" s="2">
        <v>45369</v>
      </c>
      <c r="W378">
        <f t="shared" si="20"/>
        <v>1</v>
      </c>
      <c r="X378">
        <f t="shared" si="21"/>
        <v>2024</v>
      </c>
      <c r="Y378">
        <f t="shared" si="22"/>
        <v>3</v>
      </c>
      <c r="Z378">
        <f t="shared" si="23"/>
        <v>2024</v>
      </c>
    </row>
    <row r="379" spans="1:26" x14ac:dyDescent="0.25">
      <c r="A379" s="80" t="s">
        <v>2141</v>
      </c>
      <c r="B379" t="s">
        <v>1445</v>
      </c>
      <c r="C379" t="s">
        <v>2142</v>
      </c>
      <c r="D379" t="s">
        <v>187</v>
      </c>
      <c r="E379" t="s">
        <v>127</v>
      </c>
      <c r="F379" t="s">
        <v>54</v>
      </c>
      <c r="G379" t="s">
        <v>102</v>
      </c>
      <c r="H379" t="s">
        <v>128</v>
      </c>
      <c r="I379" s="80" t="s">
        <v>1979</v>
      </c>
      <c r="J379" s="80" t="s">
        <v>1980</v>
      </c>
      <c r="K379" t="s">
        <v>131</v>
      </c>
      <c r="L379" t="s">
        <v>129</v>
      </c>
      <c r="M379" t="s">
        <v>129</v>
      </c>
      <c r="N379" t="s">
        <v>129</v>
      </c>
      <c r="O379" s="54">
        <v>45312.773822164352</v>
      </c>
      <c r="P379" t="s">
        <v>129</v>
      </c>
      <c r="Q379" s="2">
        <v>45337</v>
      </c>
      <c r="R379" s="2">
        <v>45364</v>
      </c>
      <c r="S379" s="2">
        <v>45174</v>
      </c>
      <c r="T379" s="2">
        <v>45216</v>
      </c>
      <c r="U379" s="2">
        <v>45345</v>
      </c>
      <c r="V379" s="2">
        <v>45378</v>
      </c>
      <c r="W379">
        <f t="shared" si="20"/>
        <v>1</v>
      </c>
      <c r="X379">
        <f t="shared" si="21"/>
        <v>2024</v>
      </c>
      <c r="Y379">
        <f t="shared" si="22"/>
        <v>0</v>
      </c>
      <c r="Z379">
        <f t="shared" si="23"/>
        <v>0</v>
      </c>
    </row>
    <row r="380" spans="1:26" x14ac:dyDescent="0.25">
      <c r="A380" s="80" t="s">
        <v>2143</v>
      </c>
      <c r="B380" t="s">
        <v>1445</v>
      </c>
      <c r="C380" t="s">
        <v>2144</v>
      </c>
      <c r="D380" t="s">
        <v>148</v>
      </c>
      <c r="E380" t="s">
        <v>127</v>
      </c>
      <c r="F380" t="s">
        <v>53</v>
      </c>
      <c r="G380" t="s">
        <v>102</v>
      </c>
      <c r="H380" t="s">
        <v>128</v>
      </c>
      <c r="I380" s="80" t="s">
        <v>1979</v>
      </c>
      <c r="J380" s="80" t="s">
        <v>1980</v>
      </c>
      <c r="K380" t="s">
        <v>131</v>
      </c>
      <c r="L380" t="s">
        <v>129</v>
      </c>
      <c r="M380" t="s">
        <v>129</v>
      </c>
      <c r="N380" t="s">
        <v>129</v>
      </c>
      <c r="O380" s="54">
        <v>45312.768704120368</v>
      </c>
      <c r="P380" s="54">
        <v>45369.441935590279</v>
      </c>
      <c r="Q380" s="2">
        <v>45337</v>
      </c>
      <c r="R380" s="2">
        <v>45364</v>
      </c>
      <c r="S380" s="2">
        <v>45174</v>
      </c>
      <c r="T380" s="2">
        <v>45216</v>
      </c>
      <c r="U380" s="2">
        <v>45344</v>
      </c>
      <c r="V380" s="2">
        <v>45369</v>
      </c>
      <c r="W380">
        <f t="shared" si="20"/>
        <v>1</v>
      </c>
      <c r="X380">
        <f t="shared" si="21"/>
        <v>2024</v>
      </c>
      <c r="Y380">
        <f t="shared" si="22"/>
        <v>3</v>
      </c>
      <c r="Z380">
        <f t="shared" si="23"/>
        <v>2024</v>
      </c>
    </row>
    <row r="381" spans="1:26" x14ac:dyDescent="0.25">
      <c r="A381" s="80" t="s">
        <v>2145</v>
      </c>
      <c r="B381" t="s">
        <v>1445</v>
      </c>
      <c r="C381" t="s">
        <v>2146</v>
      </c>
      <c r="D381" t="s">
        <v>148</v>
      </c>
      <c r="E381" t="s">
        <v>127</v>
      </c>
      <c r="F381" t="s">
        <v>52</v>
      </c>
      <c r="G381" t="s">
        <v>102</v>
      </c>
      <c r="H381" t="s">
        <v>128</v>
      </c>
      <c r="I381" s="80" t="s">
        <v>1979</v>
      </c>
      <c r="J381" s="80" t="s">
        <v>1980</v>
      </c>
      <c r="K381" t="s">
        <v>131</v>
      </c>
      <c r="L381" t="s">
        <v>129</v>
      </c>
      <c r="M381" t="s">
        <v>129</v>
      </c>
      <c r="N381" t="s">
        <v>129</v>
      </c>
      <c r="O381" s="54">
        <v>45312.766698055559</v>
      </c>
      <c r="P381" s="54">
        <v>45355.609247523149</v>
      </c>
      <c r="Q381" s="2">
        <v>45323</v>
      </c>
      <c r="R381" s="2">
        <v>45216</v>
      </c>
      <c r="S381" s="2">
        <v>45174</v>
      </c>
      <c r="T381" s="2">
        <v>45216</v>
      </c>
      <c r="U381" s="2">
        <v>45330</v>
      </c>
      <c r="V381" s="2">
        <v>45355</v>
      </c>
      <c r="W381">
        <f t="shared" si="20"/>
        <v>1</v>
      </c>
      <c r="X381">
        <f t="shared" si="21"/>
        <v>2024</v>
      </c>
      <c r="Y381">
        <f t="shared" si="22"/>
        <v>3</v>
      </c>
      <c r="Z381">
        <f t="shared" si="23"/>
        <v>2024</v>
      </c>
    </row>
    <row r="382" spans="1:26" x14ac:dyDescent="0.25">
      <c r="A382" s="80" t="s">
        <v>2147</v>
      </c>
      <c r="B382" t="s">
        <v>1373</v>
      </c>
      <c r="C382" t="s">
        <v>2148</v>
      </c>
      <c r="D382" t="s">
        <v>148</v>
      </c>
      <c r="E382" t="s">
        <v>211</v>
      </c>
      <c r="F382" t="s">
        <v>1001</v>
      </c>
      <c r="G382" t="s">
        <v>874</v>
      </c>
      <c r="H382" t="s">
        <v>212</v>
      </c>
      <c r="I382" s="80" t="s">
        <v>2062</v>
      </c>
      <c r="J382" s="80" t="s">
        <v>995</v>
      </c>
      <c r="K382" t="s">
        <v>720</v>
      </c>
      <c r="L382" t="s">
        <v>129</v>
      </c>
      <c r="M382" t="s">
        <v>129</v>
      </c>
      <c r="N382" t="s">
        <v>129</v>
      </c>
      <c r="O382" s="54">
        <v>45309.495577361115</v>
      </c>
      <c r="P382" s="54">
        <v>45369.702336863425</v>
      </c>
      <c r="Q382" s="2">
        <v>45330</v>
      </c>
      <c r="R382" s="2">
        <v>45091</v>
      </c>
      <c r="S382" s="2">
        <v>45057</v>
      </c>
      <c r="T382" s="2">
        <v>45091</v>
      </c>
      <c r="U382" s="2">
        <v>45331</v>
      </c>
      <c r="V382" s="2">
        <v>45369</v>
      </c>
      <c r="W382">
        <f t="shared" si="20"/>
        <v>1</v>
      </c>
      <c r="X382">
        <f t="shared" si="21"/>
        <v>2024</v>
      </c>
      <c r="Y382">
        <f t="shared" si="22"/>
        <v>3</v>
      </c>
      <c r="Z382">
        <f t="shared" si="23"/>
        <v>2024</v>
      </c>
    </row>
    <row r="383" spans="1:26" x14ac:dyDescent="0.25">
      <c r="A383" s="80" t="s">
        <v>2149</v>
      </c>
      <c r="B383" t="s">
        <v>1445</v>
      </c>
      <c r="C383" t="s">
        <v>2150</v>
      </c>
      <c r="D383" t="s">
        <v>148</v>
      </c>
      <c r="E383" t="s">
        <v>211</v>
      </c>
      <c r="F383" t="s">
        <v>51</v>
      </c>
      <c r="G383" t="s">
        <v>104</v>
      </c>
      <c r="H383" t="s">
        <v>212</v>
      </c>
      <c r="I383" s="80" t="s">
        <v>1563</v>
      </c>
      <c r="J383" s="80" t="s">
        <v>1448</v>
      </c>
      <c r="K383" t="s">
        <v>131</v>
      </c>
      <c r="L383" t="s">
        <v>129</v>
      </c>
      <c r="M383" t="s">
        <v>129</v>
      </c>
      <c r="N383" t="s">
        <v>129</v>
      </c>
      <c r="O383" s="54">
        <v>45309.387875590277</v>
      </c>
      <c r="P383" s="54">
        <v>45342.751651770835</v>
      </c>
      <c r="Q383" s="2">
        <v>45309</v>
      </c>
      <c r="R383" s="2">
        <v>45301</v>
      </c>
      <c r="S383" s="2">
        <v>45259</v>
      </c>
      <c r="T383" s="2">
        <v>45301</v>
      </c>
      <c r="U383" s="2">
        <v>45309</v>
      </c>
      <c r="V383" s="2">
        <v>45342</v>
      </c>
      <c r="W383">
        <f t="shared" si="20"/>
        <v>1</v>
      </c>
      <c r="X383">
        <f t="shared" si="21"/>
        <v>2024</v>
      </c>
      <c r="Y383">
        <f t="shared" si="22"/>
        <v>2</v>
      </c>
      <c r="Z383">
        <f t="shared" si="23"/>
        <v>2024</v>
      </c>
    </row>
    <row r="384" spans="1:26" x14ac:dyDescent="0.25">
      <c r="A384" s="80" t="s">
        <v>2151</v>
      </c>
      <c r="B384" t="s">
        <v>1445</v>
      </c>
      <c r="C384" t="s">
        <v>2152</v>
      </c>
      <c r="D384" t="s">
        <v>148</v>
      </c>
      <c r="E384" t="s">
        <v>211</v>
      </c>
      <c r="F384" t="s">
        <v>51</v>
      </c>
      <c r="G384" t="s">
        <v>104</v>
      </c>
      <c r="H384" t="s">
        <v>212</v>
      </c>
      <c r="I384" s="80" t="s">
        <v>1563</v>
      </c>
      <c r="J384" s="80" t="s">
        <v>1448</v>
      </c>
      <c r="K384" t="s">
        <v>131</v>
      </c>
      <c r="L384" t="s">
        <v>129</v>
      </c>
      <c r="M384" t="s">
        <v>129</v>
      </c>
      <c r="N384" t="s">
        <v>129</v>
      </c>
      <c r="O384" s="54">
        <v>45309.386057094911</v>
      </c>
      <c r="P384" s="54">
        <v>45342.751612141205</v>
      </c>
      <c r="Q384" s="2">
        <v>45309</v>
      </c>
      <c r="R384" s="2">
        <v>45301</v>
      </c>
      <c r="S384" s="2">
        <v>45259</v>
      </c>
      <c r="T384" s="2">
        <v>45301</v>
      </c>
      <c r="U384" s="2">
        <v>45309</v>
      </c>
      <c r="V384" s="2">
        <v>45342</v>
      </c>
      <c r="W384">
        <f t="shared" si="20"/>
        <v>1</v>
      </c>
      <c r="X384">
        <f t="shared" si="21"/>
        <v>2024</v>
      </c>
      <c r="Y384">
        <f t="shared" si="22"/>
        <v>2</v>
      </c>
      <c r="Z384">
        <f t="shared" si="23"/>
        <v>2024</v>
      </c>
    </row>
    <row r="385" spans="1:26" x14ac:dyDescent="0.25">
      <c r="A385" s="80" t="s">
        <v>2153</v>
      </c>
      <c r="B385" t="s">
        <v>1373</v>
      </c>
      <c r="C385" t="s">
        <v>2154</v>
      </c>
      <c r="D385" t="s">
        <v>148</v>
      </c>
      <c r="E385" t="s">
        <v>416</v>
      </c>
      <c r="F385" t="s">
        <v>1059</v>
      </c>
      <c r="G385" t="s">
        <v>874</v>
      </c>
      <c r="H385" t="s">
        <v>212</v>
      </c>
      <c r="I385" s="80" t="s">
        <v>2155</v>
      </c>
      <c r="J385" s="80" t="s">
        <v>995</v>
      </c>
      <c r="K385" t="s">
        <v>720</v>
      </c>
      <c r="L385" t="s">
        <v>129</v>
      </c>
      <c r="M385" t="s">
        <v>129</v>
      </c>
      <c r="N385" t="s">
        <v>129</v>
      </c>
      <c r="O385" s="54">
        <v>45308.706301631944</v>
      </c>
      <c r="P385" s="54">
        <v>45335.376340092589</v>
      </c>
      <c r="Q385" s="2">
        <v>44986</v>
      </c>
      <c r="R385" s="2">
        <v>45291</v>
      </c>
      <c r="S385" s="2">
        <v>44986</v>
      </c>
      <c r="T385" s="2">
        <v>45291</v>
      </c>
      <c r="U385" s="2">
        <v>45320</v>
      </c>
      <c r="V385" s="2">
        <v>45335</v>
      </c>
      <c r="W385">
        <f t="shared" si="20"/>
        <v>1</v>
      </c>
      <c r="X385">
        <f t="shared" si="21"/>
        <v>2024</v>
      </c>
      <c r="Y385">
        <f t="shared" si="22"/>
        <v>2</v>
      </c>
      <c r="Z385">
        <f t="shared" si="23"/>
        <v>2024</v>
      </c>
    </row>
    <row r="386" spans="1:26" x14ac:dyDescent="0.25">
      <c r="A386" s="80" t="s">
        <v>2156</v>
      </c>
      <c r="B386" t="s">
        <v>1373</v>
      </c>
      <c r="C386" t="s">
        <v>2157</v>
      </c>
      <c r="D386" t="s">
        <v>148</v>
      </c>
      <c r="E386" t="s">
        <v>416</v>
      </c>
      <c r="F386" t="s">
        <v>1059</v>
      </c>
      <c r="G386" t="s">
        <v>874</v>
      </c>
      <c r="H386" t="s">
        <v>212</v>
      </c>
      <c r="I386" s="80" t="s">
        <v>2155</v>
      </c>
      <c r="J386" s="80" t="s">
        <v>995</v>
      </c>
      <c r="K386" t="s">
        <v>720</v>
      </c>
      <c r="L386" t="s">
        <v>129</v>
      </c>
      <c r="M386" t="s">
        <v>129</v>
      </c>
      <c r="N386" t="s">
        <v>129</v>
      </c>
      <c r="O386" s="54">
        <v>45308.695123564816</v>
      </c>
      <c r="P386" s="54">
        <v>45335.376353518521</v>
      </c>
      <c r="Q386" s="2">
        <v>44986</v>
      </c>
      <c r="R386" s="2">
        <v>45291</v>
      </c>
      <c r="S386" s="2">
        <v>44986</v>
      </c>
      <c r="T386" s="2">
        <v>45291</v>
      </c>
      <c r="U386" s="2">
        <v>45320</v>
      </c>
      <c r="V386" s="2">
        <v>45335</v>
      </c>
      <c r="W386">
        <f t="shared" ref="W386:W449" si="24">MONTH(O386)</f>
        <v>1</v>
      </c>
      <c r="X386">
        <f t="shared" ref="X386:X449" si="25">YEAR(O386)</f>
        <v>2024</v>
      </c>
      <c r="Y386">
        <f t="shared" ref="Y386:Y449" si="26">IFERROR(MONTH(P386),0)</f>
        <v>2</v>
      </c>
      <c r="Z386">
        <f t="shared" ref="Z386:Z449" si="27">IFERROR(YEAR(P386),0)</f>
        <v>2024</v>
      </c>
    </row>
    <row r="387" spans="1:26" x14ac:dyDescent="0.25">
      <c r="A387" s="80" t="s">
        <v>2158</v>
      </c>
      <c r="B387" t="s">
        <v>1373</v>
      </c>
      <c r="C387" t="s">
        <v>2159</v>
      </c>
      <c r="D387" t="s">
        <v>148</v>
      </c>
      <c r="E387" t="s">
        <v>416</v>
      </c>
      <c r="F387" t="s">
        <v>1059</v>
      </c>
      <c r="G387" t="s">
        <v>874</v>
      </c>
      <c r="H387" t="s">
        <v>212</v>
      </c>
      <c r="I387" s="80" t="s">
        <v>2155</v>
      </c>
      <c r="J387" s="80" t="s">
        <v>995</v>
      </c>
      <c r="K387" t="s">
        <v>720</v>
      </c>
      <c r="L387" t="s">
        <v>129</v>
      </c>
      <c r="M387" t="s">
        <v>129</v>
      </c>
      <c r="N387" t="s">
        <v>129</v>
      </c>
      <c r="O387" s="54">
        <v>45308.689700717594</v>
      </c>
      <c r="P387" s="54">
        <v>45343.672657523151</v>
      </c>
      <c r="Q387" s="2">
        <v>44986</v>
      </c>
      <c r="R387" s="2">
        <v>45291</v>
      </c>
      <c r="S387" s="2">
        <v>44986</v>
      </c>
      <c r="T387" s="2">
        <v>45291</v>
      </c>
      <c r="U387" s="2">
        <v>45316</v>
      </c>
      <c r="V387" s="2">
        <v>45343</v>
      </c>
      <c r="W387">
        <f t="shared" si="24"/>
        <v>1</v>
      </c>
      <c r="X387">
        <f t="shared" si="25"/>
        <v>2024</v>
      </c>
      <c r="Y387">
        <f t="shared" si="26"/>
        <v>2</v>
      </c>
      <c r="Z387">
        <f t="shared" si="27"/>
        <v>2024</v>
      </c>
    </row>
    <row r="388" spans="1:26" x14ac:dyDescent="0.25">
      <c r="A388" s="80" t="s">
        <v>2160</v>
      </c>
      <c r="B388" t="s">
        <v>1373</v>
      </c>
      <c r="C388" t="s">
        <v>2161</v>
      </c>
      <c r="D388" t="s">
        <v>148</v>
      </c>
      <c r="E388" t="s">
        <v>211</v>
      </c>
      <c r="F388" t="s">
        <v>1961</v>
      </c>
      <c r="G388" t="s">
        <v>874</v>
      </c>
      <c r="H388" t="s">
        <v>128</v>
      </c>
      <c r="I388" s="80" t="s">
        <v>1992</v>
      </c>
      <c r="J388" s="80" t="s">
        <v>995</v>
      </c>
      <c r="K388" t="s">
        <v>720</v>
      </c>
      <c r="L388" t="s">
        <v>129</v>
      </c>
      <c r="M388" t="s">
        <v>129</v>
      </c>
      <c r="N388" t="s">
        <v>129</v>
      </c>
      <c r="O388" s="54">
        <v>45308.672317268516</v>
      </c>
      <c r="P388" s="54">
        <v>45369.702336284725</v>
      </c>
      <c r="Q388" s="2">
        <v>45343</v>
      </c>
      <c r="R388" s="2">
        <v>45356</v>
      </c>
      <c r="S388" s="2">
        <v>45292</v>
      </c>
      <c r="T388" s="2">
        <v>45657</v>
      </c>
      <c r="U388" s="2">
        <v>45344</v>
      </c>
      <c r="V388" s="2">
        <v>45369</v>
      </c>
      <c r="W388">
        <f t="shared" si="24"/>
        <v>1</v>
      </c>
      <c r="X388">
        <f t="shared" si="25"/>
        <v>2024</v>
      </c>
      <c r="Y388">
        <f t="shared" si="26"/>
        <v>3</v>
      </c>
      <c r="Z388">
        <f t="shared" si="27"/>
        <v>2024</v>
      </c>
    </row>
    <row r="389" spans="1:26" x14ac:dyDescent="0.25">
      <c r="A389" s="80" t="s">
        <v>2162</v>
      </c>
      <c r="B389" t="s">
        <v>1373</v>
      </c>
      <c r="C389" t="s">
        <v>2163</v>
      </c>
      <c r="D389" t="s">
        <v>148</v>
      </c>
      <c r="E389" t="s">
        <v>127</v>
      </c>
      <c r="F389" t="s">
        <v>52</v>
      </c>
      <c r="G389" t="s">
        <v>103</v>
      </c>
      <c r="H389" t="s">
        <v>212</v>
      </c>
      <c r="I389" s="80" t="s">
        <v>2164</v>
      </c>
      <c r="J389" s="80" t="s">
        <v>2165</v>
      </c>
      <c r="K389" t="s">
        <v>131</v>
      </c>
      <c r="L389" t="s">
        <v>129</v>
      </c>
      <c r="M389" t="s">
        <v>129</v>
      </c>
      <c r="N389" t="s">
        <v>129</v>
      </c>
      <c r="O389" s="54">
        <v>45307.558841087965</v>
      </c>
      <c r="P389" s="54">
        <v>45355.60923800926</v>
      </c>
      <c r="Q389" t="s">
        <v>129</v>
      </c>
      <c r="R389" t="s">
        <v>129</v>
      </c>
      <c r="S389" t="s">
        <v>129</v>
      </c>
      <c r="T389" t="s">
        <v>129</v>
      </c>
      <c r="U389" s="2">
        <v>45324</v>
      </c>
      <c r="V389" s="2">
        <v>45355</v>
      </c>
      <c r="W389">
        <f t="shared" si="24"/>
        <v>1</v>
      </c>
      <c r="X389">
        <f t="shared" si="25"/>
        <v>2024</v>
      </c>
      <c r="Y389">
        <f t="shared" si="26"/>
        <v>3</v>
      </c>
      <c r="Z389">
        <f t="shared" si="27"/>
        <v>2024</v>
      </c>
    </row>
    <row r="390" spans="1:26" x14ac:dyDescent="0.25">
      <c r="A390" s="80" t="s">
        <v>2166</v>
      </c>
      <c r="B390" t="s">
        <v>1348</v>
      </c>
      <c r="C390" t="s">
        <v>2167</v>
      </c>
      <c r="D390" t="s">
        <v>148</v>
      </c>
      <c r="E390" t="s">
        <v>135</v>
      </c>
      <c r="F390" t="s">
        <v>51</v>
      </c>
      <c r="G390" t="s">
        <v>103</v>
      </c>
      <c r="H390" t="s">
        <v>212</v>
      </c>
      <c r="I390" s="80" t="s">
        <v>2168</v>
      </c>
      <c r="J390" s="80" t="s">
        <v>1372</v>
      </c>
      <c r="K390" t="s">
        <v>131</v>
      </c>
      <c r="L390" t="s">
        <v>129</v>
      </c>
      <c r="M390" t="s">
        <v>129</v>
      </c>
      <c r="N390" t="s">
        <v>129</v>
      </c>
      <c r="O390" s="54">
        <v>45307.537478020837</v>
      </c>
      <c r="P390" s="54">
        <v>45342.751600462965</v>
      </c>
      <c r="Q390" t="s">
        <v>129</v>
      </c>
      <c r="R390" t="s">
        <v>129</v>
      </c>
      <c r="S390" t="s">
        <v>129</v>
      </c>
      <c r="T390" t="s">
        <v>129</v>
      </c>
      <c r="U390" s="2">
        <v>45309</v>
      </c>
      <c r="V390" s="2">
        <v>45342</v>
      </c>
      <c r="W390">
        <f t="shared" si="24"/>
        <v>1</v>
      </c>
      <c r="X390">
        <f t="shared" si="25"/>
        <v>2024</v>
      </c>
      <c r="Y390">
        <f t="shared" si="26"/>
        <v>2</v>
      </c>
      <c r="Z390">
        <f t="shared" si="27"/>
        <v>2024</v>
      </c>
    </row>
    <row r="391" spans="1:26" x14ac:dyDescent="0.25">
      <c r="A391" s="80" t="s">
        <v>2169</v>
      </c>
      <c r="B391" t="s">
        <v>1445</v>
      </c>
      <c r="C391" t="s">
        <v>2170</v>
      </c>
      <c r="D391" t="s">
        <v>148</v>
      </c>
      <c r="E391" t="s">
        <v>211</v>
      </c>
      <c r="F391" t="s">
        <v>51</v>
      </c>
      <c r="G391" t="s">
        <v>104</v>
      </c>
      <c r="H391" t="s">
        <v>212</v>
      </c>
      <c r="I391" s="80" t="s">
        <v>1563</v>
      </c>
      <c r="J391" s="80" t="s">
        <v>1448</v>
      </c>
      <c r="K391" t="s">
        <v>131</v>
      </c>
      <c r="L391" t="s">
        <v>129</v>
      </c>
      <c r="M391" t="s">
        <v>129</v>
      </c>
      <c r="N391" t="s">
        <v>129</v>
      </c>
      <c r="O391" s="54">
        <v>45307.061264456017</v>
      </c>
      <c r="P391" s="54">
        <v>45342.751614120367</v>
      </c>
      <c r="Q391" s="2">
        <v>45309</v>
      </c>
      <c r="R391" s="2">
        <v>45301</v>
      </c>
      <c r="S391" s="2">
        <v>45259</v>
      </c>
      <c r="T391" s="2">
        <v>45301</v>
      </c>
      <c r="U391" s="2">
        <v>45309</v>
      </c>
      <c r="V391" s="2">
        <v>45342</v>
      </c>
      <c r="W391">
        <f t="shared" si="24"/>
        <v>1</v>
      </c>
      <c r="X391">
        <f t="shared" si="25"/>
        <v>2024</v>
      </c>
      <c r="Y391">
        <f t="shared" si="26"/>
        <v>2</v>
      </c>
      <c r="Z391">
        <f t="shared" si="27"/>
        <v>2024</v>
      </c>
    </row>
    <row r="392" spans="1:26" x14ac:dyDescent="0.25">
      <c r="A392" s="80" t="s">
        <v>2171</v>
      </c>
      <c r="B392" t="s">
        <v>1445</v>
      </c>
      <c r="C392" t="s">
        <v>2172</v>
      </c>
      <c r="D392" t="s">
        <v>187</v>
      </c>
      <c r="E392" t="s">
        <v>950</v>
      </c>
      <c r="F392" t="s">
        <v>53</v>
      </c>
      <c r="G392" t="s">
        <v>103</v>
      </c>
      <c r="H392" t="s">
        <v>212</v>
      </c>
      <c r="I392" s="80" t="s">
        <v>1754</v>
      </c>
      <c r="J392" s="80" t="s">
        <v>201</v>
      </c>
      <c r="K392" t="s">
        <v>131</v>
      </c>
      <c r="L392" t="s">
        <v>129</v>
      </c>
      <c r="M392" t="s">
        <v>129</v>
      </c>
      <c r="N392" t="s">
        <v>129</v>
      </c>
      <c r="O392" s="54">
        <v>45307.030248483796</v>
      </c>
      <c r="P392" t="s">
        <v>129</v>
      </c>
      <c r="Q392" s="2">
        <v>45309</v>
      </c>
      <c r="R392" s="2">
        <v>45350</v>
      </c>
      <c r="S392" s="2">
        <v>45292</v>
      </c>
      <c r="T392" s="2">
        <v>45351</v>
      </c>
      <c r="U392" s="2">
        <v>45320</v>
      </c>
      <c r="V392" s="2">
        <v>45369</v>
      </c>
      <c r="W392">
        <f t="shared" si="24"/>
        <v>1</v>
      </c>
      <c r="X392">
        <f t="shared" si="25"/>
        <v>2024</v>
      </c>
      <c r="Y392">
        <f t="shared" si="26"/>
        <v>0</v>
      </c>
      <c r="Z392">
        <f t="shared" si="27"/>
        <v>0</v>
      </c>
    </row>
    <row r="393" spans="1:26" x14ac:dyDescent="0.25">
      <c r="A393" s="80" t="s">
        <v>2173</v>
      </c>
      <c r="B393" t="s">
        <v>1445</v>
      </c>
      <c r="C393" t="s">
        <v>2174</v>
      </c>
      <c r="D393" t="s">
        <v>148</v>
      </c>
      <c r="E393" t="s">
        <v>211</v>
      </c>
      <c r="F393" t="s">
        <v>51</v>
      </c>
      <c r="G393" t="s">
        <v>103</v>
      </c>
      <c r="H393" t="s">
        <v>212</v>
      </c>
      <c r="I393" s="80" t="s">
        <v>1754</v>
      </c>
      <c r="J393" s="80" t="s">
        <v>201</v>
      </c>
      <c r="K393" t="s">
        <v>131</v>
      </c>
      <c r="L393" t="s">
        <v>129</v>
      </c>
      <c r="M393" t="s">
        <v>129</v>
      </c>
      <c r="N393" t="s">
        <v>129</v>
      </c>
      <c r="O393" s="54">
        <v>45307.016936562497</v>
      </c>
      <c r="P393" s="54">
        <v>45342.751615312503</v>
      </c>
      <c r="Q393" s="2">
        <v>45309</v>
      </c>
      <c r="R393" s="2">
        <v>44553</v>
      </c>
      <c r="S393" t="s">
        <v>129</v>
      </c>
      <c r="T393" t="s">
        <v>129</v>
      </c>
      <c r="U393" s="2">
        <v>45310</v>
      </c>
      <c r="V393" s="2">
        <v>45342</v>
      </c>
      <c r="W393">
        <f t="shared" si="24"/>
        <v>1</v>
      </c>
      <c r="X393">
        <f t="shared" si="25"/>
        <v>2024</v>
      </c>
      <c r="Y393">
        <f t="shared" si="26"/>
        <v>2</v>
      </c>
      <c r="Z393">
        <f t="shared" si="27"/>
        <v>2024</v>
      </c>
    </row>
    <row r="394" spans="1:26" x14ac:dyDescent="0.25">
      <c r="A394" s="80" t="s">
        <v>2175</v>
      </c>
      <c r="B394" t="s">
        <v>1373</v>
      </c>
      <c r="C394" t="s">
        <v>2176</v>
      </c>
      <c r="D394" t="s">
        <v>148</v>
      </c>
      <c r="E394" t="s">
        <v>127</v>
      </c>
      <c r="F394" t="s">
        <v>1961</v>
      </c>
      <c r="G394" t="s">
        <v>874</v>
      </c>
      <c r="H394" t="s">
        <v>212</v>
      </c>
      <c r="I394" s="80" t="s">
        <v>1992</v>
      </c>
      <c r="J394" s="80" t="s">
        <v>995</v>
      </c>
      <c r="K394" t="s">
        <v>720</v>
      </c>
      <c r="L394" t="s">
        <v>129</v>
      </c>
      <c r="M394" t="s">
        <v>129</v>
      </c>
      <c r="N394" t="s">
        <v>129</v>
      </c>
      <c r="O394" s="54">
        <v>45306.631615706021</v>
      </c>
      <c r="P394" s="54">
        <v>45369.702335717593</v>
      </c>
      <c r="Q394" s="2">
        <v>45343</v>
      </c>
      <c r="R394" s="2">
        <v>45356</v>
      </c>
      <c r="S394" s="2">
        <v>45292</v>
      </c>
      <c r="T394" s="2">
        <v>45657</v>
      </c>
      <c r="U394" s="2">
        <v>45345</v>
      </c>
      <c r="V394" t="s">
        <v>129</v>
      </c>
      <c r="W394">
        <f t="shared" si="24"/>
        <v>1</v>
      </c>
      <c r="X394">
        <f t="shared" si="25"/>
        <v>2024</v>
      </c>
      <c r="Y394">
        <f t="shared" si="26"/>
        <v>3</v>
      </c>
      <c r="Z394">
        <f t="shared" si="27"/>
        <v>2024</v>
      </c>
    </row>
    <row r="395" spans="1:26" x14ac:dyDescent="0.25">
      <c r="A395" s="80" t="s">
        <v>1040</v>
      </c>
      <c r="B395" t="s">
        <v>124</v>
      </c>
      <c r="C395" t="s">
        <v>1041</v>
      </c>
      <c r="D395" t="s">
        <v>148</v>
      </c>
      <c r="E395" t="s">
        <v>416</v>
      </c>
      <c r="F395" t="s">
        <v>1001</v>
      </c>
      <c r="G395" t="s">
        <v>874</v>
      </c>
      <c r="H395" t="s">
        <v>128</v>
      </c>
      <c r="I395" t="s">
        <v>129</v>
      </c>
      <c r="J395" s="80" t="s">
        <v>995</v>
      </c>
      <c r="K395" t="s">
        <v>720</v>
      </c>
      <c r="L395" t="s">
        <v>129</v>
      </c>
      <c r="M395" t="s">
        <v>570</v>
      </c>
      <c r="N395" t="s">
        <v>129</v>
      </c>
      <c r="O395" s="54">
        <v>45306.548815393522</v>
      </c>
      <c r="P395" s="54">
        <v>45369.702336319446</v>
      </c>
      <c r="Q395" s="2">
        <v>45313</v>
      </c>
      <c r="R395" s="2">
        <v>45291</v>
      </c>
      <c r="S395" s="2">
        <v>44986</v>
      </c>
      <c r="T395" s="2">
        <v>45291</v>
      </c>
      <c r="U395" s="2">
        <v>45316</v>
      </c>
      <c r="V395" s="2">
        <v>45369</v>
      </c>
      <c r="W395">
        <f t="shared" si="24"/>
        <v>1</v>
      </c>
      <c r="X395">
        <f t="shared" si="25"/>
        <v>2024</v>
      </c>
      <c r="Y395">
        <f t="shared" si="26"/>
        <v>3</v>
      </c>
      <c r="Z395">
        <f t="shared" si="27"/>
        <v>2024</v>
      </c>
    </row>
    <row r="396" spans="1:26" x14ac:dyDescent="0.25">
      <c r="A396" s="80" t="s">
        <v>2177</v>
      </c>
      <c r="B396" t="s">
        <v>1373</v>
      </c>
      <c r="C396" t="s">
        <v>2178</v>
      </c>
      <c r="D396" t="s">
        <v>148</v>
      </c>
      <c r="E396" t="s">
        <v>127</v>
      </c>
      <c r="F396" t="s">
        <v>1961</v>
      </c>
      <c r="G396" t="s">
        <v>874</v>
      </c>
      <c r="H396" t="s">
        <v>128</v>
      </c>
      <c r="I396" s="80" t="s">
        <v>1992</v>
      </c>
      <c r="J396" s="80" t="s">
        <v>995</v>
      </c>
      <c r="K396" t="s">
        <v>720</v>
      </c>
      <c r="L396" t="s">
        <v>129</v>
      </c>
      <c r="M396" t="s">
        <v>129</v>
      </c>
      <c r="N396" t="s">
        <v>129</v>
      </c>
      <c r="O396" s="54">
        <v>45306.53343221065</v>
      </c>
      <c r="P396" s="54">
        <v>45369.702335497685</v>
      </c>
      <c r="Q396" s="2">
        <v>45343</v>
      </c>
      <c r="R396" s="2">
        <v>45356</v>
      </c>
      <c r="S396" s="2">
        <v>45292</v>
      </c>
      <c r="T396" s="2">
        <v>45657</v>
      </c>
      <c r="U396" s="2">
        <v>45349</v>
      </c>
      <c r="V396" s="2">
        <v>45369</v>
      </c>
      <c r="W396">
        <f t="shared" si="24"/>
        <v>1</v>
      </c>
      <c r="X396">
        <f t="shared" si="25"/>
        <v>2024</v>
      </c>
      <c r="Y396">
        <f t="shared" si="26"/>
        <v>3</v>
      </c>
      <c r="Z396">
        <f t="shared" si="27"/>
        <v>2024</v>
      </c>
    </row>
    <row r="397" spans="1:26" x14ac:dyDescent="0.25">
      <c r="A397" s="80" t="s">
        <v>2179</v>
      </c>
      <c r="B397" t="s">
        <v>1373</v>
      </c>
      <c r="C397" t="s">
        <v>2180</v>
      </c>
      <c r="D397" t="s">
        <v>148</v>
      </c>
      <c r="E397" t="s">
        <v>127</v>
      </c>
      <c r="F397" t="s">
        <v>1059</v>
      </c>
      <c r="G397" t="s">
        <v>874</v>
      </c>
      <c r="H397" t="s">
        <v>128</v>
      </c>
      <c r="I397" s="80" t="s">
        <v>2062</v>
      </c>
      <c r="J397" s="80" t="s">
        <v>995</v>
      </c>
      <c r="K397" t="s">
        <v>720</v>
      </c>
      <c r="L397" t="s">
        <v>129</v>
      </c>
      <c r="M397" t="s">
        <v>129</v>
      </c>
      <c r="N397" t="s">
        <v>129</v>
      </c>
      <c r="O397" s="54">
        <v>45306.533200636572</v>
      </c>
      <c r="P397" s="54">
        <v>45369.702338553237</v>
      </c>
      <c r="Q397" s="2">
        <v>45323</v>
      </c>
      <c r="R397" t="s">
        <v>129</v>
      </c>
      <c r="S397" s="2">
        <v>45292</v>
      </c>
      <c r="T397" s="2">
        <v>45657</v>
      </c>
      <c r="U397" s="2">
        <v>45320</v>
      </c>
      <c r="V397" s="2">
        <v>45369</v>
      </c>
      <c r="W397">
        <f t="shared" si="24"/>
        <v>1</v>
      </c>
      <c r="X397">
        <f t="shared" si="25"/>
        <v>2024</v>
      </c>
      <c r="Y397">
        <f t="shared" si="26"/>
        <v>3</v>
      </c>
      <c r="Z397">
        <f t="shared" si="27"/>
        <v>2024</v>
      </c>
    </row>
    <row r="398" spans="1:26" x14ac:dyDescent="0.25">
      <c r="A398" s="80" t="s">
        <v>2181</v>
      </c>
      <c r="B398" t="s">
        <v>1373</v>
      </c>
      <c r="C398" t="s">
        <v>2182</v>
      </c>
      <c r="D398" t="s">
        <v>148</v>
      </c>
      <c r="E398" t="s">
        <v>127</v>
      </c>
      <c r="F398" t="s">
        <v>1059</v>
      </c>
      <c r="G398" t="s">
        <v>874</v>
      </c>
      <c r="H398" t="s">
        <v>128</v>
      </c>
      <c r="I398" s="80" t="s">
        <v>1992</v>
      </c>
      <c r="J398" s="80" t="s">
        <v>995</v>
      </c>
      <c r="K398" t="s">
        <v>720</v>
      </c>
      <c r="L398" t="s">
        <v>129</v>
      </c>
      <c r="M398" t="s">
        <v>129</v>
      </c>
      <c r="N398" t="s">
        <v>129</v>
      </c>
      <c r="O398" s="54">
        <v>45306.458246377311</v>
      </c>
      <c r="P398" s="54">
        <v>45369.702338819443</v>
      </c>
      <c r="Q398" s="2">
        <v>45316</v>
      </c>
      <c r="R398" t="s">
        <v>129</v>
      </c>
      <c r="S398" s="2">
        <v>45292</v>
      </c>
      <c r="T398" s="2">
        <v>45657</v>
      </c>
      <c r="U398" s="2">
        <v>45322</v>
      </c>
      <c r="V398" s="2">
        <v>45369</v>
      </c>
      <c r="W398">
        <f t="shared" si="24"/>
        <v>1</v>
      </c>
      <c r="X398">
        <f t="shared" si="25"/>
        <v>2024</v>
      </c>
      <c r="Y398">
        <f t="shared" si="26"/>
        <v>3</v>
      </c>
      <c r="Z398">
        <f t="shared" si="27"/>
        <v>2024</v>
      </c>
    </row>
    <row r="399" spans="1:26" x14ac:dyDescent="0.25">
      <c r="A399" s="80" t="s">
        <v>2183</v>
      </c>
      <c r="B399" t="s">
        <v>1445</v>
      </c>
      <c r="C399" t="s">
        <v>2184</v>
      </c>
      <c r="D399" t="s">
        <v>148</v>
      </c>
      <c r="E399" t="s">
        <v>127</v>
      </c>
      <c r="F399" t="s">
        <v>51</v>
      </c>
      <c r="G399" t="s">
        <v>103</v>
      </c>
      <c r="H399" t="s">
        <v>128</v>
      </c>
      <c r="I399" s="80" t="s">
        <v>2059</v>
      </c>
      <c r="J399" s="80" t="s">
        <v>1448</v>
      </c>
      <c r="K399" t="s">
        <v>131</v>
      </c>
      <c r="L399" t="s">
        <v>129</v>
      </c>
      <c r="M399" t="s">
        <v>129</v>
      </c>
      <c r="N399" t="s">
        <v>129</v>
      </c>
      <c r="O399" s="54">
        <v>45306.403187337964</v>
      </c>
      <c r="P399" s="54">
        <v>45342.75161175926</v>
      </c>
      <c r="Q399" s="2">
        <v>45309</v>
      </c>
      <c r="R399" s="2">
        <v>45292</v>
      </c>
      <c r="S399" s="2">
        <v>45250</v>
      </c>
      <c r="T399" s="2">
        <v>45292</v>
      </c>
      <c r="U399" s="2">
        <v>45311</v>
      </c>
      <c r="V399" s="2">
        <v>45342</v>
      </c>
      <c r="W399">
        <f t="shared" si="24"/>
        <v>1</v>
      </c>
      <c r="X399">
        <f t="shared" si="25"/>
        <v>2024</v>
      </c>
      <c r="Y399">
        <f t="shared" si="26"/>
        <v>2</v>
      </c>
      <c r="Z399">
        <f t="shared" si="27"/>
        <v>2024</v>
      </c>
    </row>
    <row r="400" spans="1:26" x14ac:dyDescent="0.25">
      <c r="A400" s="80" t="s">
        <v>2185</v>
      </c>
      <c r="B400" t="s">
        <v>1373</v>
      </c>
      <c r="C400" t="s">
        <v>2186</v>
      </c>
      <c r="D400" t="s">
        <v>148</v>
      </c>
      <c r="E400" t="s">
        <v>127</v>
      </c>
      <c r="F400" t="s">
        <v>1059</v>
      </c>
      <c r="G400" t="s">
        <v>874</v>
      </c>
      <c r="H400" t="s">
        <v>128</v>
      </c>
      <c r="I400" s="80" t="s">
        <v>1992</v>
      </c>
      <c r="J400" s="80" t="s">
        <v>995</v>
      </c>
      <c r="K400" t="s">
        <v>720</v>
      </c>
      <c r="L400" t="s">
        <v>129</v>
      </c>
      <c r="M400" t="s">
        <v>129</v>
      </c>
      <c r="N400" t="s">
        <v>129</v>
      </c>
      <c r="O400" s="54">
        <v>45302.706670752312</v>
      </c>
      <c r="P400" s="54">
        <v>45369.702340949072</v>
      </c>
      <c r="Q400" s="2">
        <v>45316</v>
      </c>
      <c r="R400" t="s">
        <v>129</v>
      </c>
      <c r="S400" s="2">
        <v>45292</v>
      </c>
      <c r="T400" s="2">
        <v>45657</v>
      </c>
      <c r="U400" s="2">
        <v>45322</v>
      </c>
      <c r="V400" s="2">
        <v>45369</v>
      </c>
      <c r="W400">
        <f t="shared" si="24"/>
        <v>1</v>
      </c>
      <c r="X400">
        <f t="shared" si="25"/>
        <v>2024</v>
      </c>
      <c r="Y400">
        <f t="shared" si="26"/>
        <v>3</v>
      </c>
      <c r="Z400">
        <f t="shared" si="27"/>
        <v>2024</v>
      </c>
    </row>
    <row r="401" spans="1:26" x14ac:dyDescent="0.25">
      <c r="A401" s="80" t="s">
        <v>2187</v>
      </c>
      <c r="B401" t="s">
        <v>1373</v>
      </c>
      <c r="C401" t="s">
        <v>2188</v>
      </c>
      <c r="D401" t="s">
        <v>148</v>
      </c>
      <c r="E401" t="s">
        <v>127</v>
      </c>
      <c r="F401" t="s">
        <v>1001</v>
      </c>
      <c r="G401" t="s">
        <v>874</v>
      </c>
      <c r="H401" t="s">
        <v>128</v>
      </c>
      <c r="I401" s="80" t="s">
        <v>2062</v>
      </c>
      <c r="J401" s="80" t="s">
        <v>995</v>
      </c>
      <c r="K401" t="s">
        <v>720</v>
      </c>
      <c r="L401" t="s">
        <v>129</v>
      </c>
      <c r="M401" t="s">
        <v>129</v>
      </c>
      <c r="N401" t="s">
        <v>129</v>
      </c>
      <c r="O401" s="54">
        <v>45302.687007604167</v>
      </c>
      <c r="P401" s="54">
        <v>45369.702337905095</v>
      </c>
      <c r="Q401" s="2">
        <v>45330</v>
      </c>
      <c r="R401" t="s">
        <v>129</v>
      </c>
      <c r="S401" s="2">
        <v>45292</v>
      </c>
      <c r="T401" s="2">
        <v>45657</v>
      </c>
      <c r="U401" s="2">
        <v>45330</v>
      </c>
      <c r="V401" s="2">
        <v>45369</v>
      </c>
      <c r="W401">
        <f t="shared" si="24"/>
        <v>1</v>
      </c>
      <c r="X401">
        <f t="shared" si="25"/>
        <v>2024</v>
      </c>
      <c r="Y401">
        <f t="shared" si="26"/>
        <v>3</v>
      </c>
      <c r="Z401">
        <f t="shared" si="27"/>
        <v>2024</v>
      </c>
    </row>
    <row r="402" spans="1:26" x14ac:dyDescent="0.25">
      <c r="A402" s="80" t="s">
        <v>2189</v>
      </c>
      <c r="B402" t="s">
        <v>1348</v>
      </c>
      <c r="C402" t="s">
        <v>2190</v>
      </c>
      <c r="D402" t="s">
        <v>148</v>
      </c>
      <c r="E402" t="s">
        <v>206</v>
      </c>
      <c r="F402" t="s">
        <v>51</v>
      </c>
      <c r="G402" t="s">
        <v>103</v>
      </c>
      <c r="H402" t="s">
        <v>128</v>
      </c>
      <c r="I402" s="80" t="s">
        <v>2191</v>
      </c>
      <c r="J402" s="80" t="s">
        <v>2192</v>
      </c>
      <c r="K402" t="s">
        <v>131</v>
      </c>
      <c r="L402" t="s">
        <v>129</v>
      </c>
      <c r="M402" t="s">
        <v>129</v>
      </c>
      <c r="N402" t="s">
        <v>129</v>
      </c>
      <c r="O402" s="54">
        <v>45301.710351122689</v>
      </c>
      <c r="P402" s="54">
        <v>45342.751587997685</v>
      </c>
      <c r="Q402" t="s">
        <v>129</v>
      </c>
      <c r="R402" t="s">
        <v>129</v>
      </c>
      <c r="S402" s="2">
        <v>45309</v>
      </c>
      <c r="T402" s="2">
        <v>45323</v>
      </c>
      <c r="U402" s="2">
        <v>45309</v>
      </c>
      <c r="V402" s="2">
        <v>45342</v>
      </c>
      <c r="W402">
        <f t="shared" si="24"/>
        <v>1</v>
      </c>
      <c r="X402">
        <f t="shared" si="25"/>
        <v>2024</v>
      </c>
      <c r="Y402">
        <f t="shared" si="26"/>
        <v>2</v>
      </c>
      <c r="Z402">
        <f t="shared" si="27"/>
        <v>2024</v>
      </c>
    </row>
    <row r="403" spans="1:26" x14ac:dyDescent="0.25">
      <c r="A403" s="80" t="s">
        <v>1043</v>
      </c>
      <c r="B403" t="s">
        <v>124</v>
      </c>
      <c r="C403" t="s">
        <v>1044</v>
      </c>
      <c r="D403" t="s">
        <v>148</v>
      </c>
      <c r="E403" t="s">
        <v>288</v>
      </c>
      <c r="F403" t="s">
        <v>1045</v>
      </c>
      <c r="G403" t="s">
        <v>806</v>
      </c>
      <c r="H403" t="s">
        <v>128</v>
      </c>
      <c r="I403" s="80" t="s">
        <v>1014</v>
      </c>
      <c r="J403" s="80" t="s">
        <v>719</v>
      </c>
      <c r="K403" t="s">
        <v>720</v>
      </c>
      <c r="L403" t="s">
        <v>129</v>
      </c>
      <c r="M403" t="s">
        <v>129</v>
      </c>
      <c r="N403" t="s">
        <v>129</v>
      </c>
      <c r="O403" s="54">
        <v>45301.673451458337</v>
      </c>
      <c r="P403" s="54">
        <v>45324.415252326391</v>
      </c>
      <c r="Q403" s="2">
        <v>44986</v>
      </c>
      <c r="R403" s="2">
        <v>45291</v>
      </c>
      <c r="S403" s="2">
        <v>44986</v>
      </c>
      <c r="T403" s="2">
        <v>45291</v>
      </c>
      <c r="U403" s="2">
        <v>45303</v>
      </c>
      <c r="V403" s="2">
        <v>45324</v>
      </c>
      <c r="W403">
        <f t="shared" si="24"/>
        <v>1</v>
      </c>
      <c r="X403">
        <f t="shared" si="25"/>
        <v>2024</v>
      </c>
      <c r="Y403">
        <f t="shared" si="26"/>
        <v>2</v>
      </c>
      <c r="Z403">
        <f t="shared" si="27"/>
        <v>2024</v>
      </c>
    </row>
    <row r="404" spans="1:26" x14ac:dyDescent="0.25">
      <c r="A404" s="80" t="s">
        <v>2193</v>
      </c>
      <c r="B404" t="s">
        <v>1348</v>
      </c>
      <c r="C404" t="s">
        <v>2194</v>
      </c>
      <c r="D404" t="s">
        <v>148</v>
      </c>
      <c r="E404" t="s">
        <v>135</v>
      </c>
      <c r="F404" t="s">
        <v>1059</v>
      </c>
      <c r="G404" t="s">
        <v>874</v>
      </c>
      <c r="H404" t="s">
        <v>128</v>
      </c>
      <c r="I404" s="80" t="s">
        <v>1908</v>
      </c>
      <c r="J404" s="80" t="s">
        <v>995</v>
      </c>
      <c r="K404" t="s">
        <v>720</v>
      </c>
      <c r="L404" t="s">
        <v>129</v>
      </c>
      <c r="M404" t="s">
        <v>129</v>
      </c>
      <c r="N404" t="s">
        <v>129</v>
      </c>
      <c r="O404" s="54">
        <v>45296.571013287037</v>
      </c>
      <c r="P404" s="54">
        <v>45342.363183414353</v>
      </c>
      <c r="Q404" s="2">
        <v>44986</v>
      </c>
      <c r="R404" s="2">
        <v>45291</v>
      </c>
      <c r="S404" s="2">
        <v>44986</v>
      </c>
      <c r="T404" s="2">
        <v>45291</v>
      </c>
      <c r="U404" s="2">
        <v>45324</v>
      </c>
      <c r="V404" s="2">
        <v>45342</v>
      </c>
      <c r="W404">
        <f t="shared" si="24"/>
        <v>1</v>
      </c>
      <c r="X404">
        <f t="shared" si="25"/>
        <v>2024</v>
      </c>
      <c r="Y404">
        <f t="shared" si="26"/>
        <v>2</v>
      </c>
      <c r="Z404">
        <f t="shared" si="27"/>
        <v>2024</v>
      </c>
    </row>
    <row r="405" spans="1:26" x14ac:dyDescent="0.25">
      <c r="A405" s="80" t="s">
        <v>2195</v>
      </c>
      <c r="B405" t="s">
        <v>1373</v>
      </c>
      <c r="C405" t="s">
        <v>2196</v>
      </c>
      <c r="D405" t="s">
        <v>148</v>
      </c>
      <c r="E405" t="s">
        <v>127</v>
      </c>
      <c r="F405" t="s">
        <v>51</v>
      </c>
      <c r="G405" t="s">
        <v>103</v>
      </c>
      <c r="H405" t="s">
        <v>212</v>
      </c>
      <c r="I405" s="80" t="s">
        <v>1099</v>
      </c>
      <c r="J405" s="80" t="s">
        <v>1100</v>
      </c>
      <c r="K405" t="s">
        <v>131</v>
      </c>
      <c r="L405" t="s">
        <v>129</v>
      </c>
      <c r="M405" t="s">
        <v>129</v>
      </c>
      <c r="N405" t="s">
        <v>129</v>
      </c>
      <c r="O405" s="54">
        <v>45295.639394930557</v>
      </c>
      <c r="P405" s="54">
        <v>45342.751600671298</v>
      </c>
      <c r="Q405" s="2">
        <v>45309</v>
      </c>
      <c r="R405" s="2">
        <v>45291</v>
      </c>
      <c r="S405" s="2">
        <v>44986</v>
      </c>
      <c r="T405" s="2">
        <v>45291</v>
      </c>
      <c r="U405" s="2">
        <v>45310</v>
      </c>
      <c r="V405" s="2">
        <v>45342</v>
      </c>
      <c r="W405">
        <f t="shared" si="24"/>
        <v>1</v>
      </c>
      <c r="X405">
        <f t="shared" si="25"/>
        <v>2024</v>
      </c>
      <c r="Y405">
        <f t="shared" si="26"/>
        <v>2</v>
      </c>
      <c r="Z405">
        <f t="shared" si="27"/>
        <v>2024</v>
      </c>
    </row>
    <row r="406" spans="1:26" x14ac:dyDescent="0.25">
      <c r="A406" s="80" t="s">
        <v>2197</v>
      </c>
      <c r="B406" t="s">
        <v>1445</v>
      </c>
      <c r="C406" t="s">
        <v>2198</v>
      </c>
      <c r="D406" t="s">
        <v>148</v>
      </c>
      <c r="E406" t="s">
        <v>127</v>
      </c>
      <c r="F406" t="s">
        <v>50</v>
      </c>
      <c r="G406" t="s">
        <v>102</v>
      </c>
      <c r="H406" t="s">
        <v>212</v>
      </c>
      <c r="I406" s="80" t="s">
        <v>200</v>
      </c>
      <c r="J406" s="80" t="s">
        <v>201</v>
      </c>
      <c r="K406" t="s">
        <v>131</v>
      </c>
      <c r="L406" t="s">
        <v>129</v>
      </c>
      <c r="M406" t="s">
        <v>129</v>
      </c>
      <c r="N406" t="s">
        <v>129</v>
      </c>
      <c r="O406" s="54">
        <v>45295.413640046296</v>
      </c>
      <c r="P406" s="54">
        <v>45327.486655104163</v>
      </c>
      <c r="Q406" s="2">
        <v>45295</v>
      </c>
      <c r="R406" s="2">
        <v>45302</v>
      </c>
      <c r="S406" s="2">
        <v>45260</v>
      </c>
      <c r="T406" s="2">
        <v>45302</v>
      </c>
      <c r="U406" s="2">
        <v>45300</v>
      </c>
      <c r="V406" s="2">
        <v>45327</v>
      </c>
      <c r="W406">
        <f t="shared" si="24"/>
        <v>1</v>
      </c>
      <c r="X406">
        <f t="shared" si="25"/>
        <v>2024</v>
      </c>
      <c r="Y406">
        <f t="shared" si="26"/>
        <v>2</v>
      </c>
      <c r="Z406">
        <f t="shared" si="27"/>
        <v>2024</v>
      </c>
    </row>
    <row r="407" spans="1:26" x14ac:dyDescent="0.25">
      <c r="A407" s="80" t="s">
        <v>2199</v>
      </c>
      <c r="B407" t="s">
        <v>1348</v>
      </c>
      <c r="C407" t="s">
        <v>2200</v>
      </c>
      <c r="D407" t="s">
        <v>148</v>
      </c>
      <c r="E407" t="s">
        <v>416</v>
      </c>
      <c r="F407" t="s">
        <v>1059</v>
      </c>
      <c r="G407" t="s">
        <v>806</v>
      </c>
      <c r="H407" t="s">
        <v>128</v>
      </c>
      <c r="I407" s="80" t="s">
        <v>2079</v>
      </c>
      <c r="J407" s="80" t="s">
        <v>995</v>
      </c>
      <c r="K407" t="s">
        <v>720</v>
      </c>
      <c r="L407" t="s">
        <v>129</v>
      </c>
      <c r="M407" t="s">
        <v>129</v>
      </c>
      <c r="N407" t="s">
        <v>129</v>
      </c>
      <c r="O407" s="54">
        <v>45294.809611215278</v>
      </c>
      <c r="P407" s="54">
        <v>45324.46233855324</v>
      </c>
      <c r="Q407" s="2">
        <v>44986</v>
      </c>
      <c r="R407" s="2">
        <v>45291</v>
      </c>
      <c r="S407" s="2">
        <v>44986</v>
      </c>
      <c r="T407" s="2">
        <v>45291</v>
      </c>
      <c r="U407" s="2">
        <v>45316</v>
      </c>
      <c r="V407" s="2">
        <v>45324</v>
      </c>
      <c r="W407">
        <f t="shared" si="24"/>
        <v>1</v>
      </c>
      <c r="X407">
        <f t="shared" si="25"/>
        <v>2024</v>
      </c>
      <c r="Y407">
        <f t="shared" si="26"/>
        <v>2</v>
      </c>
      <c r="Z407">
        <f t="shared" si="27"/>
        <v>2024</v>
      </c>
    </row>
    <row r="408" spans="1:26" x14ac:dyDescent="0.25">
      <c r="A408" s="80" t="s">
        <v>2201</v>
      </c>
      <c r="B408" t="s">
        <v>1348</v>
      </c>
      <c r="C408" t="s">
        <v>2202</v>
      </c>
      <c r="D408" t="s">
        <v>148</v>
      </c>
      <c r="E408" t="s">
        <v>127</v>
      </c>
      <c r="F408" t="s">
        <v>1045</v>
      </c>
      <c r="G408" t="s">
        <v>874</v>
      </c>
      <c r="H408" t="s">
        <v>128</v>
      </c>
      <c r="I408" s="80" t="s">
        <v>2079</v>
      </c>
      <c r="J408" s="80" t="s">
        <v>995</v>
      </c>
      <c r="K408" t="s">
        <v>720</v>
      </c>
      <c r="L408" t="s">
        <v>129</v>
      </c>
      <c r="M408" t="s">
        <v>129</v>
      </c>
      <c r="N408" t="s">
        <v>129</v>
      </c>
      <c r="O408" s="54">
        <v>45294.808972743056</v>
      </c>
      <c r="P408" s="54">
        <v>45328.72449724537</v>
      </c>
      <c r="Q408" s="2">
        <v>44986</v>
      </c>
      <c r="R408" s="2">
        <v>45291</v>
      </c>
      <c r="S408" s="2">
        <v>44986</v>
      </c>
      <c r="T408" s="2">
        <v>45291</v>
      </c>
      <c r="U408" s="2">
        <v>45303</v>
      </c>
      <c r="V408" s="2">
        <v>45328</v>
      </c>
      <c r="W408">
        <f t="shared" si="24"/>
        <v>1</v>
      </c>
      <c r="X408">
        <f t="shared" si="25"/>
        <v>2024</v>
      </c>
      <c r="Y408">
        <f t="shared" si="26"/>
        <v>2</v>
      </c>
      <c r="Z408">
        <f t="shared" si="27"/>
        <v>2024</v>
      </c>
    </row>
    <row r="409" spans="1:26" x14ac:dyDescent="0.25">
      <c r="A409" s="80" t="s">
        <v>2203</v>
      </c>
      <c r="B409" t="s">
        <v>1348</v>
      </c>
      <c r="C409" t="s">
        <v>2204</v>
      </c>
      <c r="D409" t="s">
        <v>148</v>
      </c>
      <c r="E409" t="s">
        <v>127</v>
      </c>
      <c r="F409" t="s">
        <v>1045</v>
      </c>
      <c r="G409" t="s">
        <v>874</v>
      </c>
      <c r="H409" t="s">
        <v>128</v>
      </c>
      <c r="I409" s="80" t="s">
        <v>2079</v>
      </c>
      <c r="J409" s="80" t="s">
        <v>995</v>
      </c>
      <c r="K409" t="s">
        <v>720</v>
      </c>
      <c r="L409" t="s">
        <v>129</v>
      </c>
      <c r="M409" t="s">
        <v>129</v>
      </c>
      <c r="N409" t="s">
        <v>129</v>
      </c>
      <c r="O409" s="54">
        <v>45294.808688773148</v>
      </c>
      <c r="P409" s="54">
        <v>45328.724496944444</v>
      </c>
      <c r="Q409" s="2">
        <v>44986</v>
      </c>
      <c r="R409" s="2">
        <v>45291</v>
      </c>
      <c r="S409" s="2">
        <v>44986</v>
      </c>
      <c r="T409" s="2">
        <v>45291</v>
      </c>
      <c r="U409" s="2">
        <v>45303</v>
      </c>
      <c r="V409" s="2">
        <v>45328</v>
      </c>
      <c r="W409">
        <f t="shared" si="24"/>
        <v>1</v>
      </c>
      <c r="X409">
        <f t="shared" si="25"/>
        <v>2024</v>
      </c>
      <c r="Y409">
        <f t="shared" si="26"/>
        <v>2</v>
      </c>
      <c r="Z409">
        <f t="shared" si="27"/>
        <v>2024</v>
      </c>
    </row>
    <row r="410" spans="1:26" x14ac:dyDescent="0.25">
      <c r="A410" s="80" t="s">
        <v>2205</v>
      </c>
      <c r="B410" t="s">
        <v>1348</v>
      </c>
      <c r="C410" t="s">
        <v>2206</v>
      </c>
      <c r="D410" t="s">
        <v>148</v>
      </c>
      <c r="E410" t="s">
        <v>127</v>
      </c>
      <c r="F410" t="s">
        <v>1045</v>
      </c>
      <c r="G410" t="s">
        <v>806</v>
      </c>
      <c r="H410" t="s">
        <v>128</v>
      </c>
      <c r="I410" s="80" t="s">
        <v>1535</v>
      </c>
      <c r="J410" s="80" t="s">
        <v>995</v>
      </c>
      <c r="K410" t="s">
        <v>720</v>
      </c>
      <c r="L410" t="s">
        <v>129</v>
      </c>
      <c r="M410" t="s">
        <v>129</v>
      </c>
      <c r="N410" t="s">
        <v>129</v>
      </c>
      <c r="O410" s="54">
        <v>45294.808346087964</v>
      </c>
      <c r="P410" s="54">
        <v>45328.724496863426</v>
      </c>
      <c r="Q410" s="2">
        <v>44986</v>
      </c>
      <c r="R410" s="2">
        <v>45291</v>
      </c>
      <c r="S410" s="2">
        <v>44986</v>
      </c>
      <c r="T410" s="2">
        <v>45291</v>
      </c>
      <c r="U410" s="2">
        <v>45303</v>
      </c>
      <c r="V410" s="2">
        <v>45328</v>
      </c>
      <c r="W410">
        <f t="shared" si="24"/>
        <v>1</v>
      </c>
      <c r="X410">
        <f t="shared" si="25"/>
        <v>2024</v>
      </c>
      <c r="Y410">
        <f t="shared" si="26"/>
        <v>2</v>
      </c>
      <c r="Z410">
        <f t="shared" si="27"/>
        <v>2024</v>
      </c>
    </row>
    <row r="411" spans="1:26" x14ac:dyDescent="0.25">
      <c r="A411" s="80" t="s">
        <v>2207</v>
      </c>
      <c r="B411" t="s">
        <v>1348</v>
      </c>
      <c r="C411" t="s">
        <v>2208</v>
      </c>
      <c r="D411" t="s">
        <v>148</v>
      </c>
      <c r="E411" t="s">
        <v>211</v>
      </c>
      <c r="F411" t="s">
        <v>1045</v>
      </c>
      <c r="G411" t="s">
        <v>806</v>
      </c>
      <c r="H411" t="s">
        <v>128</v>
      </c>
      <c r="I411" s="80" t="s">
        <v>2079</v>
      </c>
      <c r="J411" s="80" t="s">
        <v>995</v>
      </c>
      <c r="K411" t="s">
        <v>720</v>
      </c>
      <c r="L411" t="s">
        <v>129</v>
      </c>
      <c r="M411" t="s">
        <v>129</v>
      </c>
      <c r="N411" t="s">
        <v>129</v>
      </c>
      <c r="O411" s="54">
        <v>45294.808018043979</v>
      </c>
      <c r="P411" s="54">
        <v>45328.724496724535</v>
      </c>
      <c r="Q411" s="2">
        <v>44986</v>
      </c>
      <c r="R411" s="2">
        <v>45291</v>
      </c>
      <c r="S411" s="2">
        <v>44986</v>
      </c>
      <c r="T411" s="2">
        <v>45291</v>
      </c>
      <c r="U411" s="2">
        <v>45303</v>
      </c>
      <c r="V411" s="2">
        <v>45328</v>
      </c>
      <c r="W411">
        <f t="shared" si="24"/>
        <v>1</v>
      </c>
      <c r="X411">
        <f t="shared" si="25"/>
        <v>2024</v>
      </c>
      <c r="Y411">
        <f t="shared" si="26"/>
        <v>2</v>
      </c>
      <c r="Z411">
        <f t="shared" si="27"/>
        <v>2024</v>
      </c>
    </row>
    <row r="412" spans="1:26" x14ac:dyDescent="0.25">
      <c r="A412" s="80" t="s">
        <v>2209</v>
      </c>
      <c r="B412" t="s">
        <v>1348</v>
      </c>
      <c r="C412" t="s">
        <v>2210</v>
      </c>
      <c r="D412" t="s">
        <v>148</v>
      </c>
      <c r="E412" t="s">
        <v>416</v>
      </c>
      <c r="F412" t="s">
        <v>1059</v>
      </c>
      <c r="G412" t="s">
        <v>806</v>
      </c>
      <c r="H412" t="s">
        <v>128</v>
      </c>
      <c r="I412" s="80" t="s">
        <v>1535</v>
      </c>
      <c r="J412" s="80" t="s">
        <v>995</v>
      </c>
      <c r="K412" t="s">
        <v>720</v>
      </c>
      <c r="L412" t="s">
        <v>129</v>
      </c>
      <c r="M412" t="s">
        <v>129</v>
      </c>
      <c r="N412" t="s">
        <v>129</v>
      </c>
      <c r="O412" s="54">
        <v>45294.778895185184</v>
      </c>
      <c r="P412" s="54">
        <v>45342.363202604167</v>
      </c>
      <c r="Q412" s="2">
        <v>44986</v>
      </c>
      <c r="R412" s="2">
        <v>45291</v>
      </c>
      <c r="S412" s="2">
        <v>44986</v>
      </c>
      <c r="T412" s="2">
        <v>45291</v>
      </c>
      <c r="U412" s="2">
        <v>45317</v>
      </c>
      <c r="V412" s="2">
        <v>45342</v>
      </c>
      <c r="W412">
        <f t="shared" si="24"/>
        <v>1</v>
      </c>
      <c r="X412">
        <f t="shared" si="25"/>
        <v>2024</v>
      </c>
      <c r="Y412">
        <f t="shared" si="26"/>
        <v>2</v>
      </c>
      <c r="Z412">
        <f t="shared" si="27"/>
        <v>2024</v>
      </c>
    </row>
    <row r="413" spans="1:26" x14ac:dyDescent="0.25">
      <c r="A413" s="80" t="s">
        <v>2211</v>
      </c>
      <c r="B413" t="s">
        <v>1348</v>
      </c>
      <c r="C413" t="s">
        <v>2212</v>
      </c>
      <c r="D413" t="s">
        <v>148</v>
      </c>
      <c r="E413" t="s">
        <v>135</v>
      </c>
      <c r="F413" t="s">
        <v>1059</v>
      </c>
      <c r="G413" t="s">
        <v>874</v>
      </c>
      <c r="H413" t="s">
        <v>128</v>
      </c>
      <c r="I413" s="80" t="s">
        <v>1908</v>
      </c>
      <c r="J413" s="80" t="s">
        <v>995</v>
      </c>
      <c r="K413" t="s">
        <v>720</v>
      </c>
      <c r="L413" t="s">
        <v>129</v>
      </c>
      <c r="M413" t="s">
        <v>129</v>
      </c>
      <c r="N413" t="s">
        <v>129</v>
      </c>
      <c r="O413" s="54">
        <v>45294.778598634257</v>
      </c>
      <c r="P413" s="54">
        <v>45335.376336631947</v>
      </c>
      <c r="Q413" s="2">
        <v>44986</v>
      </c>
      <c r="R413" s="2">
        <v>45291</v>
      </c>
      <c r="S413" s="2">
        <v>44986</v>
      </c>
      <c r="T413" s="2">
        <v>45291</v>
      </c>
      <c r="U413" s="2">
        <v>45317</v>
      </c>
      <c r="V413" s="2">
        <v>45335</v>
      </c>
      <c r="W413">
        <f t="shared" si="24"/>
        <v>1</v>
      </c>
      <c r="X413">
        <f t="shared" si="25"/>
        <v>2024</v>
      </c>
      <c r="Y413">
        <f t="shared" si="26"/>
        <v>2</v>
      </c>
      <c r="Z413">
        <f t="shared" si="27"/>
        <v>2024</v>
      </c>
    </row>
    <row r="414" spans="1:26" x14ac:dyDescent="0.25">
      <c r="A414" s="80" t="s">
        <v>2213</v>
      </c>
      <c r="B414" t="s">
        <v>1348</v>
      </c>
      <c r="C414" t="s">
        <v>2214</v>
      </c>
      <c r="D414" t="s">
        <v>148</v>
      </c>
      <c r="E414" t="s">
        <v>416</v>
      </c>
      <c r="F414" t="s">
        <v>1059</v>
      </c>
      <c r="G414" t="s">
        <v>806</v>
      </c>
      <c r="H414" t="s">
        <v>128</v>
      </c>
      <c r="I414" s="80" t="s">
        <v>2082</v>
      </c>
      <c r="J414" s="80" t="s">
        <v>995</v>
      </c>
      <c r="K414" t="s">
        <v>720</v>
      </c>
      <c r="L414" t="s">
        <v>129</v>
      </c>
      <c r="M414" t="s">
        <v>129</v>
      </c>
      <c r="N414" t="s">
        <v>129</v>
      </c>
      <c r="O414" s="54">
        <v>45294.777517268521</v>
      </c>
      <c r="P414" s="54">
        <v>45324.462248425923</v>
      </c>
      <c r="Q414" s="2">
        <v>44986</v>
      </c>
      <c r="R414" s="2">
        <v>45291</v>
      </c>
      <c r="S414" s="2">
        <v>44986</v>
      </c>
      <c r="T414" s="2">
        <v>45291</v>
      </c>
      <c r="U414" s="2">
        <v>45317</v>
      </c>
      <c r="V414" s="2">
        <v>45324</v>
      </c>
      <c r="W414">
        <f t="shared" si="24"/>
        <v>1</v>
      </c>
      <c r="X414">
        <f t="shared" si="25"/>
        <v>2024</v>
      </c>
      <c r="Y414">
        <f t="shared" si="26"/>
        <v>2</v>
      </c>
      <c r="Z414">
        <f t="shared" si="27"/>
        <v>2024</v>
      </c>
    </row>
    <row r="415" spans="1:26" x14ac:dyDescent="0.25">
      <c r="A415" s="80" t="s">
        <v>2215</v>
      </c>
      <c r="B415" t="s">
        <v>1348</v>
      </c>
      <c r="C415" t="s">
        <v>2216</v>
      </c>
      <c r="D415" t="s">
        <v>148</v>
      </c>
      <c r="E415" t="s">
        <v>416</v>
      </c>
      <c r="F415" t="s">
        <v>1059</v>
      </c>
      <c r="G415" t="s">
        <v>806</v>
      </c>
      <c r="H415" t="s">
        <v>128</v>
      </c>
      <c r="I415" s="80" t="s">
        <v>2079</v>
      </c>
      <c r="J415" s="80" t="s">
        <v>995</v>
      </c>
      <c r="K415" t="s">
        <v>720</v>
      </c>
      <c r="L415" t="s">
        <v>129</v>
      </c>
      <c r="M415" t="s">
        <v>129</v>
      </c>
      <c r="N415" t="s">
        <v>129</v>
      </c>
      <c r="O415" s="54">
        <v>45294.776798888888</v>
      </c>
      <c r="P415" s="54">
        <v>45324.462289201387</v>
      </c>
      <c r="Q415" s="2">
        <v>44986</v>
      </c>
      <c r="R415" s="2">
        <v>45291</v>
      </c>
      <c r="S415" s="2">
        <v>44986</v>
      </c>
      <c r="T415" s="2">
        <v>45291</v>
      </c>
      <c r="U415" s="2">
        <v>45316</v>
      </c>
      <c r="V415" s="2">
        <v>45324</v>
      </c>
      <c r="W415">
        <f t="shared" si="24"/>
        <v>1</v>
      </c>
      <c r="X415">
        <f t="shared" si="25"/>
        <v>2024</v>
      </c>
      <c r="Y415">
        <f t="shared" si="26"/>
        <v>2</v>
      </c>
      <c r="Z415">
        <f t="shared" si="27"/>
        <v>2024</v>
      </c>
    </row>
    <row r="416" spans="1:26" x14ac:dyDescent="0.25">
      <c r="A416" s="80" t="s">
        <v>2217</v>
      </c>
      <c r="B416" t="s">
        <v>1348</v>
      </c>
      <c r="C416" t="s">
        <v>2218</v>
      </c>
      <c r="D416" t="s">
        <v>148</v>
      </c>
      <c r="E416" t="s">
        <v>135</v>
      </c>
      <c r="F416" t="s">
        <v>1059</v>
      </c>
      <c r="G416" t="s">
        <v>874</v>
      </c>
      <c r="H416" t="s">
        <v>128</v>
      </c>
      <c r="I416" s="80" t="s">
        <v>1908</v>
      </c>
      <c r="J416" s="80" t="s">
        <v>995</v>
      </c>
      <c r="K416" t="s">
        <v>720</v>
      </c>
      <c r="L416" t="s">
        <v>129</v>
      </c>
      <c r="M416" t="s">
        <v>129</v>
      </c>
      <c r="N416" t="s">
        <v>129</v>
      </c>
      <c r="O416" s="54">
        <v>45294.776394675922</v>
      </c>
      <c r="P416" s="54">
        <v>45342.363181620371</v>
      </c>
      <c r="Q416" s="2">
        <v>44986</v>
      </c>
      <c r="R416" s="2">
        <v>45291</v>
      </c>
      <c r="S416" s="2">
        <v>44986</v>
      </c>
      <c r="T416" s="2">
        <v>45291</v>
      </c>
      <c r="U416" s="2">
        <v>45322</v>
      </c>
      <c r="V416" s="2">
        <v>45342</v>
      </c>
      <c r="W416">
        <f t="shared" si="24"/>
        <v>1</v>
      </c>
      <c r="X416">
        <f t="shared" si="25"/>
        <v>2024</v>
      </c>
      <c r="Y416">
        <f t="shared" si="26"/>
        <v>2</v>
      </c>
      <c r="Z416">
        <f t="shared" si="27"/>
        <v>2024</v>
      </c>
    </row>
    <row r="417" spans="1:26" x14ac:dyDescent="0.25">
      <c r="A417" s="80" t="s">
        <v>2219</v>
      </c>
      <c r="B417" t="s">
        <v>1348</v>
      </c>
      <c r="C417" t="s">
        <v>2220</v>
      </c>
      <c r="D417" t="s">
        <v>148</v>
      </c>
      <c r="E417" t="s">
        <v>135</v>
      </c>
      <c r="F417" t="s">
        <v>1059</v>
      </c>
      <c r="G417" t="s">
        <v>874</v>
      </c>
      <c r="H417" t="s">
        <v>128</v>
      </c>
      <c r="I417" s="80" t="s">
        <v>1908</v>
      </c>
      <c r="J417" s="80" t="s">
        <v>995</v>
      </c>
      <c r="K417" t="s">
        <v>720</v>
      </c>
      <c r="L417" t="s">
        <v>129</v>
      </c>
      <c r="M417" t="s">
        <v>129</v>
      </c>
      <c r="N417" t="s">
        <v>129</v>
      </c>
      <c r="O417" s="54">
        <v>45294.775767858795</v>
      </c>
      <c r="P417" s="54">
        <v>45342.363176550927</v>
      </c>
      <c r="Q417" s="2">
        <v>44986</v>
      </c>
      <c r="R417" s="2">
        <v>45291</v>
      </c>
      <c r="S417" s="2">
        <v>44986</v>
      </c>
      <c r="T417" s="2">
        <v>45291</v>
      </c>
      <c r="U417" s="2">
        <v>45321</v>
      </c>
      <c r="V417" s="2">
        <v>45342</v>
      </c>
      <c r="W417">
        <f t="shared" si="24"/>
        <v>1</v>
      </c>
      <c r="X417">
        <f t="shared" si="25"/>
        <v>2024</v>
      </c>
      <c r="Y417">
        <f t="shared" si="26"/>
        <v>2</v>
      </c>
      <c r="Z417">
        <f t="shared" si="27"/>
        <v>2024</v>
      </c>
    </row>
    <row r="418" spans="1:26" x14ac:dyDescent="0.25">
      <c r="A418" s="80" t="s">
        <v>2221</v>
      </c>
      <c r="B418" t="s">
        <v>1348</v>
      </c>
      <c r="C418" t="s">
        <v>2222</v>
      </c>
      <c r="D418" t="s">
        <v>148</v>
      </c>
      <c r="E418" t="s">
        <v>127</v>
      </c>
      <c r="F418" t="s">
        <v>1045</v>
      </c>
      <c r="G418" t="s">
        <v>874</v>
      </c>
      <c r="H418" t="s">
        <v>128</v>
      </c>
      <c r="I418" s="80" t="s">
        <v>2079</v>
      </c>
      <c r="J418" s="80" t="s">
        <v>995</v>
      </c>
      <c r="K418" t="s">
        <v>720</v>
      </c>
      <c r="L418" t="s">
        <v>129</v>
      </c>
      <c r="M418" t="s">
        <v>129</v>
      </c>
      <c r="N418" t="s">
        <v>129</v>
      </c>
      <c r="O418" s="54">
        <v>45294.774203298613</v>
      </c>
      <c r="P418" s="54">
        <v>45328.724496932868</v>
      </c>
      <c r="Q418" s="2">
        <v>44986</v>
      </c>
      <c r="R418" s="2">
        <v>45473</v>
      </c>
      <c r="S418" s="2">
        <v>44986</v>
      </c>
      <c r="T418" s="2">
        <v>45473</v>
      </c>
      <c r="U418" s="2">
        <v>45308</v>
      </c>
      <c r="V418" s="2">
        <v>45328</v>
      </c>
      <c r="W418">
        <f t="shared" si="24"/>
        <v>1</v>
      </c>
      <c r="X418">
        <f t="shared" si="25"/>
        <v>2024</v>
      </c>
      <c r="Y418">
        <f t="shared" si="26"/>
        <v>2</v>
      </c>
      <c r="Z418">
        <f t="shared" si="27"/>
        <v>2024</v>
      </c>
    </row>
    <row r="419" spans="1:26" x14ac:dyDescent="0.25">
      <c r="A419" s="80" t="s">
        <v>2223</v>
      </c>
      <c r="B419" t="s">
        <v>1348</v>
      </c>
      <c r="C419" t="s">
        <v>2224</v>
      </c>
      <c r="D419" t="s">
        <v>148</v>
      </c>
      <c r="E419" t="s">
        <v>416</v>
      </c>
      <c r="F419" t="s">
        <v>1059</v>
      </c>
      <c r="G419" t="s">
        <v>806</v>
      </c>
      <c r="H419" t="s">
        <v>128</v>
      </c>
      <c r="I419" s="80" t="s">
        <v>2079</v>
      </c>
      <c r="J419" s="80" t="s">
        <v>995</v>
      </c>
      <c r="K419" t="s">
        <v>720</v>
      </c>
      <c r="L419" t="s">
        <v>129</v>
      </c>
      <c r="M419" t="s">
        <v>129</v>
      </c>
      <c r="N419" t="s">
        <v>129</v>
      </c>
      <c r="O419" s="54">
        <v>45294.773723634258</v>
      </c>
      <c r="P419" s="54">
        <v>45324.46239177083</v>
      </c>
      <c r="Q419" s="2">
        <v>44986</v>
      </c>
      <c r="R419" s="2">
        <v>45473</v>
      </c>
      <c r="S419" s="2">
        <v>44986</v>
      </c>
      <c r="T419" s="2">
        <v>45473</v>
      </c>
      <c r="U419" s="2">
        <v>45317</v>
      </c>
      <c r="V419" s="2">
        <v>45324</v>
      </c>
      <c r="W419">
        <f t="shared" si="24"/>
        <v>1</v>
      </c>
      <c r="X419">
        <f t="shared" si="25"/>
        <v>2024</v>
      </c>
      <c r="Y419">
        <f t="shared" si="26"/>
        <v>2</v>
      </c>
      <c r="Z419">
        <f t="shared" si="27"/>
        <v>2024</v>
      </c>
    </row>
    <row r="420" spans="1:26" x14ac:dyDescent="0.25">
      <c r="A420" s="80" t="s">
        <v>2225</v>
      </c>
      <c r="B420" t="s">
        <v>1348</v>
      </c>
      <c r="C420" t="s">
        <v>2226</v>
      </c>
      <c r="D420" t="s">
        <v>148</v>
      </c>
      <c r="E420" t="s">
        <v>416</v>
      </c>
      <c r="F420" t="s">
        <v>1045</v>
      </c>
      <c r="G420" t="s">
        <v>806</v>
      </c>
      <c r="H420" t="s">
        <v>128</v>
      </c>
      <c r="I420" s="80" t="s">
        <v>2079</v>
      </c>
      <c r="J420" s="80" t="s">
        <v>995</v>
      </c>
      <c r="K420" t="s">
        <v>720</v>
      </c>
      <c r="L420" t="s">
        <v>129</v>
      </c>
      <c r="M420" t="s">
        <v>129</v>
      </c>
      <c r="N420" t="s">
        <v>129</v>
      </c>
      <c r="O420" s="54">
        <v>45294.757106307872</v>
      </c>
      <c r="P420" s="54">
        <v>45328.724495891205</v>
      </c>
      <c r="Q420" s="2">
        <v>44986</v>
      </c>
      <c r="R420" s="2">
        <v>45473</v>
      </c>
      <c r="S420" s="2">
        <v>44986</v>
      </c>
      <c r="T420" s="2">
        <v>45473</v>
      </c>
      <c r="U420" s="2">
        <v>45313</v>
      </c>
      <c r="V420" s="2">
        <v>45328</v>
      </c>
      <c r="W420">
        <f t="shared" si="24"/>
        <v>1</v>
      </c>
      <c r="X420">
        <f t="shared" si="25"/>
        <v>2024</v>
      </c>
      <c r="Y420">
        <f t="shared" si="26"/>
        <v>2</v>
      </c>
      <c r="Z420">
        <f t="shared" si="27"/>
        <v>2024</v>
      </c>
    </row>
    <row r="421" spans="1:26" x14ac:dyDescent="0.25">
      <c r="A421" s="80" t="s">
        <v>2227</v>
      </c>
      <c r="B421" t="s">
        <v>1373</v>
      </c>
      <c r="C421" t="s">
        <v>2228</v>
      </c>
      <c r="D421" t="s">
        <v>148</v>
      </c>
      <c r="E421" t="s">
        <v>127</v>
      </c>
      <c r="F421" t="s">
        <v>1045</v>
      </c>
      <c r="G421" t="s">
        <v>806</v>
      </c>
      <c r="H421" t="s">
        <v>128</v>
      </c>
      <c r="I421" s="80" t="s">
        <v>1014</v>
      </c>
      <c r="J421" s="80" t="s">
        <v>995</v>
      </c>
      <c r="K421" t="s">
        <v>720</v>
      </c>
      <c r="L421" t="s">
        <v>129</v>
      </c>
      <c r="M421" t="s">
        <v>129</v>
      </c>
      <c r="N421" t="s">
        <v>129</v>
      </c>
      <c r="O421" s="54">
        <v>45289.769218784721</v>
      </c>
      <c r="P421" s="54">
        <v>45324.46120150463</v>
      </c>
      <c r="Q421" s="2">
        <v>44986</v>
      </c>
      <c r="R421" s="2">
        <v>45291</v>
      </c>
      <c r="S421" s="2">
        <v>44986</v>
      </c>
      <c r="T421" s="2">
        <v>45291</v>
      </c>
      <c r="U421" s="2">
        <v>45303</v>
      </c>
      <c r="V421" s="2">
        <v>45324</v>
      </c>
      <c r="W421">
        <f t="shared" si="24"/>
        <v>12</v>
      </c>
      <c r="X421">
        <f t="shared" si="25"/>
        <v>2023</v>
      </c>
      <c r="Y421">
        <f t="shared" si="26"/>
        <v>2</v>
      </c>
      <c r="Z421">
        <f t="shared" si="27"/>
        <v>2024</v>
      </c>
    </row>
    <row r="422" spans="1:26" x14ac:dyDescent="0.25">
      <c r="A422" s="80" t="s">
        <v>2229</v>
      </c>
      <c r="B422" t="s">
        <v>1373</v>
      </c>
      <c r="C422" t="s">
        <v>2230</v>
      </c>
      <c r="D422" t="s">
        <v>148</v>
      </c>
      <c r="E422" t="s">
        <v>127</v>
      </c>
      <c r="F422" t="s">
        <v>1045</v>
      </c>
      <c r="G422" t="s">
        <v>806</v>
      </c>
      <c r="H422" t="s">
        <v>128</v>
      </c>
      <c r="I422" s="80" t="s">
        <v>2003</v>
      </c>
      <c r="J422" s="80" t="s">
        <v>995</v>
      </c>
      <c r="K422" t="s">
        <v>720</v>
      </c>
      <c r="L422" t="s">
        <v>129</v>
      </c>
      <c r="M422" t="s">
        <v>129</v>
      </c>
      <c r="N422" t="s">
        <v>129</v>
      </c>
      <c r="O422" s="54">
        <v>45289.752464722224</v>
      </c>
      <c r="P422" s="54">
        <v>45324.460699340278</v>
      </c>
      <c r="Q422" s="2">
        <v>44986</v>
      </c>
      <c r="R422" s="2">
        <v>45291</v>
      </c>
      <c r="S422" s="2">
        <v>44986</v>
      </c>
      <c r="T422" s="2">
        <v>45291</v>
      </c>
      <c r="U422" s="2">
        <v>45303</v>
      </c>
      <c r="V422" s="2">
        <v>45324</v>
      </c>
      <c r="W422">
        <f t="shared" si="24"/>
        <v>12</v>
      </c>
      <c r="X422">
        <f t="shared" si="25"/>
        <v>2023</v>
      </c>
      <c r="Y422">
        <f t="shared" si="26"/>
        <v>2</v>
      </c>
      <c r="Z422">
        <f t="shared" si="27"/>
        <v>2024</v>
      </c>
    </row>
    <row r="423" spans="1:26" x14ac:dyDescent="0.25">
      <c r="A423" s="80" t="s">
        <v>2231</v>
      </c>
      <c r="B423" t="s">
        <v>1373</v>
      </c>
      <c r="C423" t="s">
        <v>2232</v>
      </c>
      <c r="D423" t="s">
        <v>148</v>
      </c>
      <c r="E423" t="s">
        <v>416</v>
      </c>
      <c r="F423" t="s">
        <v>1045</v>
      </c>
      <c r="G423" t="s">
        <v>806</v>
      </c>
      <c r="H423" t="s">
        <v>128</v>
      </c>
      <c r="I423" s="80" t="s">
        <v>2106</v>
      </c>
      <c r="J423" s="80" t="s">
        <v>995</v>
      </c>
      <c r="K423" t="s">
        <v>720</v>
      </c>
      <c r="L423" t="s">
        <v>129</v>
      </c>
      <c r="M423" t="s">
        <v>129</v>
      </c>
      <c r="N423" t="s">
        <v>129</v>
      </c>
      <c r="O423" s="54">
        <v>45289.705933124998</v>
      </c>
      <c r="P423" s="54">
        <v>45324.414569826389</v>
      </c>
      <c r="Q423" t="s">
        <v>129</v>
      </c>
      <c r="R423" s="2">
        <v>45291</v>
      </c>
      <c r="S423" s="2">
        <v>44986</v>
      </c>
      <c r="T423" s="2">
        <v>45291</v>
      </c>
      <c r="U423" s="2">
        <v>45306</v>
      </c>
      <c r="V423" s="2">
        <v>45324</v>
      </c>
      <c r="W423">
        <f t="shared" si="24"/>
        <v>12</v>
      </c>
      <c r="X423">
        <f t="shared" si="25"/>
        <v>2023</v>
      </c>
      <c r="Y423">
        <f t="shared" si="26"/>
        <v>2</v>
      </c>
      <c r="Z423">
        <f t="shared" si="27"/>
        <v>2024</v>
      </c>
    </row>
    <row r="424" spans="1:26" x14ac:dyDescent="0.25">
      <c r="A424" s="80" t="s">
        <v>2233</v>
      </c>
      <c r="B424" t="s">
        <v>1373</v>
      </c>
      <c r="C424" t="s">
        <v>2234</v>
      </c>
      <c r="D424" t="s">
        <v>148</v>
      </c>
      <c r="E424" t="s">
        <v>416</v>
      </c>
      <c r="F424" t="s">
        <v>1045</v>
      </c>
      <c r="G424" t="s">
        <v>806</v>
      </c>
      <c r="H424" t="s">
        <v>128</v>
      </c>
      <c r="I424" s="80" t="s">
        <v>1014</v>
      </c>
      <c r="J424" s="80" t="s">
        <v>995</v>
      </c>
      <c r="K424" t="s">
        <v>720</v>
      </c>
      <c r="L424" t="s">
        <v>129</v>
      </c>
      <c r="M424" t="s">
        <v>129</v>
      </c>
      <c r="N424" t="s">
        <v>129</v>
      </c>
      <c r="O424" s="54">
        <v>45289.702416168984</v>
      </c>
      <c r="P424" s="54">
        <v>45324.414604606478</v>
      </c>
      <c r="Q424" s="2">
        <v>44986</v>
      </c>
      <c r="R424" s="2">
        <v>45291</v>
      </c>
      <c r="S424" s="2">
        <v>44986</v>
      </c>
      <c r="T424" s="2">
        <v>45291</v>
      </c>
      <c r="U424" s="2">
        <v>45303</v>
      </c>
      <c r="V424" s="2">
        <v>45324</v>
      </c>
      <c r="W424">
        <f t="shared" si="24"/>
        <v>12</v>
      </c>
      <c r="X424">
        <f t="shared" si="25"/>
        <v>2023</v>
      </c>
      <c r="Y424">
        <f t="shared" si="26"/>
        <v>2</v>
      </c>
      <c r="Z424">
        <f t="shared" si="27"/>
        <v>2024</v>
      </c>
    </row>
    <row r="425" spans="1:26" x14ac:dyDescent="0.25">
      <c r="A425" s="80" t="s">
        <v>2235</v>
      </c>
      <c r="B425" t="s">
        <v>1373</v>
      </c>
      <c r="C425" t="s">
        <v>2236</v>
      </c>
      <c r="D425" t="s">
        <v>148</v>
      </c>
      <c r="E425" t="s">
        <v>416</v>
      </c>
      <c r="F425" t="s">
        <v>1045</v>
      </c>
      <c r="G425" t="s">
        <v>806</v>
      </c>
      <c r="H425" t="s">
        <v>128</v>
      </c>
      <c r="I425" s="80" t="s">
        <v>2003</v>
      </c>
      <c r="J425" s="80" t="s">
        <v>995</v>
      </c>
      <c r="K425" t="s">
        <v>720</v>
      </c>
      <c r="L425" t="s">
        <v>129</v>
      </c>
      <c r="M425" t="s">
        <v>129</v>
      </c>
      <c r="N425" t="s">
        <v>129</v>
      </c>
      <c r="O425" s="54">
        <v>45289.700161701388</v>
      </c>
      <c r="P425" s="54">
        <v>45324.414634826389</v>
      </c>
      <c r="Q425" s="2">
        <v>44986</v>
      </c>
      <c r="R425" s="2">
        <v>45291</v>
      </c>
      <c r="S425" s="2">
        <v>44986</v>
      </c>
      <c r="T425" s="2">
        <v>45291</v>
      </c>
      <c r="U425" s="2">
        <v>45306</v>
      </c>
      <c r="V425" s="2">
        <v>45324</v>
      </c>
      <c r="W425">
        <f t="shared" si="24"/>
        <v>12</v>
      </c>
      <c r="X425">
        <f t="shared" si="25"/>
        <v>2023</v>
      </c>
      <c r="Y425">
        <f t="shared" si="26"/>
        <v>2</v>
      </c>
      <c r="Z425">
        <f t="shared" si="27"/>
        <v>2024</v>
      </c>
    </row>
    <row r="426" spans="1:26" x14ac:dyDescent="0.25">
      <c r="A426" s="80" t="s">
        <v>2237</v>
      </c>
      <c r="B426" t="s">
        <v>1373</v>
      </c>
      <c r="C426" t="s">
        <v>2238</v>
      </c>
      <c r="D426" t="s">
        <v>148</v>
      </c>
      <c r="E426" t="s">
        <v>416</v>
      </c>
      <c r="F426" t="s">
        <v>1045</v>
      </c>
      <c r="G426" t="s">
        <v>806</v>
      </c>
      <c r="H426" t="s">
        <v>128</v>
      </c>
      <c r="I426" s="80" t="s">
        <v>1026</v>
      </c>
      <c r="J426" s="80" t="s">
        <v>995</v>
      </c>
      <c r="K426" t="s">
        <v>720</v>
      </c>
      <c r="L426" t="s">
        <v>129</v>
      </c>
      <c r="M426" t="s">
        <v>129</v>
      </c>
      <c r="N426" t="s">
        <v>129</v>
      </c>
      <c r="O426" s="54">
        <v>45289.695253912039</v>
      </c>
      <c r="P426" s="54">
        <v>45324.414675208332</v>
      </c>
      <c r="Q426" s="2">
        <v>44986</v>
      </c>
      <c r="R426" s="2">
        <v>45291</v>
      </c>
      <c r="S426" s="2">
        <v>44986</v>
      </c>
      <c r="T426" s="2">
        <v>45291</v>
      </c>
      <c r="U426" s="2">
        <v>45303</v>
      </c>
      <c r="V426" s="2">
        <v>45324</v>
      </c>
      <c r="W426">
        <f t="shared" si="24"/>
        <v>12</v>
      </c>
      <c r="X426">
        <f t="shared" si="25"/>
        <v>2023</v>
      </c>
      <c r="Y426">
        <f t="shared" si="26"/>
        <v>2</v>
      </c>
      <c r="Z426">
        <f t="shared" si="27"/>
        <v>2024</v>
      </c>
    </row>
    <row r="427" spans="1:26" x14ac:dyDescent="0.25">
      <c r="A427" s="80" t="s">
        <v>2239</v>
      </c>
      <c r="B427" t="s">
        <v>1348</v>
      </c>
      <c r="C427" t="s">
        <v>2240</v>
      </c>
      <c r="D427" t="s">
        <v>148</v>
      </c>
      <c r="E427" t="s">
        <v>416</v>
      </c>
      <c r="F427" t="s">
        <v>50</v>
      </c>
      <c r="G427" t="s">
        <v>103</v>
      </c>
      <c r="H427" t="s">
        <v>212</v>
      </c>
      <c r="I427" s="80" t="s">
        <v>2241</v>
      </c>
      <c r="J427" s="80" t="s">
        <v>2242</v>
      </c>
      <c r="K427" t="s">
        <v>131</v>
      </c>
      <c r="L427" t="s">
        <v>129</v>
      </c>
      <c r="M427" t="s">
        <v>129</v>
      </c>
      <c r="N427" t="s">
        <v>129</v>
      </c>
      <c r="O427" s="54">
        <v>45281.687046134262</v>
      </c>
      <c r="P427" s="54">
        <v>45327.486536562501</v>
      </c>
      <c r="Q427" s="2">
        <v>45295</v>
      </c>
      <c r="R427" s="2">
        <v>45260</v>
      </c>
      <c r="S427" s="2">
        <v>44986</v>
      </c>
      <c r="T427" s="2">
        <v>45260</v>
      </c>
      <c r="U427" s="2">
        <v>45296</v>
      </c>
      <c r="V427" s="2">
        <v>45327</v>
      </c>
      <c r="W427">
        <f t="shared" si="24"/>
        <v>12</v>
      </c>
      <c r="X427">
        <f t="shared" si="25"/>
        <v>2023</v>
      </c>
      <c r="Y427">
        <f t="shared" si="26"/>
        <v>2</v>
      </c>
      <c r="Z427">
        <f t="shared" si="27"/>
        <v>2024</v>
      </c>
    </row>
    <row r="428" spans="1:26" x14ac:dyDescent="0.25">
      <c r="A428" s="80" t="s">
        <v>2243</v>
      </c>
      <c r="B428" t="s">
        <v>1348</v>
      </c>
      <c r="C428" t="s">
        <v>2244</v>
      </c>
      <c r="D428" t="s">
        <v>148</v>
      </c>
      <c r="E428" t="s">
        <v>211</v>
      </c>
      <c r="F428" t="s">
        <v>998</v>
      </c>
      <c r="G428" t="s">
        <v>874</v>
      </c>
      <c r="H428" t="s">
        <v>128</v>
      </c>
      <c r="I428" s="80" t="s">
        <v>2245</v>
      </c>
      <c r="J428" s="80" t="s">
        <v>2038</v>
      </c>
      <c r="K428" t="s">
        <v>720</v>
      </c>
      <c r="L428" t="s">
        <v>129</v>
      </c>
      <c r="M428" t="s">
        <v>129</v>
      </c>
      <c r="N428" t="s">
        <v>129</v>
      </c>
      <c r="O428" s="54">
        <v>45280.891481319442</v>
      </c>
      <c r="P428" s="54">
        <v>45391.64428375</v>
      </c>
      <c r="Q428" s="2">
        <v>45357</v>
      </c>
      <c r="R428" s="2">
        <v>45370</v>
      </c>
      <c r="S428" s="2">
        <v>44986</v>
      </c>
      <c r="T428" s="2">
        <v>45291</v>
      </c>
      <c r="U428" s="2">
        <v>45363</v>
      </c>
      <c r="V428" s="2">
        <v>45391</v>
      </c>
      <c r="W428">
        <f t="shared" si="24"/>
        <v>12</v>
      </c>
      <c r="X428">
        <f t="shared" si="25"/>
        <v>2023</v>
      </c>
      <c r="Y428">
        <f t="shared" si="26"/>
        <v>4</v>
      </c>
      <c r="Z428">
        <f t="shared" si="27"/>
        <v>2024</v>
      </c>
    </row>
    <row r="429" spans="1:26" x14ac:dyDescent="0.25">
      <c r="A429" s="80" t="s">
        <v>1057</v>
      </c>
      <c r="B429" t="s">
        <v>124</v>
      </c>
      <c r="C429" t="s">
        <v>1058</v>
      </c>
      <c r="D429" t="s">
        <v>148</v>
      </c>
      <c r="E429" t="s">
        <v>135</v>
      </c>
      <c r="F429" t="s">
        <v>1059</v>
      </c>
      <c r="G429" t="s">
        <v>806</v>
      </c>
      <c r="H429" t="s">
        <v>128</v>
      </c>
      <c r="I429" s="80" t="s">
        <v>1060</v>
      </c>
      <c r="J429" s="80" t="s">
        <v>719</v>
      </c>
      <c r="K429" t="s">
        <v>720</v>
      </c>
      <c r="L429" t="s">
        <v>129</v>
      </c>
      <c r="M429" t="s">
        <v>570</v>
      </c>
      <c r="N429" t="s">
        <v>129</v>
      </c>
      <c r="O429" s="54">
        <v>45280.791494027777</v>
      </c>
      <c r="P429" s="54">
        <v>45342.363173425925</v>
      </c>
      <c r="Q429" s="2">
        <v>45127</v>
      </c>
      <c r="R429" s="2">
        <v>45162</v>
      </c>
      <c r="S429" s="2">
        <v>45127</v>
      </c>
      <c r="T429" s="2">
        <v>45162</v>
      </c>
      <c r="U429" s="2">
        <v>45317</v>
      </c>
      <c r="V429" s="2">
        <v>45342</v>
      </c>
      <c r="W429">
        <f t="shared" si="24"/>
        <v>12</v>
      </c>
      <c r="X429">
        <f t="shared" si="25"/>
        <v>2023</v>
      </c>
      <c r="Y429">
        <f t="shared" si="26"/>
        <v>2</v>
      </c>
      <c r="Z429">
        <f t="shared" si="27"/>
        <v>2024</v>
      </c>
    </row>
    <row r="430" spans="1:26" x14ac:dyDescent="0.25">
      <c r="A430" s="80" t="s">
        <v>1061</v>
      </c>
      <c r="B430" t="s">
        <v>124</v>
      </c>
      <c r="C430" t="s">
        <v>1062</v>
      </c>
      <c r="D430" t="s">
        <v>148</v>
      </c>
      <c r="E430" t="s">
        <v>135</v>
      </c>
      <c r="F430" t="s">
        <v>1059</v>
      </c>
      <c r="G430" t="s">
        <v>806</v>
      </c>
      <c r="H430" t="s">
        <v>128</v>
      </c>
      <c r="I430" s="80" t="s">
        <v>1060</v>
      </c>
      <c r="J430" s="80" t="s">
        <v>719</v>
      </c>
      <c r="K430" t="s">
        <v>720</v>
      </c>
      <c r="L430" t="s">
        <v>129</v>
      </c>
      <c r="M430" t="s">
        <v>570</v>
      </c>
      <c r="N430" t="s">
        <v>129</v>
      </c>
      <c r="O430" s="54">
        <v>45280.759669259256</v>
      </c>
      <c r="P430" s="54">
        <v>45342.36317300926</v>
      </c>
      <c r="Q430" s="2">
        <v>44986</v>
      </c>
      <c r="R430" s="2">
        <v>45291</v>
      </c>
      <c r="S430" s="2">
        <v>44986</v>
      </c>
      <c r="T430" s="2">
        <v>45291</v>
      </c>
      <c r="U430" s="2">
        <v>45320</v>
      </c>
      <c r="V430" s="2">
        <v>45342</v>
      </c>
      <c r="W430">
        <f t="shared" si="24"/>
        <v>12</v>
      </c>
      <c r="X430">
        <f t="shared" si="25"/>
        <v>2023</v>
      </c>
      <c r="Y430">
        <f t="shared" si="26"/>
        <v>2</v>
      </c>
      <c r="Z430">
        <f t="shared" si="27"/>
        <v>2024</v>
      </c>
    </row>
    <row r="431" spans="1:26" x14ac:dyDescent="0.25">
      <c r="A431" s="80" t="s">
        <v>2246</v>
      </c>
      <c r="B431" t="s">
        <v>1348</v>
      </c>
      <c r="C431" t="s">
        <v>2247</v>
      </c>
      <c r="D431" t="s">
        <v>148</v>
      </c>
      <c r="E431" t="s">
        <v>211</v>
      </c>
      <c r="F431" t="s">
        <v>1067</v>
      </c>
      <c r="G431" t="s">
        <v>1068</v>
      </c>
      <c r="H431" t="s">
        <v>128</v>
      </c>
      <c r="I431" s="80" t="s">
        <v>2248</v>
      </c>
      <c r="J431" s="80" t="s">
        <v>970</v>
      </c>
      <c r="K431" t="s">
        <v>720</v>
      </c>
      <c r="L431" t="s">
        <v>129</v>
      </c>
      <c r="M431" t="s">
        <v>129</v>
      </c>
      <c r="N431" t="s">
        <v>129</v>
      </c>
      <c r="O431" s="54">
        <v>45280.735716006944</v>
      </c>
      <c r="P431" s="54">
        <v>45323.730194189811</v>
      </c>
      <c r="Q431" s="2">
        <v>44986</v>
      </c>
      <c r="R431" s="2">
        <v>45291</v>
      </c>
      <c r="S431" s="2">
        <v>44986</v>
      </c>
      <c r="T431" s="2">
        <v>45291</v>
      </c>
      <c r="U431" s="2">
        <v>45286</v>
      </c>
      <c r="V431" s="2">
        <v>45323</v>
      </c>
      <c r="W431">
        <f t="shared" si="24"/>
        <v>12</v>
      </c>
      <c r="X431">
        <f t="shared" si="25"/>
        <v>2023</v>
      </c>
      <c r="Y431">
        <f t="shared" si="26"/>
        <v>2</v>
      </c>
      <c r="Z431">
        <f t="shared" si="27"/>
        <v>2024</v>
      </c>
    </row>
    <row r="432" spans="1:26" x14ac:dyDescent="0.25">
      <c r="A432" s="80" t="s">
        <v>2249</v>
      </c>
      <c r="B432" t="s">
        <v>1373</v>
      </c>
      <c r="C432" t="s">
        <v>2250</v>
      </c>
      <c r="D432" t="s">
        <v>148</v>
      </c>
      <c r="E432" t="s">
        <v>416</v>
      </c>
      <c r="F432" t="s">
        <v>1045</v>
      </c>
      <c r="G432" t="s">
        <v>874</v>
      </c>
      <c r="H432" t="s">
        <v>212</v>
      </c>
      <c r="I432" s="80" t="s">
        <v>487</v>
      </c>
      <c r="J432" s="80" t="s">
        <v>2251</v>
      </c>
      <c r="K432" t="s">
        <v>720</v>
      </c>
      <c r="L432" t="s">
        <v>129</v>
      </c>
      <c r="M432" t="s">
        <v>129</v>
      </c>
      <c r="N432" t="s">
        <v>129</v>
      </c>
      <c r="O432" s="54">
        <v>45280.389047025463</v>
      </c>
      <c r="P432" s="54">
        <v>45320.807397025463</v>
      </c>
      <c r="Q432" s="2">
        <v>44986</v>
      </c>
      <c r="R432" s="2">
        <v>45291</v>
      </c>
      <c r="S432" s="2">
        <v>44986</v>
      </c>
      <c r="T432" s="2">
        <v>45291</v>
      </c>
      <c r="U432" s="2">
        <v>45286</v>
      </c>
      <c r="V432" s="2">
        <v>45320</v>
      </c>
      <c r="W432">
        <f t="shared" si="24"/>
        <v>12</v>
      </c>
      <c r="X432">
        <f t="shared" si="25"/>
        <v>2023</v>
      </c>
      <c r="Y432">
        <f t="shared" si="26"/>
        <v>1</v>
      </c>
      <c r="Z432">
        <f t="shared" si="27"/>
        <v>2024</v>
      </c>
    </row>
    <row r="433" spans="1:26" x14ac:dyDescent="0.25">
      <c r="A433" s="80" t="s">
        <v>2252</v>
      </c>
      <c r="B433" t="s">
        <v>1373</v>
      </c>
      <c r="C433" t="s">
        <v>2253</v>
      </c>
      <c r="D433" t="s">
        <v>148</v>
      </c>
      <c r="E433" t="s">
        <v>416</v>
      </c>
      <c r="F433" t="s">
        <v>1045</v>
      </c>
      <c r="G433" t="s">
        <v>806</v>
      </c>
      <c r="H433" t="s">
        <v>212</v>
      </c>
      <c r="I433" s="80" t="s">
        <v>1026</v>
      </c>
      <c r="J433" s="80" t="s">
        <v>995</v>
      </c>
      <c r="K433" t="s">
        <v>720</v>
      </c>
      <c r="L433" t="s">
        <v>129</v>
      </c>
      <c r="M433" t="s">
        <v>129</v>
      </c>
      <c r="N433" t="s">
        <v>129</v>
      </c>
      <c r="O433" s="54">
        <v>45279.427522928243</v>
      </c>
      <c r="P433" s="54">
        <v>45324.41473196759</v>
      </c>
      <c r="Q433" s="2">
        <v>44986</v>
      </c>
      <c r="R433" s="2">
        <v>45291</v>
      </c>
      <c r="S433" s="2">
        <v>44986</v>
      </c>
      <c r="T433" s="2">
        <v>45291</v>
      </c>
      <c r="U433" s="2">
        <v>45282</v>
      </c>
      <c r="V433" s="2">
        <v>45324</v>
      </c>
      <c r="W433">
        <f t="shared" si="24"/>
        <v>12</v>
      </c>
      <c r="X433">
        <f t="shared" si="25"/>
        <v>2023</v>
      </c>
      <c r="Y433">
        <f t="shared" si="26"/>
        <v>2</v>
      </c>
      <c r="Z433">
        <f t="shared" si="27"/>
        <v>2024</v>
      </c>
    </row>
    <row r="434" spans="1:26" x14ac:dyDescent="0.25">
      <c r="A434" s="80" t="s">
        <v>2254</v>
      </c>
      <c r="B434" t="s">
        <v>1373</v>
      </c>
      <c r="C434" t="s">
        <v>2255</v>
      </c>
      <c r="D434" t="s">
        <v>148</v>
      </c>
      <c r="E434" t="s">
        <v>127</v>
      </c>
      <c r="F434" t="s">
        <v>1059</v>
      </c>
      <c r="G434" t="s">
        <v>874</v>
      </c>
      <c r="H434" t="s">
        <v>128</v>
      </c>
      <c r="I434" s="80" t="s">
        <v>2062</v>
      </c>
      <c r="J434" s="80" t="s">
        <v>995</v>
      </c>
      <c r="K434" t="s">
        <v>720</v>
      </c>
      <c r="L434" t="s">
        <v>129</v>
      </c>
      <c r="M434" t="s">
        <v>129</v>
      </c>
      <c r="N434" t="s">
        <v>129</v>
      </c>
      <c r="O434" s="54">
        <v>45279.403604224535</v>
      </c>
      <c r="P434" s="54">
        <v>45342.363281527774</v>
      </c>
      <c r="Q434" s="2">
        <v>45330</v>
      </c>
      <c r="R434" s="2">
        <v>45091</v>
      </c>
      <c r="S434" s="2">
        <v>45057</v>
      </c>
      <c r="T434" s="2">
        <v>45091</v>
      </c>
      <c r="U434" s="2">
        <v>45316</v>
      </c>
      <c r="V434" s="2">
        <v>45342</v>
      </c>
      <c r="W434">
        <f t="shared" si="24"/>
        <v>12</v>
      </c>
      <c r="X434">
        <f t="shared" si="25"/>
        <v>2023</v>
      </c>
      <c r="Y434">
        <f t="shared" si="26"/>
        <v>2</v>
      </c>
      <c r="Z434">
        <f t="shared" si="27"/>
        <v>2024</v>
      </c>
    </row>
    <row r="435" spans="1:26" x14ac:dyDescent="0.25">
      <c r="A435" s="80" t="s">
        <v>1065</v>
      </c>
      <c r="B435" t="s">
        <v>124</v>
      </c>
      <c r="C435" t="s">
        <v>1066</v>
      </c>
      <c r="D435" t="s">
        <v>148</v>
      </c>
      <c r="E435" t="s">
        <v>135</v>
      </c>
      <c r="F435" t="s">
        <v>1067</v>
      </c>
      <c r="G435" t="s">
        <v>1068</v>
      </c>
      <c r="H435" t="s">
        <v>128</v>
      </c>
      <c r="I435" s="80" t="s">
        <v>1069</v>
      </c>
      <c r="J435" s="80" t="s">
        <v>1032</v>
      </c>
      <c r="K435" t="s">
        <v>720</v>
      </c>
      <c r="L435" t="s">
        <v>129</v>
      </c>
      <c r="M435" t="s">
        <v>129</v>
      </c>
      <c r="N435" t="s">
        <v>129</v>
      </c>
      <c r="O435" s="54">
        <v>45278.48390885417</v>
      </c>
      <c r="P435" s="54">
        <v>45320.807405752312</v>
      </c>
      <c r="Q435" s="2">
        <v>44986</v>
      </c>
      <c r="R435" s="2">
        <v>45291</v>
      </c>
      <c r="S435" s="2">
        <v>44986</v>
      </c>
      <c r="T435" s="2">
        <v>45291</v>
      </c>
      <c r="U435" s="2">
        <v>45286</v>
      </c>
      <c r="V435" s="2">
        <v>45320</v>
      </c>
      <c r="W435">
        <f t="shared" si="24"/>
        <v>12</v>
      </c>
      <c r="X435">
        <f t="shared" si="25"/>
        <v>2023</v>
      </c>
      <c r="Y435">
        <f t="shared" si="26"/>
        <v>1</v>
      </c>
      <c r="Z435">
        <f t="shared" si="27"/>
        <v>2024</v>
      </c>
    </row>
    <row r="436" spans="1:26" x14ac:dyDescent="0.25">
      <c r="A436" s="80" t="s">
        <v>2256</v>
      </c>
      <c r="B436" t="s">
        <v>1373</v>
      </c>
      <c r="C436" t="s">
        <v>2257</v>
      </c>
      <c r="D436" t="s">
        <v>148</v>
      </c>
      <c r="E436" t="s">
        <v>416</v>
      </c>
      <c r="F436" t="s">
        <v>1045</v>
      </c>
      <c r="G436" t="s">
        <v>806</v>
      </c>
      <c r="H436" t="s">
        <v>128</v>
      </c>
      <c r="I436" s="80" t="s">
        <v>2003</v>
      </c>
      <c r="J436" s="80" t="s">
        <v>995</v>
      </c>
      <c r="K436" t="s">
        <v>720</v>
      </c>
      <c r="L436" t="s">
        <v>129</v>
      </c>
      <c r="M436" t="s">
        <v>129</v>
      </c>
      <c r="N436" t="s">
        <v>129</v>
      </c>
      <c r="O436" s="54">
        <v>45278.454312002315</v>
      </c>
      <c r="P436" s="54">
        <v>45324.414702268521</v>
      </c>
      <c r="Q436" s="2">
        <v>44986</v>
      </c>
      <c r="R436" s="2">
        <v>45291</v>
      </c>
      <c r="S436" s="2">
        <v>44986</v>
      </c>
      <c r="T436" s="2">
        <v>45291</v>
      </c>
      <c r="U436" s="2">
        <v>45303</v>
      </c>
      <c r="V436" s="2">
        <v>45324</v>
      </c>
      <c r="W436">
        <f t="shared" si="24"/>
        <v>12</v>
      </c>
      <c r="X436">
        <f t="shared" si="25"/>
        <v>2023</v>
      </c>
      <c r="Y436">
        <f t="shared" si="26"/>
        <v>2</v>
      </c>
      <c r="Z436">
        <f t="shared" si="27"/>
        <v>2024</v>
      </c>
    </row>
    <row r="437" spans="1:26" x14ac:dyDescent="0.25">
      <c r="A437" s="80" t="s">
        <v>1070</v>
      </c>
      <c r="B437" t="s">
        <v>124</v>
      </c>
      <c r="C437" t="s">
        <v>1071</v>
      </c>
      <c r="D437" t="s">
        <v>148</v>
      </c>
      <c r="E437" t="s">
        <v>135</v>
      </c>
      <c r="F437" t="s">
        <v>1067</v>
      </c>
      <c r="G437" t="s">
        <v>874</v>
      </c>
      <c r="H437" t="s">
        <v>128</v>
      </c>
      <c r="I437" s="80" t="s">
        <v>1069</v>
      </c>
      <c r="J437" s="80" t="s">
        <v>1032</v>
      </c>
      <c r="K437" t="s">
        <v>720</v>
      </c>
      <c r="L437" t="s">
        <v>129</v>
      </c>
      <c r="M437" t="s">
        <v>570</v>
      </c>
      <c r="N437" t="s">
        <v>129</v>
      </c>
      <c r="O437" s="54">
        <v>45274.518790439812</v>
      </c>
      <c r="P437" s="54">
        <v>45320.807408298613</v>
      </c>
      <c r="Q437" s="2">
        <v>44986</v>
      </c>
      <c r="R437" s="2">
        <v>45291</v>
      </c>
      <c r="S437" s="2">
        <v>44986</v>
      </c>
      <c r="T437" s="2">
        <v>45291</v>
      </c>
      <c r="U437" s="2">
        <v>45294</v>
      </c>
      <c r="V437" s="2">
        <v>45320</v>
      </c>
      <c r="W437">
        <f t="shared" si="24"/>
        <v>12</v>
      </c>
      <c r="X437">
        <f t="shared" si="25"/>
        <v>2023</v>
      </c>
      <c r="Y437">
        <f t="shared" si="26"/>
        <v>1</v>
      </c>
      <c r="Z437">
        <f t="shared" si="27"/>
        <v>2024</v>
      </c>
    </row>
    <row r="438" spans="1:26" x14ac:dyDescent="0.25">
      <c r="A438" s="80" t="s">
        <v>2258</v>
      </c>
      <c r="B438" t="s">
        <v>1373</v>
      </c>
      <c r="C438" t="s">
        <v>2259</v>
      </c>
      <c r="D438" t="s">
        <v>148</v>
      </c>
      <c r="E438" t="s">
        <v>211</v>
      </c>
      <c r="F438" t="s">
        <v>1059</v>
      </c>
      <c r="G438" t="s">
        <v>874</v>
      </c>
      <c r="H438" t="s">
        <v>736</v>
      </c>
      <c r="I438" s="80" t="s">
        <v>2079</v>
      </c>
      <c r="J438" s="80" t="s">
        <v>995</v>
      </c>
      <c r="K438" t="s">
        <v>720</v>
      </c>
      <c r="L438" t="s">
        <v>129</v>
      </c>
      <c r="M438" t="s">
        <v>129</v>
      </c>
      <c r="N438" t="s">
        <v>129</v>
      </c>
      <c r="O438" s="54">
        <v>45273.597216886577</v>
      </c>
      <c r="P438" s="54">
        <v>45343.67349371528</v>
      </c>
      <c r="Q438" s="2">
        <v>45057</v>
      </c>
      <c r="R438" s="2">
        <v>45091</v>
      </c>
      <c r="S438" s="2">
        <v>45057</v>
      </c>
      <c r="T438" s="2">
        <v>45091</v>
      </c>
      <c r="U438" s="2">
        <v>45279</v>
      </c>
      <c r="V438" s="2">
        <v>45343</v>
      </c>
      <c r="W438">
        <f t="shared" si="24"/>
        <v>12</v>
      </c>
      <c r="X438">
        <f t="shared" si="25"/>
        <v>2023</v>
      </c>
      <c r="Y438">
        <f t="shared" si="26"/>
        <v>2</v>
      </c>
      <c r="Z438">
        <f t="shared" si="27"/>
        <v>2024</v>
      </c>
    </row>
    <row r="439" spans="1:26" x14ac:dyDescent="0.25">
      <c r="A439" s="80" t="s">
        <v>2260</v>
      </c>
      <c r="B439" t="s">
        <v>1373</v>
      </c>
      <c r="C439" t="s">
        <v>2261</v>
      </c>
      <c r="D439" t="s">
        <v>148</v>
      </c>
      <c r="E439" t="s">
        <v>127</v>
      </c>
      <c r="F439" t="s">
        <v>1538</v>
      </c>
      <c r="G439" t="s">
        <v>806</v>
      </c>
      <c r="H439" t="s">
        <v>128</v>
      </c>
      <c r="I439" s="80" t="s">
        <v>2262</v>
      </c>
      <c r="J439" s="80" t="s">
        <v>995</v>
      </c>
      <c r="K439" t="s">
        <v>720</v>
      </c>
      <c r="L439" t="s">
        <v>129</v>
      </c>
      <c r="M439" t="s">
        <v>129</v>
      </c>
      <c r="N439" t="s">
        <v>129</v>
      </c>
      <c r="O439" s="54">
        <v>45273.434056932871</v>
      </c>
      <c r="P439" s="54">
        <v>45456.580210706015</v>
      </c>
      <c r="Q439" s="2">
        <v>45427</v>
      </c>
      <c r="R439" s="2">
        <v>45440</v>
      </c>
      <c r="S439" s="2">
        <v>44986</v>
      </c>
      <c r="T439" s="2">
        <v>45291</v>
      </c>
      <c r="U439" s="2">
        <v>45428</v>
      </c>
      <c r="V439" s="2">
        <v>45456</v>
      </c>
      <c r="W439">
        <f t="shared" si="24"/>
        <v>12</v>
      </c>
      <c r="X439">
        <f t="shared" si="25"/>
        <v>2023</v>
      </c>
      <c r="Y439">
        <f t="shared" si="26"/>
        <v>6</v>
      </c>
      <c r="Z439">
        <f t="shared" si="27"/>
        <v>2024</v>
      </c>
    </row>
    <row r="440" spans="1:26" x14ac:dyDescent="0.25">
      <c r="A440" s="80" t="s">
        <v>2263</v>
      </c>
      <c r="B440" t="s">
        <v>1373</v>
      </c>
      <c r="C440" t="s">
        <v>2264</v>
      </c>
      <c r="D440" t="s">
        <v>148</v>
      </c>
      <c r="E440" t="s">
        <v>416</v>
      </c>
      <c r="F440" t="s">
        <v>1045</v>
      </c>
      <c r="G440" t="s">
        <v>806</v>
      </c>
      <c r="H440" t="s">
        <v>128</v>
      </c>
      <c r="I440" s="80" t="s">
        <v>2265</v>
      </c>
      <c r="J440" s="80" t="s">
        <v>995</v>
      </c>
      <c r="K440" t="s">
        <v>720</v>
      </c>
      <c r="L440" t="s">
        <v>129</v>
      </c>
      <c r="M440" t="s">
        <v>129</v>
      </c>
      <c r="N440" t="s">
        <v>129</v>
      </c>
      <c r="O440" s="54">
        <v>45273.415823368057</v>
      </c>
      <c r="P440" s="54">
        <v>45328.724497361109</v>
      </c>
      <c r="Q440" s="2">
        <v>44986</v>
      </c>
      <c r="R440" s="2">
        <v>45291</v>
      </c>
      <c r="S440" s="2">
        <v>44986</v>
      </c>
      <c r="T440" s="2">
        <v>45291</v>
      </c>
      <c r="U440" s="2">
        <v>45313</v>
      </c>
      <c r="V440" s="2">
        <v>45328</v>
      </c>
      <c r="W440">
        <f t="shared" si="24"/>
        <v>12</v>
      </c>
      <c r="X440">
        <f t="shared" si="25"/>
        <v>2023</v>
      </c>
      <c r="Y440">
        <f t="shared" si="26"/>
        <v>2</v>
      </c>
      <c r="Z440">
        <f t="shared" si="27"/>
        <v>2024</v>
      </c>
    </row>
    <row r="441" spans="1:26" x14ac:dyDescent="0.25">
      <c r="A441" s="80" t="s">
        <v>2266</v>
      </c>
      <c r="B441" t="s">
        <v>1373</v>
      </c>
      <c r="C441" t="s">
        <v>2267</v>
      </c>
      <c r="D441" t="s">
        <v>148</v>
      </c>
      <c r="E441" t="s">
        <v>416</v>
      </c>
      <c r="F441" t="s">
        <v>1045</v>
      </c>
      <c r="G441" t="s">
        <v>806</v>
      </c>
      <c r="H441" t="s">
        <v>128</v>
      </c>
      <c r="I441" s="80" t="s">
        <v>2265</v>
      </c>
      <c r="J441" s="80" t="s">
        <v>995</v>
      </c>
      <c r="K441" t="s">
        <v>720</v>
      </c>
      <c r="L441" t="s">
        <v>129</v>
      </c>
      <c r="M441" t="s">
        <v>129</v>
      </c>
      <c r="N441" t="s">
        <v>129</v>
      </c>
      <c r="O441" s="54">
        <v>45273.41328090278</v>
      </c>
      <c r="P441" s="54">
        <v>45328.724496805553</v>
      </c>
      <c r="Q441" s="2">
        <v>44986</v>
      </c>
      <c r="R441" s="2">
        <v>45291</v>
      </c>
      <c r="S441" s="2">
        <v>44986</v>
      </c>
      <c r="T441" s="2">
        <v>45291</v>
      </c>
      <c r="U441" s="2">
        <v>45313</v>
      </c>
      <c r="V441" s="2">
        <v>45328</v>
      </c>
      <c r="W441">
        <f t="shared" si="24"/>
        <v>12</v>
      </c>
      <c r="X441">
        <f t="shared" si="25"/>
        <v>2023</v>
      </c>
      <c r="Y441">
        <f t="shared" si="26"/>
        <v>2</v>
      </c>
      <c r="Z441">
        <f t="shared" si="27"/>
        <v>2024</v>
      </c>
    </row>
    <row r="442" spans="1:26" x14ac:dyDescent="0.25">
      <c r="A442" s="80" t="s">
        <v>548</v>
      </c>
      <c r="B442" t="s">
        <v>124</v>
      </c>
      <c r="C442" t="s">
        <v>549</v>
      </c>
      <c r="D442" t="s">
        <v>148</v>
      </c>
      <c r="E442" t="s">
        <v>288</v>
      </c>
      <c r="F442" t="s">
        <v>29</v>
      </c>
      <c r="G442" t="s">
        <v>103</v>
      </c>
      <c r="H442" t="s">
        <v>212</v>
      </c>
      <c r="I442" s="80" t="s">
        <v>550</v>
      </c>
      <c r="J442" s="80" t="s">
        <v>551</v>
      </c>
      <c r="K442" t="s">
        <v>131</v>
      </c>
      <c r="L442" t="s">
        <v>129</v>
      </c>
      <c r="M442" t="s">
        <v>129</v>
      </c>
      <c r="N442" t="s">
        <v>129</v>
      </c>
      <c r="O442" s="54">
        <v>45273.393750960648</v>
      </c>
      <c r="P442" s="54">
        <v>45320.341705451392</v>
      </c>
      <c r="Q442" s="2">
        <v>44961</v>
      </c>
      <c r="R442" s="2">
        <v>44961</v>
      </c>
      <c r="S442" t="s">
        <v>129</v>
      </c>
      <c r="T442" t="s">
        <v>129</v>
      </c>
      <c r="U442" s="2">
        <v>45278</v>
      </c>
      <c r="V442" s="2">
        <v>45320</v>
      </c>
      <c r="W442">
        <f t="shared" si="24"/>
        <v>12</v>
      </c>
      <c r="X442">
        <f t="shared" si="25"/>
        <v>2023</v>
      </c>
      <c r="Y442">
        <f t="shared" si="26"/>
        <v>1</v>
      </c>
      <c r="Z442">
        <f t="shared" si="27"/>
        <v>2024</v>
      </c>
    </row>
    <row r="443" spans="1:26" x14ac:dyDescent="0.25">
      <c r="A443" s="80" t="s">
        <v>1072</v>
      </c>
      <c r="B443" t="s">
        <v>124</v>
      </c>
      <c r="C443" t="s">
        <v>1073</v>
      </c>
      <c r="D443" t="s">
        <v>148</v>
      </c>
      <c r="E443" t="s">
        <v>135</v>
      </c>
      <c r="F443" t="s">
        <v>1059</v>
      </c>
      <c r="G443" t="s">
        <v>806</v>
      </c>
      <c r="H443" t="s">
        <v>128</v>
      </c>
      <c r="I443" s="80" t="s">
        <v>1060</v>
      </c>
      <c r="J443" s="80" t="s">
        <v>719</v>
      </c>
      <c r="K443" t="s">
        <v>720</v>
      </c>
      <c r="L443" t="s">
        <v>129</v>
      </c>
      <c r="M443" t="s">
        <v>129</v>
      </c>
      <c r="N443" t="s">
        <v>129</v>
      </c>
      <c r="O443" s="54">
        <v>45272.693788391203</v>
      </c>
      <c r="P443" s="54">
        <v>45342.363175196762</v>
      </c>
      <c r="Q443" s="2">
        <v>44986</v>
      </c>
      <c r="R443" s="2">
        <v>45291</v>
      </c>
      <c r="S443" s="2">
        <v>44986</v>
      </c>
      <c r="T443" s="2">
        <v>45291</v>
      </c>
      <c r="U443" s="2">
        <v>45316</v>
      </c>
      <c r="V443" s="2">
        <v>45342</v>
      </c>
      <c r="W443">
        <f t="shared" si="24"/>
        <v>12</v>
      </c>
      <c r="X443">
        <f t="shared" si="25"/>
        <v>2023</v>
      </c>
      <c r="Y443">
        <f t="shared" si="26"/>
        <v>2</v>
      </c>
      <c r="Z443">
        <f t="shared" si="27"/>
        <v>2024</v>
      </c>
    </row>
    <row r="444" spans="1:26" x14ac:dyDescent="0.25">
      <c r="A444" s="80" t="s">
        <v>2268</v>
      </c>
      <c r="B444" t="s">
        <v>1373</v>
      </c>
      <c r="C444" t="s">
        <v>2269</v>
      </c>
      <c r="D444" t="s">
        <v>148</v>
      </c>
      <c r="E444" t="s">
        <v>127</v>
      </c>
      <c r="F444" t="s">
        <v>1059</v>
      </c>
      <c r="G444" t="s">
        <v>806</v>
      </c>
      <c r="H444" t="s">
        <v>128</v>
      </c>
      <c r="I444" s="80" t="s">
        <v>1060</v>
      </c>
      <c r="J444" s="80" t="s">
        <v>2270</v>
      </c>
      <c r="K444" t="s">
        <v>720</v>
      </c>
      <c r="L444" t="s">
        <v>129</v>
      </c>
      <c r="M444" t="s">
        <v>129</v>
      </c>
      <c r="N444" t="s">
        <v>129</v>
      </c>
      <c r="O444" s="54">
        <v>45272.663084571759</v>
      </c>
      <c r="P444" s="54">
        <v>45342.363208055554</v>
      </c>
      <c r="Q444" s="2">
        <v>44986</v>
      </c>
      <c r="R444" s="2">
        <v>45291</v>
      </c>
      <c r="S444" s="2">
        <v>44986</v>
      </c>
      <c r="T444" s="2">
        <v>45291</v>
      </c>
      <c r="U444" s="2">
        <v>45317</v>
      </c>
      <c r="V444" s="2">
        <v>45342</v>
      </c>
      <c r="W444">
        <f t="shared" si="24"/>
        <v>12</v>
      </c>
      <c r="X444">
        <f t="shared" si="25"/>
        <v>2023</v>
      </c>
      <c r="Y444">
        <f t="shared" si="26"/>
        <v>2</v>
      </c>
      <c r="Z444">
        <f t="shared" si="27"/>
        <v>2024</v>
      </c>
    </row>
    <row r="445" spans="1:26" x14ac:dyDescent="0.25">
      <c r="A445" s="80" t="s">
        <v>2271</v>
      </c>
      <c r="B445" t="s">
        <v>1348</v>
      </c>
      <c r="C445" t="s">
        <v>2272</v>
      </c>
      <c r="D445" t="s">
        <v>148</v>
      </c>
      <c r="E445" t="s">
        <v>127</v>
      </c>
      <c r="F445" t="s">
        <v>50</v>
      </c>
      <c r="G445" t="s">
        <v>104</v>
      </c>
      <c r="H445" t="s">
        <v>128</v>
      </c>
      <c r="I445" s="80" t="s">
        <v>1563</v>
      </c>
      <c r="J445" s="80" t="s">
        <v>1448</v>
      </c>
      <c r="K445" t="s">
        <v>131</v>
      </c>
      <c r="L445" t="s">
        <v>129</v>
      </c>
      <c r="M445" t="s">
        <v>129</v>
      </c>
      <c r="N445" t="s">
        <v>129</v>
      </c>
      <c r="O445" s="54">
        <v>45265.678733912035</v>
      </c>
      <c r="P445" s="54">
        <v>45327.486569918983</v>
      </c>
      <c r="Q445" s="2">
        <v>45295</v>
      </c>
      <c r="R445" s="2">
        <v>45307</v>
      </c>
      <c r="S445" s="2">
        <v>45265</v>
      </c>
      <c r="T445" s="2">
        <v>45307</v>
      </c>
      <c r="U445" s="2">
        <v>45299</v>
      </c>
      <c r="V445" s="2">
        <v>45327</v>
      </c>
      <c r="W445">
        <f t="shared" si="24"/>
        <v>12</v>
      </c>
      <c r="X445">
        <f t="shared" si="25"/>
        <v>2023</v>
      </c>
      <c r="Y445">
        <f t="shared" si="26"/>
        <v>2</v>
      </c>
      <c r="Z445">
        <f t="shared" si="27"/>
        <v>2024</v>
      </c>
    </row>
    <row r="446" spans="1:26" x14ac:dyDescent="0.25">
      <c r="A446" s="80" t="s">
        <v>2273</v>
      </c>
      <c r="B446" t="s">
        <v>1373</v>
      </c>
      <c r="C446" t="s">
        <v>2274</v>
      </c>
      <c r="D446" t="s">
        <v>148</v>
      </c>
      <c r="E446" t="s">
        <v>211</v>
      </c>
      <c r="F446" t="s">
        <v>52</v>
      </c>
      <c r="G446" t="s">
        <v>102</v>
      </c>
      <c r="H446" t="s">
        <v>212</v>
      </c>
      <c r="I446" s="80" t="s">
        <v>2275</v>
      </c>
      <c r="J446" s="80" t="s">
        <v>2276</v>
      </c>
      <c r="K446" t="s">
        <v>131</v>
      </c>
      <c r="L446" t="s">
        <v>129</v>
      </c>
      <c r="M446" t="s">
        <v>129</v>
      </c>
      <c r="N446" t="s">
        <v>129</v>
      </c>
      <c r="O446" s="54">
        <v>45264.728091006946</v>
      </c>
      <c r="P446" s="54">
        <v>45355.609238368059</v>
      </c>
      <c r="Q446" t="s">
        <v>129</v>
      </c>
      <c r="R446" t="s">
        <v>129</v>
      </c>
      <c r="S446" t="s">
        <v>129</v>
      </c>
      <c r="T446" t="s">
        <v>129</v>
      </c>
      <c r="U446" s="2">
        <v>45323</v>
      </c>
      <c r="V446" s="2">
        <v>45355</v>
      </c>
      <c r="W446">
        <f t="shared" si="24"/>
        <v>12</v>
      </c>
      <c r="X446">
        <f t="shared" si="25"/>
        <v>2023</v>
      </c>
      <c r="Y446">
        <f t="shared" si="26"/>
        <v>3</v>
      </c>
      <c r="Z446">
        <f t="shared" si="27"/>
        <v>2024</v>
      </c>
    </row>
    <row r="447" spans="1:26" x14ac:dyDescent="0.25">
      <c r="A447" s="80" t="s">
        <v>2277</v>
      </c>
      <c r="B447" t="s">
        <v>1373</v>
      </c>
      <c r="C447" t="s">
        <v>2278</v>
      </c>
      <c r="D447" t="s">
        <v>148</v>
      </c>
      <c r="E447" t="s">
        <v>211</v>
      </c>
      <c r="F447" t="s">
        <v>51</v>
      </c>
      <c r="G447" t="s">
        <v>102</v>
      </c>
      <c r="H447" t="s">
        <v>128</v>
      </c>
      <c r="I447" s="80" t="s">
        <v>2275</v>
      </c>
      <c r="J447" s="80" t="s">
        <v>2276</v>
      </c>
      <c r="K447" t="s">
        <v>131</v>
      </c>
      <c r="L447" t="s">
        <v>129</v>
      </c>
      <c r="M447" t="s">
        <v>129</v>
      </c>
      <c r="N447" t="s">
        <v>129</v>
      </c>
      <c r="O447" s="54">
        <v>45264.727786550924</v>
      </c>
      <c r="P447" s="54">
        <v>45342.75159925926</v>
      </c>
      <c r="Q447" t="s">
        <v>129</v>
      </c>
      <c r="R447" t="s">
        <v>129</v>
      </c>
      <c r="S447" t="s">
        <v>129</v>
      </c>
      <c r="T447" t="s">
        <v>129</v>
      </c>
      <c r="U447" s="2">
        <v>45315</v>
      </c>
      <c r="V447" s="2">
        <v>45342</v>
      </c>
      <c r="W447">
        <f t="shared" si="24"/>
        <v>12</v>
      </c>
      <c r="X447">
        <f t="shared" si="25"/>
        <v>2023</v>
      </c>
      <c r="Y447">
        <f t="shared" si="26"/>
        <v>2</v>
      </c>
      <c r="Z447">
        <f t="shared" si="27"/>
        <v>2024</v>
      </c>
    </row>
    <row r="448" spans="1:26" x14ac:dyDescent="0.25">
      <c r="A448" s="80" t="s">
        <v>2279</v>
      </c>
      <c r="B448" t="s">
        <v>1373</v>
      </c>
      <c r="C448" t="s">
        <v>2280</v>
      </c>
      <c r="D448" t="s">
        <v>148</v>
      </c>
      <c r="E448" t="s">
        <v>135</v>
      </c>
      <c r="F448" t="s">
        <v>50</v>
      </c>
      <c r="G448" t="s">
        <v>102</v>
      </c>
      <c r="H448" t="s">
        <v>212</v>
      </c>
      <c r="I448" s="80" t="s">
        <v>2281</v>
      </c>
      <c r="J448" s="80" t="s">
        <v>2282</v>
      </c>
      <c r="K448" t="s">
        <v>131</v>
      </c>
      <c r="L448" t="s">
        <v>129</v>
      </c>
      <c r="M448" t="s">
        <v>129</v>
      </c>
      <c r="N448" t="s">
        <v>129</v>
      </c>
      <c r="O448" s="54">
        <v>45264.688484467595</v>
      </c>
      <c r="P448" s="54">
        <v>45327.486520891202</v>
      </c>
      <c r="Q448" s="2">
        <v>45295</v>
      </c>
      <c r="R448" s="2">
        <v>45306</v>
      </c>
      <c r="S448" s="2">
        <v>45264</v>
      </c>
      <c r="T448" s="2">
        <v>45306</v>
      </c>
      <c r="U448" s="2">
        <v>45302</v>
      </c>
      <c r="V448" s="2">
        <v>45327</v>
      </c>
      <c r="W448">
        <f t="shared" si="24"/>
        <v>12</v>
      </c>
      <c r="X448">
        <f t="shared" si="25"/>
        <v>2023</v>
      </c>
      <c r="Y448">
        <f t="shared" si="26"/>
        <v>2</v>
      </c>
      <c r="Z448">
        <f t="shared" si="27"/>
        <v>2024</v>
      </c>
    </row>
    <row r="449" spans="1:26" x14ac:dyDescent="0.25">
      <c r="A449" s="80" t="s">
        <v>1074</v>
      </c>
      <c r="B449" t="s">
        <v>124</v>
      </c>
      <c r="C449" t="s">
        <v>1075</v>
      </c>
      <c r="D449" t="s">
        <v>148</v>
      </c>
      <c r="E449" t="s">
        <v>135</v>
      </c>
      <c r="F449" t="s">
        <v>1076</v>
      </c>
      <c r="G449" t="s">
        <v>1077</v>
      </c>
      <c r="H449" t="s">
        <v>212</v>
      </c>
      <c r="I449" s="80" t="s">
        <v>1078</v>
      </c>
      <c r="J449" s="80" t="s">
        <v>1032</v>
      </c>
      <c r="K449" t="s">
        <v>720</v>
      </c>
      <c r="L449" t="s">
        <v>129</v>
      </c>
      <c r="M449" t="s">
        <v>129</v>
      </c>
      <c r="N449" t="s">
        <v>129</v>
      </c>
      <c r="O449" s="54">
        <v>45264.402952245371</v>
      </c>
      <c r="P449" s="54">
        <v>45274.514739074075</v>
      </c>
      <c r="Q449" s="2">
        <v>44986</v>
      </c>
      <c r="R449" s="2">
        <v>45291</v>
      </c>
      <c r="S449" s="2">
        <v>44986</v>
      </c>
      <c r="T449" s="2">
        <v>45291</v>
      </c>
      <c r="U449" s="2">
        <v>45271</v>
      </c>
      <c r="V449" s="2">
        <v>45274</v>
      </c>
      <c r="W449">
        <f t="shared" si="24"/>
        <v>12</v>
      </c>
      <c r="X449">
        <f t="shared" si="25"/>
        <v>2023</v>
      </c>
      <c r="Y449">
        <f t="shared" si="26"/>
        <v>12</v>
      </c>
      <c r="Z449">
        <f t="shared" si="27"/>
        <v>2023</v>
      </c>
    </row>
    <row r="450" spans="1:26" x14ac:dyDescent="0.25">
      <c r="A450" s="80" t="s">
        <v>2283</v>
      </c>
      <c r="B450" t="s">
        <v>1373</v>
      </c>
      <c r="C450" t="s">
        <v>2284</v>
      </c>
      <c r="D450" t="s">
        <v>148</v>
      </c>
      <c r="E450" t="s">
        <v>416</v>
      </c>
      <c r="F450" t="s">
        <v>1001</v>
      </c>
      <c r="G450" t="s">
        <v>806</v>
      </c>
      <c r="H450" t="s">
        <v>128</v>
      </c>
      <c r="I450" s="80" t="s">
        <v>2285</v>
      </c>
      <c r="J450" s="80" t="s">
        <v>995</v>
      </c>
      <c r="K450" t="s">
        <v>720</v>
      </c>
      <c r="L450" t="s">
        <v>129</v>
      </c>
      <c r="M450" t="s">
        <v>129</v>
      </c>
      <c r="N450" t="s">
        <v>129</v>
      </c>
      <c r="O450" s="54">
        <v>45260.667114016207</v>
      </c>
      <c r="P450" s="54">
        <v>45364.517905740744</v>
      </c>
      <c r="Q450" t="s">
        <v>129</v>
      </c>
      <c r="R450" t="s">
        <v>129</v>
      </c>
      <c r="S450" s="2">
        <v>45292</v>
      </c>
      <c r="T450" s="2">
        <v>45657</v>
      </c>
      <c r="U450" s="2">
        <v>45334</v>
      </c>
      <c r="V450" s="2">
        <v>45364</v>
      </c>
      <c r="W450">
        <f t="shared" ref="W450:W513" si="28">MONTH(O450)</f>
        <v>11</v>
      </c>
      <c r="X450">
        <f t="shared" ref="X450:X513" si="29">YEAR(O450)</f>
        <v>2023</v>
      </c>
      <c r="Y450">
        <f t="shared" ref="Y450:Y513" si="30">IFERROR(MONTH(P450),0)</f>
        <v>3</v>
      </c>
      <c r="Z450">
        <f t="shared" ref="Z450:Z513" si="31">IFERROR(YEAR(P450),0)</f>
        <v>2024</v>
      </c>
    </row>
    <row r="451" spans="1:26" x14ac:dyDescent="0.25">
      <c r="A451" s="80" t="s">
        <v>2286</v>
      </c>
      <c r="B451" t="s">
        <v>1373</v>
      </c>
      <c r="C451" t="s">
        <v>2287</v>
      </c>
      <c r="D451" t="s">
        <v>148</v>
      </c>
      <c r="E451" t="s">
        <v>416</v>
      </c>
      <c r="F451" t="s">
        <v>1001</v>
      </c>
      <c r="G451" t="s">
        <v>806</v>
      </c>
      <c r="H451" t="s">
        <v>128</v>
      </c>
      <c r="I451" s="80" t="s">
        <v>2285</v>
      </c>
      <c r="J451" s="80" t="s">
        <v>995</v>
      </c>
      <c r="K451" t="s">
        <v>720</v>
      </c>
      <c r="L451" t="s">
        <v>129</v>
      </c>
      <c r="M451" t="s">
        <v>129</v>
      </c>
      <c r="N451" t="s">
        <v>129</v>
      </c>
      <c r="O451" s="54">
        <v>45260.666928333332</v>
      </c>
      <c r="P451" s="54">
        <v>45364.517889537034</v>
      </c>
      <c r="Q451" t="s">
        <v>129</v>
      </c>
      <c r="R451" s="2">
        <v>45291</v>
      </c>
      <c r="S451" s="2">
        <v>45292</v>
      </c>
      <c r="T451" s="2">
        <v>45657</v>
      </c>
      <c r="U451" s="2">
        <v>45334</v>
      </c>
      <c r="V451" s="2">
        <v>45364</v>
      </c>
      <c r="W451">
        <f t="shared" si="28"/>
        <v>11</v>
      </c>
      <c r="X451">
        <f t="shared" si="29"/>
        <v>2023</v>
      </c>
      <c r="Y451">
        <f t="shared" si="30"/>
        <v>3</v>
      </c>
      <c r="Z451">
        <f t="shared" si="31"/>
        <v>2024</v>
      </c>
    </row>
    <row r="452" spans="1:26" x14ac:dyDescent="0.25">
      <c r="A452" s="80" t="s">
        <v>2288</v>
      </c>
      <c r="B452" t="s">
        <v>1373</v>
      </c>
      <c r="C452" t="s">
        <v>2289</v>
      </c>
      <c r="D452" t="s">
        <v>148</v>
      </c>
      <c r="E452" t="s">
        <v>416</v>
      </c>
      <c r="F452" t="s">
        <v>1067</v>
      </c>
      <c r="G452" t="s">
        <v>806</v>
      </c>
      <c r="H452" t="s">
        <v>128</v>
      </c>
      <c r="I452" s="80" t="s">
        <v>2290</v>
      </c>
      <c r="J452" s="80" t="s">
        <v>970</v>
      </c>
      <c r="K452" t="s">
        <v>720</v>
      </c>
      <c r="L452" t="s">
        <v>129</v>
      </c>
      <c r="M452" t="s">
        <v>129</v>
      </c>
      <c r="N452" t="s">
        <v>129</v>
      </c>
      <c r="O452" s="54">
        <v>45260.666705648146</v>
      </c>
      <c r="P452" s="54">
        <v>45320.807404733794</v>
      </c>
      <c r="Q452" s="2">
        <v>44986</v>
      </c>
      <c r="R452" s="2">
        <v>45291</v>
      </c>
      <c r="S452" s="2">
        <v>44986</v>
      </c>
      <c r="T452" s="2">
        <v>45291</v>
      </c>
      <c r="U452" s="2">
        <v>45282</v>
      </c>
      <c r="V452" s="2">
        <v>45320</v>
      </c>
      <c r="W452">
        <f t="shared" si="28"/>
        <v>11</v>
      </c>
      <c r="X452">
        <f t="shared" si="29"/>
        <v>2023</v>
      </c>
      <c r="Y452">
        <f t="shared" si="30"/>
        <v>1</v>
      </c>
      <c r="Z452">
        <f t="shared" si="31"/>
        <v>2024</v>
      </c>
    </row>
    <row r="453" spans="1:26" x14ac:dyDescent="0.25">
      <c r="A453" s="80" t="s">
        <v>2291</v>
      </c>
      <c r="B453" t="s">
        <v>1445</v>
      </c>
      <c r="C453" t="s">
        <v>2292</v>
      </c>
      <c r="D453" t="s">
        <v>148</v>
      </c>
      <c r="E453" t="s">
        <v>416</v>
      </c>
      <c r="F453" t="s">
        <v>50</v>
      </c>
      <c r="G453" t="s">
        <v>104</v>
      </c>
      <c r="H453" t="s">
        <v>128</v>
      </c>
      <c r="I453" s="80" t="s">
        <v>2293</v>
      </c>
      <c r="J453" s="80" t="s">
        <v>1448</v>
      </c>
      <c r="K453" t="s">
        <v>131</v>
      </c>
      <c r="L453" t="s">
        <v>129</v>
      </c>
      <c r="M453" t="s">
        <v>129</v>
      </c>
      <c r="N453" t="s">
        <v>129</v>
      </c>
      <c r="O453" s="54">
        <v>45260.581114444445</v>
      </c>
      <c r="P453" s="54">
        <v>45327.486610925924</v>
      </c>
      <c r="Q453" s="2">
        <v>45295</v>
      </c>
      <c r="R453" s="2">
        <v>45302</v>
      </c>
      <c r="S453" s="2">
        <v>45260</v>
      </c>
      <c r="T453" s="2">
        <v>45302</v>
      </c>
      <c r="U453" s="2">
        <v>45296</v>
      </c>
      <c r="V453" s="2">
        <v>45327</v>
      </c>
      <c r="W453">
        <f t="shared" si="28"/>
        <v>11</v>
      </c>
      <c r="X453">
        <f t="shared" si="29"/>
        <v>2023</v>
      </c>
      <c r="Y453">
        <f t="shared" si="30"/>
        <v>2</v>
      </c>
      <c r="Z453">
        <f t="shared" si="31"/>
        <v>2024</v>
      </c>
    </row>
    <row r="454" spans="1:26" x14ac:dyDescent="0.25">
      <c r="A454" s="80" t="s">
        <v>552</v>
      </c>
      <c r="B454" t="s">
        <v>124</v>
      </c>
      <c r="C454" t="s">
        <v>553</v>
      </c>
      <c r="D454" t="s">
        <v>148</v>
      </c>
      <c r="E454" t="s">
        <v>288</v>
      </c>
      <c r="F454" t="s">
        <v>29</v>
      </c>
      <c r="G454" t="s">
        <v>554</v>
      </c>
      <c r="H454" t="s">
        <v>128</v>
      </c>
      <c r="I454" t="s">
        <v>129</v>
      </c>
      <c r="J454" s="80" t="s">
        <v>555</v>
      </c>
      <c r="K454" t="s">
        <v>131</v>
      </c>
      <c r="L454" t="s">
        <v>129</v>
      </c>
      <c r="M454" t="s">
        <v>129</v>
      </c>
      <c r="N454" t="s">
        <v>129</v>
      </c>
      <c r="O454" s="54">
        <v>45260.456779629632</v>
      </c>
      <c r="P454" s="54">
        <v>45320.34170060185</v>
      </c>
      <c r="Q454" s="2">
        <v>45170</v>
      </c>
      <c r="R454" s="2">
        <v>45291</v>
      </c>
      <c r="S454" t="s">
        <v>129</v>
      </c>
      <c r="T454" t="s">
        <v>129</v>
      </c>
      <c r="U454" s="2">
        <v>45281</v>
      </c>
      <c r="V454" s="2">
        <v>45320</v>
      </c>
      <c r="W454">
        <f t="shared" si="28"/>
        <v>11</v>
      </c>
      <c r="X454">
        <f t="shared" si="29"/>
        <v>2023</v>
      </c>
      <c r="Y454">
        <f t="shared" si="30"/>
        <v>1</v>
      </c>
      <c r="Z454">
        <f t="shared" si="31"/>
        <v>2024</v>
      </c>
    </row>
    <row r="455" spans="1:26" x14ac:dyDescent="0.25">
      <c r="A455" s="80" t="s">
        <v>2294</v>
      </c>
      <c r="B455" t="s">
        <v>1445</v>
      </c>
      <c r="C455" t="s">
        <v>2295</v>
      </c>
      <c r="D455" t="s">
        <v>148</v>
      </c>
      <c r="E455" t="s">
        <v>211</v>
      </c>
      <c r="F455" t="s">
        <v>50</v>
      </c>
      <c r="G455" t="s">
        <v>103</v>
      </c>
      <c r="H455" t="s">
        <v>212</v>
      </c>
      <c r="I455" s="80" t="s">
        <v>200</v>
      </c>
      <c r="J455" s="80" t="s">
        <v>201</v>
      </c>
      <c r="K455" t="s">
        <v>131</v>
      </c>
      <c r="L455" t="s">
        <v>129</v>
      </c>
      <c r="M455" t="s">
        <v>129</v>
      </c>
      <c r="N455" t="s">
        <v>129</v>
      </c>
      <c r="O455" s="54">
        <v>45260.441883865744</v>
      </c>
      <c r="P455" s="54">
        <v>45327.486639768518</v>
      </c>
      <c r="Q455" s="2">
        <v>45295</v>
      </c>
      <c r="R455" s="2">
        <v>45302</v>
      </c>
      <c r="S455" s="2">
        <v>45260</v>
      </c>
      <c r="T455" s="2">
        <v>45302</v>
      </c>
      <c r="U455" s="2">
        <v>45299</v>
      </c>
      <c r="V455" s="2">
        <v>45327</v>
      </c>
      <c r="W455">
        <f t="shared" si="28"/>
        <v>11</v>
      </c>
      <c r="X455">
        <f t="shared" si="29"/>
        <v>2023</v>
      </c>
      <c r="Y455">
        <f t="shared" si="30"/>
        <v>2</v>
      </c>
      <c r="Z455">
        <f t="shared" si="31"/>
        <v>2024</v>
      </c>
    </row>
    <row r="456" spans="1:26" x14ac:dyDescent="0.25">
      <c r="A456" s="80" t="s">
        <v>2296</v>
      </c>
      <c r="B456" t="s">
        <v>1445</v>
      </c>
      <c r="C456" t="s">
        <v>2297</v>
      </c>
      <c r="D456" t="s">
        <v>148</v>
      </c>
      <c r="E456" t="s">
        <v>211</v>
      </c>
      <c r="F456" t="s">
        <v>50</v>
      </c>
      <c r="G456" t="s">
        <v>102</v>
      </c>
      <c r="H456" t="s">
        <v>212</v>
      </c>
      <c r="I456" s="80" t="s">
        <v>200</v>
      </c>
      <c r="J456" s="80" t="s">
        <v>201</v>
      </c>
      <c r="K456" t="s">
        <v>131</v>
      </c>
      <c r="L456" t="s">
        <v>129</v>
      </c>
      <c r="M456" t="s">
        <v>129</v>
      </c>
      <c r="N456" t="s">
        <v>129</v>
      </c>
      <c r="O456" s="54">
        <v>45260.425936400461</v>
      </c>
      <c r="P456" s="54">
        <v>45327.486629837964</v>
      </c>
      <c r="Q456" s="2">
        <v>45260</v>
      </c>
      <c r="R456" s="2">
        <v>45303</v>
      </c>
      <c r="S456" s="2">
        <v>45260</v>
      </c>
      <c r="T456" s="2">
        <v>45302</v>
      </c>
      <c r="U456" s="2">
        <v>45264</v>
      </c>
      <c r="V456" s="2">
        <v>45327</v>
      </c>
      <c r="W456">
        <f t="shared" si="28"/>
        <v>11</v>
      </c>
      <c r="X456">
        <f t="shared" si="29"/>
        <v>2023</v>
      </c>
      <c r="Y456">
        <f t="shared" si="30"/>
        <v>2</v>
      </c>
      <c r="Z456">
        <f t="shared" si="31"/>
        <v>2024</v>
      </c>
    </row>
    <row r="457" spans="1:26" x14ac:dyDescent="0.25">
      <c r="A457" s="80" t="s">
        <v>2298</v>
      </c>
      <c r="B457" t="s">
        <v>1445</v>
      </c>
      <c r="C457" t="s">
        <v>2299</v>
      </c>
      <c r="D457" t="s">
        <v>148</v>
      </c>
      <c r="E457" t="s">
        <v>135</v>
      </c>
      <c r="F457" t="s">
        <v>50</v>
      </c>
      <c r="G457" t="s">
        <v>104</v>
      </c>
      <c r="H457" t="s">
        <v>128</v>
      </c>
      <c r="I457" s="80" t="s">
        <v>1563</v>
      </c>
      <c r="J457" s="80" t="s">
        <v>1448</v>
      </c>
      <c r="K457" t="s">
        <v>131</v>
      </c>
      <c r="L457" t="s">
        <v>129</v>
      </c>
      <c r="M457" t="s">
        <v>129</v>
      </c>
      <c r="N457" t="s">
        <v>129</v>
      </c>
      <c r="O457" s="54">
        <v>45259.969285613428</v>
      </c>
      <c r="P457" s="54">
        <v>45327.486560520832</v>
      </c>
      <c r="Q457" s="2">
        <v>45295</v>
      </c>
      <c r="R457" s="2">
        <v>45301</v>
      </c>
      <c r="S457" s="2">
        <v>45259</v>
      </c>
      <c r="T457" s="2">
        <v>45301</v>
      </c>
      <c r="U457" s="2">
        <v>45300</v>
      </c>
      <c r="V457" s="2">
        <v>45327</v>
      </c>
      <c r="W457">
        <f t="shared" si="28"/>
        <v>11</v>
      </c>
      <c r="X457">
        <f t="shared" si="29"/>
        <v>2023</v>
      </c>
      <c r="Y457">
        <f t="shared" si="30"/>
        <v>2</v>
      </c>
      <c r="Z457">
        <f t="shared" si="31"/>
        <v>2024</v>
      </c>
    </row>
    <row r="458" spans="1:26" x14ac:dyDescent="0.25">
      <c r="A458" s="80" t="s">
        <v>2300</v>
      </c>
      <c r="B458" t="s">
        <v>1373</v>
      </c>
      <c r="C458" t="s">
        <v>2301</v>
      </c>
      <c r="D458" t="s">
        <v>148</v>
      </c>
      <c r="E458" t="s">
        <v>416</v>
      </c>
      <c r="F458" t="s">
        <v>1076</v>
      </c>
      <c r="G458" t="s">
        <v>1077</v>
      </c>
      <c r="H458" t="s">
        <v>212</v>
      </c>
      <c r="I458" s="80" t="s">
        <v>1078</v>
      </c>
      <c r="J458" s="80" t="s">
        <v>970</v>
      </c>
      <c r="K458" t="s">
        <v>720</v>
      </c>
      <c r="L458" t="s">
        <v>129</v>
      </c>
      <c r="M458" t="s">
        <v>129</v>
      </c>
      <c r="N458" t="s">
        <v>129</v>
      </c>
      <c r="O458" s="54">
        <v>45259.689169155092</v>
      </c>
      <c r="P458" s="54">
        <v>45274.514744641201</v>
      </c>
      <c r="Q458" s="2">
        <v>45057</v>
      </c>
      <c r="R458" s="2">
        <v>45091</v>
      </c>
      <c r="S458" s="2">
        <v>45057</v>
      </c>
      <c r="T458" s="2">
        <v>45091</v>
      </c>
      <c r="U458" s="2">
        <v>45065</v>
      </c>
      <c r="V458" s="2">
        <v>45274</v>
      </c>
      <c r="W458">
        <f t="shared" si="28"/>
        <v>11</v>
      </c>
      <c r="X458">
        <f t="shared" si="29"/>
        <v>2023</v>
      </c>
      <c r="Y458">
        <f t="shared" si="30"/>
        <v>12</v>
      </c>
      <c r="Z458">
        <f t="shared" si="31"/>
        <v>2023</v>
      </c>
    </row>
    <row r="459" spans="1:26" x14ac:dyDescent="0.25">
      <c r="A459" s="80" t="s">
        <v>1083</v>
      </c>
      <c r="B459" t="s">
        <v>124</v>
      </c>
      <c r="C459" t="s">
        <v>1084</v>
      </c>
      <c r="D459" t="s">
        <v>148</v>
      </c>
      <c r="E459" t="s">
        <v>416</v>
      </c>
      <c r="F459" t="s">
        <v>1076</v>
      </c>
      <c r="G459" t="s">
        <v>1077</v>
      </c>
      <c r="H459" t="s">
        <v>212</v>
      </c>
      <c r="I459" s="80" t="s">
        <v>1078</v>
      </c>
      <c r="J459" s="80" t="s">
        <v>1032</v>
      </c>
      <c r="K459" t="s">
        <v>720</v>
      </c>
      <c r="L459" t="s">
        <v>129</v>
      </c>
      <c r="M459" t="s">
        <v>129</v>
      </c>
      <c r="N459" t="s">
        <v>129</v>
      </c>
      <c r="O459" s="54">
        <v>45259.544741504629</v>
      </c>
      <c r="P459" s="54">
        <v>45274.514739305552</v>
      </c>
      <c r="Q459" s="2">
        <v>44986</v>
      </c>
      <c r="R459" s="2">
        <v>45291</v>
      </c>
      <c r="S459" s="2">
        <v>44986</v>
      </c>
      <c r="T459" s="2">
        <v>45291</v>
      </c>
      <c r="U459" s="2">
        <v>45271</v>
      </c>
      <c r="V459" s="2">
        <v>45274</v>
      </c>
      <c r="W459">
        <f t="shared" si="28"/>
        <v>11</v>
      </c>
      <c r="X459">
        <f t="shared" si="29"/>
        <v>2023</v>
      </c>
      <c r="Y459">
        <f t="shared" si="30"/>
        <v>12</v>
      </c>
      <c r="Z459">
        <f t="shared" si="31"/>
        <v>2023</v>
      </c>
    </row>
    <row r="460" spans="1:26" x14ac:dyDescent="0.25">
      <c r="A460" s="80" t="s">
        <v>2302</v>
      </c>
      <c r="B460" t="s">
        <v>1373</v>
      </c>
      <c r="C460" t="s">
        <v>2303</v>
      </c>
      <c r="D460" t="s">
        <v>148</v>
      </c>
      <c r="E460" t="s">
        <v>127</v>
      </c>
      <c r="F460" t="s">
        <v>1045</v>
      </c>
      <c r="G460" t="s">
        <v>874</v>
      </c>
      <c r="H460" t="s">
        <v>128</v>
      </c>
      <c r="I460" s="80" t="s">
        <v>1992</v>
      </c>
      <c r="J460" s="80" t="s">
        <v>995</v>
      </c>
      <c r="K460" t="s">
        <v>720</v>
      </c>
      <c r="L460" t="s">
        <v>129</v>
      </c>
      <c r="M460" t="s">
        <v>129</v>
      </c>
      <c r="N460" t="s">
        <v>129</v>
      </c>
      <c r="O460" s="54">
        <v>45259.46516457176</v>
      </c>
      <c r="P460" s="54">
        <v>45369.702338148149</v>
      </c>
      <c r="Q460" s="2">
        <v>45281</v>
      </c>
      <c r="R460" s="2">
        <v>45314</v>
      </c>
      <c r="S460" s="2">
        <v>45168</v>
      </c>
      <c r="T460" s="2">
        <v>45197</v>
      </c>
      <c r="U460" s="2">
        <v>45289</v>
      </c>
      <c r="V460" s="2">
        <v>45369</v>
      </c>
      <c r="W460">
        <f t="shared" si="28"/>
        <v>11</v>
      </c>
      <c r="X460">
        <f t="shared" si="29"/>
        <v>2023</v>
      </c>
      <c r="Y460">
        <f t="shared" si="30"/>
        <v>3</v>
      </c>
      <c r="Z460">
        <f t="shared" si="31"/>
        <v>2024</v>
      </c>
    </row>
    <row r="461" spans="1:26" x14ac:dyDescent="0.25">
      <c r="A461" s="80" t="s">
        <v>2304</v>
      </c>
      <c r="B461" t="s">
        <v>1373</v>
      </c>
      <c r="C461" t="s">
        <v>2305</v>
      </c>
      <c r="D461" t="s">
        <v>148</v>
      </c>
      <c r="E461" t="s">
        <v>416</v>
      </c>
      <c r="F461" t="s">
        <v>1774</v>
      </c>
      <c r="G461" t="s">
        <v>806</v>
      </c>
      <c r="H461" t="s">
        <v>212</v>
      </c>
      <c r="I461" s="80" t="s">
        <v>1962</v>
      </c>
      <c r="J461" s="80" t="s">
        <v>1895</v>
      </c>
      <c r="K461" t="s">
        <v>720</v>
      </c>
      <c r="L461" t="s">
        <v>1952</v>
      </c>
      <c r="M461" t="s">
        <v>129</v>
      </c>
      <c r="N461" t="s">
        <v>129</v>
      </c>
      <c r="O461" s="54">
        <v>45257.414013831018</v>
      </c>
      <c r="P461" s="54">
        <v>45391.644431261571</v>
      </c>
      <c r="Q461" s="2">
        <v>45344</v>
      </c>
      <c r="R461" s="2">
        <v>45385</v>
      </c>
      <c r="S461" s="2">
        <v>45108</v>
      </c>
      <c r="T461" s="2">
        <v>45291</v>
      </c>
      <c r="U461" s="2">
        <v>45348</v>
      </c>
      <c r="V461" s="2">
        <v>45391</v>
      </c>
      <c r="W461">
        <f t="shared" si="28"/>
        <v>11</v>
      </c>
      <c r="X461">
        <f t="shared" si="29"/>
        <v>2023</v>
      </c>
      <c r="Y461">
        <f t="shared" si="30"/>
        <v>4</v>
      </c>
      <c r="Z461">
        <f t="shared" si="31"/>
        <v>2024</v>
      </c>
    </row>
    <row r="462" spans="1:26" x14ac:dyDescent="0.25">
      <c r="A462" s="80" t="s">
        <v>1085</v>
      </c>
      <c r="B462" t="s">
        <v>124</v>
      </c>
      <c r="C462" t="s">
        <v>1086</v>
      </c>
      <c r="D462" t="s">
        <v>148</v>
      </c>
      <c r="E462" t="s">
        <v>127</v>
      </c>
      <c r="F462" t="s">
        <v>1087</v>
      </c>
      <c r="G462" t="s">
        <v>1088</v>
      </c>
      <c r="H462" t="s">
        <v>212</v>
      </c>
      <c r="I462" s="80" t="s">
        <v>1069</v>
      </c>
      <c r="J462" s="80" t="s">
        <v>1032</v>
      </c>
      <c r="K462" t="s">
        <v>720</v>
      </c>
      <c r="L462" t="s">
        <v>129</v>
      </c>
      <c r="M462" t="s">
        <v>129</v>
      </c>
      <c r="N462" t="s">
        <v>129</v>
      </c>
      <c r="O462" s="54">
        <v>45257.399464062502</v>
      </c>
      <c r="P462" s="54">
        <v>45271.405252337965</v>
      </c>
      <c r="Q462" s="2">
        <v>44986</v>
      </c>
      <c r="R462" s="2">
        <v>45291</v>
      </c>
      <c r="S462" s="2">
        <v>44986</v>
      </c>
      <c r="T462" s="2">
        <v>45291</v>
      </c>
      <c r="U462" s="2">
        <v>45259</v>
      </c>
      <c r="V462" s="2">
        <v>45271</v>
      </c>
      <c r="W462">
        <f t="shared" si="28"/>
        <v>11</v>
      </c>
      <c r="X462">
        <f t="shared" si="29"/>
        <v>2023</v>
      </c>
      <c r="Y462">
        <f t="shared" si="30"/>
        <v>12</v>
      </c>
      <c r="Z462">
        <f t="shared" si="31"/>
        <v>2023</v>
      </c>
    </row>
    <row r="463" spans="1:26" x14ac:dyDescent="0.25">
      <c r="A463" s="80" t="s">
        <v>2306</v>
      </c>
      <c r="B463" t="s">
        <v>1348</v>
      </c>
      <c r="C463" t="s">
        <v>2307</v>
      </c>
      <c r="D463" t="s">
        <v>148</v>
      </c>
      <c r="E463" t="s">
        <v>135</v>
      </c>
      <c r="F463" t="s">
        <v>51</v>
      </c>
      <c r="G463" t="s">
        <v>103</v>
      </c>
      <c r="H463" t="s">
        <v>128</v>
      </c>
      <c r="I463" s="80" t="s">
        <v>1638</v>
      </c>
      <c r="J463" s="80" t="s">
        <v>1639</v>
      </c>
      <c r="K463" t="s">
        <v>131</v>
      </c>
      <c r="L463" t="s">
        <v>129</v>
      </c>
      <c r="M463" t="s">
        <v>129</v>
      </c>
      <c r="N463" t="s">
        <v>129</v>
      </c>
      <c r="O463" s="54">
        <v>45254.385881388887</v>
      </c>
      <c r="P463" s="54">
        <v>45342.751610358799</v>
      </c>
      <c r="Q463" s="2">
        <v>45309</v>
      </c>
      <c r="R463" s="2">
        <v>45296</v>
      </c>
      <c r="S463" s="2">
        <v>45254</v>
      </c>
      <c r="T463" s="2">
        <v>45296</v>
      </c>
      <c r="U463" s="2">
        <v>45314</v>
      </c>
      <c r="V463" s="2">
        <v>45342</v>
      </c>
      <c r="W463">
        <f t="shared" si="28"/>
        <v>11</v>
      </c>
      <c r="X463">
        <f t="shared" si="29"/>
        <v>2023</v>
      </c>
      <c r="Y463">
        <f t="shared" si="30"/>
        <v>2</v>
      </c>
      <c r="Z463">
        <f t="shared" si="31"/>
        <v>2024</v>
      </c>
    </row>
    <row r="464" spans="1:26" x14ac:dyDescent="0.25">
      <c r="A464" s="80" t="s">
        <v>1089</v>
      </c>
      <c r="B464" t="s">
        <v>124</v>
      </c>
      <c r="C464" t="s">
        <v>1090</v>
      </c>
      <c r="D464" t="s">
        <v>148</v>
      </c>
      <c r="E464" t="s">
        <v>416</v>
      </c>
      <c r="F464" t="s">
        <v>1067</v>
      </c>
      <c r="G464" t="s">
        <v>874</v>
      </c>
      <c r="H464" t="s">
        <v>128</v>
      </c>
      <c r="I464" s="80" t="s">
        <v>1026</v>
      </c>
      <c r="J464" s="80" t="s">
        <v>719</v>
      </c>
      <c r="K464" t="s">
        <v>720</v>
      </c>
      <c r="L464" t="s">
        <v>129</v>
      </c>
      <c r="M464" t="s">
        <v>129</v>
      </c>
      <c r="N464" t="s">
        <v>129</v>
      </c>
      <c r="O464" s="54">
        <v>45253.644883622685</v>
      </c>
      <c r="P464" s="54">
        <v>45324.414769247684</v>
      </c>
      <c r="Q464" s="2">
        <v>44986</v>
      </c>
      <c r="R464" s="2">
        <v>45291</v>
      </c>
      <c r="S464" s="2">
        <v>44986</v>
      </c>
      <c r="T464" s="2">
        <v>45291</v>
      </c>
      <c r="U464" s="2">
        <v>45286</v>
      </c>
      <c r="V464" s="2">
        <v>45324</v>
      </c>
      <c r="W464">
        <f t="shared" si="28"/>
        <v>11</v>
      </c>
      <c r="X464">
        <f t="shared" si="29"/>
        <v>2023</v>
      </c>
      <c r="Y464">
        <f t="shared" si="30"/>
        <v>2</v>
      </c>
      <c r="Z464">
        <f t="shared" si="31"/>
        <v>2024</v>
      </c>
    </row>
    <row r="465" spans="1:26" x14ac:dyDescent="0.25">
      <c r="A465" s="80" t="s">
        <v>2308</v>
      </c>
      <c r="B465" t="s">
        <v>1373</v>
      </c>
      <c r="C465" t="s">
        <v>2309</v>
      </c>
      <c r="D465" t="s">
        <v>148</v>
      </c>
      <c r="E465" t="s">
        <v>127</v>
      </c>
      <c r="F465" t="s">
        <v>1001</v>
      </c>
      <c r="G465" t="s">
        <v>806</v>
      </c>
      <c r="H465" t="s">
        <v>128</v>
      </c>
      <c r="I465" s="80" t="s">
        <v>2310</v>
      </c>
      <c r="J465" s="80" t="s">
        <v>995</v>
      </c>
      <c r="K465" t="s">
        <v>720</v>
      </c>
      <c r="L465" t="s">
        <v>129</v>
      </c>
      <c r="M465" t="s">
        <v>129</v>
      </c>
      <c r="N465" t="s">
        <v>129</v>
      </c>
      <c r="O465" s="54">
        <v>45253.509861886574</v>
      </c>
      <c r="P465" s="54">
        <v>45364.517888680559</v>
      </c>
      <c r="Q465" s="2">
        <v>45331</v>
      </c>
      <c r="R465" s="2">
        <v>45343</v>
      </c>
      <c r="S465" t="s">
        <v>129</v>
      </c>
      <c r="T465" t="s">
        <v>129</v>
      </c>
      <c r="U465" s="2">
        <v>45331</v>
      </c>
      <c r="V465" s="2">
        <v>45364</v>
      </c>
      <c r="W465">
        <f t="shared" si="28"/>
        <v>11</v>
      </c>
      <c r="X465">
        <f t="shared" si="29"/>
        <v>2023</v>
      </c>
      <c r="Y465">
        <f t="shared" si="30"/>
        <v>3</v>
      </c>
      <c r="Z465">
        <f t="shared" si="31"/>
        <v>2024</v>
      </c>
    </row>
    <row r="466" spans="1:26" x14ac:dyDescent="0.25">
      <c r="A466" s="80" t="s">
        <v>1091</v>
      </c>
      <c r="B466" t="s">
        <v>124</v>
      </c>
      <c r="C466" t="s">
        <v>1092</v>
      </c>
      <c r="D466" t="s">
        <v>148</v>
      </c>
      <c r="E466" t="s">
        <v>211</v>
      </c>
      <c r="F466" t="s">
        <v>1087</v>
      </c>
      <c r="G466" t="s">
        <v>1088</v>
      </c>
      <c r="H466" t="s">
        <v>212</v>
      </c>
      <c r="I466" s="80" t="s">
        <v>1069</v>
      </c>
      <c r="J466" s="80" t="s">
        <v>1032</v>
      </c>
      <c r="K466" t="s">
        <v>720</v>
      </c>
      <c r="L466" t="s">
        <v>129</v>
      </c>
      <c r="M466" t="s">
        <v>129</v>
      </c>
      <c r="N466" t="s">
        <v>129</v>
      </c>
      <c r="O466" s="54">
        <v>45253.411661041668</v>
      </c>
      <c r="P466" s="54">
        <v>45271.405289479168</v>
      </c>
      <c r="Q466" s="2">
        <v>44986</v>
      </c>
      <c r="R466" s="2">
        <v>45291</v>
      </c>
      <c r="S466" s="2">
        <v>44986</v>
      </c>
      <c r="T466" s="2">
        <v>45291</v>
      </c>
      <c r="U466" s="2">
        <v>45259</v>
      </c>
      <c r="V466" s="2">
        <v>45271</v>
      </c>
      <c r="W466">
        <f t="shared" si="28"/>
        <v>11</v>
      </c>
      <c r="X466">
        <f t="shared" si="29"/>
        <v>2023</v>
      </c>
      <c r="Y466">
        <f t="shared" si="30"/>
        <v>12</v>
      </c>
      <c r="Z466">
        <f t="shared" si="31"/>
        <v>2023</v>
      </c>
    </row>
    <row r="467" spans="1:26" x14ac:dyDescent="0.25">
      <c r="A467" s="80" t="s">
        <v>1096</v>
      </c>
      <c r="B467" t="s">
        <v>124</v>
      </c>
      <c r="C467" t="s">
        <v>1097</v>
      </c>
      <c r="D467" t="s">
        <v>148</v>
      </c>
      <c r="E467" t="s">
        <v>288</v>
      </c>
      <c r="F467" t="s">
        <v>26</v>
      </c>
      <c r="G467" t="s">
        <v>1098</v>
      </c>
      <c r="H467" t="s">
        <v>128</v>
      </c>
      <c r="I467" s="80" t="s">
        <v>1099</v>
      </c>
      <c r="J467" s="80" t="s">
        <v>1100</v>
      </c>
      <c r="K467" t="s">
        <v>131</v>
      </c>
      <c r="L467" t="s">
        <v>129</v>
      </c>
      <c r="M467" t="s">
        <v>129</v>
      </c>
      <c r="N467" t="s">
        <v>129</v>
      </c>
      <c r="O467" s="54">
        <v>45252.409068391207</v>
      </c>
      <c r="P467" s="54">
        <v>45271.536436296294</v>
      </c>
      <c r="Q467" s="2">
        <v>44986</v>
      </c>
      <c r="R467" s="2">
        <v>45291</v>
      </c>
      <c r="S467" s="2">
        <v>44986</v>
      </c>
      <c r="T467" s="2">
        <v>45291</v>
      </c>
      <c r="U467" s="2">
        <v>45253</v>
      </c>
      <c r="V467" s="2">
        <v>45271</v>
      </c>
      <c r="W467">
        <f t="shared" si="28"/>
        <v>11</v>
      </c>
      <c r="X467">
        <f t="shared" si="29"/>
        <v>2023</v>
      </c>
      <c r="Y467">
        <f t="shared" si="30"/>
        <v>12</v>
      </c>
      <c r="Z467">
        <f t="shared" si="31"/>
        <v>2023</v>
      </c>
    </row>
    <row r="468" spans="1:26" x14ac:dyDescent="0.25">
      <c r="A468" s="80" t="s">
        <v>2311</v>
      </c>
      <c r="B468" t="s">
        <v>1373</v>
      </c>
      <c r="C468" t="s">
        <v>2312</v>
      </c>
      <c r="D468" t="s">
        <v>148</v>
      </c>
      <c r="E468" t="s">
        <v>127</v>
      </c>
      <c r="F468" t="s">
        <v>1087</v>
      </c>
      <c r="G468" t="s">
        <v>1104</v>
      </c>
      <c r="H468" t="s">
        <v>212</v>
      </c>
      <c r="I468" s="80" t="s">
        <v>2076</v>
      </c>
      <c r="J468" s="80" t="s">
        <v>970</v>
      </c>
      <c r="K468" t="s">
        <v>720</v>
      </c>
      <c r="L468" t="s">
        <v>129</v>
      </c>
      <c r="M468" t="s">
        <v>129</v>
      </c>
      <c r="N468" t="s">
        <v>129</v>
      </c>
      <c r="O468" s="54">
        <v>45252.397288298613</v>
      </c>
      <c r="P468" s="54">
        <v>45274.514743425927</v>
      </c>
      <c r="Q468" s="2">
        <v>44986</v>
      </c>
      <c r="R468" s="2">
        <v>45291</v>
      </c>
      <c r="S468" s="2">
        <v>44986</v>
      </c>
      <c r="T468" s="2">
        <v>45291</v>
      </c>
      <c r="U468" s="2">
        <v>45259</v>
      </c>
      <c r="V468" s="2">
        <v>45274</v>
      </c>
      <c r="W468">
        <f t="shared" si="28"/>
        <v>11</v>
      </c>
      <c r="X468">
        <f t="shared" si="29"/>
        <v>2023</v>
      </c>
      <c r="Y468">
        <f t="shared" si="30"/>
        <v>12</v>
      </c>
      <c r="Z468">
        <f t="shared" si="31"/>
        <v>2023</v>
      </c>
    </row>
    <row r="469" spans="1:26" x14ac:dyDescent="0.25">
      <c r="A469" s="80" t="s">
        <v>2313</v>
      </c>
      <c r="B469" t="s">
        <v>1348</v>
      </c>
      <c r="C469" t="s">
        <v>2314</v>
      </c>
      <c r="D469" t="s">
        <v>148</v>
      </c>
      <c r="E469" t="s">
        <v>135</v>
      </c>
      <c r="F469" t="s">
        <v>51</v>
      </c>
      <c r="G469" t="s">
        <v>103</v>
      </c>
      <c r="H469" t="s">
        <v>128</v>
      </c>
      <c r="I469" s="80" t="s">
        <v>1638</v>
      </c>
      <c r="J469" s="80" t="s">
        <v>1639</v>
      </c>
      <c r="K469" t="s">
        <v>131</v>
      </c>
      <c r="L469" t="s">
        <v>129</v>
      </c>
      <c r="M469" t="s">
        <v>129</v>
      </c>
      <c r="N469" t="s">
        <v>129</v>
      </c>
      <c r="O469" s="54">
        <v>45252.38079304398</v>
      </c>
      <c r="P469" s="54">
        <v>45342.751610127314</v>
      </c>
      <c r="Q469" s="2">
        <v>45309</v>
      </c>
      <c r="R469" s="2">
        <v>45294</v>
      </c>
      <c r="S469" s="2">
        <v>45252</v>
      </c>
      <c r="T469" s="2">
        <v>45294</v>
      </c>
      <c r="U469" s="2">
        <v>45310</v>
      </c>
      <c r="V469" s="2">
        <v>45342</v>
      </c>
      <c r="W469">
        <f t="shared" si="28"/>
        <v>11</v>
      </c>
      <c r="X469">
        <f t="shared" si="29"/>
        <v>2023</v>
      </c>
      <c r="Y469">
        <f t="shared" si="30"/>
        <v>2</v>
      </c>
      <c r="Z469">
        <f t="shared" si="31"/>
        <v>2024</v>
      </c>
    </row>
    <row r="470" spans="1:26" x14ac:dyDescent="0.25">
      <c r="A470" s="80" t="s">
        <v>1101</v>
      </c>
      <c r="B470" t="s">
        <v>124</v>
      </c>
      <c r="C470" t="s">
        <v>1102</v>
      </c>
      <c r="D470" t="s">
        <v>148</v>
      </c>
      <c r="E470" t="s">
        <v>127</v>
      </c>
      <c r="F470" t="s">
        <v>1076</v>
      </c>
      <c r="G470" t="s">
        <v>1104</v>
      </c>
      <c r="H470" t="s">
        <v>212</v>
      </c>
      <c r="I470" s="80" t="s">
        <v>1069</v>
      </c>
      <c r="J470" s="80" t="s">
        <v>1032</v>
      </c>
      <c r="K470" t="s">
        <v>720</v>
      </c>
      <c r="L470" t="s">
        <v>129</v>
      </c>
      <c r="M470" t="s">
        <v>570</v>
      </c>
      <c r="N470" t="s">
        <v>129</v>
      </c>
      <c r="O470" s="54">
        <v>45251.712243298614</v>
      </c>
      <c r="P470" s="54">
        <v>45281.694567013888</v>
      </c>
      <c r="Q470" s="2">
        <v>44986</v>
      </c>
      <c r="R470" s="2">
        <v>45291</v>
      </c>
      <c r="S470" s="2">
        <v>44986</v>
      </c>
      <c r="T470" s="2">
        <v>45291</v>
      </c>
      <c r="U470" s="2">
        <v>45259</v>
      </c>
      <c r="V470" s="2">
        <v>45281</v>
      </c>
      <c r="W470">
        <f t="shared" si="28"/>
        <v>11</v>
      </c>
      <c r="X470">
        <f t="shared" si="29"/>
        <v>2023</v>
      </c>
      <c r="Y470">
        <f t="shared" si="30"/>
        <v>12</v>
      </c>
      <c r="Z470">
        <f t="shared" si="31"/>
        <v>2023</v>
      </c>
    </row>
    <row r="471" spans="1:26" x14ac:dyDescent="0.25">
      <c r="A471" s="80" t="s">
        <v>2315</v>
      </c>
      <c r="B471" t="s">
        <v>1348</v>
      </c>
      <c r="C471" t="s">
        <v>2316</v>
      </c>
      <c r="D471" t="s">
        <v>148</v>
      </c>
      <c r="E471" t="s">
        <v>416</v>
      </c>
      <c r="F471" t="s">
        <v>26</v>
      </c>
      <c r="G471" t="s">
        <v>2317</v>
      </c>
      <c r="H471" t="s">
        <v>128</v>
      </c>
      <c r="I471" s="80" t="s">
        <v>2068</v>
      </c>
      <c r="J471" s="80" t="s">
        <v>551</v>
      </c>
      <c r="K471" t="s">
        <v>131</v>
      </c>
      <c r="L471" t="s">
        <v>129</v>
      </c>
      <c r="M471" t="s">
        <v>129</v>
      </c>
      <c r="N471" t="s">
        <v>129</v>
      </c>
      <c r="O471" s="54">
        <v>45251.657000486113</v>
      </c>
      <c r="P471" s="54">
        <v>45275.474128009257</v>
      </c>
      <c r="Q471" s="2">
        <v>44961</v>
      </c>
      <c r="R471" s="2">
        <v>44961</v>
      </c>
      <c r="S471" t="s">
        <v>129</v>
      </c>
      <c r="T471" t="s">
        <v>129</v>
      </c>
      <c r="U471" s="2">
        <v>45257</v>
      </c>
      <c r="V471" s="2">
        <v>45275</v>
      </c>
      <c r="W471">
        <f t="shared" si="28"/>
        <v>11</v>
      </c>
      <c r="X471">
        <f t="shared" si="29"/>
        <v>2023</v>
      </c>
      <c r="Y471">
        <f t="shared" si="30"/>
        <v>12</v>
      </c>
      <c r="Z471">
        <f t="shared" si="31"/>
        <v>2023</v>
      </c>
    </row>
    <row r="472" spans="1:26" x14ac:dyDescent="0.25">
      <c r="A472" s="80" t="s">
        <v>1105</v>
      </c>
      <c r="B472" t="s">
        <v>124</v>
      </c>
      <c r="C472" t="s">
        <v>1106</v>
      </c>
      <c r="D472" t="s">
        <v>148</v>
      </c>
      <c r="E472" t="s">
        <v>416</v>
      </c>
      <c r="F472" t="s">
        <v>1067</v>
      </c>
      <c r="G472" t="s">
        <v>1077</v>
      </c>
      <c r="H472" t="s">
        <v>128</v>
      </c>
      <c r="I472" s="80" t="s">
        <v>1108</v>
      </c>
      <c r="J472" s="80" t="s">
        <v>1032</v>
      </c>
      <c r="K472" t="s">
        <v>720</v>
      </c>
      <c r="L472" t="s">
        <v>129</v>
      </c>
      <c r="M472" t="s">
        <v>570</v>
      </c>
      <c r="N472" t="s">
        <v>129</v>
      </c>
      <c r="O472" s="54">
        <v>45251.633180682868</v>
      </c>
      <c r="P472" s="54">
        <v>45320.807408449073</v>
      </c>
      <c r="Q472" s="2">
        <v>44986</v>
      </c>
      <c r="R472" s="2">
        <v>45291</v>
      </c>
      <c r="S472" s="2">
        <v>44986</v>
      </c>
      <c r="T472" s="2">
        <v>45291</v>
      </c>
      <c r="U472" s="2">
        <v>45279</v>
      </c>
      <c r="V472" s="2">
        <v>45320</v>
      </c>
      <c r="W472">
        <f t="shared" si="28"/>
        <v>11</v>
      </c>
      <c r="X472">
        <f t="shared" si="29"/>
        <v>2023</v>
      </c>
      <c r="Y472">
        <f t="shared" si="30"/>
        <v>1</v>
      </c>
      <c r="Z472">
        <f t="shared" si="31"/>
        <v>2024</v>
      </c>
    </row>
    <row r="473" spans="1:26" x14ac:dyDescent="0.25">
      <c r="A473" s="80" t="s">
        <v>2318</v>
      </c>
      <c r="B473" t="s">
        <v>1348</v>
      </c>
      <c r="C473" t="s">
        <v>2319</v>
      </c>
      <c r="D473" t="s">
        <v>148</v>
      </c>
      <c r="E473" t="s">
        <v>127</v>
      </c>
      <c r="F473" t="s">
        <v>50</v>
      </c>
      <c r="G473" t="s">
        <v>102</v>
      </c>
      <c r="H473" t="s">
        <v>128</v>
      </c>
      <c r="I473" s="80" t="s">
        <v>2068</v>
      </c>
      <c r="J473" s="80" t="s">
        <v>551</v>
      </c>
      <c r="K473" t="s">
        <v>131</v>
      </c>
      <c r="L473" t="s">
        <v>129</v>
      </c>
      <c r="M473" t="s">
        <v>129</v>
      </c>
      <c r="N473" t="s">
        <v>129</v>
      </c>
      <c r="O473" s="54">
        <v>45251.594757997686</v>
      </c>
      <c r="P473" s="54">
        <v>45327.486549837966</v>
      </c>
      <c r="Q473" s="2">
        <v>45295</v>
      </c>
      <c r="R473" s="2">
        <v>44961</v>
      </c>
      <c r="S473" t="s">
        <v>129</v>
      </c>
      <c r="T473" t="s">
        <v>129</v>
      </c>
      <c r="U473" s="2">
        <v>45302</v>
      </c>
      <c r="V473" s="2">
        <v>45327</v>
      </c>
      <c r="W473">
        <f t="shared" si="28"/>
        <v>11</v>
      </c>
      <c r="X473">
        <f t="shared" si="29"/>
        <v>2023</v>
      </c>
      <c r="Y473">
        <f t="shared" si="30"/>
        <v>2</v>
      </c>
      <c r="Z473">
        <f t="shared" si="31"/>
        <v>2024</v>
      </c>
    </row>
    <row r="474" spans="1:26" x14ac:dyDescent="0.25">
      <c r="A474" s="80" t="s">
        <v>2320</v>
      </c>
      <c r="B474" t="s">
        <v>1348</v>
      </c>
      <c r="C474" t="s">
        <v>2321</v>
      </c>
      <c r="D474" t="s">
        <v>148</v>
      </c>
      <c r="E474" t="s">
        <v>416</v>
      </c>
      <c r="F474" t="s">
        <v>50</v>
      </c>
      <c r="G474" t="s">
        <v>102</v>
      </c>
      <c r="H474" t="s">
        <v>128</v>
      </c>
      <c r="I474" s="80" t="s">
        <v>2068</v>
      </c>
      <c r="J474" s="80" t="s">
        <v>551</v>
      </c>
      <c r="K474" t="s">
        <v>131</v>
      </c>
      <c r="L474" t="s">
        <v>129</v>
      </c>
      <c r="M474" t="s">
        <v>129</v>
      </c>
      <c r="N474" t="s">
        <v>129</v>
      </c>
      <c r="O474" s="54">
        <v>45251.48690171296</v>
      </c>
      <c r="P474" s="54">
        <v>45327.486546087966</v>
      </c>
      <c r="Q474" s="2">
        <v>45295</v>
      </c>
      <c r="R474" s="2">
        <v>44961</v>
      </c>
      <c r="S474" t="s">
        <v>129</v>
      </c>
      <c r="T474" t="s">
        <v>129</v>
      </c>
      <c r="U474" s="2">
        <v>45299</v>
      </c>
      <c r="V474" s="2">
        <v>45327</v>
      </c>
      <c r="W474">
        <f t="shared" si="28"/>
        <v>11</v>
      </c>
      <c r="X474">
        <f t="shared" si="29"/>
        <v>2023</v>
      </c>
      <c r="Y474">
        <f t="shared" si="30"/>
        <v>2</v>
      </c>
      <c r="Z474">
        <f t="shared" si="31"/>
        <v>2024</v>
      </c>
    </row>
    <row r="475" spans="1:26" x14ac:dyDescent="0.25">
      <c r="A475" s="80" t="s">
        <v>2322</v>
      </c>
      <c r="B475" t="s">
        <v>1348</v>
      </c>
      <c r="C475" t="s">
        <v>2323</v>
      </c>
      <c r="D475" t="s">
        <v>148</v>
      </c>
      <c r="E475" t="s">
        <v>416</v>
      </c>
      <c r="F475" t="s">
        <v>50</v>
      </c>
      <c r="G475" t="s">
        <v>103</v>
      </c>
      <c r="H475" t="s">
        <v>128</v>
      </c>
      <c r="I475" s="80" t="s">
        <v>550</v>
      </c>
      <c r="J475" s="80" t="s">
        <v>551</v>
      </c>
      <c r="K475" t="s">
        <v>131</v>
      </c>
      <c r="L475" t="s">
        <v>129</v>
      </c>
      <c r="M475" t="s">
        <v>129</v>
      </c>
      <c r="N475" t="s">
        <v>129</v>
      </c>
      <c r="O475" s="54">
        <v>45251.446542164354</v>
      </c>
      <c r="P475" s="54">
        <v>45327.486543865743</v>
      </c>
      <c r="Q475" s="2">
        <v>45295</v>
      </c>
      <c r="R475" s="2">
        <v>44961</v>
      </c>
      <c r="S475" t="s">
        <v>129</v>
      </c>
      <c r="T475" t="s">
        <v>129</v>
      </c>
      <c r="U475" s="2">
        <v>45306</v>
      </c>
      <c r="V475" s="2">
        <v>45327</v>
      </c>
      <c r="W475">
        <f t="shared" si="28"/>
        <v>11</v>
      </c>
      <c r="X475">
        <f t="shared" si="29"/>
        <v>2023</v>
      </c>
      <c r="Y475">
        <f t="shared" si="30"/>
        <v>2</v>
      </c>
      <c r="Z475">
        <f t="shared" si="31"/>
        <v>2024</v>
      </c>
    </row>
    <row r="476" spans="1:26" x14ac:dyDescent="0.25">
      <c r="A476" s="80" t="s">
        <v>2324</v>
      </c>
      <c r="B476" t="s">
        <v>1348</v>
      </c>
      <c r="C476" t="s">
        <v>2325</v>
      </c>
      <c r="D476" t="s">
        <v>148</v>
      </c>
      <c r="E476" t="s">
        <v>416</v>
      </c>
      <c r="F476" t="s">
        <v>50</v>
      </c>
      <c r="G476" t="s">
        <v>103</v>
      </c>
      <c r="H476" t="s">
        <v>128</v>
      </c>
      <c r="I476" s="80" t="s">
        <v>550</v>
      </c>
      <c r="J476" s="80" t="s">
        <v>551</v>
      </c>
      <c r="K476" t="s">
        <v>131</v>
      </c>
      <c r="L476" t="s">
        <v>129</v>
      </c>
      <c r="M476" t="s">
        <v>129</v>
      </c>
      <c r="N476" t="s">
        <v>129</v>
      </c>
      <c r="O476" s="54">
        <v>45251.446253252318</v>
      </c>
      <c r="P476" s="54">
        <v>45327.486542314815</v>
      </c>
      <c r="Q476" s="2">
        <v>45295</v>
      </c>
      <c r="R476" s="2">
        <v>44961</v>
      </c>
      <c r="S476" t="s">
        <v>129</v>
      </c>
      <c r="T476" t="s">
        <v>129</v>
      </c>
      <c r="U476" s="2">
        <v>45301</v>
      </c>
      <c r="V476" s="2">
        <v>45327</v>
      </c>
      <c r="W476">
        <f t="shared" si="28"/>
        <v>11</v>
      </c>
      <c r="X476">
        <f t="shared" si="29"/>
        <v>2023</v>
      </c>
      <c r="Y476">
        <f t="shared" si="30"/>
        <v>2</v>
      </c>
      <c r="Z476">
        <f t="shared" si="31"/>
        <v>2024</v>
      </c>
    </row>
    <row r="477" spans="1:26" x14ac:dyDescent="0.25">
      <c r="A477" s="80" t="s">
        <v>2326</v>
      </c>
      <c r="B477" t="s">
        <v>1348</v>
      </c>
      <c r="C477" t="s">
        <v>2327</v>
      </c>
      <c r="D477" t="s">
        <v>148</v>
      </c>
      <c r="E477" t="s">
        <v>416</v>
      </c>
      <c r="F477" t="s">
        <v>50</v>
      </c>
      <c r="G477" t="s">
        <v>103</v>
      </c>
      <c r="H477" t="s">
        <v>128</v>
      </c>
      <c r="I477" s="80" t="s">
        <v>550</v>
      </c>
      <c r="J477" s="80" t="s">
        <v>551</v>
      </c>
      <c r="K477" t="s">
        <v>131</v>
      </c>
      <c r="L477" t="s">
        <v>129</v>
      </c>
      <c r="M477" t="s">
        <v>129</v>
      </c>
      <c r="N477" t="s">
        <v>129</v>
      </c>
      <c r="O477" s="54">
        <v>45251.445517233798</v>
      </c>
      <c r="P477" s="54">
        <v>45327.486595000002</v>
      </c>
      <c r="Q477" s="2">
        <v>45274</v>
      </c>
      <c r="R477" s="2">
        <v>44961</v>
      </c>
      <c r="S477" t="s">
        <v>129</v>
      </c>
      <c r="T477" t="s">
        <v>129</v>
      </c>
      <c r="U477" s="2">
        <v>45303</v>
      </c>
      <c r="V477" s="2">
        <v>45327</v>
      </c>
      <c r="W477">
        <f t="shared" si="28"/>
        <v>11</v>
      </c>
      <c r="X477">
        <f t="shared" si="29"/>
        <v>2023</v>
      </c>
      <c r="Y477">
        <f t="shared" si="30"/>
        <v>2</v>
      </c>
      <c r="Z477">
        <f t="shared" si="31"/>
        <v>2024</v>
      </c>
    </row>
    <row r="478" spans="1:26" x14ac:dyDescent="0.25">
      <c r="A478" s="80" t="s">
        <v>1111</v>
      </c>
      <c r="B478" t="s">
        <v>124</v>
      </c>
      <c r="C478" t="s">
        <v>1112</v>
      </c>
      <c r="D478" t="s">
        <v>148</v>
      </c>
      <c r="E478" t="s">
        <v>127</v>
      </c>
      <c r="F478" t="s">
        <v>1076</v>
      </c>
      <c r="G478" t="s">
        <v>1104</v>
      </c>
      <c r="H478" t="s">
        <v>128</v>
      </c>
      <c r="I478" s="80" t="s">
        <v>1108</v>
      </c>
      <c r="J478" s="80" t="s">
        <v>1032</v>
      </c>
      <c r="K478" t="s">
        <v>720</v>
      </c>
      <c r="L478" t="s">
        <v>129</v>
      </c>
      <c r="M478" t="s">
        <v>570</v>
      </c>
      <c r="N478" t="s">
        <v>129</v>
      </c>
      <c r="O478" s="54">
        <v>45250.636511099539</v>
      </c>
      <c r="P478" s="54">
        <v>45309.671404525463</v>
      </c>
      <c r="Q478" s="2">
        <v>44986</v>
      </c>
      <c r="R478" s="2">
        <v>45291</v>
      </c>
      <c r="S478" s="2">
        <v>44986</v>
      </c>
      <c r="T478" s="2">
        <v>45291</v>
      </c>
      <c r="U478" s="2">
        <v>45271</v>
      </c>
      <c r="V478" s="2">
        <v>45309</v>
      </c>
      <c r="W478">
        <f t="shared" si="28"/>
        <v>11</v>
      </c>
      <c r="X478">
        <f t="shared" si="29"/>
        <v>2023</v>
      </c>
      <c r="Y478">
        <f t="shared" si="30"/>
        <v>1</v>
      </c>
      <c r="Z478">
        <f t="shared" si="31"/>
        <v>2024</v>
      </c>
    </row>
    <row r="479" spans="1:26" x14ac:dyDescent="0.25">
      <c r="A479" s="80" t="s">
        <v>2328</v>
      </c>
      <c r="B479" t="s">
        <v>1445</v>
      </c>
      <c r="C479" t="s">
        <v>2329</v>
      </c>
      <c r="D479" t="s">
        <v>148</v>
      </c>
      <c r="E479" t="s">
        <v>416</v>
      </c>
      <c r="F479" t="s">
        <v>50</v>
      </c>
      <c r="G479" t="s">
        <v>104</v>
      </c>
      <c r="H479" t="s">
        <v>128</v>
      </c>
      <c r="I479" s="80" t="s">
        <v>1927</v>
      </c>
      <c r="J479" s="80" t="s">
        <v>1448</v>
      </c>
      <c r="K479" t="s">
        <v>131</v>
      </c>
      <c r="L479" t="s">
        <v>129</v>
      </c>
      <c r="M479" t="s">
        <v>129</v>
      </c>
      <c r="N479" t="s">
        <v>129</v>
      </c>
      <c r="O479" s="54">
        <v>45250.429997534724</v>
      </c>
      <c r="P479" s="54">
        <v>45327.486585150466</v>
      </c>
      <c r="Q479" s="2">
        <v>45295</v>
      </c>
      <c r="R479" s="2">
        <v>45292</v>
      </c>
      <c r="S479" s="2">
        <v>45250</v>
      </c>
      <c r="T479" s="2">
        <v>45292</v>
      </c>
      <c r="U479" s="2">
        <v>45299</v>
      </c>
      <c r="V479" s="2">
        <v>45327</v>
      </c>
      <c r="W479">
        <f t="shared" si="28"/>
        <v>11</v>
      </c>
      <c r="X479">
        <f t="shared" si="29"/>
        <v>2023</v>
      </c>
      <c r="Y479">
        <f t="shared" si="30"/>
        <v>2</v>
      </c>
      <c r="Z479">
        <f t="shared" si="31"/>
        <v>2024</v>
      </c>
    </row>
    <row r="480" spans="1:26" x14ac:dyDescent="0.25">
      <c r="A480" s="80" t="s">
        <v>1113</v>
      </c>
      <c r="B480" t="s">
        <v>124</v>
      </c>
      <c r="C480" t="s">
        <v>1114</v>
      </c>
      <c r="D480" t="s">
        <v>148</v>
      </c>
      <c r="E480" t="s">
        <v>135</v>
      </c>
      <c r="F480" t="s">
        <v>1076</v>
      </c>
      <c r="G480" t="s">
        <v>1077</v>
      </c>
      <c r="H480" t="s">
        <v>212</v>
      </c>
      <c r="I480" s="80" t="s">
        <v>1078</v>
      </c>
      <c r="J480" s="80" t="s">
        <v>1032</v>
      </c>
      <c r="K480" t="s">
        <v>720</v>
      </c>
      <c r="L480" t="s">
        <v>129</v>
      </c>
      <c r="M480" t="s">
        <v>129</v>
      </c>
      <c r="N480" t="s">
        <v>129</v>
      </c>
      <c r="O480" s="54">
        <v>45250.402729398149</v>
      </c>
      <c r="P480" s="54">
        <v>45274.514739687504</v>
      </c>
      <c r="Q480" s="2">
        <v>44986</v>
      </c>
      <c r="R480" s="2">
        <v>45291</v>
      </c>
      <c r="S480" s="2">
        <v>44986</v>
      </c>
      <c r="T480" s="2">
        <v>45291</v>
      </c>
      <c r="U480" s="2">
        <v>45271</v>
      </c>
      <c r="V480" s="2">
        <v>45274</v>
      </c>
      <c r="W480">
        <f t="shared" si="28"/>
        <v>11</v>
      </c>
      <c r="X480">
        <f t="shared" si="29"/>
        <v>2023</v>
      </c>
      <c r="Y480">
        <f t="shared" si="30"/>
        <v>12</v>
      </c>
      <c r="Z480">
        <f t="shared" si="31"/>
        <v>2023</v>
      </c>
    </row>
    <row r="481" spans="1:26" x14ac:dyDescent="0.25">
      <c r="A481" s="80" t="s">
        <v>1115</v>
      </c>
      <c r="B481" t="s">
        <v>124</v>
      </c>
      <c r="C481" t="s">
        <v>1116</v>
      </c>
      <c r="D481" t="s">
        <v>148</v>
      </c>
      <c r="E481" t="s">
        <v>135</v>
      </c>
      <c r="F481" t="s">
        <v>1076</v>
      </c>
      <c r="G481" t="s">
        <v>1077</v>
      </c>
      <c r="H481" t="s">
        <v>128</v>
      </c>
      <c r="I481" s="80" t="s">
        <v>1078</v>
      </c>
      <c r="J481" s="80" t="s">
        <v>1032</v>
      </c>
      <c r="K481" t="s">
        <v>720</v>
      </c>
      <c r="L481" t="s">
        <v>129</v>
      </c>
      <c r="M481" t="s">
        <v>129</v>
      </c>
      <c r="N481" t="s">
        <v>129</v>
      </c>
      <c r="O481" s="54">
        <v>45246.617849768518</v>
      </c>
      <c r="P481" s="54">
        <v>45274.516989999996</v>
      </c>
      <c r="Q481" s="2">
        <v>44986</v>
      </c>
      <c r="R481" s="2">
        <v>45291</v>
      </c>
      <c r="S481" s="2">
        <v>44986</v>
      </c>
      <c r="T481" s="2">
        <v>45291</v>
      </c>
      <c r="U481" s="2">
        <v>45271</v>
      </c>
      <c r="V481" s="2">
        <v>45274</v>
      </c>
      <c r="W481">
        <f t="shared" si="28"/>
        <v>11</v>
      </c>
      <c r="X481">
        <f t="shared" si="29"/>
        <v>2023</v>
      </c>
      <c r="Y481">
        <f t="shared" si="30"/>
        <v>12</v>
      </c>
      <c r="Z481">
        <f t="shared" si="31"/>
        <v>2023</v>
      </c>
    </row>
    <row r="482" spans="1:26" x14ac:dyDescent="0.25">
      <c r="A482" s="80" t="s">
        <v>1117</v>
      </c>
      <c r="B482" t="s">
        <v>124</v>
      </c>
      <c r="C482" t="s">
        <v>1118</v>
      </c>
      <c r="D482" t="s">
        <v>148</v>
      </c>
      <c r="E482" t="s">
        <v>135</v>
      </c>
      <c r="F482" t="s">
        <v>1076</v>
      </c>
      <c r="G482" t="s">
        <v>1077</v>
      </c>
      <c r="H482" t="s">
        <v>212</v>
      </c>
      <c r="I482" s="80" t="s">
        <v>1078</v>
      </c>
      <c r="J482" s="80" t="s">
        <v>1032</v>
      </c>
      <c r="K482" t="s">
        <v>720</v>
      </c>
      <c r="L482" t="s">
        <v>129</v>
      </c>
      <c r="M482" t="s">
        <v>129</v>
      </c>
      <c r="N482" t="s">
        <v>129</v>
      </c>
      <c r="O482" s="54">
        <v>45246.607581388889</v>
      </c>
      <c r="P482" s="54">
        <v>45274.514743506945</v>
      </c>
      <c r="Q482" s="2">
        <v>44986</v>
      </c>
      <c r="R482" s="2">
        <v>45291</v>
      </c>
      <c r="S482" s="2">
        <v>44986</v>
      </c>
      <c r="T482" s="2">
        <v>45291</v>
      </c>
      <c r="U482" s="2">
        <v>45271</v>
      </c>
      <c r="V482" s="2">
        <v>45274</v>
      </c>
      <c r="W482">
        <f t="shared" si="28"/>
        <v>11</v>
      </c>
      <c r="X482">
        <f t="shared" si="29"/>
        <v>2023</v>
      </c>
      <c r="Y482">
        <f t="shared" si="30"/>
        <v>12</v>
      </c>
      <c r="Z482">
        <f t="shared" si="31"/>
        <v>2023</v>
      </c>
    </row>
    <row r="483" spans="1:26" x14ac:dyDescent="0.25">
      <c r="A483" s="80" t="s">
        <v>1119</v>
      </c>
      <c r="B483" t="s">
        <v>124</v>
      </c>
      <c r="C483" t="s">
        <v>1120</v>
      </c>
      <c r="D483" t="s">
        <v>148</v>
      </c>
      <c r="E483" t="s">
        <v>135</v>
      </c>
      <c r="F483" t="s">
        <v>1076</v>
      </c>
      <c r="G483" t="s">
        <v>1077</v>
      </c>
      <c r="H483" t="s">
        <v>212</v>
      </c>
      <c r="I483" s="80" t="s">
        <v>1078</v>
      </c>
      <c r="J483" s="80" t="s">
        <v>1032</v>
      </c>
      <c r="K483" t="s">
        <v>720</v>
      </c>
      <c r="L483" t="s">
        <v>129</v>
      </c>
      <c r="M483" t="s">
        <v>129</v>
      </c>
      <c r="N483" t="s">
        <v>129</v>
      </c>
      <c r="O483" s="54">
        <v>45246.603357766202</v>
      </c>
      <c r="P483" s="54">
        <v>45274.514743657404</v>
      </c>
      <c r="Q483" s="2">
        <v>44986</v>
      </c>
      <c r="R483" s="2">
        <v>45291</v>
      </c>
      <c r="S483" s="2">
        <v>44986</v>
      </c>
      <c r="T483" s="2">
        <v>45291</v>
      </c>
      <c r="U483" s="2">
        <v>45271</v>
      </c>
      <c r="V483" s="2">
        <v>45274</v>
      </c>
      <c r="W483">
        <f t="shared" si="28"/>
        <v>11</v>
      </c>
      <c r="X483">
        <f t="shared" si="29"/>
        <v>2023</v>
      </c>
      <c r="Y483">
        <f t="shared" si="30"/>
        <v>12</v>
      </c>
      <c r="Z483">
        <f t="shared" si="31"/>
        <v>2023</v>
      </c>
    </row>
    <row r="484" spans="1:26" x14ac:dyDescent="0.25">
      <c r="A484" s="80" t="s">
        <v>2330</v>
      </c>
      <c r="B484" t="s">
        <v>1373</v>
      </c>
      <c r="C484" t="s">
        <v>2331</v>
      </c>
      <c r="D484" t="s">
        <v>148</v>
      </c>
      <c r="E484" t="s">
        <v>416</v>
      </c>
      <c r="F484" t="s">
        <v>1076</v>
      </c>
      <c r="G484" t="s">
        <v>1077</v>
      </c>
      <c r="H484" t="s">
        <v>128</v>
      </c>
      <c r="I484" s="80" t="s">
        <v>1078</v>
      </c>
      <c r="J484" s="80" t="s">
        <v>970</v>
      </c>
      <c r="K484" t="s">
        <v>720</v>
      </c>
      <c r="L484" t="s">
        <v>129</v>
      </c>
      <c r="M484" t="s">
        <v>129</v>
      </c>
      <c r="N484" t="s">
        <v>129</v>
      </c>
      <c r="O484" s="54">
        <v>45246.538147488427</v>
      </c>
      <c r="P484" s="54">
        <v>45278.483238831017</v>
      </c>
      <c r="Q484" s="2">
        <v>44986</v>
      </c>
      <c r="R484" s="2">
        <v>45291</v>
      </c>
      <c r="S484" s="2">
        <v>44986</v>
      </c>
      <c r="T484" s="2">
        <v>45291</v>
      </c>
      <c r="U484" s="2">
        <v>45271</v>
      </c>
      <c r="V484" s="2">
        <v>45278</v>
      </c>
      <c r="W484">
        <f t="shared" si="28"/>
        <v>11</v>
      </c>
      <c r="X484">
        <f t="shared" si="29"/>
        <v>2023</v>
      </c>
      <c r="Y484">
        <f t="shared" si="30"/>
        <v>12</v>
      </c>
      <c r="Z484">
        <f t="shared" si="31"/>
        <v>2023</v>
      </c>
    </row>
    <row r="485" spans="1:26" x14ac:dyDescent="0.25">
      <c r="A485" s="80" t="s">
        <v>2333</v>
      </c>
      <c r="B485" t="s">
        <v>1373</v>
      </c>
      <c r="C485" t="s">
        <v>2334</v>
      </c>
      <c r="D485" t="s">
        <v>148</v>
      </c>
      <c r="E485" t="s">
        <v>127</v>
      </c>
      <c r="F485" t="s">
        <v>1774</v>
      </c>
      <c r="G485" t="s">
        <v>874</v>
      </c>
      <c r="H485" t="s">
        <v>128</v>
      </c>
      <c r="I485" s="80" t="s">
        <v>1670</v>
      </c>
      <c r="J485" s="80" t="s">
        <v>995</v>
      </c>
      <c r="K485" t="s">
        <v>720</v>
      </c>
      <c r="L485" t="s">
        <v>129</v>
      </c>
      <c r="M485" t="s">
        <v>129</v>
      </c>
      <c r="N485" t="s">
        <v>129</v>
      </c>
      <c r="O485" s="54">
        <v>45245.473846851855</v>
      </c>
      <c r="P485" s="54">
        <v>45404.365152384256</v>
      </c>
      <c r="Q485" s="2">
        <v>45371</v>
      </c>
      <c r="R485" s="2">
        <v>45384</v>
      </c>
      <c r="S485" s="2">
        <v>44986</v>
      </c>
      <c r="T485" s="2">
        <v>45291</v>
      </c>
      <c r="U485" s="2">
        <v>45376</v>
      </c>
      <c r="V485" s="2">
        <v>45404</v>
      </c>
      <c r="W485">
        <f t="shared" si="28"/>
        <v>11</v>
      </c>
      <c r="X485">
        <f t="shared" si="29"/>
        <v>2023</v>
      </c>
      <c r="Y485">
        <f t="shared" si="30"/>
        <v>4</v>
      </c>
      <c r="Z485">
        <f t="shared" si="31"/>
        <v>2024</v>
      </c>
    </row>
    <row r="486" spans="1:26" x14ac:dyDescent="0.25">
      <c r="A486" s="80" t="s">
        <v>1121</v>
      </c>
      <c r="B486" t="s">
        <v>124</v>
      </c>
      <c r="C486" t="s">
        <v>1122</v>
      </c>
      <c r="D486" t="s">
        <v>148</v>
      </c>
      <c r="E486" t="s">
        <v>950</v>
      </c>
      <c r="F486" t="s">
        <v>1087</v>
      </c>
      <c r="G486" t="s">
        <v>1077</v>
      </c>
      <c r="H486" t="s">
        <v>212</v>
      </c>
      <c r="I486" s="80" t="s">
        <v>1069</v>
      </c>
      <c r="J486" s="80" t="s">
        <v>1032</v>
      </c>
      <c r="K486" t="s">
        <v>720</v>
      </c>
      <c r="L486" t="s">
        <v>129</v>
      </c>
      <c r="M486" t="s">
        <v>570</v>
      </c>
      <c r="N486" t="s">
        <v>129</v>
      </c>
      <c r="O486" s="54">
        <v>45245.453641446758</v>
      </c>
      <c r="P486" s="54">
        <v>45274.514744583335</v>
      </c>
      <c r="Q486" s="2">
        <v>44986</v>
      </c>
      <c r="R486" s="2">
        <v>45291</v>
      </c>
      <c r="S486" s="2">
        <v>44986</v>
      </c>
      <c r="T486" s="2">
        <v>45291</v>
      </c>
      <c r="U486" s="2">
        <v>45253</v>
      </c>
      <c r="V486" s="2">
        <v>45274</v>
      </c>
      <c r="W486">
        <f t="shared" si="28"/>
        <v>11</v>
      </c>
      <c r="X486">
        <f t="shared" si="29"/>
        <v>2023</v>
      </c>
      <c r="Y486">
        <f t="shared" si="30"/>
        <v>12</v>
      </c>
      <c r="Z486">
        <f t="shared" si="31"/>
        <v>2023</v>
      </c>
    </row>
    <row r="487" spans="1:26" x14ac:dyDescent="0.25">
      <c r="A487" s="80" t="s">
        <v>2335</v>
      </c>
      <c r="B487" t="s">
        <v>1373</v>
      </c>
      <c r="C487" t="s">
        <v>2336</v>
      </c>
      <c r="D487" t="s">
        <v>148</v>
      </c>
      <c r="E487" t="s">
        <v>135</v>
      </c>
      <c r="F487" t="s">
        <v>1076</v>
      </c>
      <c r="G487" t="s">
        <v>1077</v>
      </c>
      <c r="H487" t="s">
        <v>128</v>
      </c>
      <c r="I487" s="80" t="s">
        <v>1078</v>
      </c>
      <c r="J487" s="80" t="s">
        <v>970</v>
      </c>
      <c r="K487" t="s">
        <v>720</v>
      </c>
      <c r="L487" t="s">
        <v>129</v>
      </c>
      <c r="M487" t="s">
        <v>129</v>
      </c>
      <c r="N487" t="s">
        <v>129</v>
      </c>
      <c r="O487" s="54">
        <v>45240.450421539354</v>
      </c>
      <c r="P487" s="54">
        <v>45278.482315775465</v>
      </c>
      <c r="Q487" s="2">
        <v>45057</v>
      </c>
      <c r="R487" s="2">
        <v>45091</v>
      </c>
      <c r="S487" s="2">
        <v>45057</v>
      </c>
      <c r="T487" s="2">
        <v>45091</v>
      </c>
      <c r="U487" s="2">
        <v>45254</v>
      </c>
      <c r="V487" s="2">
        <v>45278</v>
      </c>
      <c r="W487">
        <f t="shared" si="28"/>
        <v>11</v>
      </c>
      <c r="X487">
        <f t="shared" si="29"/>
        <v>2023</v>
      </c>
      <c r="Y487">
        <f t="shared" si="30"/>
        <v>12</v>
      </c>
      <c r="Z487">
        <f t="shared" si="31"/>
        <v>2023</v>
      </c>
    </row>
    <row r="488" spans="1:26" x14ac:dyDescent="0.25">
      <c r="A488" s="80" t="s">
        <v>2337</v>
      </c>
      <c r="B488" t="s">
        <v>1373</v>
      </c>
      <c r="C488" t="s">
        <v>2338</v>
      </c>
      <c r="D488" t="s">
        <v>148</v>
      </c>
      <c r="E488" t="s">
        <v>135</v>
      </c>
      <c r="F488" t="s">
        <v>1127</v>
      </c>
      <c r="G488" t="s">
        <v>1077</v>
      </c>
      <c r="H488" t="s">
        <v>128</v>
      </c>
      <c r="I488" s="80" t="s">
        <v>1069</v>
      </c>
      <c r="J488" s="80" t="s">
        <v>970</v>
      </c>
      <c r="K488" t="s">
        <v>720</v>
      </c>
      <c r="L488" t="s">
        <v>129</v>
      </c>
      <c r="M488" t="s">
        <v>129</v>
      </c>
      <c r="N488" t="s">
        <v>129</v>
      </c>
      <c r="O488" s="54">
        <v>45238.678871435186</v>
      </c>
      <c r="P488" s="54">
        <v>45271.826396770834</v>
      </c>
      <c r="Q488" s="2">
        <v>44986</v>
      </c>
      <c r="R488" s="2">
        <v>45291</v>
      </c>
      <c r="S488" s="2">
        <v>44986</v>
      </c>
      <c r="T488" s="2">
        <v>45291</v>
      </c>
      <c r="U488" s="2">
        <v>45246</v>
      </c>
      <c r="V488" s="2">
        <v>45271</v>
      </c>
      <c r="W488">
        <f t="shared" si="28"/>
        <v>11</v>
      </c>
      <c r="X488">
        <f t="shared" si="29"/>
        <v>2023</v>
      </c>
      <c r="Y488">
        <f t="shared" si="30"/>
        <v>12</v>
      </c>
      <c r="Z488">
        <f t="shared" si="31"/>
        <v>2023</v>
      </c>
    </row>
    <row r="489" spans="1:26" x14ac:dyDescent="0.25">
      <c r="A489" s="80" t="s">
        <v>2339</v>
      </c>
      <c r="B489" t="s">
        <v>1373</v>
      </c>
      <c r="C489" t="s">
        <v>2340</v>
      </c>
      <c r="D489" t="s">
        <v>148</v>
      </c>
      <c r="E489" t="s">
        <v>135</v>
      </c>
      <c r="F489" t="s">
        <v>1127</v>
      </c>
      <c r="G489" t="s">
        <v>1077</v>
      </c>
      <c r="H489" t="s">
        <v>128</v>
      </c>
      <c r="I489" s="80" t="s">
        <v>1069</v>
      </c>
      <c r="J489" s="80" t="s">
        <v>970</v>
      </c>
      <c r="K489" t="s">
        <v>720</v>
      </c>
      <c r="L489" t="s">
        <v>129</v>
      </c>
      <c r="M489" t="s">
        <v>129</v>
      </c>
      <c r="N489" t="s">
        <v>129</v>
      </c>
      <c r="O489" s="54">
        <v>45238.67866109954</v>
      </c>
      <c r="P489" s="54">
        <v>45273.344199791667</v>
      </c>
      <c r="Q489" s="2">
        <v>44986</v>
      </c>
      <c r="R489" s="2">
        <v>45291</v>
      </c>
      <c r="S489" s="2">
        <v>44986</v>
      </c>
      <c r="T489" s="2">
        <v>45291</v>
      </c>
      <c r="U489" s="2">
        <v>45246</v>
      </c>
      <c r="V489" s="2">
        <v>45273</v>
      </c>
      <c r="W489">
        <f t="shared" si="28"/>
        <v>11</v>
      </c>
      <c r="X489">
        <f t="shared" si="29"/>
        <v>2023</v>
      </c>
      <c r="Y489">
        <f t="shared" si="30"/>
        <v>12</v>
      </c>
      <c r="Z489">
        <f t="shared" si="31"/>
        <v>2023</v>
      </c>
    </row>
    <row r="490" spans="1:26" x14ac:dyDescent="0.25">
      <c r="A490" s="80" t="s">
        <v>2341</v>
      </c>
      <c r="B490" t="s">
        <v>1373</v>
      </c>
      <c r="C490" t="s">
        <v>2342</v>
      </c>
      <c r="D490" t="s">
        <v>148</v>
      </c>
      <c r="E490" t="s">
        <v>416</v>
      </c>
      <c r="F490" t="s">
        <v>1127</v>
      </c>
      <c r="G490" t="s">
        <v>2343</v>
      </c>
      <c r="H490" t="s">
        <v>212</v>
      </c>
      <c r="I490" s="80" t="s">
        <v>1069</v>
      </c>
      <c r="J490" s="80" t="s">
        <v>970</v>
      </c>
      <c r="K490" t="s">
        <v>720</v>
      </c>
      <c r="L490" t="s">
        <v>129</v>
      </c>
      <c r="M490" t="s">
        <v>129</v>
      </c>
      <c r="N490" t="s">
        <v>129</v>
      </c>
      <c r="O490" s="54">
        <v>45237.726112164353</v>
      </c>
      <c r="P490" s="54">
        <v>45273.344199687497</v>
      </c>
      <c r="Q490" s="2">
        <v>44986</v>
      </c>
      <c r="R490" s="2">
        <v>45291</v>
      </c>
      <c r="S490" s="2">
        <v>44986</v>
      </c>
      <c r="T490" s="2">
        <v>45291</v>
      </c>
      <c r="U490" s="2">
        <v>45246</v>
      </c>
      <c r="V490" s="2">
        <v>45273</v>
      </c>
      <c r="W490">
        <f t="shared" si="28"/>
        <v>11</v>
      </c>
      <c r="X490">
        <f t="shared" si="29"/>
        <v>2023</v>
      </c>
      <c r="Y490">
        <f t="shared" si="30"/>
        <v>12</v>
      </c>
      <c r="Z490">
        <f t="shared" si="31"/>
        <v>2023</v>
      </c>
    </row>
    <row r="491" spans="1:26" x14ac:dyDescent="0.25">
      <c r="A491" s="80" t="s">
        <v>2344</v>
      </c>
      <c r="B491" t="s">
        <v>1373</v>
      </c>
      <c r="C491" t="s">
        <v>2345</v>
      </c>
      <c r="D491" t="s">
        <v>148</v>
      </c>
      <c r="E491" t="s">
        <v>416</v>
      </c>
      <c r="F491" t="s">
        <v>1127</v>
      </c>
      <c r="G491" t="s">
        <v>2343</v>
      </c>
      <c r="H491" t="s">
        <v>212</v>
      </c>
      <c r="I491" s="80" t="s">
        <v>1069</v>
      </c>
      <c r="J491" s="80" t="s">
        <v>970</v>
      </c>
      <c r="K491" t="s">
        <v>720</v>
      </c>
      <c r="L491" t="s">
        <v>129</v>
      </c>
      <c r="M491" t="s">
        <v>129</v>
      </c>
      <c r="N491" t="s">
        <v>129</v>
      </c>
      <c r="O491" s="54">
        <v>45237.725439351852</v>
      </c>
      <c r="P491" s="54">
        <v>45271.826394236108</v>
      </c>
      <c r="Q491" s="2">
        <v>44986</v>
      </c>
      <c r="R491" s="2">
        <v>45291</v>
      </c>
      <c r="S491" s="2">
        <v>44986</v>
      </c>
      <c r="T491" s="2">
        <v>45291</v>
      </c>
      <c r="U491" s="2">
        <v>45246</v>
      </c>
      <c r="V491" s="2">
        <v>45271</v>
      </c>
      <c r="W491">
        <f t="shared" si="28"/>
        <v>11</v>
      </c>
      <c r="X491">
        <f t="shared" si="29"/>
        <v>2023</v>
      </c>
      <c r="Y491">
        <f t="shared" si="30"/>
        <v>12</v>
      </c>
      <c r="Z491">
        <f t="shared" si="31"/>
        <v>2023</v>
      </c>
    </row>
    <row r="492" spans="1:26" x14ac:dyDescent="0.25">
      <c r="A492" s="80" t="s">
        <v>1125</v>
      </c>
      <c r="B492" t="s">
        <v>124</v>
      </c>
      <c r="C492" t="s">
        <v>1126</v>
      </c>
      <c r="D492" t="s">
        <v>148</v>
      </c>
      <c r="E492" t="s">
        <v>127</v>
      </c>
      <c r="F492" t="s">
        <v>1127</v>
      </c>
      <c r="G492" t="s">
        <v>1077</v>
      </c>
      <c r="H492" t="s">
        <v>128</v>
      </c>
      <c r="I492" s="80" t="s">
        <v>1069</v>
      </c>
      <c r="J492" s="80" t="s">
        <v>1032</v>
      </c>
      <c r="K492" t="s">
        <v>720</v>
      </c>
      <c r="L492" t="s">
        <v>129</v>
      </c>
      <c r="M492" t="s">
        <v>129</v>
      </c>
      <c r="N492" t="s">
        <v>129</v>
      </c>
      <c r="O492" s="54">
        <v>45237.647818032405</v>
      </c>
      <c r="P492" s="54">
        <v>45273.344251620372</v>
      </c>
      <c r="Q492" s="2">
        <v>44986</v>
      </c>
      <c r="R492" s="2">
        <v>45291</v>
      </c>
      <c r="S492" s="2">
        <v>44986</v>
      </c>
      <c r="T492" s="2">
        <v>45291</v>
      </c>
      <c r="U492" s="2">
        <v>45244</v>
      </c>
      <c r="V492" s="2">
        <v>45273</v>
      </c>
      <c r="W492">
        <f t="shared" si="28"/>
        <v>11</v>
      </c>
      <c r="X492">
        <f t="shared" si="29"/>
        <v>2023</v>
      </c>
      <c r="Y492">
        <f t="shared" si="30"/>
        <v>12</v>
      </c>
      <c r="Z492">
        <f t="shared" si="31"/>
        <v>2023</v>
      </c>
    </row>
    <row r="493" spans="1:26" x14ac:dyDescent="0.25">
      <c r="A493" s="80" t="s">
        <v>2346</v>
      </c>
      <c r="B493" t="s">
        <v>1348</v>
      </c>
      <c r="C493" t="s">
        <v>2347</v>
      </c>
      <c r="D493" t="s">
        <v>148</v>
      </c>
      <c r="E493" t="s">
        <v>211</v>
      </c>
      <c r="F493" t="s">
        <v>1127</v>
      </c>
      <c r="G493" t="s">
        <v>1088</v>
      </c>
      <c r="H493" t="s">
        <v>128</v>
      </c>
      <c r="I493" s="80" t="s">
        <v>1069</v>
      </c>
      <c r="J493" s="80" t="s">
        <v>970</v>
      </c>
      <c r="K493" t="s">
        <v>720</v>
      </c>
      <c r="L493" t="s">
        <v>129</v>
      </c>
      <c r="M493" t="s">
        <v>129</v>
      </c>
      <c r="N493" t="s">
        <v>129</v>
      </c>
      <c r="O493" s="54">
        <v>45237.634379826392</v>
      </c>
      <c r="P493" s="54">
        <v>45261.529337835651</v>
      </c>
      <c r="Q493" s="2">
        <v>44986</v>
      </c>
      <c r="R493" s="2">
        <v>45291</v>
      </c>
      <c r="S493" s="2">
        <v>44986</v>
      </c>
      <c r="T493" s="2">
        <v>45291</v>
      </c>
      <c r="U493" s="2">
        <v>45247</v>
      </c>
      <c r="V493" s="2">
        <v>45261</v>
      </c>
      <c r="W493">
        <f t="shared" si="28"/>
        <v>11</v>
      </c>
      <c r="X493">
        <f t="shared" si="29"/>
        <v>2023</v>
      </c>
      <c r="Y493">
        <f t="shared" si="30"/>
        <v>12</v>
      </c>
      <c r="Z493">
        <f t="shared" si="31"/>
        <v>2023</v>
      </c>
    </row>
    <row r="494" spans="1:26" x14ac:dyDescent="0.25">
      <c r="A494" s="80" t="s">
        <v>1128</v>
      </c>
      <c r="B494" t="s">
        <v>124</v>
      </c>
      <c r="C494" t="s">
        <v>1129</v>
      </c>
      <c r="D494" t="s">
        <v>148</v>
      </c>
      <c r="E494" t="s">
        <v>416</v>
      </c>
      <c r="F494" t="s">
        <v>1001</v>
      </c>
      <c r="G494" t="s">
        <v>806</v>
      </c>
      <c r="H494" t="s">
        <v>736</v>
      </c>
      <c r="I494" t="s">
        <v>129</v>
      </c>
      <c r="J494" s="80" t="s">
        <v>719</v>
      </c>
      <c r="K494" t="s">
        <v>720</v>
      </c>
      <c r="L494" t="s">
        <v>129</v>
      </c>
      <c r="M494" t="s">
        <v>129</v>
      </c>
      <c r="N494" t="s">
        <v>129</v>
      </c>
      <c r="O494" s="54">
        <v>45237.618307060184</v>
      </c>
      <c r="P494" s="54">
        <v>45364.517874224533</v>
      </c>
      <c r="Q494" s="2">
        <v>44986</v>
      </c>
      <c r="R494" s="2">
        <v>45291</v>
      </c>
      <c r="S494" s="2">
        <v>44986</v>
      </c>
      <c r="T494" s="2">
        <v>45291</v>
      </c>
      <c r="U494" s="2">
        <v>45336</v>
      </c>
      <c r="V494" s="2">
        <v>45364</v>
      </c>
      <c r="W494">
        <f t="shared" si="28"/>
        <v>11</v>
      </c>
      <c r="X494">
        <f t="shared" si="29"/>
        <v>2023</v>
      </c>
      <c r="Y494">
        <f t="shared" si="30"/>
        <v>3</v>
      </c>
      <c r="Z494">
        <f t="shared" si="31"/>
        <v>2024</v>
      </c>
    </row>
    <row r="495" spans="1:26" x14ac:dyDescent="0.25">
      <c r="A495" s="80" t="s">
        <v>2348</v>
      </c>
      <c r="B495" t="s">
        <v>1373</v>
      </c>
      <c r="C495" t="s">
        <v>2349</v>
      </c>
      <c r="D495" t="s">
        <v>148</v>
      </c>
      <c r="E495" t="s">
        <v>950</v>
      </c>
      <c r="F495" t="s">
        <v>1961</v>
      </c>
      <c r="G495" t="s">
        <v>806</v>
      </c>
      <c r="H495" t="s">
        <v>128</v>
      </c>
      <c r="I495" s="80" t="s">
        <v>1918</v>
      </c>
      <c r="J495" s="80" t="s">
        <v>995</v>
      </c>
      <c r="K495" t="s">
        <v>720</v>
      </c>
      <c r="L495" t="s">
        <v>129</v>
      </c>
      <c r="M495" t="s">
        <v>129</v>
      </c>
      <c r="N495" t="s">
        <v>129</v>
      </c>
      <c r="O495" s="54">
        <v>45237.593082175925</v>
      </c>
      <c r="P495" s="54">
        <v>45377.335887951391</v>
      </c>
      <c r="Q495" s="2">
        <v>45343</v>
      </c>
      <c r="R495" s="2">
        <v>45356</v>
      </c>
      <c r="S495" s="2">
        <v>44986</v>
      </c>
      <c r="T495" s="2">
        <v>45291</v>
      </c>
      <c r="U495" s="2">
        <v>45348</v>
      </c>
      <c r="V495" s="2">
        <v>45377</v>
      </c>
      <c r="W495">
        <f t="shared" si="28"/>
        <v>11</v>
      </c>
      <c r="X495">
        <f t="shared" si="29"/>
        <v>2023</v>
      </c>
      <c r="Y495">
        <f t="shared" si="30"/>
        <v>3</v>
      </c>
      <c r="Z495">
        <f t="shared" si="31"/>
        <v>2024</v>
      </c>
    </row>
    <row r="496" spans="1:26" x14ac:dyDescent="0.25">
      <c r="A496" s="80" t="s">
        <v>2351</v>
      </c>
      <c r="B496" t="s">
        <v>1373</v>
      </c>
      <c r="C496" t="s">
        <v>2352</v>
      </c>
      <c r="D496" t="s">
        <v>148</v>
      </c>
      <c r="E496" t="s">
        <v>135</v>
      </c>
      <c r="F496" t="s">
        <v>1651</v>
      </c>
      <c r="G496" t="s">
        <v>806</v>
      </c>
      <c r="H496" t="s">
        <v>128</v>
      </c>
      <c r="I496" s="80" t="s">
        <v>2350</v>
      </c>
      <c r="J496" s="80" t="s">
        <v>995</v>
      </c>
      <c r="K496" t="s">
        <v>720</v>
      </c>
      <c r="L496" t="s">
        <v>129</v>
      </c>
      <c r="M496" t="s">
        <v>129</v>
      </c>
      <c r="N496" t="s">
        <v>129</v>
      </c>
      <c r="O496" s="54">
        <v>45237.468897812498</v>
      </c>
      <c r="P496" s="54">
        <v>45441.403531851851</v>
      </c>
      <c r="Q496" s="2">
        <v>45399</v>
      </c>
      <c r="R496" s="2">
        <v>45412</v>
      </c>
      <c r="S496" s="2">
        <v>45057</v>
      </c>
      <c r="T496" s="2">
        <v>45091</v>
      </c>
      <c r="U496" s="2">
        <v>45404</v>
      </c>
      <c r="V496" s="2">
        <v>45441</v>
      </c>
      <c r="W496">
        <f t="shared" si="28"/>
        <v>11</v>
      </c>
      <c r="X496">
        <f t="shared" si="29"/>
        <v>2023</v>
      </c>
      <c r="Y496">
        <f t="shared" si="30"/>
        <v>5</v>
      </c>
      <c r="Z496">
        <f t="shared" si="31"/>
        <v>2024</v>
      </c>
    </row>
    <row r="497" spans="1:26" x14ac:dyDescent="0.25">
      <c r="A497" s="80" t="s">
        <v>2353</v>
      </c>
      <c r="B497" t="s">
        <v>1348</v>
      </c>
      <c r="C497" t="s">
        <v>2354</v>
      </c>
      <c r="D497" t="s">
        <v>148</v>
      </c>
      <c r="E497" t="s">
        <v>211</v>
      </c>
      <c r="F497" t="s">
        <v>1127</v>
      </c>
      <c r="G497" t="s">
        <v>1104</v>
      </c>
      <c r="H497" t="s">
        <v>128</v>
      </c>
      <c r="I497" s="80" t="s">
        <v>2290</v>
      </c>
      <c r="J497" s="80" t="s">
        <v>970</v>
      </c>
      <c r="K497" t="s">
        <v>720</v>
      </c>
      <c r="L497" t="s">
        <v>129</v>
      </c>
      <c r="M497" t="s">
        <v>129</v>
      </c>
      <c r="N497" t="s">
        <v>129</v>
      </c>
      <c r="O497" s="54">
        <v>45237.379472337961</v>
      </c>
      <c r="P497" s="54">
        <v>45261.529339259258</v>
      </c>
      <c r="Q497" s="2">
        <v>44986</v>
      </c>
      <c r="R497" s="2">
        <v>45291</v>
      </c>
      <c r="S497" s="2">
        <v>44986</v>
      </c>
      <c r="T497" s="2">
        <v>45291</v>
      </c>
      <c r="U497" s="2">
        <v>45239</v>
      </c>
      <c r="V497" s="2">
        <v>45261</v>
      </c>
      <c r="W497">
        <f t="shared" si="28"/>
        <v>11</v>
      </c>
      <c r="X497">
        <f t="shared" si="29"/>
        <v>2023</v>
      </c>
      <c r="Y497">
        <f t="shared" si="30"/>
        <v>12</v>
      </c>
      <c r="Z497">
        <f t="shared" si="31"/>
        <v>2023</v>
      </c>
    </row>
    <row r="498" spans="1:26" x14ac:dyDescent="0.25">
      <c r="A498" s="80" t="s">
        <v>2355</v>
      </c>
      <c r="B498" t="s">
        <v>1373</v>
      </c>
      <c r="C498" t="s">
        <v>2356</v>
      </c>
      <c r="D498" t="s">
        <v>148</v>
      </c>
      <c r="E498" t="s">
        <v>416</v>
      </c>
      <c r="F498" t="s">
        <v>1087</v>
      </c>
      <c r="G498" t="s">
        <v>1088</v>
      </c>
      <c r="H498" t="s">
        <v>128</v>
      </c>
      <c r="I498" s="80" t="s">
        <v>1108</v>
      </c>
      <c r="J498" s="80" t="s">
        <v>970</v>
      </c>
      <c r="K498" t="s">
        <v>720</v>
      </c>
      <c r="L498" t="s">
        <v>129</v>
      </c>
      <c r="M498" t="s">
        <v>129</v>
      </c>
      <c r="N498" t="s">
        <v>129</v>
      </c>
      <c r="O498" s="54">
        <v>45236.654040787034</v>
      </c>
      <c r="P498" s="54">
        <v>45274.514743749998</v>
      </c>
      <c r="Q498" t="s">
        <v>129</v>
      </c>
      <c r="R498" t="s">
        <v>129</v>
      </c>
      <c r="S498" t="s">
        <v>129</v>
      </c>
      <c r="T498" t="s">
        <v>129</v>
      </c>
      <c r="U498" s="2">
        <v>45253</v>
      </c>
      <c r="V498" s="2">
        <v>45274</v>
      </c>
      <c r="W498">
        <f t="shared" si="28"/>
        <v>11</v>
      </c>
      <c r="X498">
        <f t="shared" si="29"/>
        <v>2023</v>
      </c>
      <c r="Y498">
        <f t="shared" si="30"/>
        <v>12</v>
      </c>
      <c r="Z498">
        <f t="shared" si="31"/>
        <v>2023</v>
      </c>
    </row>
    <row r="499" spans="1:26" x14ac:dyDescent="0.25">
      <c r="A499" s="80" t="s">
        <v>2357</v>
      </c>
      <c r="B499" t="s">
        <v>1373</v>
      </c>
      <c r="C499" t="s">
        <v>2358</v>
      </c>
      <c r="D499" t="s">
        <v>148</v>
      </c>
      <c r="E499" t="s">
        <v>416</v>
      </c>
      <c r="F499" t="s">
        <v>1127</v>
      </c>
      <c r="G499" t="s">
        <v>1088</v>
      </c>
      <c r="H499" t="s">
        <v>212</v>
      </c>
      <c r="I499" s="80" t="s">
        <v>1108</v>
      </c>
      <c r="J499" s="80" t="s">
        <v>970</v>
      </c>
      <c r="K499" t="s">
        <v>720</v>
      </c>
      <c r="L499" t="s">
        <v>129</v>
      </c>
      <c r="M499" t="s">
        <v>129</v>
      </c>
      <c r="N499" t="s">
        <v>129</v>
      </c>
      <c r="O499" s="54">
        <v>45236.653606493055</v>
      </c>
      <c r="P499" s="54">
        <v>45261.529342048612</v>
      </c>
      <c r="Q499" s="2">
        <v>44986</v>
      </c>
      <c r="R499" s="2">
        <v>45291</v>
      </c>
      <c r="S499" s="2">
        <v>44986</v>
      </c>
      <c r="T499" s="2">
        <v>45291</v>
      </c>
      <c r="U499" s="2">
        <v>45247</v>
      </c>
      <c r="V499" s="2">
        <v>45261</v>
      </c>
      <c r="W499">
        <f t="shared" si="28"/>
        <v>11</v>
      </c>
      <c r="X499">
        <f t="shared" si="29"/>
        <v>2023</v>
      </c>
      <c r="Y499">
        <f t="shared" si="30"/>
        <v>12</v>
      </c>
      <c r="Z499">
        <f t="shared" si="31"/>
        <v>2023</v>
      </c>
    </row>
    <row r="500" spans="1:26" x14ac:dyDescent="0.25">
      <c r="A500" s="80" t="s">
        <v>2359</v>
      </c>
      <c r="B500" t="s">
        <v>1445</v>
      </c>
      <c r="C500" t="s">
        <v>2360</v>
      </c>
      <c r="D500" t="s">
        <v>148</v>
      </c>
      <c r="E500" t="s">
        <v>416</v>
      </c>
      <c r="F500" t="s">
        <v>50</v>
      </c>
      <c r="G500" t="s">
        <v>102</v>
      </c>
      <c r="H500" t="s">
        <v>128</v>
      </c>
      <c r="I500" s="80" t="s">
        <v>1447</v>
      </c>
      <c r="J500" s="80" t="s">
        <v>1448</v>
      </c>
      <c r="K500" t="s">
        <v>131</v>
      </c>
      <c r="L500" t="s">
        <v>129</v>
      </c>
      <c r="M500" t="s">
        <v>129</v>
      </c>
      <c r="N500" t="s">
        <v>129</v>
      </c>
      <c r="O500" s="54">
        <v>45236.402669710646</v>
      </c>
      <c r="P500" s="54">
        <v>45327.486579618053</v>
      </c>
      <c r="Q500" s="2">
        <v>45295</v>
      </c>
      <c r="R500" s="2">
        <v>44925</v>
      </c>
      <c r="S500" s="2">
        <v>44927</v>
      </c>
      <c r="T500" s="2">
        <v>45291</v>
      </c>
      <c r="U500" s="2">
        <v>45302</v>
      </c>
      <c r="V500" s="2">
        <v>45327</v>
      </c>
      <c r="W500">
        <f t="shared" si="28"/>
        <v>11</v>
      </c>
      <c r="X500">
        <f t="shared" si="29"/>
        <v>2023</v>
      </c>
      <c r="Y500">
        <f t="shared" si="30"/>
        <v>2</v>
      </c>
      <c r="Z500">
        <f t="shared" si="31"/>
        <v>2024</v>
      </c>
    </row>
    <row r="501" spans="1:26" x14ac:dyDescent="0.25">
      <c r="A501" s="80" t="s">
        <v>2361</v>
      </c>
      <c r="B501" t="s">
        <v>1348</v>
      </c>
      <c r="C501" t="s">
        <v>2362</v>
      </c>
      <c r="D501" t="s">
        <v>148</v>
      </c>
      <c r="E501" t="s">
        <v>950</v>
      </c>
      <c r="F501" t="s">
        <v>1127</v>
      </c>
      <c r="G501" t="s">
        <v>1104</v>
      </c>
      <c r="H501" t="s">
        <v>128</v>
      </c>
      <c r="I501" s="80" t="s">
        <v>1069</v>
      </c>
      <c r="J501" s="80" t="s">
        <v>970</v>
      </c>
      <c r="K501" t="s">
        <v>720</v>
      </c>
      <c r="L501" t="s">
        <v>129</v>
      </c>
      <c r="M501" t="s">
        <v>129</v>
      </c>
      <c r="N501" t="s">
        <v>129</v>
      </c>
      <c r="O501" s="54">
        <v>45236.376656527777</v>
      </c>
      <c r="P501" s="54">
        <v>45261.529343252318</v>
      </c>
      <c r="Q501" s="2">
        <v>44986</v>
      </c>
      <c r="R501" s="2">
        <v>45291</v>
      </c>
      <c r="S501" s="2">
        <v>44986</v>
      </c>
      <c r="T501" s="2">
        <v>45291</v>
      </c>
      <c r="U501" s="2">
        <v>45239</v>
      </c>
      <c r="V501" s="2">
        <v>45261</v>
      </c>
      <c r="W501">
        <f t="shared" si="28"/>
        <v>11</v>
      </c>
      <c r="X501">
        <f t="shared" si="29"/>
        <v>2023</v>
      </c>
      <c r="Y501">
        <f t="shared" si="30"/>
        <v>12</v>
      </c>
      <c r="Z501">
        <f t="shared" si="31"/>
        <v>2023</v>
      </c>
    </row>
    <row r="502" spans="1:26" x14ac:dyDescent="0.25">
      <c r="A502" s="80" t="s">
        <v>2363</v>
      </c>
      <c r="B502" t="s">
        <v>1373</v>
      </c>
      <c r="C502" t="s">
        <v>2364</v>
      </c>
      <c r="D502" t="s">
        <v>148</v>
      </c>
      <c r="E502" t="s">
        <v>288</v>
      </c>
      <c r="F502" t="s">
        <v>1087</v>
      </c>
      <c r="G502" t="s">
        <v>1104</v>
      </c>
      <c r="H502" t="s">
        <v>128</v>
      </c>
      <c r="I502" s="80" t="s">
        <v>1108</v>
      </c>
      <c r="J502" s="80" t="s">
        <v>970</v>
      </c>
      <c r="K502" t="s">
        <v>720</v>
      </c>
      <c r="L502" t="s">
        <v>129</v>
      </c>
      <c r="M502" t="s">
        <v>129</v>
      </c>
      <c r="N502" t="s">
        <v>129</v>
      </c>
      <c r="O502" s="54">
        <v>45236.368602303242</v>
      </c>
      <c r="P502" s="54">
        <v>45274.514744942127</v>
      </c>
      <c r="Q502" s="2">
        <v>45141</v>
      </c>
      <c r="R502" s="2">
        <v>45176</v>
      </c>
      <c r="S502" s="2">
        <v>45141</v>
      </c>
      <c r="T502" s="2">
        <v>45176</v>
      </c>
      <c r="U502" s="2">
        <v>45257</v>
      </c>
      <c r="V502" s="2">
        <v>45274</v>
      </c>
      <c r="W502">
        <f t="shared" si="28"/>
        <v>11</v>
      </c>
      <c r="X502">
        <f t="shared" si="29"/>
        <v>2023</v>
      </c>
      <c r="Y502">
        <f t="shared" si="30"/>
        <v>12</v>
      </c>
      <c r="Z502">
        <f t="shared" si="31"/>
        <v>2023</v>
      </c>
    </row>
    <row r="503" spans="1:26" x14ac:dyDescent="0.25">
      <c r="A503" s="80" t="s">
        <v>2365</v>
      </c>
      <c r="B503" t="s">
        <v>1373</v>
      </c>
      <c r="C503" t="s">
        <v>2366</v>
      </c>
      <c r="D503" t="s">
        <v>148</v>
      </c>
      <c r="E503" t="s">
        <v>127</v>
      </c>
      <c r="F503" t="s">
        <v>1087</v>
      </c>
      <c r="G503" t="s">
        <v>1077</v>
      </c>
      <c r="H503" t="s">
        <v>128</v>
      </c>
      <c r="I503" s="80" t="s">
        <v>2332</v>
      </c>
      <c r="J503" s="80" t="s">
        <v>970</v>
      </c>
      <c r="K503" t="s">
        <v>720</v>
      </c>
      <c r="L503" t="s">
        <v>129</v>
      </c>
      <c r="M503" t="s">
        <v>129</v>
      </c>
      <c r="N503" t="s">
        <v>129</v>
      </c>
      <c r="O503" s="54">
        <v>45232.704028275461</v>
      </c>
      <c r="P503" s="54">
        <v>45274.514744907407</v>
      </c>
      <c r="Q503" s="2">
        <v>44986</v>
      </c>
      <c r="R503" s="2">
        <v>45291</v>
      </c>
      <c r="S503" s="2">
        <v>44986</v>
      </c>
      <c r="T503" s="2">
        <v>45291</v>
      </c>
      <c r="U503" s="2">
        <v>45254</v>
      </c>
      <c r="V503" s="2">
        <v>45274</v>
      </c>
      <c r="W503">
        <f t="shared" si="28"/>
        <v>11</v>
      </c>
      <c r="X503">
        <f t="shared" si="29"/>
        <v>2023</v>
      </c>
      <c r="Y503">
        <f t="shared" si="30"/>
        <v>12</v>
      </c>
      <c r="Z503">
        <f t="shared" si="31"/>
        <v>2023</v>
      </c>
    </row>
    <row r="504" spans="1:26" x14ac:dyDescent="0.25">
      <c r="A504" s="80" t="s">
        <v>2367</v>
      </c>
      <c r="B504" t="s">
        <v>1373</v>
      </c>
      <c r="C504" t="s">
        <v>2368</v>
      </c>
      <c r="D504" t="s">
        <v>148</v>
      </c>
      <c r="E504" t="s">
        <v>416</v>
      </c>
      <c r="F504" t="s">
        <v>1127</v>
      </c>
      <c r="G504" t="s">
        <v>1077</v>
      </c>
      <c r="H504" t="s">
        <v>128</v>
      </c>
      <c r="I504" s="80" t="s">
        <v>2332</v>
      </c>
      <c r="J504" s="80" t="s">
        <v>970</v>
      </c>
      <c r="K504" t="s">
        <v>720</v>
      </c>
      <c r="L504" t="s">
        <v>129</v>
      </c>
      <c r="M504" t="s">
        <v>129</v>
      </c>
      <c r="N504" t="s">
        <v>129</v>
      </c>
      <c r="O504" s="54">
        <v>45230.54549128472</v>
      </c>
      <c r="P504" s="54">
        <v>45261.529343391201</v>
      </c>
      <c r="Q504" s="2">
        <v>44986</v>
      </c>
      <c r="R504" s="2">
        <v>45291</v>
      </c>
      <c r="S504" s="2">
        <v>44986</v>
      </c>
      <c r="T504" s="2">
        <v>45291</v>
      </c>
      <c r="U504" s="2">
        <v>45239</v>
      </c>
      <c r="V504" s="2">
        <v>45261</v>
      </c>
      <c r="W504">
        <f t="shared" si="28"/>
        <v>10</v>
      </c>
      <c r="X504">
        <f t="shared" si="29"/>
        <v>2023</v>
      </c>
      <c r="Y504">
        <f t="shared" si="30"/>
        <v>12</v>
      </c>
      <c r="Z504">
        <f t="shared" si="31"/>
        <v>2023</v>
      </c>
    </row>
    <row r="505" spans="1:26" x14ac:dyDescent="0.25">
      <c r="A505" s="80" t="s">
        <v>1132</v>
      </c>
      <c r="B505" t="s">
        <v>124</v>
      </c>
      <c r="C505" t="s">
        <v>1133</v>
      </c>
      <c r="D505" t="s">
        <v>148</v>
      </c>
      <c r="E505" t="s">
        <v>127</v>
      </c>
      <c r="F505" t="s">
        <v>1087</v>
      </c>
      <c r="G505" t="s">
        <v>1077</v>
      </c>
      <c r="H505" t="s">
        <v>736</v>
      </c>
      <c r="I505" s="80" t="s">
        <v>1134</v>
      </c>
      <c r="J505" s="80" t="s">
        <v>1032</v>
      </c>
      <c r="K505" t="s">
        <v>720</v>
      </c>
      <c r="L505" t="s">
        <v>129</v>
      </c>
      <c r="M505" t="s">
        <v>129</v>
      </c>
      <c r="N505" t="s">
        <v>129</v>
      </c>
      <c r="O505" s="54">
        <v>45226.547525925926</v>
      </c>
      <c r="P505" s="54">
        <v>45274.514741724539</v>
      </c>
      <c r="Q505" s="2">
        <v>44986</v>
      </c>
      <c r="R505" s="2">
        <v>45291</v>
      </c>
      <c r="S505" s="2">
        <v>44986</v>
      </c>
      <c r="T505" s="2">
        <v>45291</v>
      </c>
      <c r="U505" s="2">
        <v>45253</v>
      </c>
      <c r="V505" s="2">
        <v>45274</v>
      </c>
      <c r="W505">
        <f t="shared" si="28"/>
        <v>10</v>
      </c>
      <c r="X505">
        <f t="shared" si="29"/>
        <v>2023</v>
      </c>
      <c r="Y505">
        <f t="shared" si="30"/>
        <v>12</v>
      </c>
      <c r="Z505">
        <f t="shared" si="31"/>
        <v>2023</v>
      </c>
    </row>
    <row r="506" spans="1:26" x14ac:dyDescent="0.25">
      <c r="A506" s="80" t="s">
        <v>1135</v>
      </c>
      <c r="B506" t="s">
        <v>124</v>
      </c>
      <c r="C506" t="s">
        <v>1136</v>
      </c>
      <c r="D506" t="s">
        <v>148</v>
      </c>
      <c r="E506" t="s">
        <v>127</v>
      </c>
      <c r="F506" t="s">
        <v>1087</v>
      </c>
      <c r="G506" t="s">
        <v>1077</v>
      </c>
      <c r="H506" t="s">
        <v>736</v>
      </c>
      <c r="I506" s="80" t="s">
        <v>1134</v>
      </c>
      <c r="J506" s="80" t="s">
        <v>1032</v>
      </c>
      <c r="K506" t="s">
        <v>720</v>
      </c>
      <c r="L506" t="s">
        <v>129</v>
      </c>
      <c r="M506" t="s">
        <v>129</v>
      </c>
      <c r="N506" t="s">
        <v>129</v>
      </c>
      <c r="O506" s="54">
        <v>45226.537878182869</v>
      </c>
      <c r="P506" s="54">
        <v>45279.419026342592</v>
      </c>
      <c r="Q506" s="2">
        <v>44986</v>
      </c>
      <c r="R506" s="2">
        <v>45291</v>
      </c>
      <c r="S506" s="2">
        <v>44986</v>
      </c>
      <c r="T506" s="2">
        <v>45291</v>
      </c>
      <c r="U506" s="2">
        <v>45254</v>
      </c>
      <c r="V506" s="2">
        <v>45279</v>
      </c>
      <c r="W506">
        <f t="shared" si="28"/>
        <v>10</v>
      </c>
      <c r="X506">
        <f t="shared" si="29"/>
        <v>2023</v>
      </c>
      <c r="Y506">
        <f t="shared" si="30"/>
        <v>12</v>
      </c>
      <c r="Z506">
        <f t="shared" si="31"/>
        <v>2023</v>
      </c>
    </row>
    <row r="507" spans="1:26" x14ac:dyDescent="0.25">
      <c r="A507" s="80" t="s">
        <v>2369</v>
      </c>
      <c r="B507" t="s">
        <v>1373</v>
      </c>
      <c r="C507" t="s">
        <v>2370</v>
      </c>
      <c r="D507" t="s">
        <v>148</v>
      </c>
      <c r="E507" t="s">
        <v>950</v>
      </c>
      <c r="F507" t="s">
        <v>1662</v>
      </c>
      <c r="G507" t="s">
        <v>874</v>
      </c>
      <c r="H507" t="s">
        <v>128</v>
      </c>
      <c r="I507" s="80" t="s">
        <v>1670</v>
      </c>
      <c r="J507" s="80" t="s">
        <v>995</v>
      </c>
      <c r="K507" t="s">
        <v>720</v>
      </c>
      <c r="L507" t="s">
        <v>129</v>
      </c>
      <c r="M507" t="s">
        <v>129</v>
      </c>
      <c r="N507" t="s">
        <v>129</v>
      </c>
      <c r="O507" s="54">
        <v>45225.572586284725</v>
      </c>
      <c r="P507" s="54">
        <v>45404.365152384256</v>
      </c>
      <c r="Q507" s="2">
        <v>45372</v>
      </c>
      <c r="R507" s="2">
        <v>45398</v>
      </c>
      <c r="S507" s="2">
        <v>44986</v>
      </c>
      <c r="T507" s="2">
        <v>45291</v>
      </c>
      <c r="U507" s="2">
        <v>45373</v>
      </c>
      <c r="V507" s="2">
        <v>45404</v>
      </c>
      <c r="W507">
        <f t="shared" si="28"/>
        <v>10</v>
      </c>
      <c r="X507">
        <f t="shared" si="29"/>
        <v>2023</v>
      </c>
      <c r="Y507">
        <f t="shared" si="30"/>
        <v>4</v>
      </c>
      <c r="Z507">
        <f t="shared" si="31"/>
        <v>2024</v>
      </c>
    </row>
    <row r="508" spans="1:26" x14ac:dyDescent="0.25">
      <c r="A508" s="80" t="s">
        <v>2371</v>
      </c>
      <c r="B508" t="s">
        <v>1373</v>
      </c>
      <c r="C508" t="s">
        <v>2372</v>
      </c>
      <c r="D508" t="s">
        <v>148</v>
      </c>
      <c r="E508" t="s">
        <v>416</v>
      </c>
      <c r="F508" t="s">
        <v>1087</v>
      </c>
      <c r="G508" t="s">
        <v>1088</v>
      </c>
      <c r="H508" t="s">
        <v>128</v>
      </c>
      <c r="I508" s="80" t="s">
        <v>2373</v>
      </c>
      <c r="J508" s="80" t="s">
        <v>970</v>
      </c>
      <c r="K508" t="s">
        <v>720</v>
      </c>
      <c r="L508" t="s">
        <v>129</v>
      </c>
      <c r="M508" t="s">
        <v>129</v>
      </c>
      <c r="N508" t="s">
        <v>129</v>
      </c>
      <c r="O508" s="54">
        <v>45225.572348912036</v>
      </c>
      <c r="P508" s="54">
        <v>45274.514746701389</v>
      </c>
      <c r="Q508" s="2">
        <v>44986</v>
      </c>
      <c r="R508" s="2">
        <v>45291</v>
      </c>
      <c r="S508" s="2">
        <v>44986</v>
      </c>
      <c r="T508" s="2">
        <v>45291</v>
      </c>
      <c r="U508" s="2">
        <v>45257</v>
      </c>
      <c r="V508" s="2">
        <v>45274</v>
      </c>
      <c r="W508">
        <f t="shared" si="28"/>
        <v>10</v>
      </c>
      <c r="X508">
        <f t="shared" si="29"/>
        <v>2023</v>
      </c>
      <c r="Y508">
        <f t="shared" si="30"/>
        <v>12</v>
      </c>
      <c r="Z508">
        <f t="shared" si="31"/>
        <v>2023</v>
      </c>
    </row>
    <row r="509" spans="1:26" x14ac:dyDescent="0.25">
      <c r="A509" s="80" t="s">
        <v>2374</v>
      </c>
      <c r="B509" t="s">
        <v>1373</v>
      </c>
      <c r="C509" t="s">
        <v>2375</v>
      </c>
      <c r="D509" t="s">
        <v>148</v>
      </c>
      <c r="E509" t="s">
        <v>416</v>
      </c>
      <c r="F509" t="s">
        <v>1127</v>
      </c>
      <c r="G509" t="s">
        <v>1088</v>
      </c>
      <c r="H509" t="s">
        <v>212</v>
      </c>
      <c r="I509" s="80" t="s">
        <v>2373</v>
      </c>
      <c r="J509" s="80" t="s">
        <v>970</v>
      </c>
      <c r="K509" t="s">
        <v>720</v>
      </c>
      <c r="L509" t="s">
        <v>129</v>
      </c>
      <c r="M509" t="s">
        <v>129</v>
      </c>
      <c r="N509" t="s">
        <v>129</v>
      </c>
      <c r="O509" s="54">
        <v>45225.5720137963</v>
      </c>
      <c r="P509" s="54">
        <v>45261.529354189814</v>
      </c>
      <c r="Q509" s="2">
        <v>44986</v>
      </c>
      <c r="R509" s="2">
        <v>45291</v>
      </c>
      <c r="S509" s="2">
        <v>44986</v>
      </c>
      <c r="T509" s="2">
        <v>45291</v>
      </c>
      <c r="U509" s="2">
        <v>45250</v>
      </c>
      <c r="V509" s="2">
        <v>45261</v>
      </c>
      <c r="W509">
        <f t="shared" si="28"/>
        <v>10</v>
      </c>
      <c r="X509">
        <f t="shared" si="29"/>
        <v>2023</v>
      </c>
      <c r="Y509">
        <f t="shared" si="30"/>
        <v>12</v>
      </c>
      <c r="Z509">
        <f t="shared" si="31"/>
        <v>2023</v>
      </c>
    </row>
    <row r="510" spans="1:26" x14ac:dyDescent="0.25">
      <c r="A510" s="80" t="s">
        <v>2376</v>
      </c>
      <c r="B510" t="s">
        <v>1373</v>
      </c>
      <c r="C510" t="s">
        <v>2377</v>
      </c>
      <c r="D510" t="s">
        <v>148</v>
      </c>
      <c r="E510" t="s">
        <v>135</v>
      </c>
      <c r="F510" t="s">
        <v>1463</v>
      </c>
      <c r="G510" t="s">
        <v>806</v>
      </c>
      <c r="H510" t="s">
        <v>128</v>
      </c>
      <c r="I510" s="80" t="s">
        <v>2262</v>
      </c>
      <c r="J510" s="80" t="s">
        <v>995</v>
      </c>
      <c r="K510" t="s">
        <v>720</v>
      </c>
      <c r="L510" t="s">
        <v>2378</v>
      </c>
      <c r="M510" t="s">
        <v>129</v>
      </c>
      <c r="N510" t="s">
        <v>129</v>
      </c>
      <c r="O510" s="54">
        <v>45225.568653576389</v>
      </c>
      <c r="P510" s="54">
        <v>45456.580206851853</v>
      </c>
      <c r="Q510" s="2">
        <v>45412</v>
      </c>
      <c r="R510" s="2">
        <v>45454</v>
      </c>
      <c r="S510" s="2">
        <v>44986</v>
      </c>
      <c r="T510" s="2">
        <v>45291</v>
      </c>
      <c r="U510" s="2">
        <v>45419</v>
      </c>
      <c r="V510" s="2">
        <v>45456</v>
      </c>
      <c r="W510">
        <f t="shared" si="28"/>
        <v>10</v>
      </c>
      <c r="X510">
        <f t="shared" si="29"/>
        <v>2023</v>
      </c>
      <c r="Y510">
        <f t="shared" si="30"/>
        <v>6</v>
      </c>
      <c r="Z510">
        <f t="shared" si="31"/>
        <v>2024</v>
      </c>
    </row>
    <row r="511" spans="1:26" x14ac:dyDescent="0.25">
      <c r="A511" s="80" t="s">
        <v>2379</v>
      </c>
      <c r="B511" t="s">
        <v>1373</v>
      </c>
      <c r="C511" t="s">
        <v>2380</v>
      </c>
      <c r="D511" t="s">
        <v>148</v>
      </c>
      <c r="E511" t="s">
        <v>211</v>
      </c>
      <c r="F511" t="s">
        <v>1127</v>
      </c>
      <c r="G511" t="s">
        <v>1077</v>
      </c>
      <c r="H511" t="s">
        <v>128</v>
      </c>
      <c r="I511" s="80" t="s">
        <v>1108</v>
      </c>
      <c r="J511" s="80" t="s">
        <v>970</v>
      </c>
      <c r="K511" t="s">
        <v>720</v>
      </c>
      <c r="L511" t="s">
        <v>129</v>
      </c>
      <c r="M511" t="s">
        <v>129</v>
      </c>
      <c r="N511" t="s">
        <v>129</v>
      </c>
      <c r="O511" s="54">
        <v>45225.561137303244</v>
      </c>
      <c r="P511" s="54">
        <v>45261.529354189814</v>
      </c>
      <c r="Q511" s="2">
        <v>44986</v>
      </c>
      <c r="R511" s="2">
        <v>45291</v>
      </c>
      <c r="S511" s="2">
        <v>44986</v>
      </c>
      <c r="T511" s="2">
        <v>45291</v>
      </c>
      <c r="U511" s="2">
        <v>45240</v>
      </c>
      <c r="V511" s="2">
        <v>45261</v>
      </c>
      <c r="W511">
        <f t="shared" si="28"/>
        <v>10</v>
      </c>
      <c r="X511">
        <f t="shared" si="29"/>
        <v>2023</v>
      </c>
      <c r="Y511">
        <f t="shared" si="30"/>
        <v>12</v>
      </c>
      <c r="Z511">
        <f t="shared" si="31"/>
        <v>2023</v>
      </c>
    </row>
    <row r="512" spans="1:26" x14ac:dyDescent="0.25">
      <c r="A512" s="80" t="s">
        <v>2381</v>
      </c>
      <c r="B512" t="s">
        <v>1373</v>
      </c>
      <c r="C512" t="s">
        <v>2382</v>
      </c>
      <c r="D512" t="s">
        <v>148</v>
      </c>
      <c r="E512" t="s">
        <v>416</v>
      </c>
      <c r="F512" t="s">
        <v>1087</v>
      </c>
      <c r="G512" t="s">
        <v>1104</v>
      </c>
      <c r="H512" t="s">
        <v>128</v>
      </c>
      <c r="I512" s="80" t="s">
        <v>1078</v>
      </c>
      <c r="J512" s="80" t="s">
        <v>970</v>
      </c>
      <c r="K512" t="s">
        <v>720</v>
      </c>
      <c r="L512" t="s">
        <v>129</v>
      </c>
      <c r="M512" t="s">
        <v>129</v>
      </c>
      <c r="N512" t="s">
        <v>129</v>
      </c>
      <c r="O512" s="54">
        <v>45223.418307222222</v>
      </c>
      <c r="P512" s="54">
        <v>45274.514749502312</v>
      </c>
      <c r="Q512" s="2">
        <v>45127</v>
      </c>
      <c r="R512" s="2">
        <v>45162</v>
      </c>
      <c r="S512" s="2">
        <v>45127</v>
      </c>
      <c r="T512" s="2">
        <v>45162</v>
      </c>
      <c r="U512" s="2">
        <v>45254</v>
      </c>
      <c r="V512" s="2">
        <v>45274</v>
      </c>
      <c r="W512">
        <f t="shared" si="28"/>
        <v>10</v>
      </c>
      <c r="X512">
        <f t="shared" si="29"/>
        <v>2023</v>
      </c>
      <c r="Y512">
        <f t="shared" si="30"/>
        <v>12</v>
      </c>
      <c r="Z512">
        <f t="shared" si="31"/>
        <v>2023</v>
      </c>
    </row>
    <row r="513" spans="1:26" x14ac:dyDescent="0.25">
      <c r="A513" s="80" t="s">
        <v>2383</v>
      </c>
      <c r="B513" t="s">
        <v>1373</v>
      </c>
      <c r="C513" t="s">
        <v>2384</v>
      </c>
      <c r="D513" t="s">
        <v>148</v>
      </c>
      <c r="E513" t="s">
        <v>127</v>
      </c>
      <c r="F513" t="s">
        <v>1076</v>
      </c>
      <c r="G513" t="s">
        <v>1077</v>
      </c>
      <c r="H513" t="s">
        <v>128</v>
      </c>
      <c r="I513" s="80" t="s">
        <v>2290</v>
      </c>
      <c r="J513" s="80" t="s">
        <v>970</v>
      </c>
      <c r="K513" t="s">
        <v>720</v>
      </c>
      <c r="L513" t="s">
        <v>129</v>
      </c>
      <c r="M513" t="s">
        <v>129</v>
      </c>
      <c r="N513" t="s">
        <v>129</v>
      </c>
      <c r="O513" s="54">
        <v>45222.461438182872</v>
      </c>
      <c r="P513" s="54">
        <v>45314.695272060184</v>
      </c>
      <c r="Q513" s="2">
        <v>44986</v>
      </c>
      <c r="R513" s="2">
        <v>45291</v>
      </c>
      <c r="S513" s="2">
        <v>44986</v>
      </c>
      <c r="T513" s="2">
        <v>45291</v>
      </c>
      <c r="U513" s="2">
        <v>45271</v>
      </c>
      <c r="V513" s="2">
        <v>45314</v>
      </c>
      <c r="W513">
        <f t="shared" si="28"/>
        <v>10</v>
      </c>
      <c r="X513">
        <f t="shared" si="29"/>
        <v>2023</v>
      </c>
      <c r="Y513">
        <f t="shared" si="30"/>
        <v>1</v>
      </c>
      <c r="Z513">
        <f t="shared" si="31"/>
        <v>2024</v>
      </c>
    </row>
    <row r="514" spans="1:26" x14ac:dyDescent="0.25">
      <c r="A514" s="80" t="s">
        <v>2385</v>
      </c>
      <c r="B514" t="s">
        <v>1348</v>
      </c>
      <c r="C514" t="s">
        <v>2386</v>
      </c>
      <c r="D514" t="s">
        <v>148</v>
      </c>
      <c r="E514" t="s">
        <v>127</v>
      </c>
      <c r="F514" t="s">
        <v>24</v>
      </c>
      <c r="G514" t="s">
        <v>2317</v>
      </c>
      <c r="H514" t="s">
        <v>128</v>
      </c>
      <c r="I514" s="80" t="s">
        <v>2387</v>
      </c>
      <c r="J514" s="80" t="s">
        <v>2242</v>
      </c>
      <c r="K514" t="s">
        <v>131</v>
      </c>
      <c r="L514" t="s">
        <v>129</v>
      </c>
      <c r="M514" t="s">
        <v>129</v>
      </c>
      <c r="N514" t="s">
        <v>129</v>
      </c>
      <c r="O514" s="54">
        <v>45218.538449155094</v>
      </c>
      <c r="P514" s="54">
        <v>45246.66612519676</v>
      </c>
      <c r="Q514" s="2">
        <v>44986</v>
      </c>
      <c r="R514" s="2">
        <v>45260</v>
      </c>
      <c r="S514" s="2">
        <v>44986</v>
      </c>
      <c r="T514" s="2">
        <v>45260</v>
      </c>
      <c r="U514" s="2">
        <v>45225</v>
      </c>
      <c r="V514" s="2">
        <v>45246</v>
      </c>
      <c r="W514">
        <f t="shared" ref="W514:W577" si="32">MONTH(O514)</f>
        <v>10</v>
      </c>
      <c r="X514">
        <f t="shared" ref="X514:X577" si="33">YEAR(O514)</f>
        <v>2023</v>
      </c>
      <c r="Y514">
        <f t="shared" ref="Y514:Y577" si="34">IFERROR(MONTH(P514),0)</f>
        <v>11</v>
      </c>
      <c r="Z514">
        <f t="shared" ref="Z514:Z577" si="35">IFERROR(YEAR(P514),0)</f>
        <v>2023</v>
      </c>
    </row>
    <row r="515" spans="1:26" x14ac:dyDescent="0.25">
      <c r="A515" s="80" t="s">
        <v>1149</v>
      </c>
      <c r="B515" t="s">
        <v>124</v>
      </c>
      <c r="C515" t="s">
        <v>1150</v>
      </c>
      <c r="D515" t="s">
        <v>148</v>
      </c>
      <c r="E515" t="s">
        <v>416</v>
      </c>
      <c r="F515" t="s">
        <v>1151</v>
      </c>
      <c r="G515" t="s">
        <v>1104</v>
      </c>
      <c r="H515" t="s">
        <v>128</v>
      </c>
      <c r="I515" s="80" t="s">
        <v>1069</v>
      </c>
      <c r="J515" s="80" t="s">
        <v>1032</v>
      </c>
      <c r="K515" t="s">
        <v>720</v>
      </c>
      <c r="L515" t="s">
        <v>129</v>
      </c>
      <c r="M515" t="s">
        <v>129</v>
      </c>
      <c r="N515" t="s">
        <v>129</v>
      </c>
      <c r="O515" s="54">
        <v>45218.363599247685</v>
      </c>
      <c r="P515" s="54">
        <v>45232.425385694442</v>
      </c>
      <c r="Q515" s="2">
        <v>44986</v>
      </c>
      <c r="R515" s="2">
        <v>45291</v>
      </c>
      <c r="S515" s="2">
        <v>44986</v>
      </c>
      <c r="T515" s="2">
        <v>45291</v>
      </c>
      <c r="U515" s="2">
        <v>45218</v>
      </c>
      <c r="V515" s="2">
        <v>45232</v>
      </c>
      <c r="W515">
        <f t="shared" si="32"/>
        <v>10</v>
      </c>
      <c r="X515">
        <f t="shared" si="33"/>
        <v>2023</v>
      </c>
      <c r="Y515">
        <f t="shared" si="34"/>
        <v>11</v>
      </c>
      <c r="Z515">
        <f t="shared" si="35"/>
        <v>2023</v>
      </c>
    </row>
    <row r="516" spans="1:26" x14ac:dyDescent="0.25">
      <c r="A516" s="80" t="s">
        <v>2388</v>
      </c>
      <c r="B516" t="s">
        <v>1373</v>
      </c>
      <c r="C516" t="s">
        <v>2389</v>
      </c>
      <c r="D516" t="s">
        <v>148</v>
      </c>
      <c r="E516" t="s">
        <v>416</v>
      </c>
      <c r="F516" t="s">
        <v>1076</v>
      </c>
      <c r="G516" t="s">
        <v>1088</v>
      </c>
      <c r="H516" t="s">
        <v>128</v>
      </c>
      <c r="I516" s="80" t="s">
        <v>1039</v>
      </c>
      <c r="J516" s="80" t="s">
        <v>970</v>
      </c>
      <c r="K516" t="s">
        <v>720</v>
      </c>
      <c r="L516" t="s">
        <v>129</v>
      </c>
      <c r="M516" t="s">
        <v>129</v>
      </c>
      <c r="N516" t="s">
        <v>129</v>
      </c>
      <c r="O516" s="54">
        <v>45217.668303113423</v>
      </c>
      <c r="P516" s="54">
        <v>45309.671401805557</v>
      </c>
      <c r="Q516" s="2">
        <v>44986</v>
      </c>
      <c r="R516" s="2">
        <v>45291</v>
      </c>
      <c r="S516" s="2">
        <v>44986</v>
      </c>
      <c r="T516" s="2">
        <v>45291</v>
      </c>
      <c r="U516" s="2">
        <v>45271</v>
      </c>
      <c r="V516" s="2">
        <v>45309</v>
      </c>
      <c r="W516">
        <f t="shared" si="32"/>
        <v>10</v>
      </c>
      <c r="X516">
        <f t="shared" si="33"/>
        <v>2023</v>
      </c>
      <c r="Y516">
        <f t="shared" si="34"/>
        <v>1</v>
      </c>
      <c r="Z516">
        <f t="shared" si="35"/>
        <v>2024</v>
      </c>
    </row>
    <row r="517" spans="1:26" x14ac:dyDescent="0.25">
      <c r="A517" s="80" t="s">
        <v>2390</v>
      </c>
      <c r="B517" t="s">
        <v>1373</v>
      </c>
      <c r="C517" t="s">
        <v>2391</v>
      </c>
      <c r="D517" t="s">
        <v>148</v>
      </c>
      <c r="E517" t="s">
        <v>416</v>
      </c>
      <c r="F517" t="s">
        <v>1076</v>
      </c>
      <c r="G517" t="s">
        <v>1088</v>
      </c>
      <c r="H517" t="s">
        <v>128</v>
      </c>
      <c r="I517" s="80" t="s">
        <v>1039</v>
      </c>
      <c r="J517" s="80" t="s">
        <v>970</v>
      </c>
      <c r="K517" t="s">
        <v>720</v>
      </c>
      <c r="L517" t="s">
        <v>129</v>
      </c>
      <c r="M517" t="s">
        <v>129</v>
      </c>
      <c r="N517" t="s">
        <v>129</v>
      </c>
      <c r="O517" s="54">
        <v>45217.667759548611</v>
      </c>
      <c r="P517" s="54">
        <v>45309.671398784725</v>
      </c>
      <c r="Q517" s="2">
        <v>44986</v>
      </c>
      <c r="R517" s="2">
        <v>45291</v>
      </c>
      <c r="S517" s="2">
        <v>44986</v>
      </c>
      <c r="T517" s="2">
        <v>45291</v>
      </c>
      <c r="U517" s="2">
        <v>45271</v>
      </c>
      <c r="V517" s="2">
        <v>45309</v>
      </c>
      <c r="W517">
        <f t="shared" si="32"/>
        <v>10</v>
      </c>
      <c r="X517">
        <f t="shared" si="33"/>
        <v>2023</v>
      </c>
      <c r="Y517">
        <f t="shared" si="34"/>
        <v>1</v>
      </c>
      <c r="Z517">
        <f t="shared" si="35"/>
        <v>2024</v>
      </c>
    </row>
    <row r="518" spans="1:26" x14ac:dyDescent="0.25">
      <c r="A518" s="80" t="s">
        <v>2392</v>
      </c>
      <c r="B518" t="s">
        <v>1373</v>
      </c>
      <c r="C518" t="s">
        <v>2393</v>
      </c>
      <c r="D518" t="s">
        <v>148</v>
      </c>
      <c r="E518" t="s">
        <v>127</v>
      </c>
      <c r="F518" t="s">
        <v>29</v>
      </c>
      <c r="G518" t="s">
        <v>2317</v>
      </c>
      <c r="H518" t="s">
        <v>212</v>
      </c>
      <c r="I518" s="80" t="s">
        <v>2394</v>
      </c>
      <c r="J518" s="80" t="s">
        <v>2395</v>
      </c>
      <c r="K518" t="s">
        <v>131</v>
      </c>
      <c r="L518" t="s">
        <v>129</v>
      </c>
      <c r="M518" t="s">
        <v>129</v>
      </c>
      <c r="N518" t="s">
        <v>129</v>
      </c>
      <c r="O518" s="54">
        <v>45217.636146493052</v>
      </c>
      <c r="P518" s="54">
        <v>45320.341569525466</v>
      </c>
      <c r="Q518" s="2">
        <v>45274</v>
      </c>
      <c r="R518" s="2">
        <v>45294</v>
      </c>
      <c r="S518" t="s">
        <v>129</v>
      </c>
      <c r="T518" t="s">
        <v>129</v>
      </c>
      <c r="U518" s="2">
        <v>45279</v>
      </c>
      <c r="V518" s="2">
        <v>45320</v>
      </c>
      <c r="W518">
        <f t="shared" si="32"/>
        <v>10</v>
      </c>
      <c r="X518">
        <f t="shared" si="33"/>
        <v>2023</v>
      </c>
      <c r="Y518">
        <f t="shared" si="34"/>
        <v>1</v>
      </c>
      <c r="Z518">
        <f t="shared" si="35"/>
        <v>2024</v>
      </c>
    </row>
    <row r="519" spans="1:26" x14ac:dyDescent="0.25">
      <c r="A519" s="80" t="s">
        <v>2396</v>
      </c>
      <c r="B519" t="s">
        <v>1373</v>
      </c>
      <c r="C519" t="s">
        <v>2397</v>
      </c>
      <c r="D519" t="s">
        <v>148</v>
      </c>
      <c r="E519" t="s">
        <v>416</v>
      </c>
      <c r="F519" t="s">
        <v>1127</v>
      </c>
      <c r="G519" t="s">
        <v>1088</v>
      </c>
      <c r="H519" t="s">
        <v>128</v>
      </c>
      <c r="I519" s="80" t="s">
        <v>2398</v>
      </c>
      <c r="J519" s="80" t="s">
        <v>970</v>
      </c>
      <c r="K519" t="s">
        <v>720</v>
      </c>
      <c r="L519" t="s">
        <v>129</v>
      </c>
      <c r="M519" t="s">
        <v>129</v>
      </c>
      <c r="N519" t="s">
        <v>129</v>
      </c>
      <c r="O519" s="54">
        <v>45217.630185601854</v>
      </c>
      <c r="P519" s="54">
        <v>45261.529355104169</v>
      </c>
      <c r="Q519" s="2">
        <v>44986</v>
      </c>
      <c r="R519" s="2">
        <v>45291</v>
      </c>
      <c r="S519" s="2">
        <v>44986</v>
      </c>
      <c r="T519" s="2">
        <v>45291</v>
      </c>
      <c r="U519" s="2">
        <v>45244</v>
      </c>
      <c r="V519" s="2">
        <v>45261</v>
      </c>
      <c r="W519">
        <f t="shared" si="32"/>
        <v>10</v>
      </c>
      <c r="X519">
        <f t="shared" si="33"/>
        <v>2023</v>
      </c>
      <c r="Y519">
        <f t="shared" si="34"/>
        <v>12</v>
      </c>
      <c r="Z519">
        <f t="shared" si="35"/>
        <v>2023</v>
      </c>
    </row>
    <row r="520" spans="1:26" x14ac:dyDescent="0.25">
      <c r="A520" s="80" t="s">
        <v>2399</v>
      </c>
      <c r="B520" t="s">
        <v>1373</v>
      </c>
      <c r="C520" t="s">
        <v>2400</v>
      </c>
      <c r="D520" t="s">
        <v>148</v>
      </c>
      <c r="E520" t="s">
        <v>950</v>
      </c>
      <c r="F520" t="s">
        <v>26</v>
      </c>
      <c r="G520" t="s">
        <v>1098</v>
      </c>
      <c r="H520" t="s">
        <v>212</v>
      </c>
      <c r="I520" s="80" t="s">
        <v>2401</v>
      </c>
      <c r="J520" s="80" t="s">
        <v>555</v>
      </c>
      <c r="K520" t="s">
        <v>131</v>
      </c>
      <c r="L520" t="s">
        <v>129</v>
      </c>
      <c r="M520" t="s">
        <v>129</v>
      </c>
      <c r="N520" t="s">
        <v>129</v>
      </c>
      <c r="O520" s="54">
        <v>45216.818856319442</v>
      </c>
      <c r="P520" s="54">
        <v>45271.53643940972</v>
      </c>
      <c r="Q520" s="2">
        <v>45119</v>
      </c>
      <c r="R520" s="2">
        <v>45119</v>
      </c>
      <c r="S520" s="2">
        <v>44986</v>
      </c>
      <c r="T520" s="2">
        <v>45291</v>
      </c>
      <c r="U520" s="2">
        <v>45232</v>
      </c>
      <c r="V520" s="2">
        <v>45271</v>
      </c>
      <c r="W520">
        <f t="shared" si="32"/>
        <v>10</v>
      </c>
      <c r="X520">
        <f t="shared" si="33"/>
        <v>2023</v>
      </c>
      <c r="Y520">
        <f t="shared" si="34"/>
        <v>12</v>
      </c>
      <c r="Z520">
        <f t="shared" si="35"/>
        <v>2023</v>
      </c>
    </row>
    <row r="521" spans="1:26" x14ac:dyDescent="0.25">
      <c r="A521" s="80" t="s">
        <v>2402</v>
      </c>
      <c r="B521" t="s">
        <v>1373</v>
      </c>
      <c r="C521" t="s">
        <v>2403</v>
      </c>
      <c r="D521" t="s">
        <v>148</v>
      </c>
      <c r="E521" t="s">
        <v>135</v>
      </c>
      <c r="F521" t="s">
        <v>1162</v>
      </c>
      <c r="G521" t="s">
        <v>1077</v>
      </c>
      <c r="H521" t="s">
        <v>128</v>
      </c>
      <c r="I521" s="80" t="s">
        <v>1069</v>
      </c>
      <c r="J521" s="80" t="s">
        <v>970</v>
      </c>
      <c r="K521" t="s">
        <v>720</v>
      </c>
      <c r="L521" t="s">
        <v>129</v>
      </c>
      <c r="M521" t="s">
        <v>129</v>
      </c>
      <c r="N521" t="s">
        <v>129</v>
      </c>
      <c r="O521" s="54">
        <v>45216.661627199072</v>
      </c>
      <c r="P521" s="54">
        <v>45246.706528263887</v>
      </c>
      <c r="Q521" s="2">
        <v>44986</v>
      </c>
      <c r="R521" s="2">
        <v>45291</v>
      </c>
      <c r="S521" s="2">
        <v>44986</v>
      </c>
      <c r="T521" s="2">
        <v>45291</v>
      </c>
      <c r="U521" s="2">
        <v>45225</v>
      </c>
      <c r="V521" s="2">
        <v>45246</v>
      </c>
      <c r="W521">
        <f t="shared" si="32"/>
        <v>10</v>
      </c>
      <c r="X521">
        <f t="shared" si="33"/>
        <v>2023</v>
      </c>
      <c r="Y521">
        <f t="shared" si="34"/>
        <v>11</v>
      </c>
      <c r="Z521">
        <f t="shared" si="35"/>
        <v>2023</v>
      </c>
    </row>
    <row r="522" spans="1:26" x14ac:dyDescent="0.25">
      <c r="A522" s="80" t="s">
        <v>2404</v>
      </c>
      <c r="B522" t="s">
        <v>1373</v>
      </c>
      <c r="C522" t="s">
        <v>2405</v>
      </c>
      <c r="D522" t="s">
        <v>148</v>
      </c>
      <c r="E522" t="s">
        <v>135</v>
      </c>
      <c r="F522" t="s">
        <v>1162</v>
      </c>
      <c r="G522" t="s">
        <v>1104</v>
      </c>
      <c r="H522" t="s">
        <v>128</v>
      </c>
      <c r="I522" s="80" t="s">
        <v>1069</v>
      </c>
      <c r="J522" s="80" t="s">
        <v>970</v>
      </c>
      <c r="K522" t="s">
        <v>720</v>
      </c>
      <c r="L522" t="s">
        <v>129</v>
      </c>
      <c r="M522" t="s">
        <v>129</v>
      </c>
      <c r="N522" t="s">
        <v>129</v>
      </c>
      <c r="O522" s="54">
        <v>45216.550896076391</v>
      </c>
      <c r="P522" s="54">
        <v>45246.706543993052</v>
      </c>
      <c r="Q522" s="2">
        <v>44986</v>
      </c>
      <c r="R522" s="2">
        <v>45291</v>
      </c>
      <c r="S522" s="2">
        <v>44986</v>
      </c>
      <c r="T522" s="2">
        <v>45291</v>
      </c>
      <c r="U522" s="2">
        <v>45226</v>
      </c>
      <c r="V522" s="2">
        <v>45246</v>
      </c>
      <c r="W522">
        <f t="shared" si="32"/>
        <v>10</v>
      </c>
      <c r="X522">
        <f t="shared" si="33"/>
        <v>2023</v>
      </c>
      <c r="Y522">
        <f t="shared" si="34"/>
        <v>11</v>
      </c>
      <c r="Z522">
        <f t="shared" si="35"/>
        <v>2023</v>
      </c>
    </row>
    <row r="523" spans="1:26" x14ac:dyDescent="0.25">
      <c r="A523" s="80" t="s">
        <v>1158</v>
      </c>
      <c r="B523" t="s">
        <v>124</v>
      </c>
      <c r="C523" t="s">
        <v>1159</v>
      </c>
      <c r="D523" t="s">
        <v>148</v>
      </c>
      <c r="E523" t="s">
        <v>416</v>
      </c>
      <c r="F523" t="s">
        <v>1127</v>
      </c>
      <c r="G523" t="s">
        <v>1077</v>
      </c>
      <c r="H523" t="s">
        <v>128</v>
      </c>
      <c r="I523" s="80" t="s">
        <v>1069</v>
      </c>
      <c r="J523" s="80" t="s">
        <v>1032</v>
      </c>
      <c r="K523" t="s">
        <v>720</v>
      </c>
      <c r="L523" t="s">
        <v>129</v>
      </c>
      <c r="M523" t="s">
        <v>129</v>
      </c>
      <c r="N523" t="s">
        <v>129</v>
      </c>
      <c r="O523" s="54">
        <v>45216.537346354169</v>
      </c>
      <c r="P523" s="54">
        <v>45271.40528958333</v>
      </c>
      <c r="Q523" s="2">
        <v>44986</v>
      </c>
      <c r="R523" s="2">
        <v>45291</v>
      </c>
      <c r="S523" s="2">
        <v>44986</v>
      </c>
      <c r="T523" s="2">
        <v>45291</v>
      </c>
      <c r="U523" s="2">
        <v>45243</v>
      </c>
      <c r="V523" s="2">
        <v>45271</v>
      </c>
      <c r="W523">
        <f t="shared" si="32"/>
        <v>10</v>
      </c>
      <c r="X523">
        <f t="shared" si="33"/>
        <v>2023</v>
      </c>
      <c r="Y523">
        <f t="shared" si="34"/>
        <v>12</v>
      </c>
      <c r="Z523">
        <f t="shared" si="35"/>
        <v>2023</v>
      </c>
    </row>
    <row r="524" spans="1:26" x14ac:dyDescent="0.25">
      <c r="A524" s="80" t="s">
        <v>2406</v>
      </c>
      <c r="B524" t="s">
        <v>1373</v>
      </c>
      <c r="C524" t="s">
        <v>2407</v>
      </c>
      <c r="D524" t="s">
        <v>148</v>
      </c>
      <c r="E524" t="s">
        <v>416</v>
      </c>
      <c r="F524" t="s">
        <v>1162</v>
      </c>
      <c r="G524" t="s">
        <v>1088</v>
      </c>
      <c r="H524" t="s">
        <v>128</v>
      </c>
      <c r="I524" s="80" t="s">
        <v>1069</v>
      </c>
      <c r="J524" s="80" t="s">
        <v>970</v>
      </c>
      <c r="K524" t="s">
        <v>720</v>
      </c>
      <c r="L524" t="s">
        <v>129</v>
      </c>
      <c r="M524" t="s">
        <v>129</v>
      </c>
      <c r="N524" t="s">
        <v>129</v>
      </c>
      <c r="O524" s="54">
        <v>45216.404971435186</v>
      </c>
      <c r="P524" s="54">
        <v>45250.792187013889</v>
      </c>
      <c r="Q524" s="2">
        <v>44986</v>
      </c>
      <c r="R524" s="2">
        <v>45291</v>
      </c>
      <c r="S524" s="2">
        <v>44986</v>
      </c>
      <c r="T524" s="2">
        <v>45291</v>
      </c>
      <c r="U524" s="2">
        <v>45226</v>
      </c>
      <c r="V524" s="2">
        <v>45250</v>
      </c>
      <c r="W524">
        <f t="shared" si="32"/>
        <v>10</v>
      </c>
      <c r="X524">
        <f t="shared" si="33"/>
        <v>2023</v>
      </c>
      <c r="Y524">
        <f t="shared" si="34"/>
        <v>11</v>
      </c>
      <c r="Z524">
        <f t="shared" si="35"/>
        <v>2023</v>
      </c>
    </row>
    <row r="525" spans="1:26" x14ac:dyDescent="0.25">
      <c r="A525" s="80" t="s">
        <v>2408</v>
      </c>
      <c r="B525" t="s">
        <v>1373</v>
      </c>
      <c r="C525" t="s">
        <v>2409</v>
      </c>
      <c r="D525" t="s">
        <v>148</v>
      </c>
      <c r="E525" t="s">
        <v>127</v>
      </c>
      <c r="F525" t="s">
        <v>1162</v>
      </c>
      <c r="G525" t="s">
        <v>1077</v>
      </c>
      <c r="H525" t="s">
        <v>128</v>
      </c>
      <c r="I525" s="80" t="s">
        <v>1069</v>
      </c>
      <c r="J525" s="80" t="s">
        <v>970</v>
      </c>
      <c r="K525" t="s">
        <v>720</v>
      </c>
      <c r="L525" t="s">
        <v>129</v>
      </c>
      <c r="M525" t="s">
        <v>129</v>
      </c>
      <c r="N525" t="s">
        <v>129</v>
      </c>
      <c r="O525" s="54">
        <v>45216.404644965274</v>
      </c>
      <c r="P525" s="54">
        <v>45246.70653664352</v>
      </c>
      <c r="Q525" s="2">
        <v>44986</v>
      </c>
      <c r="R525" s="2">
        <v>45291</v>
      </c>
      <c r="S525" s="2">
        <v>44986</v>
      </c>
      <c r="T525" s="2">
        <v>45291</v>
      </c>
      <c r="U525" s="2">
        <v>45232</v>
      </c>
      <c r="V525" s="2">
        <v>45246</v>
      </c>
      <c r="W525">
        <f t="shared" si="32"/>
        <v>10</v>
      </c>
      <c r="X525">
        <f t="shared" si="33"/>
        <v>2023</v>
      </c>
      <c r="Y525">
        <f t="shared" si="34"/>
        <v>11</v>
      </c>
      <c r="Z525">
        <f t="shared" si="35"/>
        <v>2023</v>
      </c>
    </row>
    <row r="526" spans="1:26" x14ac:dyDescent="0.25">
      <c r="A526" s="80" t="s">
        <v>2410</v>
      </c>
      <c r="B526" t="s">
        <v>1373</v>
      </c>
      <c r="C526" t="s">
        <v>2411</v>
      </c>
      <c r="D526" t="s">
        <v>148</v>
      </c>
      <c r="E526" t="s">
        <v>416</v>
      </c>
      <c r="F526" t="s">
        <v>1162</v>
      </c>
      <c r="G526" t="s">
        <v>1104</v>
      </c>
      <c r="H526" t="s">
        <v>128</v>
      </c>
      <c r="I526" s="80" t="s">
        <v>1069</v>
      </c>
      <c r="J526" s="80" t="s">
        <v>970</v>
      </c>
      <c r="K526" t="s">
        <v>720</v>
      </c>
      <c r="L526" t="s">
        <v>129</v>
      </c>
      <c r="M526" t="s">
        <v>129</v>
      </c>
      <c r="N526" t="s">
        <v>129</v>
      </c>
      <c r="O526" s="54">
        <v>45216.404219687502</v>
      </c>
      <c r="P526" s="54">
        <v>45246.706539803243</v>
      </c>
      <c r="Q526" s="2">
        <v>44986</v>
      </c>
      <c r="R526" s="2">
        <v>45291</v>
      </c>
      <c r="S526" s="2">
        <v>44986</v>
      </c>
      <c r="T526" s="2">
        <v>45291</v>
      </c>
      <c r="U526" s="2">
        <v>45236</v>
      </c>
      <c r="V526" s="2">
        <v>45246</v>
      </c>
      <c r="W526">
        <f t="shared" si="32"/>
        <v>10</v>
      </c>
      <c r="X526">
        <f t="shared" si="33"/>
        <v>2023</v>
      </c>
      <c r="Y526">
        <f t="shared" si="34"/>
        <v>11</v>
      </c>
      <c r="Z526">
        <f t="shared" si="35"/>
        <v>2023</v>
      </c>
    </row>
    <row r="527" spans="1:26" x14ac:dyDescent="0.25">
      <c r="A527" s="80" t="s">
        <v>2412</v>
      </c>
      <c r="B527" t="s">
        <v>1373</v>
      </c>
      <c r="C527" t="s">
        <v>2413</v>
      </c>
      <c r="D527" t="s">
        <v>148</v>
      </c>
      <c r="E527" t="s">
        <v>950</v>
      </c>
      <c r="F527" t="s">
        <v>1045</v>
      </c>
      <c r="G527" t="s">
        <v>1088</v>
      </c>
      <c r="H527" t="s">
        <v>128</v>
      </c>
      <c r="I527" s="80" t="s">
        <v>1069</v>
      </c>
      <c r="J527" s="80" t="s">
        <v>970</v>
      </c>
      <c r="K527" t="s">
        <v>720</v>
      </c>
      <c r="L527" t="s">
        <v>129</v>
      </c>
      <c r="M527" t="s">
        <v>129</v>
      </c>
      <c r="N527" t="s">
        <v>129</v>
      </c>
      <c r="O527" s="54">
        <v>45216.394543831018</v>
      </c>
      <c r="P527" s="54">
        <v>45320.807408703702</v>
      </c>
      <c r="Q527" s="2">
        <v>44986</v>
      </c>
      <c r="R527" s="2">
        <v>45291</v>
      </c>
      <c r="S527" s="2">
        <v>44986</v>
      </c>
      <c r="T527" s="2">
        <v>45291</v>
      </c>
      <c r="U527" s="2">
        <v>45258</v>
      </c>
      <c r="V527" s="2">
        <v>45320</v>
      </c>
      <c r="W527">
        <f t="shared" si="32"/>
        <v>10</v>
      </c>
      <c r="X527">
        <f t="shared" si="33"/>
        <v>2023</v>
      </c>
      <c r="Y527">
        <f t="shared" si="34"/>
        <v>1</v>
      </c>
      <c r="Z527">
        <f t="shared" si="35"/>
        <v>2024</v>
      </c>
    </row>
    <row r="528" spans="1:26" x14ac:dyDescent="0.25">
      <c r="A528" s="80" t="s">
        <v>2414</v>
      </c>
      <c r="B528" t="s">
        <v>1373</v>
      </c>
      <c r="C528" t="s">
        <v>2415</v>
      </c>
      <c r="D528" t="s">
        <v>148</v>
      </c>
      <c r="E528" t="s">
        <v>211</v>
      </c>
      <c r="F528" t="s">
        <v>25</v>
      </c>
      <c r="G528" t="s">
        <v>554</v>
      </c>
      <c r="H528" t="s">
        <v>212</v>
      </c>
      <c r="I528" s="80" t="s">
        <v>1770</v>
      </c>
      <c r="J528" s="80" t="s">
        <v>1771</v>
      </c>
      <c r="K528" t="s">
        <v>131</v>
      </c>
      <c r="L528" t="s">
        <v>129</v>
      </c>
      <c r="M528" t="s">
        <v>129</v>
      </c>
      <c r="N528" t="s">
        <v>129</v>
      </c>
      <c r="O528" s="54">
        <v>45215.799639675926</v>
      </c>
      <c r="P528" s="54">
        <v>45271.447326932874</v>
      </c>
      <c r="Q528" s="2">
        <v>45215</v>
      </c>
      <c r="R528" s="2">
        <v>45257</v>
      </c>
      <c r="S528" s="2">
        <v>45215</v>
      </c>
      <c r="T528" s="2">
        <v>45257</v>
      </c>
      <c r="U528" s="2">
        <v>45222</v>
      </c>
      <c r="V528" s="2">
        <v>45271</v>
      </c>
      <c r="W528">
        <f t="shared" si="32"/>
        <v>10</v>
      </c>
      <c r="X528">
        <f t="shared" si="33"/>
        <v>2023</v>
      </c>
      <c r="Y528">
        <f t="shared" si="34"/>
        <v>12</v>
      </c>
      <c r="Z528">
        <f t="shared" si="35"/>
        <v>2023</v>
      </c>
    </row>
    <row r="529" spans="1:26" x14ac:dyDescent="0.25">
      <c r="A529" s="80" t="s">
        <v>2416</v>
      </c>
      <c r="B529" t="s">
        <v>1373</v>
      </c>
      <c r="C529" t="s">
        <v>2417</v>
      </c>
      <c r="D529" t="s">
        <v>148</v>
      </c>
      <c r="E529" t="s">
        <v>416</v>
      </c>
      <c r="F529" t="s">
        <v>1127</v>
      </c>
      <c r="G529" t="s">
        <v>1088</v>
      </c>
      <c r="H529" t="s">
        <v>128</v>
      </c>
      <c r="I529" s="80" t="s">
        <v>2398</v>
      </c>
      <c r="J529" s="80" t="s">
        <v>970</v>
      </c>
      <c r="K529" t="s">
        <v>720</v>
      </c>
      <c r="L529" t="s">
        <v>129</v>
      </c>
      <c r="M529" t="s">
        <v>129</v>
      </c>
      <c r="N529" t="s">
        <v>129</v>
      </c>
      <c r="O529" s="54">
        <v>45215.727884571759</v>
      </c>
      <c r="P529" s="54">
        <v>45261.529365821756</v>
      </c>
      <c r="Q529" s="2">
        <v>44986</v>
      </c>
      <c r="R529" s="2">
        <v>45291</v>
      </c>
      <c r="S529" s="2">
        <v>44986</v>
      </c>
      <c r="T529" s="2">
        <v>45291</v>
      </c>
      <c r="U529" s="2">
        <v>45243</v>
      </c>
      <c r="V529" s="2">
        <v>45261</v>
      </c>
      <c r="W529">
        <f t="shared" si="32"/>
        <v>10</v>
      </c>
      <c r="X529">
        <f t="shared" si="33"/>
        <v>2023</v>
      </c>
      <c r="Y529">
        <f t="shared" si="34"/>
        <v>12</v>
      </c>
      <c r="Z529">
        <f t="shared" si="35"/>
        <v>2023</v>
      </c>
    </row>
    <row r="530" spans="1:26" x14ac:dyDescent="0.25">
      <c r="A530" s="80" t="s">
        <v>2418</v>
      </c>
      <c r="B530" t="s">
        <v>1373</v>
      </c>
      <c r="C530" t="s">
        <v>2419</v>
      </c>
      <c r="D530" t="s">
        <v>148</v>
      </c>
      <c r="E530" t="s">
        <v>416</v>
      </c>
      <c r="F530" t="s">
        <v>1127</v>
      </c>
      <c r="G530" t="s">
        <v>1104</v>
      </c>
      <c r="H530" t="s">
        <v>128</v>
      </c>
      <c r="I530" s="80" t="s">
        <v>1069</v>
      </c>
      <c r="J530" s="80" t="s">
        <v>970</v>
      </c>
      <c r="K530" t="s">
        <v>720</v>
      </c>
      <c r="L530" t="s">
        <v>129</v>
      </c>
      <c r="M530" t="s">
        <v>129</v>
      </c>
      <c r="N530" t="s">
        <v>129</v>
      </c>
      <c r="O530" s="54">
        <v>45215.642580358799</v>
      </c>
      <c r="P530" s="54">
        <v>45261.529365590279</v>
      </c>
      <c r="Q530" s="2">
        <v>44986</v>
      </c>
      <c r="R530" s="2">
        <v>45291</v>
      </c>
      <c r="S530" s="2">
        <v>44986</v>
      </c>
      <c r="T530" s="2">
        <v>45291</v>
      </c>
      <c r="U530" s="2">
        <v>45239</v>
      </c>
      <c r="V530" s="2">
        <v>45261</v>
      </c>
      <c r="W530">
        <f t="shared" si="32"/>
        <v>10</v>
      </c>
      <c r="X530">
        <f t="shared" si="33"/>
        <v>2023</v>
      </c>
      <c r="Y530">
        <f t="shared" si="34"/>
        <v>12</v>
      </c>
      <c r="Z530">
        <f t="shared" si="35"/>
        <v>2023</v>
      </c>
    </row>
    <row r="531" spans="1:26" x14ac:dyDescent="0.25">
      <c r="A531" s="80" t="s">
        <v>2420</v>
      </c>
      <c r="B531" t="s">
        <v>1373</v>
      </c>
      <c r="C531" t="s">
        <v>2421</v>
      </c>
      <c r="D531" t="s">
        <v>148</v>
      </c>
      <c r="E531" t="s">
        <v>416</v>
      </c>
      <c r="F531" t="s">
        <v>1162</v>
      </c>
      <c r="G531" t="s">
        <v>1077</v>
      </c>
      <c r="H531" t="s">
        <v>128</v>
      </c>
      <c r="I531" s="80" t="s">
        <v>1069</v>
      </c>
      <c r="J531" s="80" t="s">
        <v>970</v>
      </c>
      <c r="K531" t="s">
        <v>720</v>
      </c>
      <c r="L531" t="s">
        <v>129</v>
      </c>
      <c r="M531" t="s">
        <v>129</v>
      </c>
      <c r="N531" t="s">
        <v>129</v>
      </c>
      <c r="O531" s="54">
        <v>45212.544197280091</v>
      </c>
      <c r="P531" s="54">
        <v>45246.706542175925</v>
      </c>
      <c r="Q531" s="2">
        <v>44986</v>
      </c>
      <c r="R531" s="2">
        <v>45291</v>
      </c>
      <c r="S531" s="2">
        <v>44986</v>
      </c>
      <c r="T531" s="2">
        <v>45291</v>
      </c>
      <c r="U531" s="2">
        <v>45225</v>
      </c>
      <c r="V531" s="2">
        <v>45246</v>
      </c>
      <c r="W531">
        <f t="shared" si="32"/>
        <v>10</v>
      </c>
      <c r="X531">
        <f t="shared" si="33"/>
        <v>2023</v>
      </c>
      <c r="Y531">
        <f t="shared" si="34"/>
        <v>11</v>
      </c>
      <c r="Z531">
        <f t="shared" si="35"/>
        <v>2023</v>
      </c>
    </row>
    <row r="532" spans="1:26" x14ac:dyDescent="0.25">
      <c r="A532" s="80" t="s">
        <v>2422</v>
      </c>
      <c r="B532" t="s">
        <v>1373</v>
      </c>
      <c r="C532" t="s">
        <v>2423</v>
      </c>
      <c r="D532" t="s">
        <v>148</v>
      </c>
      <c r="E532" t="s">
        <v>416</v>
      </c>
      <c r="F532" t="s">
        <v>1162</v>
      </c>
      <c r="G532" t="s">
        <v>1104</v>
      </c>
      <c r="H532" t="s">
        <v>128</v>
      </c>
      <c r="I532" s="80" t="s">
        <v>1069</v>
      </c>
      <c r="J532" s="80" t="s">
        <v>970</v>
      </c>
      <c r="K532" t="s">
        <v>720</v>
      </c>
      <c r="L532" t="s">
        <v>129</v>
      </c>
      <c r="M532" t="s">
        <v>129</v>
      </c>
      <c r="N532" t="s">
        <v>129</v>
      </c>
      <c r="O532" s="54">
        <v>45212.543850717593</v>
      </c>
      <c r="P532" s="54">
        <v>45250.792187604166</v>
      </c>
      <c r="Q532" s="2">
        <v>44986</v>
      </c>
      <c r="R532" s="2">
        <v>45291</v>
      </c>
      <c r="S532" s="2">
        <v>44986</v>
      </c>
      <c r="T532" s="2">
        <v>45291</v>
      </c>
      <c r="U532" s="2">
        <v>45225</v>
      </c>
      <c r="V532" s="2">
        <v>45250</v>
      </c>
      <c r="W532">
        <f t="shared" si="32"/>
        <v>10</v>
      </c>
      <c r="X532">
        <f t="shared" si="33"/>
        <v>2023</v>
      </c>
      <c r="Y532">
        <f t="shared" si="34"/>
        <v>11</v>
      </c>
      <c r="Z532">
        <f t="shared" si="35"/>
        <v>2023</v>
      </c>
    </row>
    <row r="533" spans="1:26" x14ac:dyDescent="0.25">
      <c r="A533" s="80" t="s">
        <v>2424</v>
      </c>
      <c r="B533" t="s">
        <v>1373</v>
      </c>
      <c r="C533" t="s">
        <v>2425</v>
      </c>
      <c r="D533" t="s">
        <v>148</v>
      </c>
      <c r="E533" t="s">
        <v>135</v>
      </c>
      <c r="F533" t="s">
        <v>1162</v>
      </c>
      <c r="G533" t="s">
        <v>1077</v>
      </c>
      <c r="H533" t="s">
        <v>128</v>
      </c>
      <c r="I533" s="80" t="s">
        <v>1069</v>
      </c>
      <c r="J533" s="80" t="s">
        <v>970</v>
      </c>
      <c r="K533" t="s">
        <v>720</v>
      </c>
      <c r="L533" t="s">
        <v>129</v>
      </c>
      <c r="M533" t="s">
        <v>129</v>
      </c>
      <c r="N533" t="s">
        <v>129</v>
      </c>
      <c r="O533" s="54">
        <v>45212.432693518516</v>
      </c>
      <c r="P533" s="54">
        <v>45246.706574756943</v>
      </c>
      <c r="Q533" s="2">
        <v>44986</v>
      </c>
      <c r="R533" s="2">
        <v>45291</v>
      </c>
      <c r="S533" s="2">
        <v>44986</v>
      </c>
      <c r="T533" s="2">
        <v>45291</v>
      </c>
      <c r="U533" s="2">
        <v>45225</v>
      </c>
      <c r="V533" s="2">
        <v>45246</v>
      </c>
      <c r="W533">
        <f t="shared" si="32"/>
        <v>10</v>
      </c>
      <c r="X533">
        <f t="shared" si="33"/>
        <v>2023</v>
      </c>
      <c r="Y533">
        <f t="shared" si="34"/>
        <v>11</v>
      </c>
      <c r="Z533">
        <f t="shared" si="35"/>
        <v>2023</v>
      </c>
    </row>
    <row r="534" spans="1:26" x14ac:dyDescent="0.25">
      <c r="A534" s="80" t="s">
        <v>2426</v>
      </c>
      <c r="B534" t="s">
        <v>1373</v>
      </c>
      <c r="C534" t="s">
        <v>2427</v>
      </c>
      <c r="D534" t="s">
        <v>148</v>
      </c>
      <c r="E534" t="s">
        <v>135</v>
      </c>
      <c r="F534" t="s">
        <v>1162</v>
      </c>
      <c r="G534" t="s">
        <v>1104</v>
      </c>
      <c r="H534" t="s">
        <v>128</v>
      </c>
      <c r="I534" s="80" t="s">
        <v>1069</v>
      </c>
      <c r="J534" s="80" t="s">
        <v>970</v>
      </c>
      <c r="K534" t="s">
        <v>720</v>
      </c>
      <c r="L534" t="s">
        <v>129</v>
      </c>
      <c r="M534" t="s">
        <v>129</v>
      </c>
      <c r="N534" t="s">
        <v>129</v>
      </c>
      <c r="O534" s="54">
        <v>45212.428794583335</v>
      </c>
      <c r="P534" s="54">
        <v>45250.792188113424</v>
      </c>
      <c r="Q534" s="2">
        <v>44986</v>
      </c>
      <c r="R534" s="2">
        <v>45291</v>
      </c>
      <c r="S534" s="2">
        <v>44986</v>
      </c>
      <c r="T534" s="2">
        <v>45291</v>
      </c>
      <c r="U534" s="2">
        <v>45225</v>
      </c>
      <c r="V534" s="2">
        <v>45250</v>
      </c>
      <c r="W534">
        <f t="shared" si="32"/>
        <v>10</v>
      </c>
      <c r="X534">
        <f t="shared" si="33"/>
        <v>2023</v>
      </c>
      <c r="Y534">
        <f t="shared" si="34"/>
        <v>11</v>
      </c>
      <c r="Z534">
        <f t="shared" si="35"/>
        <v>2023</v>
      </c>
    </row>
    <row r="535" spans="1:26" x14ac:dyDescent="0.25">
      <c r="A535" s="80" t="s">
        <v>2428</v>
      </c>
      <c r="B535" t="s">
        <v>1348</v>
      </c>
      <c r="C535" t="s">
        <v>2429</v>
      </c>
      <c r="D535" t="s">
        <v>148</v>
      </c>
      <c r="E535" t="s">
        <v>288</v>
      </c>
      <c r="F535" t="s">
        <v>25</v>
      </c>
      <c r="G535" t="s">
        <v>2317</v>
      </c>
      <c r="H535" t="s">
        <v>212</v>
      </c>
      <c r="I535" s="80" t="s">
        <v>378</v>
      </c>
      <c r="J535" s="80" t="s">
        <v>2430</v>
      </c>
      <c r="K535" t="s">
        <v>131</v>
      </c>
      <c r="L535" t="s">
        <v>129</v>
      </c>
      <c r="M535" t="s">
        <v>129</v>
      </c>
      <c r="N535" t="s">
        <v>129</v>
      </c>
      <c r="O535" s="54">
        <v>45210.65753365741</v>
      </c>
      <c r="P535" s="54">
        <v>45271.525058576386</v>
      </c>
      <c r="Q535" t="s">
        <v>129</v>
      </c>
      <c r="R535" t="s">
        <v>129</v>
      </c>
      <c r="S535" t="s">
        <v>129</v>
      </c>
      <c r="T535" t="s">
        <v>129</v>
      </c>
      <c r="U535" s="2">
        <v>45236</v>
      </c>
      <c r="V535" s="2">
        <v>45271</v>
      </c>
      <c r="W535">
        <f t="shared" si="32"/>
        <v>10</v>
      </c>
      <c r="X535">
        <f t="shared" si="33"/>
        <v>2023</v>
      </c>
      <c r="Y535">
        <f t="shared" si="34"/>
        <v>12</v>
      </c>
      <c r="Z535">
        <f t="shared" si="35"/>
        <v>2023</v>
      </c>
    </row>
    <row r="536" spans="1:26" x14ac:dyDescent="0.25">
      <c r="A536" s="80" t="s">
        <v>2431</v>
      </c>
      <c r="B536" t="s">
        <v>1348</v>
      </c>
      <c r="C536" t="s">
        <v>2432</v>
      </c>
      <c r="D536" t="s">
        <v>148</v>
      </c>
      <c r="E536" t="s">
        <v>416</v>
      </c>
      <c r="F536" t="s">
        <v>25</v>
      </c>
      <c r="G536" t="s">
        <v>1098</v>
      </c>
      <c r="H536" t="s">
        <v>128</v>
      </c>
      <c r="I536" s="80" t="s">
        <v>1099</v>
      </c>
      <c r="J536" s="80" t="s">
        <v>1100</v>
      </c>
      <c r="K536" t="s">
        <v>131</v>
      </c>
      <c r="L536" t="s">
        <v>129</v>
      </c>
      <c r="M536" t="s">
        <v>129</v>
      </c>
      <c r="N536" t="s">
        <v>129</v>
      </c>
      <c r="O536" s="54">
        <v>45209.525524409721</v>
      </c>
      <c r="P536" s="54">
        <v>45271.536438634263</v>
      </c>
      <c r="Q536" s="2">
        <v>44986</v>
      </c>
      <c r="R536" s="2">
        <v>45291</v>
      </c>
      <c r="S536" s="2">
        <v>44986</v>
      </c>
      <c r="T536" s="2">
        <v>45291</v>
      </c>
      <c r="U536" s="2">
        <v>45233</v>
      </c>
      <c r="V536" s="2">
        <v>45271</v>
      </c>
      <c r="W536">
        <f t="shared" si="32"/>
        <v>10</v>
      </c>
      <c r="X536">
        <f t="shared" si="33"/>
        <v>2023</v>
      </c>
      <c r="Y536">
        <f t="shared" si="34"/>
        <v>12</v>
      </c>
      <c r="Z536">
        <f t="shared" si="35"/>
        <v>2023</v>
      </c>
    </row>
    <row r="537" spans="1:26" x14ac:dyDescent="0.25">
      <c r="A537" s="80" t="s">
        <v>2433</v>
      </c>
      <c r="B537" t="s">
        <v>1348</v>
      </c>
      <c r="C537" t="s">
        <v>2434</v>
      </c>
      <c r="D537" t="s">
        <v>148</v>
      </c>
      <c r="E537" t="s">
        <v>416</v>
      </c>
      <c r="F537" t="s">
        <v>50</v>
      </c>
      <c r="G537" t="s">
        <v>103</v>
      </c>
      <c r="H537" t="s">
        <v>212</v>
      </c>
      <c r="I537" s="80" t="s">
        <v>378</v>
      </c>
      <c r="J537" s="80" t="s">
        <v>2430</v>
      </c>
      <c r="K537" t="s">
        <v>131</v>
      </c>
      <c r="L537" t="s">
        <v>129</v>
      </c>
      <c r="M537" t="s">
        <v>129</v>
      </c>
      <c r="N537" t="s">
        <v>129</v>
      </c>
      <c r="O537" s="54">
        <v>45209.521466921295</v>
      </c>
      <c r="P537" s="54">
        <v>45327.48654824074</v>
      </c>
      <c r="Q537" s="2">
        <v>45295</v>
      </c>
      <c r="R537" s="2">
        <v>45291</v>
      </c>
      <c r="S537" s="2">
        <v>45047</v>
      </c>
      <c r="T537" s="2">
        <v>45291</v>
      </c>
      <c r="U537" s="2">
        <v>45295</v>
      </c>
      <c r="V537" s="2">
        <v>45327</v>
      </c>
      <c r="W537">
        <f t="shared" si="32"/>
        <v>10</v>
      </c>
      <c r="X537">
        <f t="shared" si="33"/>
        <v>2023</v>
      </c>
      <c r="Y537">
        <f t="shared" si="34"/>
        <v>2</v>
      </c>
      <c r="Z537">
        <f t="shared" si="35"/>
        <v>2024</v>
      </c>
    </row>
    <row r="538" spans="1:26" x14ac:dyDescent="0.25">
      <c r="A538" s="80" t="s">
        <v>2435</v>
      </c>
      <c r="B538" t="s">
        <v>1373</v>
      </c>
      <c r="C538" t="s">
        <v>2436</v>
      </c>
      <c r="D538" t="s">
        <v>148</v>
      </c>
      <c r="E538" t="s">
        <v>416</v>
      </c>
      <c r="F538" t="s">
        <v>1127</v>
      </c>
      <c r="G538" t="s">
        <v>1088</v>
      </c>
      <c r="H538" t="s">
        <v>128</v>
      </c>
      <c r="I538" s="80" t="s">
        <v>1069</v>
      </c>
      <c r="J538" s="80" t="s">
        <v>970</v>
      </c>
      <c r="K538" t="s">
        <v>720</v>
      </c>
      <c r="L538" t="s">
        <v>129</v>
      </c>
      <c r="M538" t="s">
        <v>129</v>
      </c>
      <c r="N538" t="s">
        <v>129</v>
      </c>
      <c r="O538" s="54">
        <v>45208.489616122686</v>
      </c>
      <c r="P538" s="54">
        <v>45261.529367858799</v>
      </c>
      <c r="Q538" s="2">
        <v>44986</v>
      </c>
      <c r="R538" s="2">
        <v>45291</v>
      </c>
      <c r="S538" s="2">
        <v>44986</v>
      </c>
      <c r="T538" s="2">
        <v>45291</v>
      </c>
      <c r="U538" s="2">
        <v>45243</v>
      </c>
      <c r="V538" s="2">
        <v>45261</v>
      </c>
      <c r="W538">
        <f t="shared" si="32"/>
        <v>10</v>
      </c>
      <c r="X538">
        <f t="shared" si="33"/>
        <v>2023</v>
      </c>
      <c r="Y538">
        <f t="shared" si="34"/>
        <v>12</v>
      </c>
      <c r="Z538">
        <f t="shared" si="35"/>
        <v>2023</v>
      </c>
    </row>
    <row r="539" spans="1:26" x14ac:dyDescent="0.25">
      <c r="A539" s="80" t="s">
        <v>2437</v>
      </c>
      <c r="B539" t="s">
        <v>1445</v>
      </c>
      <c r="C539" t="s">
        <v>2438</v>
      </c>
      <c r="D539" t="s">
        <v>148</v>
      </c>
      <c r="E539" t="s">
        <v>206</v>
      </c>
      <c r="F539" t="s">
        <v>24</v>
      </c>
      <c r="G539" t="s">
        <v>554</v>
      </c>
      <c r="H539" t="s">
        <v>212</v>
      </c>
      <c r="I539" s="80" t="s">
        <v>1099</v>
      </c>
      <c r="J539" s="80" t="s">
        <v>1100</v>
      </c>
      <c r="K539" t="s">
        <v>131</v>
      </c>
      <c r="L539" t="s">
        <v>129</v>
      </c>
      <c r="M539" t="s">
        <v>129</v>
      </c>
      <c r="N539" t="s">
        <v>129</v>
      </c>
      <c r="O539" s="54">
        <v>45205.495663449074</v>
      </c>
      <c r="P539" s="54">
        <v>45246.664122106478</v>
      </c>
      <c r="Q539" s="2">
        <v>44986</v>
      </c>
      <c r="R539" s="2">
        <v>45291</v>
      </c>
      <c r="S539" s="2">
        <v>44986</v>
      </c>
      <c r="T539" s="2">
        <v>45291</v>
      </c>
      <c r="U539" s="2">
        <v>45218</v>
      </c>
      <c r="V539" s="2">
        <v>45246</v>
      </c>
      <c r="W539">
        <f t="shared" si="32"/>
        <v>10</v>
      </c>
      <c r="X539">
        <f t="shared" si="33"/>
        <v>2023</v>
      </c>
      <c r="Y539">
        <f t="shared" si="34"/>
        <v>11</v>
      </c>
      <c r="Z539">
        <f t="shared" si="35"/>
        <v>2023</v>
      </c>
    </row>
    <row r="540" spans="1:26" x14ac:dyDescent="0.25">
      <c r="A540" s="80" t="s">
        <v>1170</v>
      </c>
      <c r="B540" t="s">
        <v>124</v>
      </c>
      <c r="C540" t="s">
        <v>1171</v>
      </c>
      <c r="D540" t="s">
        <v>148</v>
      </c>
      <c r="E540" t="s">
        <v>135</v>
      </c>
      <c r="F540" t="s">
        <v>1127</v>
      </c>
      <c r="G540" t="s">
        <v>1104</v>
      </c>
      <c r="H540" t="s">
        <v>128</v>
      </c>
      <c r="I540" s="80" t="s">
        <v>1172</v>
      </c>
      <c r="J540" s="80" t="s">
        <v>1032</v>
      </c>
      <c r="K540" t="s">
        <v>720</v>
      </c>
      <c r="L540" t="s">
        <v>129</v>
      </c>
      <c r="M540" t="s">
        <v>570</v>
      </c>
      <c r="N540" t="s">
        <v>129</v>
      </c>
      <c r="O540" s="54">
        <v>45204.542797430557</v>
      </c>
      <c r="P540" s="54">
        <v>45261.529115289355</v>
      </c>
      <c r="Q540" s="2">
        <v>44986</v>
      </c>
      <c r="R540" s="2">
        <v>45291</v>
      </c>
      <c r="S540" s="2">
        <v>44986</v>
      </c>
      <c r="T540" s="2">
        <v>45291</v>
      </c>
      <c r="U540" s="2">
        <v>45239</v>
      </c>
      <c r="V540" s="2">
        <v>45261</v>
      </c>
      <c r="W540">
        <f t="shared" si="32"/>
        <v>10</v>
      </c>
      <c r="X540">
        <f t="shared" si="33"/>
        <v>2023</v>
      </c>
      <c r="Y540">
        <f t="shared" si="34"/>
        <v>12</v>
      </c>
      <c r="Z540">
        <f t="shared" si="35"/>
        <v>2023</v>
      </c>
    </row>
    <row r="541" spans="1:26" x14ac:dyDescent="0.25">
      <c r="A541" s="80" t="s">
        <v>2439</v>
      </c>
      <c r="B541" t="s">
        <v>1373</v>
      </c>
      <c r="C541" t="s">
        <v>2440</v>
      </c>
      <c r="D541" t="s">
        <v>148</v>
      </c>
      <c r="E541" t="s">
        <v>416</v>
      </c>
      <c r="F541" t="s">
        <v>1162</v>
      </c>
      <c r="G541" t="s">
        <v>1088</v>
      </c>
      <c r="H541" t="s">
        <v>128</v>
      </c>
      <c r="I541" s="80" t="s">
        <v>1195</v>
      </c>
      <c r="J541" s="80" t="s">
        <v>970</v>
      </c>
      <c r="K541" t="s">
        <v>720</v>
      </c>
      <c r="L541" t="s">
        <v>129</v>
      </c>
      <c r="M541" t="s">
        <v>129</v>
      </c>
      <c r="N541" t="s">
        <v>129</v>
      </c>
      <c r="O541" s="54">
        <v>45204.419464363426</v>
      </c>
      <c r="P541" s="54">
        <v>45250.792188831016</v>
      </c>
      <c r="Q541" s="2">
        <v>44986</v>
      </c>
      <c r="R541" s="2">
        <v>45291</v>
      </c>
      <c r="S541" s="2">
        <v>44986</v>
      </c>
      <c r="T541" s="2">
        <v>45291</v>
      </c>
      <c r="U541" s="2">
        <v>45226</v>
      </c>
      <c r="V541" s="2">
        <v>45250</v>
      </c>
      <c r="W541">
        <f t="shared" si="32"/>
        <v>10</v>
      </c>
      <c r="X541">
        <f t="shared" si="33"/>
        <v>2023</v>
      </c>
      <c r="Y541">
        <f t="shared" si="34"/>
        <v>11</v>
      </c>
      <c r="Z541">
        <f t="shared" si="35"/>
        <v>2023</v>
      </c>
    </row>
    <row r="542" spans="1:26" x14ac:dyDescent="0.25">
      <c r="A542" s="80" t="s">
        <v>2441</v>
      </c>
      <c r="B542" t="s">
        <v>1373</v>
      </c>
      <c r="C542" t="s">
        <v>2442</v>
      </c>
      <c r="D542" t="s">
        <v>148</v>
      </c>
      <c r="E542" t="s">
        <v>416</v>
      </c>
      <c r="F542" t="s">
        <v>1162</v>
      </c>
      <c r="G542" t="s">
        <v>1088</v>
      </c>
      <c r="H542" t="s">
        <v>128</v>
      </c>
      <c r="I542" s="80" t="s">
        <v>1195</v>
      </c>
      <c r="J542" s="80" t="s">
        <v>970</v>
      </c>
      <c r="K542" t="s">
        <v>720</v>
      </c>
      <c r="L542" t="s">
        <v>129</v>
      </c>
      <c r="M542" t="s">
        <v>129</v>
      </c>
      <c r="N542" t="s">
        <v>129</v>
      </c>
      <c r="O542" s="54">
        <v>45204.418927025465</v>
      </c>
      <c r="P542" s="54">
        <v>45250.792192222223</v>
      </c>
      <c r="Q542" s="2">
        <v>44986</v>
      </c>
      <c r="R542" s="2">
        <v>45291</v>
      </c>
      <c r="S542" s="2">
        <v>44986</v>
      </c>
      <c r="T542" s="2">
        <v>45291</v>
      </c>
      <c r="U542" s="2">
        <v>45226</v>
      </c>
      <c r="V542" s="2">
        <v>45250</v>
      </c>
      <c r="W542">
        <f t="shared" si="32"/>
        <v>10</v>
      </c>
      <c r="X542">
        <f t="shared" si="33"/>
        <v>2023</v>
      </c>
      <c r="Y542">
        <f t="shared" si="34"/>
        <v>11</v>
      </c>
      <c r="Z542">
        <f t="shared" si="35"/>
        <v>2023</v>
      </c>
    </row>
    <row r="543" spans="1:26" x14ac:dyDescent="0.25">
      <c r="A543" s="80" t="s">
        <v>1173</v>
      </c>
      <c r="B543" t="s">
        <v>124</v>
      </c>
      <c r="C543" t="s">
        <v>1174</v>
      </c>
      <c r="D543" t="s">
        <v>148</v>
      </c>
      <c r="E543" t="s">
        <v>211</v>
      </c>
      <c r="F543" t="s">
        <v>1151</v>
      </c>
      <c r="G543" t="s">
        <v>1104</v>
      </c>
      <c r="H543" t="s">
        <v>128</v>
      </c>
      <c r="I543" s="80" t="s">
        <v>1069</v>
      </c>
      <c r="J543" s="80" t="s">
        <v>970</v>
      </c>
      <c r="K543" t="s">
        <v>720</v>
      </c>
      <c r="L543" t="s">
        <v>129</v>
      </c>
      <c r="M543" t="s">
        <v>129</v>
      </c>
      <c r="N543" t="s">
        <v>129</v>
      </c>
      <c r="O543" s="54">
        <v>45203.746743252312</v>
      </c>
      <c r="P543" s="54">
        <v>45232.425386689814</v>
      </c>
      <c r="Q543" s="2">
        <v>44986</v>
      </c>
      <c r="R543" s="2">
        <v>45291</v>
      </c>
      <c r="S543" s="2">
        <v>44986</v>
      </c>
      <c r="T543" s="2">
        <v>45291</v>
      </c>
      <c r="U543" s="2">
        <v>45216</v>
      </c>
      <c r="V543" s="2">
        <v>45232</v>
      </c>
      <c r="W543">
        <f t="shared" si="32"/>
        <v>10</v>
      </c>
      <c r="X543">
        <f t="shared" si="33"/>
        <v>2023</v>
      </c>
      <c r="Y543">
        <f t="shared" si="34"/>
        <v>11</v>
      </c>
      <c r="Z543">
        <f t="shared" si="35"/>
        <v>2023</v>
      </c>
    </row>
    <row r="544" spans="1:26" x14ac:dyDescent="0.25">
      <c r="A544" s="80" t="s">
        <v>1175</v>
      </c>
      <c r="B544" t="s">
        <v>124</v>
      </c>
      <c r="C544" t="s">
        <v>1176</v>
      </c>
      <c r="D544" t="s">
        <v>148</v>
      </c>
      <c r="E544" t="s">
        <v>416</v>
      </c>
      <c r="F544" t="s">
        <v>1151</v>
      </c>
      <c r="G544" t="s">
        <v>1088</v>
      </c>
      <c r="H544" t="s">
        <v>128</v>
      </c>
      <c r="I544" s="80" t="s">
        <v>1069</v>
      </c>
      <c r="J544" s="80" t="s">
        <v>970</v>
      </c>
      <c r="K544" t="s">
        <v>720</v>
      </c>
      <c r="L544" t="s">
        <v>129</v>
      </c>
      <c r="M544" t="s">
        <v>129</v>
      </c>
      <c r="N544" t="s">
        <v>129</v>
      </c>
      <c r="O544" s="54">
        <v>45203.535234745374</v>
      </c>
      <c r="P544" s="54">
        <v>45232.42538685185</v>
      </c>
      <c r="Q544" s="2">
        <v>44986</v>
      </c>
      <c r="R544" s="2">
        <v>45291</v>
      </c>
      <c r="S544" s="2">
        <v>44986</v>
      </c>
      <c r="T544" s="2">
        <v>45291</v>
      </c>
      <c r="U544" s="2">
        <v>45216</v>
      </c>
      <c r="V544" s="2">
        <v>45232</v>
      </c>
      <c r="W544">
        <f t="shared" si="32"/>
        <v>10</v>
      </c>
      <c r="X544">
        <f t="shared" si="33"/>
        <v>2023</v>
      </c>
      <c r="Y544">
        <f t="shared" si="34"/>
        <v>11</v>
      </c>
      <c r="Z544">
        <f t="shared" si="35"/>
        <v>2023</v>
      </c>
    </row>
    <row r="545" spans="1:26" x14ac:dyDescent="0.25">
      <c r="A545" s="80" t="s">
        <v>1177</v>
      </c>
      <c r="B545" t="s">
        <v>124</v>
      </c>
      <c r="C545" t="s">
        <v>1178</v>
      </c>
      <c r="D545" t="s">
        <v>148</v>
      </c>
      <c r="E545" t="s">
        <v>127</v>
      </c>
      <c r="F545" t="s">
        <v>1151</v>
      </c>
      <c r="G545" t="s">
        <v>1088</v>
      </c>
      <c r="H545" t="s">
        <v>128</v>
      </c>
      <c r="I545" s="80" t="s">
        <v>1069</v>
      </c>
      <c r="J545" s="80" t="s">
        <v>970</v>
      </c>
      <c r="K545" t="s">
        <v>720</v>
      </c>
      <c r="L545" t="s">
        <v>129</v>
      </c>
      <c r="M545" t="s">
        <v>129</v>
      </c>
      <c r="N545" t="s">
        <v>129</v>
      </c>
      <c r="O545" s="54">
        <v>45203.517136550923</v>
      </c>
      <c r="P545" s="54">
        <v>45232.425389942131</v>
      </c>
      <c r="Q545" s="2">
        <v>44986</v>
      </c>
      <c r="R545" s="2">
        <v>45291</v>
      </c>
      <c r="S545" s="2">
        <v>44986</v>
      </c>
      <c r="T545" s="2">
        <v>45291</v>
      </c>
      <c r="U545" s="2">
        <v>45216</v>
      </c>
      <c r="V545" s="2">
        <v>45232</v>
      </c>
      <c r="W545">
        <f t="shared" si="32"/>
        <v>10</v>
      </c>
      <c r="X545">
        <f t="shared" si="33"/>
        <v>2023</v>
      </c>
      <c r="Y545">
        <f t="shared" si="34"/>
        <v>11</v>
      </c>
      <c r="Z545">
        <f t="shared" si="35"/>
        <v>2023</v>
      </c>
    </row>
    <row r="546" spans="1:26" x14ac:dyDescent="0.25">
      <c r="A546" s="80" t="s">
        <v>2443</v>
      </c>
      <c r="B546" t="s">
        <v>1373</v>
      </c>
      <c r="C546" t="s">
        <v>2444</v>
      </c>
      <c r="D546" t="s">
        <v>148</v>
      </c>
      <c r="E546" t="s">
        <v>135</v>
      </c>
      <c r="F546" t="s">
        <v>1162</v>
      </c>
      <c r="G546" t="s">
        <v>1088</v>
      </c>
      <c r="H546" t="s">
        <v>128</v>
      </c>
      <c r="I546" s="80" t="s">
        <v>2290</v>
      </c>
      <c r="J546" s="80" t="s">
        <v>970</v>
      </c>
      <c r="K546" t="s">
        <v>720</v>
      </c>
      <c r="L546" t="s">
        <v>129</v>
      </c>
      <c r="M546" t="s">
        <v>129</v>
      </c>
      <c r="N546" t="s">
        <v>129</v>
      </c>
      <c r="O546" s="54">
        <v>45203.495924259259</v>
      </c>
      <c r="P546" s="54">
        <v>45250.792221967589</v>
      </c>
      <c r="Q546" s="2">
        <v>44986</v>
      </c>
      <c r="R546" s="2">
        <v>45291</v>
      </c>
      <c r="S546" s="2">
        <v>44986</v>
      </c>
      <c r="T546" s="2">
        <v>45291</v>
      </c>
      <c r="U546" s="2">
        <v>45226</v>
      </c>
      <c r="V546" s="2">
        <v>45250</v>
      </c>
      <c r="W546">
        <f t="shared" si="32"/>
        <v>10</v>
      </c>
      <c r="X546">
        <f t="shared" si="33"/>
        <v>2023</v>
      </c>
      <c r="Y546">
        <f t="shared" si="34"/>
        <v>11</v>
      </c>
      <c r="Z546">
        <f t="shared" si="35"/>
        <v>2023</v>
      </c>
    </row>
    <row r="547" spans="1:26" x14ac:dyDescent="0.25">
      <c r="A547" s="80" t="s">
        <v>2445</v>
      </c>
      <c r="B547" t="s">
        <v>1373</v>
      </c>
      <c r="C547" t="s">
        <v>2446</v>
      </c>
      <c r="D547" t="s">
        <v>148</v>
      </c>
      <c r="E547" t="s">
        <v>135</v>
      </c>
      <c r="F547" t="s">
        <v>1162</v>
      </c>
      <c r="G547" t="s">
        <v>1088</v>
      </c>
      <c r="H547" t="s">
        <v>128</v>
      </c>
      <c r="I547" s="80" t="s">
        <v>2290</v>
      </c>
      <c r="J547" s="80" t="s">
        <v>970</v>
      </c>
      <c r="K547" t="s">
        <v>720</v>
      </c>
      <c r="L547" t="s">
        <v>129</v>
      </c>
      <c r="M547" t="s">
        <v>129</v>
      </c>
      <c r="N547" t="s">
        <v>129</v>
      </c>
      <c r="O547" s="54">
        <v>45203.491248043982</v>
      </c>
      <c r="P547" s="54">
        <v>45250.792201643519</v>
      </c>
      <c r="Q547" s="2">
        <v>44986</v>
      </c>
      <c r="R547" s="2">
        <v>45291</v>
      </c>
      <c r="S547" s="2">
        <v>44986</v>
      </c>
      <c r="T547" s="2">
        <v>45291</v>
      </c>
      <c r="U547" s="2">
        <v>45226</v>
      </c>
      <c r="V547" s="2">
        <v>45250</v>
      </c>
      <c r="W547">
        <f t="shared" si="32"/>
        <v>10</v>
      </c>
      <c r="X547">
        <f t="shared" si="33"/>
        <v>2023</v>
      </c>
      <c r="Y547">
        <f t="shared" si="34"/>
        <v>11</v>
      </c>
      <c r="Z547">
        <f t="shared" si="35"/>
        <v>2023</v>
      </c>
    </row>
    <row r="548" spans="1:26" x14ac:dyDescent="0.25">
      <c r="A548" s="80" t="s">
        <v>1179</v>
      </c>
      <c r="B548" t="s">
        <v>124</v>
      </c>
      <c r="C548" t="s">
        <v>1180</v>
      </c>
      <c r="D548" t="s">
        <v>148</v>
      </c>
      <c r="E548" t="s">
        <v>135</v>
      </c>
      <c r="F548" t="s">
        <v>1076</v>
      </c>
      <c r="G548" t="s">
        <v>1104</v>
      </c>
      <c r="H548" t="s">
        <v>128</v>
      </c>
      <c r="I548" s="80" t="s">
        <v>1078</v>
      </c>
      <c r="J548" s="80" t="s">
        <v>1032</v>
      </c>
      <c r="K548" t="s">
        <v>720</v>
      </c>
      <c r="L548" t="s">
        <v>129</v>
      </c>
      <c r="M548" t="s">
        <v>570</v>
      </c>
      <c r="N548" t="s">
        <v>129</v>
      </c>
      <c r="O548" s="54">
        <v>45203.469001446756</v>
      </c>
      <c r="P548" s="54">
        <v>45281.687352152781</v>
      </c>
      <c r="Q548" s="2">
        <v>44986</v>
      </c>
      <c r="R548" s="2">
        <v>45291</v>
      </c>
      <c r="S548" s="2">
        <v>44986</v>
      </c>
      <c r="T548" s="2">
        <v>45291</v>
      </c>
      <c r="U548" s="2">
        <v>45254</v>
      </c>
      <c r="V548" s="2">
        <v>45281</v>
      </c>
      <c r="W548">
        <f t="shared" si="32"/>
        <v>10</v>
      </c>
      <c r="X548">
        <f t="shared" si="33"/>
        <v>2023</v>
      </c>
      <c r="Y548">
        <f t="shared" si="34"/>
        <v>12</v>
      </c>
      <c r="Z548">
        <f t="shared" si="35"/>
        <v>2023</v>
      </c>
    </row>
    <row r="549" spans="1:26" x14ac:dyDescent="0.25">
      <c r="A549" s="80" t="s">
        <v>2447</v>
      </c>
      <c r="B549" t="s">
        <v>1373</v>
      </c>
      <c r="C549" t="s">
        <v>2448</v>
      </c>
      <c r="D549" t="s">
        <v>148</v>
      </c>
      <c r="E549" t="s">
        <v>416</v>
      </c>
      <c r="F549" t="s">
        <v>1151</v>
      </c>
      <c r="G549" t="s">
        <v>1088</v>
      </c>
      <c r="H549" t="s">
        <v>128</v>
      </c>
      <c r="I549" s="80" t="s">
        <v>1069</v>
      </c>
      <c r="J549" s="80" t="s">
        <v>970</v>
      </c>
      <c r="K549" t="s">
        <v>720</v>
      </c>
      <c r="L549" t="s">
        <v>129</v>
      </c>
      <c r="M549" t="s">
        <v>129</v>
      </c>
      <c r="N549" t="s">
        <v>129</v>
      </c>
      <c r="O549" s="54">
        <v>45203.379376331017</v>
      </c>
      <c r="P549" s="54">
        <v>45232.425387256946</v>
      </c>
      <c r="Q549" s="2">
        <v>44986</v>
      </c>
      <c r="R549" s="2">
        <v>45291</v>
      </c>
      <c r="S549" s="2">
        <v>44986</v>
      </c>
      <c r="T549" s="2">
        <v>45291</v>
      </c>
      <c r="U549" s="2">
        <v>45212</v>
      </c>
      <c r="V549" s="2">
        <v>45232</v>
      </c>
      <c r="W549">
        <f t="shared" si="32"/>
        <v>10</v>
      </c>
      <c r="X549">
        <f t="shared" si="33"/>
        <v>2023</v>
      </c>
      <c r="Y549">
        <f t="shared" si="34"/>
        <v>11</v>
      </c>
      <c r="Z549">
        <f t="shared" si="35"/>
        <v>2023</v>
      </c>
    </row>
    <row r="550" spans="1:26" x14ac:dyDescent="0.25">
      <c r="A550" s="80" t="s">
        <v>2449</v>
      </c>
      <c r="B550" t="s">
        <v>1373</v>
      </c>
      <c r="C550" t="s">
        <v>1185</v>
      </c>
      <c r="D550" t="s">
        <v>148</v>
      </c>
      <c r="E550" t="s">
        <v>288</v>
      </c>
      <c r="F550" t="s">
        <v>1151</v>
      </c>
      <c r="G550" t="s">
        <v>1077</v>
      </c>
      <c r="H550" t="s">
        <v>128</v>
      </c>
      <c r="I550" s="80" t="s">
        <v>1069</v>
      </c>
      <c r="J550" s="80" t="s">
        <v>970</v>
      </c>
      <c r="K550" t="s">
        <v>720</v>
      </c>
      <c r="L550" t="s">
        <v>129</v>
      </c>
      <c r="M550" t="s">
        <v>129</v>
      </c>
      <c r="N550" t="s">
        <v>129</v>
      </c>
      <c r="O550" s="54">
        <v>45202.446095347223</v>
      </c>
      <c r="P550" s="54">
        <v>45232.425387777781</v>
      </c>
      <c r="Q550" s="2">
        <v>44986</v>
      </c>
      <c r="R550" s="2">
        <v>45291</v>
      </c>
      <c r="S550" s="2">
        <v>44986</v>
      </c>
      <c r="T550" s="2">
        <v>45291</v>
      </c>
      <c r="U550" s="2">
        <v>45219</v>
      </c>
      <c r="V550" s="2">
        <v>45232</v>
      </c>
      <c r="W550">
        <f t="shared" si="32"/>
        <v>10</v>
      </c>
      <c r="X550">
        <f t="shared" si="33"/>
        <v>2023</v>
      </c>
      <c r="Y550">
        <f t="shared" si="34"/>
        <v>11</v>
      </c>
      <c r="Z550">
        <f t="shared" si="35"/>
        <v>2023</v>
      </c>
    </row>
    <row r="551" spans="1:26" x14ac:dyDescent="0.25">
      <c r="A551" s="80" t="s">
        <v>2450</v>
      </c>
      <c r="B551" t="s">
        <v>1373</v>
      </c>
      <c r="C551" t="s">
        <v>2451</v>
      </c>
      <c r="D551" t="s">
        <v>148</v>
      </c>
      <c r="E551" t="s">
        <v>288</v>
      </c>
      <c r="F551" t="s">
        <v>1151</v>
      </c>
      <c r="G551" t="s">
        <v>1104</v>
      </c>
      <c r="H551" t="s">
        <v>128</v>
      </c>
      <c r="I551" s="80" t="s">
        <v>2076</v>
      </c>
      <c r="J551" s="80" t="s">
        <v>2452</v>
      </c>
      <c r="K551" t="s">
        <v>720</v>
      </c>
      <c r="L551" t="s">
        <v>129</v>
      </c>
      <c r="M551" t="s">
        <v>129</v>
      </c>
      <c r="N551" t="s">
        <v>129</v>
      </c>
      <c r="O551" s="54">
        <v>45201.582037638887</v>
      </c>
      <c r="P551" s="54">
        <v>45252.410016851849</v>
      </c>
      <c r="Q551" t="s">
        <v>129</v>
      </c>
      <c r="R551" t="s">
        <v>129</v>
      </c>
      <c r="S551" t="s">
        <v>129</v>
      </c>
      <c r="T551" t="s">
        <v>129</v>
      </c>
      <c r="U551" s="2">
        <v>45212</v>
      </c>
      <c r="V551" s="2">
        <v>45252</v>
      </c>
      <c r="W551">
        <f t="shared" si="32"/>
        <v>10</v>
      </c>
      <c r="X551">
        <f t="shared" si="33"/>
        <v>2023</v>
      </c>
      <c r="Y551">
        <f t="shared" si="34"/>
        <v>11</v>
      </c>
      <c r="Z551">
        <f t="shared" si="35"/>
        <v>2023</v>
      </c>
    </row>
    <row r="552" spans="1:26" x14ac:dyDescent="0.25">
      <c r="A552" s="80" t="s">
        <v>2453</v>
      </c>
      <c r="B552" t="s">
        <v>1373</v>
      </c>
      <c r="C552" t="s">
        <v>2454</v>
      </c>
      <c r="D552" t="s">
        <v>148</v>
      </c>
      <c r="E552" t="s">
        <v>206</v>
      </c>
      <c r="F552" t="s">
        <v>1151</v>
      </c>
      <c r="G552" t="s">
        <v>1104</v>
      </c>
      <c r="H552" t="s">
        <v>128</v>
      </c>
      <c r="I552" s="80" t="s">
        <v>2076</v>
      </c>
      <c r="J552" s="80" t="s">
        <v>2452</v>
      </c>
      <c r="K552" t="s">
        <v>720</v>
      </c>
      <c r="L552" t="s">
        <v>129</v>
      </c>
      <c r="M552" t="s">
        <v>129</v>
      </c>
      <c r="N552" t="s">
        <v>129</v>
      </c>
      <c r="O552" s="54">
        <v>45201.545818935185</v>
      </c>
      <c r="P552" s="54">
        <v>45252.410017060189</v>
      </c>
      <c r="Q552" t="s">
        <v>129</v>
      </c>
      <c r="R552" t="s">
        <v>129</v>
      </c>
      <c r="S552" t="s">
        <v>129</v>
      </c>
      <c r="T552" t="s">
        <v>129</v>
      </c>
      <c r="U552" s="2">
        <v>45212</v>
      </c>
      <c r="V552" s="2">
        <v>45252</v>
      </c>
      <c r="W552">
        <f t="shared" si="32"/>
        <v>10</v>
      </c>
      <c r="X552">
        <f t="shared" si="33"/>
        <v>2023</v>
      </c>
      <c r="Y552">
        <f t="shared" si="34"/>
        <v>11</v>
      </c>
      <c r="Z552">
        <f t="shared" si="35"/>
        <v>2023</v>
      </c>
    </row>
    <row r="553" spans="1:26" x14ac:dyDescent="0.25">
      <c r="A553" s="80" t="s">
        <v>2455</v>
      </c>
      <c r="B553" t="s">
        <v>1373</v>
      </c>
      <c r="C553" t="s">
        <v>2456</v>
      </c>
      <c r="D553" t="s">
        <v>148</v>
      </c>
      <c r="E553" t="s">
        <v>135</v>
      </c>
      <c r="F553" t="s">
        <v>1151</v>
      </c>
      <c r="G553" t="s">
        <v>1104</v>
      </c>
      <c r="H553" t="s">
        <v>128</v>
      </c>
      <c r="I553" s="80" t="s">
        <v>2076</v>
      </c>
      <c r="J553" s="80" t="s">
        <v>2452</v>
      </c>
      <c r="K553" t="s">
        <v>720</v>
      </c>
      <c r="L553" t="s">
        <v>129</v>
      </c>
      <c r="M553" t="s">
        <v>129</v>
      </c>
      <c r="N553" t="s">
        <v>129</v>
      </c>
      <c r="O553" s="54">
        <v>45198.441948842592</v>
      </c>
      <c r="P553" s="54">
        <v>45271.550317395835</v>
      </c>
      <c r="Q553" s="2">
        <v>45156</v>
      </c>
      <c r="R553" s="2">
        <v>45156</v>
      </c>
      <c r="S553" s="2">
        <v>45108</v>
      </c>
      <c r="T553" s="2">
        <v>45291</v>
      </c>
      <c r="U553" s="2">
        <v>45217</v>
      </c>
      <c r="V553" s="2">
        <v>45271</v>
      </c>
      <c r="W553">
        <f t="shared" si="32"/>
        <v>9</v>
      </c>
      <c r="X553">
        <f t="shared" si="33"/>
        <v>2023</v>
      </c>
      <c r="Y553">
        <f t="shared" si="34"/>
        <v>12</v>
      </c>
      <c r="Z553">
        <f t="shared" si="35"/>
        <v>2023</v>
      </c>
    </row>
    <row r="554" spans="1:26" x14ac:dyDescent="0.25">
      <c r="A554" s="80" t="s">
        <v>2457</v>
      </c>
      <c r="B554" t="s">
        <v>1373</v>
      </c>
      <c r="C554" t="s">
        <v>2458</v>
      </c>
      <c r="D554" t="s">
        <v>148</v>
      </c>
      <c r="E554" t="s">
        <v>135</v>
      </c>
      <c r="F554" t="s">
        <v>1151</v>
      </c>
      <c r="G554" t="s">
        <v>1104</v>
      </c>
      <c r="H554" t="s">
        <v>128</v>
      </c>
      <c r="I554" s="80" t="s">
        <v>2076</v>
      </c>
      <c r="J554" s="80" t="s">
        <v>2452</v>
      </c>
      <c r="K554" t="s">
        <v>720</v>
      </c>
      <c r="L554" t="s">
        <v>129</v>
      </c>
      <c r="M554" t="s">
        <v>129</v>
      </c>
      <c r="N554" t="s">
        <v>129</v>
      </c>
      <c r="O554" s="54">
        <v>45198.435964212964</v>
      </c>
      <c r="P554" s="54">
        <v>45252.410018113427</v>
      </c>
      <c r="Q554" s="2">
        <v>45156</v>
      </c>
      <c r="R554" s="2">
        <v>45156</v>
      </c>
      <c r="S554" s="2">
        <v>45108</v>
      </c>
      <c r="T554" s="2">
        <v>45291</v>
      </c>
      <c r="U554" s="2">
        <v>45215</v>
      </c>
      <c r="V554" s="2">
        <v>45252</v>
      </c>
      <c r="W554">
        <f t="shared" si="32"/>
        <v>9</v>
      </c>
      <c r="X554">
        <f t="shared" si="33"/>
        <v>2023</v>
      </c>
      <c r="Y554">
        <f t="shared" si="34"/>
        <v>11</v>
      </c>
      <c r="Z554">
        <f t="shared" si="35"/>
        <v>2023</v>
      </c>
    </row>
    <row r="555" spans="1:26" x14ac:dyDescent="0.25">
      <c r="A555" s="80" t="s">
        <v>2459</v>
      </c>
      <c r="B555" t="s">
        <v>1373</v>
      </c>
      <c r="C555" t="s">
        <v>2460</v>
      </c>
      <c r="D555" t="s">
        <v>148</v>
      </c>
      <c r="E555" t="s">
        <v>127</v>
      </c>
      <c r="F555" t="s">
        <v>1151</v>
      </c>
      <c r="G555" t="s">
        <v>1077</v>
      </c>
      <c r="H555" t="s">
        <v>128</v>
      </c>
      <c r="I555" s="80" t="s">
        <v>1069</v>
      </c>
      <c r="J555" s="80" t="s">
        <v>970</v>
      </c>
      <c r="K555" t="s">
        <v>720</v>
      </c>
      <c r="L555" t="s">
        <v>129</v>
      </c>
      <c r="M555" t="s">
        <v>129</v>
      </c>
      <c r="N555" t="s">
        <v>129</v>
      </c>
      <c r="O555" s="54">
        <v>45197.7379634838</v>
      </c>
      <c r="P555" s="54">
        <v>45232.425386678238</v>
      </c>
      <c r="Q555" s="2">
        <v>44986</v>
      </c>
      <c r="R555" s="2">
        <v>45291</v>
      </c>
      <c r="S555" s="2">
        <v>44986</v>
      </c>
      <c r="T555" s="2">
        <v>45291</v>
      </c>
      <c r="U555" s="2">
        <v>45216</v>
      </c>
      <c r="V555" s="2">
        <v>45232</v>
      </c>
      <c r="W555">
        <f t="shared" si="32"/>
        <v>9</v>
      </c>
      <c r="X555">
        <f t="shared" si="33"/>
        <v>2023</v>
      </c>
      <c r="Y555">
        <f t="shared" si="34"/>
        <v>11</v>
      </c>
      <c r="Z555">
        <f t="shared" si="35"/>
        <v>2023</v>
      </c>
    </row>
    <row r="556" spans="1:26" x14ac:dyDescent="0.25">
      <c r="A556" s="80" t="s">
        <v>2461</v>
      </c>
      <c r="B556" t="s">
        <v>1373</v>
      </c>
      <c r="C556" t="s">
        <v>2462</v>
      </c>
      <c r="D556" t="s">
        <v>148</v>
      </c>
      <c r="E556" t="s">
        <v>135</v>
      </c>
      <c r="F556" t="s">
        <v>1151</v>
      </c>
      <c r="G556" t="s">
        <v>1077</v>
      </c>
      <c r="H556" t="s">
        <v>128</v>
      </c>
      <c r="I556" s="80" t="s">
        <v>1069</v>
      </c>
      <c r="J556" s="80" t="s">
        <v>970</v>
      </c>
      <c r="K556" t="s">
        <v>720</v>
      </c>
      <c r="L556" t="s">
        <v>129</v>
      </c>
      <c r="M556" t="s">
        <v>129</v>
      </c>
      <c r="N556" t="s">
        <v>129</v>
      </c>
      <c r="O556" s="54">
        <v>45197.734889236111</v>
      </c>
      <c r="P556" s="54">
        <v>45232.425399560183</v>
      </c>
      <c r="Q556" s="2">
        <v>44986</v>
      </c>
      <c r="R556" s="2">
        <v>45291</v>
      </c>
      <c r="S556" s="2">
        <v>44986</v>
      </c>
      <c r="T556" s="2">
        <v>45291</v>
      </c>
      <c r="U556" s="2">
        <v>45219</v>
      </c>
      <c r="V556" s="2">
        <v>45232</v>
      </c>
      <c r="W556">
        <f t="shared" si="32"/>
        <v>9</v>
      </c>
      <c r="X556">
        <f t="shared" si="33"/>
        <v>2023</v>
      </c>
      <c r="Y556">
        <f t="shared" si="34"/>
        <v>11</v>
      </c>
      <c r="Z556">
        <f t="shared" si="35"/>
        <v>2023</v>
      </c>
    </row>
    <row r="557" spans="1:26" x14ac:dyDescent="0.25">
      <c r="A557" s="80" t="s">
        <v>2463</v>
      </c>
      <c r="B557" t="s">
        <v>1373</v>
      </c>
      <c r="C557" t="s">
        <v>2464</v>
      </c>
      <c r="D557" t="s">
        <v>148</v>
      </c>
      <c r="E557" t="s">
        <v>416</v>
      </c>
      <c r="F557" t="s">
        <v>1151</v>
      </c>
      <c r="G557" t="s">
        <v>1077</v>
      </c>
      <c r="H557" t="s">
        <v>128</v>
      </c>
      <c r="I557" s="80" t="s">
        <v>1069</v>
      </c>
      <c r="J557" s="80" t="s">
        <v>970</v>
      </c>
      <c r="K557" t="s">
        <v>720</v>
      </c>
      <c r="L557" t="s">
        <v>129</v>
      </c>
      <c r="M557" t="s">
        <v>129</v>
      </c>
      <c r="N557" t="s">
        <v>129</v>
      </c>
      <c r="O557" s="54">
        <v>45197.713615046297</v>
      </c>
      <c r="P557" s="54">
        <v>45232.425400451386</v>
      </c>
      <c r="Q557" s="2">
        <v>44986</v>
      </c>
      <c r="R557" s="2">
        <v>45291</v>
      </c>
      <c r="S557" s="2">
        <v>44986</v>
      </c>
      <c r="T557" s="2">
        <v>45291</v>
      </c>
      <c r="U557" s="2">
        <v>45218</v>
      </c>
      <c r="V557" s="2">
        <v>45232</v>
      </c>
      <c r="W557">
        <f t="shared" si="32"/>
        <v>9</v>
      </c>
      <c r="X557">
        <f t="shared" si="33"/>
        <v>2023</v>
      </c>
      <c r="Y557">
        <f t="shared" si="34"/>
        <v>11</v>
      </c>
      <c r="Z557">
        <f t="shared" si="35"/>
        <v>2023</v>
      </c>
    </row>
    <row r="558" spans="1:26" x14ac:dyDescent="0.25">
      <c r="A558" s="80" t="s">
        <v>2465</v>
      </c>
      <c r="B558" t="s">
        <v>1373</v>
      </c>
      <c r="C558" t="s">
        <v>2466</v>
      </c>
      <c r="D558" t="s">
        <v>148</v>
      </c>
      <c r="E558" t="s">
        <v>127</v>
      </c>
      <c r="F558" t="s">
        <v>1151</v>
      </c>
      <c r="G558" t="s">
        <v>1088</v>
      </c>
      <c r="H558" t="s">
        <v>128</v>
      </c>
      <c r="I558" s="80" t="s">
        <v>1069</v>
      </c>
      <c r="J558" s="80" t="s">
        <v>970</v>
      </c>
      <c r="K558" t="s">
        <v>720</v>
      </c>
      <c r="L558" t="s">
        <v>129</v>
      </c>
      <c r="M558" t="s">
        <v>129</v>
      </c>
      <c r="N558" t="s">
        <v>129</v>
      </c>
      <c r="O558" s="54">
        <v>45197.640935659721</v>
      </c>
      <c r="P558" s="54">
        <v>45232.42540777778</v>
      </c>
      <c r="Q558" s="2">
        <v>44986</v>
      </c>
      <c r="R558" s="2">
        <v>45291</v>
      </c>
      <c r="S558" s="2">
        <v>44986</v>
      </c>
      <c r="T558" s="2">
        <v>45291</v>
      </c>
      <c r="U558" s="2">
        <v>45219</v>
      </c>
      <c r="V558" s="2">
        <v>45232</v>
      </c>
      <c r="W558">
        <f t="shared" si="32"/>
        <v>9</v>
      </c>
      <c r="X558">
        <f t="shared" si="33"/>
        <v>2023</v>
      </c>
      <c r="Y558">
        <f t="shared" si="34"/>
        <v>11</v>
      </c>
      <c r="Z558">
        <f t="shared" si="35"/>
        <v>2023</v>
      </c>
    </row>
    <row r="559" spans="1:26" x14ac:dyDescent="0.25">
      <c r="A559" s="80" t="s">
        <v>2467</v>
      </c>
      <c r="B559" t="s">
        <v>1348</v>
      </c>
      <c r="C559" t="s">
        <v>2468</v>
      </c>
      <c r="D559" t="s">
        <v>148</v>
      </c>
      <c r="E559" t="s">
        <v>950</v>
      </c>
      <c r="F559" t="s">
        <v>24</v>
      </c>
      <c r="G559" t="s">
        <v>1098</v>
      </c>
      <c r="H559" t="s">
        <v>212</v>
      </c>
      <c r="I559" s="80" t="s">
        <v>2401</v>
      </c>
      <c r="J559" s="80" t="s">
        <v>555</v>
      </c>
      <c r="K559" t="s">
        <v>131</v>
      </c>
      <c r="L559" t="s">
        <v>129</v>
      </c>
      <c r="M559" t="s">
        <v>129</v>
      </c>
      <c r="N559" t="s">
        <v>129</v>
      </c>
      <c r="O559" s="54">
        <v>45196.726613587962</v>
      </c>
      <c r="P559" s="54">
        <v>45246.665910925927</v>
      </c>
      <c r="Q559" t="s">
        <v>129</v>
      </c>
      <c r="R559" t="s">
        <v>129</v>
      </c>
      <c r="S559" t="s">
        <v>129</v>
      </c>
      <c r="T559" t="s">
        <v>129</v>
      </c>
      <c r="U559" s="2">
        <v>45218</v>
      </c>
      <c r="V559" s="2">
        <v>45246</v>
      </c>
      <c r="W559">
        <f t="shared" si="32"/>
        <v>9</v>
      </c>
      <c r="X559">
        <f t="shared" si="33"/>
        <v>2023</v>
      </c>
      <c r="Y559">
        <f t="shared" si="34"/>
        <v>11</v>
      </c>
      <c r="Z559">
        <f t="shared" si="35"/>
        <v>2023</v>
      </c>
    </row>
    <row r="560" spans="1:26" x14ac:dyDescent="0.25">
      <c r="A560" s="80" t="s">
        <v>2469</v>
      </c>
      <c r="B560" t="s">
        <v>1373</v>
      </c>
      <c r="C560" t="s">
        <v>2470</v>
      </c>
      <c r="D560" t="s">
        <v>148</v>
      </c>
      <c r="E560" t="s">
        <v>416</v>
      </c>
      <c r="F560" t="s">
        <v>1151</v>
      </c>
      <c r="G560" t="s">
        <v>1088</v>
      </c>
      <c r="H560" t="s">
        <v>128</v>
      </c>
      <c r="I560" s="80" t="s">
        <v>1069</v>
      </c>
      <c r="J560" s="80" t="s">
        <v>1186</v>
      </c>
      <c r="K560" t="s">
        <v>720</v>
      </c>
      <c r="L560" t="s">
        <v>129</v>
      </c>
      <c r="M560" t="s">
        <v>129</v>
      </c>
      <c r="N560" t="s">
        <v>129</v>
      </c>
      <c r="O560" s="54">
        <v>45196.710124976853</v>
      </c>
      <c r="P560" s="54">
        <v>45252.410025949073</v>
      </c>
      <c r="Q560" s="2">
        <v>44986</v>
      </c>
      <c r="R560" s="2">
        <v>45291</v>
      </c>
      <c r="S560" s="2">
        <v>44986</v>
      </c>
      <c r="T560" s="2">
        <v>45291</v>
      </c>
      <c r="U560" s="2">
        <v>45215</v>
      </c>
      <c r="V560" s="2">
        <v>45252</v>
      </c>
      <c r="W560">
        <f t="shared" si="32"/>
        <v>9</v>
      </c>
      <c r="X560">
        <f t="shared" si="33"/>
        <v>2023</v>
      </c>
      <c r="Y560">
        <f t="shared" si="34"/>
        <v>11</v>
      </c>
      <c r="Z560">
        <f t="shared" si="35"/>
        <v>2023</v>
      </c>
    </row>
    <row r="561" spans="1:26" x14ac:dyDescent="0.25">
      <c r="A561" s="80" t="s">
        <v>2471</v>
      </c>
      <c r="B561" t="s">
        <v>1373</v>
      </c>
      <c r="C561" t="s">
        <v>2472</v>
      </c>
      <c r="D561" t="s">
        <v>148</v>
      </c>
      <c r="E561" t="s">
        <v>416</v>
      </c>
      <c r="F561" t="s">
        <v>1151</v>
      </c>
      <c r="G561" t="s">
        <v>1088</v>
      </c>
      <c r="H561" t="s">
        <v>128</v>
      </c>
      <c r="I561" s="80" t="s">
        <v>1069</v>
      </c>
      <c r="J561" s="80" t="s">
        <v>1186</v>
      </c>
      <c r="K561" t="s">
        <v>720</v>
      </c>
      <c r="L561" t="s">
        <v>129</v>
      </c>
      <c r="M561" t="s">
        <v>129</v>
      </c>
      <c r="N561" t="s">
        <v>129</v>
      </c>
      <c r="O561" s="54">
        <v>45196.709824999998</v>
      </c>
      <c r="P561" s="54">
        <v>45252.410025266203</v>
      </c>
      <c r="Q561" s="2">
        <v>44986</v>
      </c>
      <c r="R561" s="2">
        <v>45291</v>
      </c>
      <c r="S561" s="2">
        <v>44986</v>
      </c>
      <c r="T561" s="2">
        <v>45291</v>
      </c>
      <c r="U561" s="2">
        <v>45212</v>
      </c>
      <c r="V561" s="2">
        <v>45252</v>
      </c>
      <c r="W561">
        <f t="shared" si="32"/>
        <v>9</v>
      </c>
      <c r="X561">
        <f t="shared" si="33"/>
        <v>2023</v>
      </c>
      <c r="Y561">
        <f t="shared" si="34"/>
        <v>11</v>
      </c>
      <c r="Z561">
        <f t="shared" si="35"/>
        <v>2023</v>
      </c>
    </row>
    <row r="562" spans="1:26" x14ac:dyDescent="0.25">
      <c r="A562" s="80" t="s">
        <v>2473</v>
      </c>
      <c r="B562" t="s">
        <v>1348</v>
      </c>
      <c r="C562" t="s">
        <v>2474</v>
      </c>
      <c r="D562" t="s">
        <v>148</v>
      </c>
      <c r="E562" t="s">
        <v>416</v>
      </c>
      <c r="F562" t="s">
        <v>23</v>
      </c>
      <c r="G562" t="s">
        <v>1098</v>
      </c>
      <c r="H562" t="s">
        <v>212</v>
      </c>
      <c r="I562" s="80" t="s">
        <v>2475</v>
      </c>
      <c r="J562" s="80" t="s">
        <v>2430</v>
      </c>
      <c r="K562" t="s">
        <v>131</v>
      </c>
      <c r="L562" t="s">
        <v>129</v>
      </c>
      <c r="M562" t="s">
        <v>129</v>
      </c>
      <c r="N562" t="s">
        <v>129</v>
      </c>
      <c r="O562" s="54">
        <v>45196.504532951389</v>
      </c>
      <c r="P562" s="54">
        <v>45246.535907986108</v>
      </c>
      <c r="Q562" t="s">
        <v>129</v>
      </c>
      <c r="R562" t="s">
        <v>129</v>
      </c>
      <c r="S562" t="s">
        <v>129</v>
      </c>
      <c r="T562" t="s">
        <v>129</v>
      </c>
      <c r="U562" s="2">
        <v>45208</v>
      </c>
      <c r="V562" s="2">
        <v>45246</v>
      </c>
      <c r="W562">
        <f t="shared" si="32"/>
        <v>9</v>
      </c>
      <c r="X562">
        <f t="shared" si="33"/>
        <v>2023</v>
      </c>
      <c r="Y562">
        <f t="shared" si="34"/>
        <v>11</v>
      </c>
      <c r="Z562">
        <f t="shared" si="35"/>
        <v>2023</v>
      </c>
    </row>
    <row r="563" spans="1:26" x14ac:dyDescent="0.25">
      <c r="A563" s="80" t="s">
        <v>2476</v>
      </c>
      <c r="B563" t="s">
        <v>1348</v>
      </c>
      <c r="C563" t="s">
        <v>2477</v>
      </c>
      <c r="D563" t="s">
        <v>148</v>
      </c>
      <c r="E563" t="s">
        <v>211</v>
      </c>
      <c r="F563" t="s">
        <v>60</v>
      </c>
      <c r="G563" t="s">
        <v>103</v>
      </c>
      <c r="H563" t="s">
        <v>212</v>
      </c>
      <c r="I563" s="80" t="s">
        <v>1354</v>
      </c>
      <c r="J563" s="80" t="s">
        <v>1351</v>
      </c>
      <c r="K563" t="s">
        <v>131</v>
      </c>
      <c r="L563" t="s">
        <v>129</v>
      </c>
      <c r="M563" t="s">
        <v>129</v>
      </c>
      <c r="N563" t="s">
        <v>129</v>
      </c>
      <c r="O563" s="54">
        <v>45195.548781805555</v>
      </c>
      <c r="P563" s="54">
        <v>45453.646546226853</v>
      </c>
      <c r="Q563" s="2">
        <v>45351</v>
      </c>
      <c r="R563" s="2">
        <v>45433</v>
      </c>
      <c r="S563" s="2">
        <v>45195</v>
      </c>
      <c r="T563" s="2">
        <v>45237</v>
      </c>
      <c r="U563" s="2">
        <v>45352</v>
      </c>
      <c r="V563" s="2">
        <v>45453</v>
      </c>
      <c r="W563">
        <f t="shared" si="32"/>
        <v>9</v>
      </c>
      <c r="X563">
        <f t="shared" si="33"/>
        <v>2023</v>
      </c>
      <c r="Y563">
        <f t="shared" si="34"/>
        <v>6</v>
      </c>
      <c r="Z563">
        <f t="shared" si="35"/>
        <v>2024</v>
      </c>
    </row>
    <row r="564" spans="1:26" x14ac:dyDescent="0.25">
      <c r="A564" s="80" t="s">
        <v>2478</v>
      </c>
      <c r="B564" t="s">
        <v>1348</v>
      </c>
      <c r="C564" t="s">
        <v>2479</v>
      </c>
      <c r="D564" t="s">
        <v>148</v>
      </c>
      <c r="E564" t="s">
        <v>211</v>
      </c>
      <c r="F564" t="s">
        <v>54</v>
      </c>
      <c r="G564" t="s">
        <v>102</v>
      </c>
      <c r="H564" t="s">
        <v>212</v>
      </c>
      <c r="I564" s="80" t="s">
        <v>1354</v>
      </c>
      <c r="J564" s="80" t="s">
        <v>1351</v>
      </c>
      <c r="K564" t="s">
        <v>131</v>
      </c>
      <c r="L564" t="s">
        <v>129</v>
      </c>
      <c r="M564" t="s">
        <v>129</v>
      </c>
      <c r="N564" t="s">
        <v>129</v>
      </c>
      <c r="O564" s="54">
        <v>45195.54826815972</v>
      </c>
      <c r="P564" s="54">
        <v>45378.378048113424</v>
      </c>
      <c r="Q564" s="2">
        <v>45351</v>
      </c>
      <c r="R564" s="2">
        <v>45378</v>
      </c>
      <c r="S564" s="2">
        <v>45195</v>
      </c>
      <c r="T564" s="2">
        <v>45237</v>
      </c>
      <c r="U564" s="2">
        <v>45358</v>
      </c>
      <c r="V564" s="2">
        <v>45378</v>
      </c>
      <c r="W564">
        <f t="shared" si="32"/>
        <v>9</v>
      </c>
      <c r="X564">
        <f t="shared" si="33"/>
        <v>2023</v>
      </c>
      <c r="Y564">
        <f t="shared" si="34"/>
        <v>3</v>
      </c>
      <c r="Z564">
        <f t="shared" si="35"/>
        <v>2024</v>
      </c>
    </row>
    <row r="565" spans="1:26" x14ac:dyDescent="0.25">
      <c r="A565" s="80" t="s">
        <v>2480</v>
      </c>
      <c r="B565" t="s">
        <v>1445</v>
      </c>
      <c r="C565" t="s">
        <v>2481</v>
      </c>
      <c r="D565" t="s">
        <v>148</v>
      </c>
      <c r="E565" t="s">
        <v>127</v>
      </c>
      <c r="F565" t="s">
        <v>50</v>
      </c>
      <c r="G565" t="s">
        <v>104</v>
      </c>
      <c r="H565" t="s">
        <v>128</v>
      </c>
      <c r="I565" s="80" t="s">
        <v>2482</v>
      </c>
      <c r="J565" s="80" t="s">
        <v>1448</v>
      </c>
      <c r="K565" t="s">
        <v>131</v>
      </c>
      <c r="L565" t="s">
        <v>129</v>
      </c>
      <c r="M565" t="s">
        <v>129</v>
      </c>
      <c r="N565" t="s">
        <v>129</v>
      </c>
      <c r="O565" s="54">
        <v>45195.518377696761</v>
      </c>
      <c r="P565" s="54">
        <v>45327.486565358799</v>
      </c>
      <c r="Q565" s="2">
        <v>45295</v>
      </c>
      <c r="R565" s="2">
        <v>45237</v>
      </c>
      <c r="S565" s="2">
        <v>45195</v>
      </c>
      <c r="T565" s="2">
        <v>45237</v>
      </c>
      <c r="U565" s="2">
        <v>45300</v>
      </c>
      <c r="V565" s="2">
        <v>45327</v>
      </c>
      <c r="W565">
        <f t="shared" si="32"/>
        <v>9</v>
      </c>
      <c r="X565">
        <f t="shared" si="33"/>
        <v>2023</v>
      </c>
      <c r="Y565">
        <f t="shared" si="34"/>
        <v>2</v>
      </c>
      <c r="Z565">
        <f t="shared" si="35"/>
        <v>2024</v>
      </c>
    </row>
    <row r="566" spans="1:26" x14ac:dyDescent="0.25">
      <c r="A566" s="80" t="s">
        <v>2483</v>
      </c>
      <c r="B566" t="s">
        <v>1348</v>
      </c>
      <c r="C566" t="s">
        <v>2484</v>
      </c>
      <c r="D566" t="s">
        <v>148</v>
      </c>
      <c r="E566" t="s">
        <v>127</v>
      </c>
      <c r="F566" t="s">
        <v>58</v>
      </c>
      <c r="G566" t="s">
        <v>104</v>
      </c>
      <c r="H566" t="s">
        <v>128</v>
      </c>
      <c r="I566" s="80" t="s">
        <v>2485</v>
      </c>
      <c r="J566" s="80" t="s">
        <v>2486</v>
      </c>
      <c r="K566" t="s">
        <v>131</v>
      </c>
      <c r="L566" t="s">
        <v>129</v>
      </c>
      <c r="M566" t="s">
        <v>129</v>
      </c>
      <c r="N566" t="s">
        <v>129</v>
      </c>
      <c r="O566" s="54">
        <v>45194.656351400467</v>
      </c>
      <c r="P566" s="54">
        <v>45421.427047789351</v>
      </c>
      <c r="Q566" s="2">
        <v>45393</v>
      </c>
      <c r="R566" s="2">
        <v>45420</v>
      </c>
      <c r="S566" s="2">
        <v>45194</v>
      </c>
      <c r="T566" s="2">
        <v>45236</v>
      </c>
      <c r="U566" s="2">
        <v>45398</v>
      </c>
      <c r="V566" s="2">
        <v>45421</v>
      </c>
      <c r="W566">
        <f t="shared" si="32"/>
        <v>9</v>
      </c>
      <c r="X566">
        <f t="shared" si="33"/>
        <v>2023</v>
      </c>
      <c r="Y566">
        <f t="shared" si="34"/>
        <v>5</v>
      </c>
      <c r="Z566">
        <f t="shared" si="35"/>
        <v>2024</v>
      </c>
    </row>
    <row r="567" spans="1:26" x14ac:dyDescent="0.25">
      <c r="A567" s="80" t="s">
        <v>2487</v>
      </c>
      <c r="B567" t="s">
        <v>1373</v>
      </c>
      <c r="C567" t="s">
        <v>2488</v>
      </c>
      <c r="D567" t="s">
        <v>148</v>
      </c>
      <c r="E567" t="s">
        <v>127</v>
      </c>
      <c r="F567" t="s">
        <v>2489</v>
      </c>
      <c r="G567" t="s">
        <v>1104</v>
      </c>
      <c r="H567" t="s">
        <v>128</v>
      </c>
      <c r="I567" s="80" t="s">
        <v>2490</v>
      </c>
      <c r="J567" s="80" t="s">
        <v>2452</v>
      </c>
      <c r="K567" t="s">
        <v>720</v>
      </c>
      <c r="L567" t="s">
        <v>129</v>
      </c>
      <c r="M567" t="s">
        <v>129</v>
      </c>
      <c r="N567" t="s">
        <v>129</v>
      </c>
      <c r="O567" s="54">
        <v>45190.693837025465</v>
      </c>
      <c r="P567" s="54">
        <v>45274.513912592593</v>
      </c>
      <c r="Q567" s="2">
        <v>45190</v>
      </c>
      <c r="R567" s="2">
        <v>45190</v>
      </c>
      <c r="S567" t="s">
        <v>129</v>
      </c>
      <c r="T567" t="s">
        <v>129</v>
      </c>
      <c r="U567" s="2">
        <v>45201</v>
      </c>
      <c r="V567" s="2">
        <v>45274</v>
      </c>
      <c r="W567">
        <f t="shared" si="32"/>
        <v>9</v>
      </c>
      <c r="X567">
        <f t="shared" si="33"/>
        <v>2023</v>
      </c>
      <c r="Y567">
        <f t="shared" si="34"/>
        <v>12</v>
      </c>
      <c r="Z567">
        <f t="shared" si="35"/>
        <v>2023</v>
      </c>
    </row>
    <row r="568" spans="1:26" x14ac:dyDescent="0.25">
      <c r="A568" s="80" t="s">
        <v>2491</v>
      </c>
      <c r="B568" t="s">
        <v>1373</v>
      </c>
      <c r="C568" t="s">
        <v>2492</v>
      </c>
      <c r="D568" t="s">
        <v>148</v>
      </c>
      <c r="E568" t="s">
        <v>416</v>
      </c>
      <c r="F568" t="s">
        <v>2489</v>
      </c>
      <c r="G568" t="s">
        <v>1104</v>
      </c>
      <c r="H568" t="s">
        <v>128</v>
      </c>
      <c r="I568" s="80" t="s">
        <v>2490</v>
      </c>
      <c r="J568" s="80" t="s">
        <v>2452</v>
      </c>
      <c r="K568" t="s">
        <v>720</v>
      </c>
      <c r="L568" t="s">
        <v>129</v>
      </c>
      <c r="M568" t="s">
        <v>129</v>
      </c>
      <c r="N568" t="s">
        <v>129</v>
      </c>
      <c r="O568" s="54">
        <v>45190.653296655095</v>
      </c>
      <c r="P568" s="54">
        <v>45274.51392125</v>
      </c>
      <c r="Q568" s="2">
        <v>45190</v>
      </c>
      <c r="R568" s="2">
        <v>45190</v>
      </c>
      <c r="S568" t="s">
        <v>129</v>
      </c>
      <c r="T568" t="s">
        <v>129</v>
      </c>
      <c r="U568" s="2">
        <v>45198</v>
      </c>
      <c r="V568" s="2">
        <v>45274</v>
      </c>
      <c r="W568">
        <f t="shared" si="32"/>
        <v>9</v>
      </c>
      <c r="X568">
        <f t="shared" si="33"/>
        <v>2023</v>
      </c>
      <c r="Y568">
        <f t="shared" si="34"/>
        <v>12</v>
      </c>
      <c r="Z568">
        <f t="shared" si="35"/>
        <v>2023</v>
      </c>
    </row>
    <row r="569" spans="1:26" x14ac:dyDescent="0.25">
      <c r="A569" s="80" t="s">
        <v>2493</v>
      </c>
      <c r="B569" t="s">
        <v>1373</v>
      </c>
      <c r="C569" t="s">
        <v>2494</v>
      </c>
      <c r="D569" t="s">
        <v>148</v>
      </c>
      <c r="E569" t="s">
        <v>416</v>
      </c>
      <c r="F569" t="s">
        <v>1151</v>
      </c>
      <c r="G569" t="s">
        <v>1104</v>
      </c>
      <c r="H569" t="s">
        <v>128</v>
      </c>
      <c r="I569" s="80" t="s">
        <v>2495</v>
      </c>
      <c r="J569" s="80" t="s">
        <v>2452</v>
      </c>
      <c r="K569" t="s">
        <v>720</v>
      </c>
      <c r="L569" t="s">
        <v>129</v>
      </c>
      <c r="M569" t="s">
        <v>129</v>
      </c>
      <c r="N569" t="s">
        <v>129</v>
      </c>
      <c r="O569" s="54">
        <v>45190.390235740742</v>
      </c>
      <c r="P569" s="54">
        <v>45252.410021793985</v>
      </c>
      <c r="Q569" s="2">
        <v>45108</v>
      </c>
      <c r="R569" s="2">
        <v>45291</v>
      </c>
      <c r="S569" s="2">
        <v>45108</v>
      </c>
      <c r="T569" s="2">
        <v>45291</v>
      </c>
      <c r="U569" s="2">
        <v>45215</v>
      </c>
      <c r="V569" s="2">
        <v>45252</v>
      </c>
      <c r="W569">
        <f t="shared" si="32"/>
        <v>9</v>
      </c>
      <c r="X569">
        <f t="shared" si="33"/>
        <v>2023</v>
      </c>
      <c r="Y569">
        <f t="shared" si="34"/>
        <v>11</v>
      </c>
      <c r="Z569">
        <f t="shared" si="35"/>
        <v>2023</v>
      </c>
    </row>
    <row r="570" spans="1:26" x14ac:dyDescent="0.25">
      <c r="A570" s="80" t="s">
        <v>2496</v>
      </c>
      <c r="B570" t="s">
        <v>1348</v>
      </c>
      <c r="C570" t="s">
        <v>2497</v>
      </c>
      <c r="D570" t="s">
        <v>148</v>
      </c>
      <c r="E570" t="s">
        <v>135</v>
      </c>
      <c r="F570" t="s">
        <v>2489</v>
      </c>
      <c r="G570" t="s">
        <v>1088</v>
      </c>
      <c r="H570" t="s">
        <v>128</v>
      </c>
      <c r="I570" s="80" t="s">
        <v>1069</v>
      </c>
      <c r="J570" s="80" t="s">
        <v>1186</v>
      </c>
      <c r="K570" t="s">
        <v>720</v>
      </c>
      <c r="L570" t="s">
        <v>129</v>
      </c>
      <c r="M570" t="s">
        <v>129</v>
      </c>
      <c r="N570" t="s">
        <v>129</v>
      </c>
      <c r="O570" s="54">
        <v>45190.366048495373</v>
      </c>
      <c r="P570" s="54">
        <v>45246.384897361109</v>
      </c>
      <c r="Q570" s="2">
        <v>44986</v>
      </c>
      <c r="R570" s="2">
        <v>45291</v>
      </c>
      <c r="S570" s="2">
        <v>44986</v>
      </c>
      <c r="T570" s="2">
        <v>45291</v>
      </c>
      <c r="U570" s="2">
        <v>45198</v>
      </c>
      <c r="V570" s="2">
        <v>45246</v>
      </c>
      <c r="W570">
        <f t="shared" si="32"/>
        <v>9</v>
      </c>
      <c r="X570">
        <f t="shared" si="33"/>
        <v>2023</v>
      </c>
      <c r="Y570">
        <f t="shared" si="34"/>
        <v>11</v>
      </c>
      <c r="Z570">
        <f t="shared" si="35"/>
        <v>2023</v>
      </c>
    </row>
    <row r="571" spans="1:26" x14ac:dyDescent="0.25">
      <c r="A571" s="80" t="s">
        <v>2498</v>
      </c>
      <c r="B571" t="s">
        <v>1373</v>
      </c>
      <c r="C571" t="s">
        <v>2499</v>
      </c>
      <c r="D571" t="s">
        <v>148</v>
      </c>
      <c r="E571" t="s">
        <v>416</v>
      </c>
      <c r="F571" t="s">
        <v>2489</v>
      </c>
      <c r="G571" t="s">
        <v>1104</v>
      </c>
      <c r="H571" t="s">
        <v>128</v>
      </c>
      <c r="I571" s="80" t="s">
        <v>2490</v>
      </c>
      <c r="J571" s="80" t="s">
        <v>2452</v>
      </c>
      <c r="K571" t="s">
        <v>720</v>
      </c>
      <c r="L571" t="s">
        <v>129</v>
      </c>
      <c r="M571" t="s">
        <v>129</v>
      </c>
      <c r="N571" t="s">
        <v>129</v>
      </c>
      <c r="O571" s="54">
        <v>45189.430939421298</v>
      </c>
      <c r="P571" s="54">
        <v>45274.513921030091</v>
      </c>
      <c r="Q571" s="2">
        <v>45189</v>
      </c>
      <c r="R571" s="2">
        <v>45189</v>
      </c>
      <c r="S571" s="2">
        <v>45141</v>
      </c>
      <c r="T571" t="s">
        <v>129</v>
      </c>
      <c r="U571" s="2">
        <v>45198</v>
      </c>
      <c r="V571" s="2">
        <v>45274</v>
      </c>
      <c r="W571">
        <f t="shared" si="32"/>
        <v>9</v>
      </c>
      <c r="X571">
        <f t="shared" si="33"/>
        <v>2023</v>
      </c>
      <c r="Y571">
        <f t="shared" si="34"/>
        <v>12</v>
      </c>
      <c r="Z571">
        <f t="shared" si="35"/>
        <v>2023</v>
      </c>
    </row>
    <row r="572" spans="1:26" x14ac:dyDescent="0.25">
      <c r="A572" s="80" t="s">
        <v>2500</v>
      </c>
      <c r="B572" t="s">
        <v>1373</v>
      </c>
      <c r="C572" t="s">
        <v>2501</v>
      </c>
      <c r="D572" t="s">
        <v>148</v>
      </c>
      <c r="E572" t="s">
        <v>211</v>
      </c>
      <c r="F572" t="s">
        <v>2489</v>
      </c>
      <c r="G572" t="s">
        <v>1077</v>
      </c>
      <c r="H572" t="s">
        <v>128</v>
      </c>
      <c r="I572" s="80" t="s">
        <v>2332</v>
      </c>
      <c r="J572" s="80" t="s">
        <v>1186</v>
      </c>
      <c r="K572" t="s">
        <v>720</v>
      </c>
      <c r="L572" t="s">
        <v>129</v>
      </c>
      <c r="M572" t="s">
        <v>129</v>
      </c>
      <c r="N572" t="s">
        <v>129</v>
      </c>
      <c r="O572" s="54">
        <v>45189.42081826389</v>
      </c>
      <c r="P572" s="54">
        <v>45246.384897627315</v>
      </c>
      <c r="Q572" s="2">
        <v>45099</v>
      </c>
      <c r="R572" s="2">
        <v>45127</v>
      </c>
      <c r="S572" s="2">
        <v>45099</v>
      </c>
      <c r="T572" s="2">
        <v>45127</v>
      </c>
      <c r="U572" s="2">
        <v>45204</v>
      </c>
      <c r="V572" s="2">
        <v>45246</v>
      </c>
      <c r="W572">
        <f t="shared" si="32"/>
        <v>9</v>
      </c>
      <c r="X572">
        <f t="shared" si="33"/>
        <v>2023</v>
      </c>
      <c r="Y572">
        <f t="shared" si="34"/>
        <v>11</v>
      </c>
      <c r="Z572">
        <f t="shared" si="35"/>
        <v>2023</v>
      </c>
    </row>
    <row r="573" spans="1:26" x14ac:dyDescent="0.25">
      <c r="A573" s="80" t="s">
        <v>2502</v>
      </c>
      <c r="B573" t="s">
        <v>1348</v>
      </c>
      <c r="C573" t="s">
        <v>2503</v>
      </c>
      <c r="D573" t="s">
        <v>148</v>
      </c>
      <c r="E573" t="s">
        <v>127</v>
      </c>
      <c r="F573" t="s">
        <v>53</v>
      </c>
      <c r="G573" t="s">
        <v>103</v>
      </c>
      <c r="H573" t="s">
        <v>128</v>
      </c>
      <c r="I573" s="80" t="s">
        <v>2504</v>
      </c>
      <c r="J573" s="80" t="s">
        <v>1372</v>
      </c>
      <c r="K573" t="s">
        <v>131</v>
      </c>
      <c r="L573" t="s">
        <v>129</v>
      </c>
      <c r="M573" t="s">
        <v>129</v>
      </c>
      <c r="N573" t="s">
        <v>129</v>
      </c>
      <c r="O573" s="54">
        <v>45187.573700706016</v>
      </c>
      <c r="P573" s="54">
        <v>45369.441919537036</v>
      </c>
      <c r="Q573" s="2">
        <v>45337</v>
      </c>
      <c r="R573" s="2">
        <v>45349</v>
      </c>
      <c r="S573" s="2">
        <v>44927</v>
      </c>
      <c r="T573" s="2">
        <v>45291</v>
      </c>
      <c r="U573" s="2">
        <v>45338</v>
      </c>
      <c r="V573" s="2">
        <v>45369</v>
      </c>
      <c r="W573">
        <f t="shared" si="32"/>
        <v>9</v>
      </c>
      <c r="X573">
        <f t="shared" si="33"/>
        <v>2023</v>
      </c>
      <c r="Y573">
        <f t="shared" si="34"/>
        <v>3</v>
      </c>
      <c r="Z573">
        <f t="shared" si="35"/>
        <v>2024</v>
      </c>
    </row>
    <row r="574" spans="1:26" x14ac:dyDescent="0.25">
      <c r="A574" s="80" t="s">
        <v>2505</v>
      </c>
      <c r="B574" t="s">
        <v>1373</v>
      </c>
      <c r="C574" t="s">
        <v>2506</v>
      </c>
      <c r="D574" t="s">
        <v>148</v>
      </c>
      <c r="E574" t="s">
        <v>950</v>
      </c>
      <c r="F574" t="s">
        <v>1127</v>
      </c>
      <c r="G574" t="s">
        <v>1088</v>
      </c>
      <c r="H574" t="s">
        <v>128</v>
      </c>
      <c r="I574" s="80" t="s">
        <v>2290</v>
      </c>
      <c r="J574" s="80" t="s">
        <v>970</v>
      </c>
      <c r="K574" t="s">
        <v>720</v>
      </c>
      <c r="L574" t="s">
        <v>129</v>
      </c>
      <c r="M574" t="s">
        <v>129</v>
      </c>
      <c r="N574" t="s">
        <v>129</v>
      </c>
      <c r="O574" s="54">
        <v>45187.546404363427</v>
      </c>
      <c r="P574" s="54">
        <v>45251.328377673613</v>
      </c>
      <c r="Q574" s="2">
        <v>44986</v>
      </c>
      <c r="R574" s="2">
        <v>45291</v>
      </c>
      <c r="S574" s="2">
        <v>44986</v>
      </c>
      <c r="T574" s="2">
        <v>45291</v>
      </c>
      <c r="U574" s="2">
        <v>45230</v>
      </c>
      <c r="V574" s="2">
        <v>45251</v>
      </c>
      <c r="W574">
        <f t="shared" si="32"/>
        <v>9</v>
      </c>
      <c r="X574">
        <f t="shared" si="33"/>
        <v>2023</v>
      </c>
      <c r="Y574">
        <f t="shared" si="34"/>
        <v>11</v>
      </c>
      <c r="Z574">
        <f t="shared" si="35"/>
        <v>2023</v>
      </c>
    </row>
    <row r="575" spans="1:26" x14ac:dyDescent="0.25">
      <c r="A575" s="80" t="s">
        <v>2507</v>
      </c>
      <c r="B575" t="s">
        <v>1373</v>
      </c>
      <c r="C575" t="s">
        <v>2506</v>
      </c>
      <c r="D575" t="s">
        <v>148</v>
      </c>
      <c r="E575" t="s">
        <v>950</v>
      </c>
      <c r="F575" t="s">
        <v>1067</v>
      </c>
      <c r="G575" t="s">
        <v>1088</v>
      </c>
      <c r="H575" t="s">
        <v>128</v>
      </c>
      <c r="I575" s="80" t="s">
        <v>2290</v>
      </c>
      <c r="J575" s="80" t="s">
        <v>995</v>
      </c>
      <c r="K575" t="s">
        <v>720</v>
      </c>
      <c r="L575" t="s">
        <v>129</v>
      </c>
      <c r="M575" t="s">
        <v>129</v>
      </c>
      <c r="N575" t="s">
        <v>129</v>
      </c>
      <c r="O575" s="54">
        <v>45187.545388055558</v>
      </c>
      <c r="P575" s="54">
        <v>45320.807408518522</v>
      </c>
      <c r="Q575" s="2">
        <v>44986</v>
      </c>
      <c r="R575" s="2">
        <v>45291</v>
      </c>
      <c r="S575" s="2">
        <v>44986</v>
      </c>
      <c r="T575" s="2">
        <v>45291</v>
      </c>
      <c r="U575" s="2">
        <v>45271</v>
      </c>
      <c r="V575" s="2">
        <v>45320</v>
      </c>
      <c r="W575">
        <f t="shared" si="32"/>
        <v>9</v>
      </c>
      <c r="X575">
        <f t="shared" si="33"/>
        <v>2023</v>
      </c>
      <c r="Y575">
        <f t="shared" si="34"/>
        <v>1</v>
      </c>
      <c r="Z575">
        <f t="shared" si="35"/>
        <v>2024</v>
      </c>
    </row>
    <row r="576" spans="1:26" x14ac:dyDescent="0.25">
      <c r="A576" s="80" t="s">
        <v>2508</v>
      </c>
      <c r="B576" t="s">
        <v>1348</v>
      </c>
      <c r="C576" t="s">
        <v>2509</v>
      </c>
      <c r="D576" t="s">
        <v>148</v>
      </c>
      <c r="E576" t="s">
        <v>416</v>
      </c>
      <c r="F576" t="s">
        <v>50</v>
      </c>
      <c r="G576" t="s">
        <v>102</v>
      </c>
      <c r="H576" t="s">
        <v>128</v>
      </c>
      <c r="I576" s="80" t="s">
        <v>2510</v>
      </c>
      <c r="J576" s="80" t="s">
        <v>2511</v>
      </c>
      <c r="K576" t="s">
        <v>131</v>
      </c>
      <c r="L576" t="s">
        <v>129</v>
      </c>
      <c r="M576" t="s">
        <v>129</v>
      </c>
      <c r="N576" t="s">
        <v>129</v>
      </c>
      <c r="O576" s="54">
        <v>45187.462794861109</v>
      </c>
      <c r="P576" s="54">
        <v>45327.486528182868</v>
      </c>
      <c r="Q576" s="2">
        <v>45295</v>
      </c>
      <c r="R576" s="2">
        <v>45229</v>
      </c>
      <c r="S576" s="2">
        <v>45187</v>
      </c>
      <c r="T576" s="2">
        <v>45229</v>
      </c>
      <c r="U576" s="2">
        <v>45302</v>
      </c>
      <c r="V576" s="2">
        <v>45327</v>
      </c>
      <c r="W576">
        <f t="shared" si="32"/>
        <v>9</v>
      </c>
      <c r="X576">
        <f t="shared" si="33"/>
        <v>2023</v>
      </c>
      <c r="Y576">
        <f t="shared" si="34"/>
        <v>2</v>
      </c>
      <c r="Z576">
        <f t="shared" si="35"/>
        <v>2024</v>
      </c>
    </row>
    <row r="577" spans="1:26" x14ac:dyDescent="0.25">
      <c r="A577" s="80" t="s">
        <v>2512</v>
      </c>
      <c r="B577" t="s">
        <v>1373</v>
      </c>
      <c r="C577" t="s">
        <v>2513</v>
      </c>
      <c r="D577" t="s">
        <v>148</v>
      </c>
      <c r="E577" t="s">
        <v>135</v>
      </c>
      <c r="F577" t="s">
        <v>1151</v>
      </c>
      <c r="G577" t="s">
        <v>1088</v>
      </c>
      <c r="H577" t="s">
        <v>128</v>
      </c>
      <c r="I577" s="80" t="s">
        <v>1069</v>
      </c>
      <c r="J577" s="80" t="s">
        <v>1186</v>
      </c>
      <c r="K577" t="s">
        <v>720</v>
      </c>
      <c r="L577" t="s">
        <v>129</v>
      </c>
      <c r="M577" t="s">
        <v>129</v>
      </c>
      <c r="N577" t="s">
        <v>129</v>
      </c>
      <c r="O577" s="54">
        <v>45183.700378483794</v>
      </c>
      <c r="P577" s="54">
        <v>45252.410025752317</v>
      </c>
      <c r="Q577" s="2">
        <v>45183</v>
      </c>
      <c r="R577" s="2">
        <v>45183</v>
      </c>
      <c r="S577" s="2">
        <v>44986</v>
      </c>
      <c r="T577" s="2">
        <v>45291</v>
      </c>
      <c r="U577" s="2">
        <v>45212</v>
      </c>
      <c r="V577" s="2">
        <v>45252</v>
      </c>
      <c r="W577">
        <f t="shared" si="32"/>
        <v>9</v>
      </c>
      <c r="X577">
        <f t="shared" si="33"/>
        <v>2023</v>
      </c>
      <c r="Y577">
        <f t="shared" si="34"/>
        <v>11</v>
      </c>
      <c r="Z577">
        <f t="shared" si="35"/>
        <v>2023</v>
      </c>
    </row>
    <row r="578" spans="1:26" x14ac:dyDescent="0.25">
      <c r="A578" s="80" t="s">
        <v>2514</v>
      </c>
      <c r="B578" t="s">
        <v>1373</v>
      </c>
      <c r="C578" t="s">
        <v>2515</v>
      </c>
      <c r="D578" t="s">
        <v>148</v>
      </c>
      <c r="E578" t="s">
        <v>135</v>
      </c>
      <c r="F578" t="s">
        <v>2489</v>
      </c>
      <c r="G578" t="s">
        <v>1077</v>
      </c>
      <c r="H578" t="s">
        <v>128</v>
      </c>
      <c r="I578" s="80" t="s">
        <v>1069</v>
      </c>
      <c r="J578" s="80" t="s">
        <v>1186</v>
      </c>
      <c r="K578" t="s">
        <v>720</v>
      </c>
      <c r="L578" t="s">
        <v>129</v>
      </c>
      <c r="M578" t="s">
        <v>129</v>
      </c>
      <c r="N578" t="s">
        <v>129</v>
      </c>
      <c r="O578" s="54">
        <v>45183.699999537035</v>
      </c>
      <c r="P578" s="54">
        <v>45246.384898159726</v>
      </c>
      <c r="Q578" s="2">
        <v>45183</v>
      </c>
      <c r="R578" s="2">
        <v>45183</v>
      </c>
      <c r="S578" t="s">
        <v>129</v>
      </c>
      <c r="T578" t="s">
        <v>129</v>
      </c>
      <c r="U578" s="2">
        <v>45205</v>
      </c>
      <c r="V578" s="2">
        <v>45246</v>
      </c>
      <c r="W578">
        <f t="shared" ref="W578:W641" si="36">MONTH(O578)</f>
        <v>9</v>
      </c>
      <c r="X578">
        <f t="shared" ref="X578:X641" si="37">YEAR(O578)</f>
        <v>2023</v>
      </c>
      <c r="Y578">
        <f t="shared" ref="Y578:Y641" si="38">IFERROR(MONTH(P578),0)</f>
        <v>11</v>
      </c>
      <c r="Z578">
        <f t="shared" ref="Z578:Z641" si="39">IFERROR(YEAR(P578),0)</f>
        <v>2023</v>
      </c>
    </row>
    <row r="579" spans="1:26" x14ac:dyDescent="0.25">
      <c r="A579" s="80" t="s">
        <v>2516</v>
      </c>
      <c r="B579" t="s">
        <v>1373</v>
      </c>
      <c r="C579" t="s">
        <v>2517</v>
      </c>
      <c r="D579" t="s">
        <v>148</v>
      </c>
      <c r="E579" t="s">
        <v>288</v>
      </c>
      <c r="F579" t="s">
        <v>1200</v>
      </c>
      <c r="G579" t="s">
        <v>1077</v>
      </c>
      <c r="H579" t="s">
        <v>128</v>
      </c>
      <c r="I579" s="80" t="s">
        <v>1069</v>
      </c>
      <c r="J579" s="80" t="s">
        <v>1186</v>
      </c>
      <c r="K579" t="s">
        <v>720</v>
      </c>
      <c r="L579" t="s">
        <v>129</v>
      </c>
      <c r="M579" t="s">
        <v>129</v>
      </c>
      <c r="N579" t="s">
        <v>129</v>
      </c>
      <c r="O579" s="54">
        <v>45183.696263773149</v>
      </c>
      <c r="P579" s="54">
        <v>45225.783633842591</v>
      </c>
      <c r="Q579" s="2">
        <v>45183</v>
      </c>
      <c r="R579" s="2">
        <v>45183</v>
      </c>
      <c r="S579" t="s">
        <v>129</v>
      </c>
      <c r="T579" t="s">
        <v>129</v>
      </c>
      <c r="U579" s="2">
        <v>45190</v>
      </c>
      <c r="V579" s="2">
        <v>45225</v>
      </c>
      <c r="W579">
        <f t="shared" si="36"/>
        <v>9</v>
      </c>
      <c r="X579">
        <f t="shared" si="37"/>
        <v>2023</v>
      </c>
      <c r="Y579">
        <f t="shared" si="38"/>
        <v>10</v>
      </c>
      <c r="Z579">
        <f t="shared" si="39"/>
        <v>2023</v>
      </c>
    </row>
    <row r="580" spans="1:26" x14ac:dyDescent="0.25">
      <c r="A580" s="80" t="s">
        <v>2518</v>
      </c>
      <c r="B580" t="s">
        <v>1373</v>
      </c>
      <c r="C580" t="s">
        <v>2519</v>
      </c>
      <c r="D580" t="s">
        <v>148</v>
      </c>
      <c r="E580" t="s">
        <v>288</v>
      </c>
      <c r="F580" t="s">
        <v>1200</v>
      </c>
      <c r="G580" t="s">
        <v>1077</v>
      </c>
      <c r="H580" t="s">
        <v>128</v>
      </c>
      <c r="I580" s="80" t="s">
        <v>1069</v>
      </c>
      <c r="J580" s="80" t="s">
        <v>970</v>
      </c>
      <c r="K580" t="s">
        <v>720</v>
      </c>
      <c r="L580" t="s">
        <v>129</v>
      </c>
      <c r="M580" t="s">
        <v>129</v>
      </c>
      <c r="N580" t="s">
        <v>129</v>
      </c>
      <c r="O580" s="54">
        <v>45183.695931388887</v>
      </c>
      <c r="P580" s="54">
        <v>45225.783754467593</v>
      </c>
      <c r="Q580" s="2">
        <v>45183</v>
      </c>
      <c r="R580" s="2">
        <v>45183</v>
      </c>
      <c r="S580" t="s">
        <v>129</v>
      </c>
      <c r="T580" t="s">
        <v>129</v>
      </c>
      <c r="U580" s="2">
        <v>45190</v>
      </c>
      <c r="V580" s="2">
        <v>45225</v>
      </c>
      <c r="W580">
        <f t="shared" si="36"/>
        <v>9</v>
      </c>
      <c r="X580">
        <f t="shared" si="37"/>
        <v>2023</v>
      </c>
      <c r="Y580">
        <f t="shared" si="38"/>
        <v>10</v>
      </c>
      <c r="Z580">
        <f t="shared" si="39"/>
        <v>2023</v>
      </c>
    </row>
    <row r="581" spans="1:26" x14ac:dyDescent="0.25">
      <c r="A581" s="80" t="s">
        <v>2520</v>
      </c>
      <c r="B581" t="s">
        <v>1348</v>
      </c>
      <c r="C581" t="s">
        <v>2521</v>
      </c>
      <c r="D581" t="s">
        <v>148</v>
      </c>
      <c r="E581" t="s">
        <v>416</v>
      </c>
      <c r="F581" t="s">
        <v>23</v>
      </c>
      <c r="G581" t="s">
        <v>1098</v>
      </c>
      <c r="H581" t="s">
        <v>128</v>
      </c>
      <c r="I581" s="80" t="s">
        <v>378</v>
      </c>
      <c r="J581" s="80" t="s">
        <v>2430</v>
      </c>
      <c r="K581" t="s">
        <v>131</v>
      </c>
      <c r="L581" t="s">
        <v>129</v>
      </c>
      <c r="M581" t="s">
        <v>129</v>
      </c>
      <c r="N581" t="s">
        <v>129</v>
      </c>
      <c r="O581" s="54">
        <v>45183.495948391203</v>
      </c>
      <c r="P581" s="54">
        <v>45246.808218229169</v>
      </c>
      <c r="Q581" s="2">
        <v>45047</v>
      </c>
      <c r="R581" s="2">
        <v>45291</v>
      </c>
      <c r="S581" s="2">
        <v>45047</v>
      </c>
      <c r="T581" s="2">
        <v>45291</v>
      </c>
      <c r="U581" s="2">
        <v>45208</v>
      </c>
      <c r="V581" s="2">
        <v>45246</v>
      </c>
      <c r="W581">
        <f t="shared" si="36"/>
        <v>9</v>
      </c>
      <c r="X581">
        <f t="shared" si="37"/>
        <v>2023</v>
      </c>
      <c r="Y581">
        <f t="shared" si="38"/>
        <v>11</v>
      </c>
      <c r="Z581">
        <f t="shared" si="39"/>
        <v>2023</v>
      </c>
    </row>
    <row r="582" spans="1:26" x14ac:dyDescent="0.25">
      <c r="A582" s="80" t="s">
        <v>2522</v>
      </c>
      <c r="B582" t="s">
        <v>1348</v>
      </c>
      <c r="C582" t="s">
        <v>2523</v>
      </c>
      <c r="D582" t="s">
        <v>148</v>
      </c>
      <c r="E582" t="s">
        <v>416</v>
      </c>
      <c r="F582" t="s">
        <v>2489</v>
      </c>
      <c r="G582" t="s">
        <v>1104</v>
      </c>
      <c r="H582" t="s">
        <v>128</v>
      </c>
      <c r="I582" s="80" t="s">
        <v>1108</v>
      </c>
      <c r="J582" s="80" t="s">
        <v>970</v>
      </c>
      <c r="K582" t="s">
        <v>720</v>
      </c>
      <c r="L582" t="s">
        <v>129</v>
      </c>
      <c r="M582" t="s">
        <v>129</v>
      </c>
      <c r="N582" t="s">
        <v>129</v>
      </c>
      <c r="O582" s="54">
        <v>45183.456529201387</v>
      </c>
      <c r="P582" s="54">
        <v>45246.415803958334</v>
      </c>
      <c r="Q582" s="2">
        <v>44986</v>
      </c>
      <c r="R582" s="2">
        <v>45291</v>
      </c>
      <c r="S582" s="2">
        <v>44986</v>
      </c>
      <c r="T582" s="2">
        <v>45291</v>
      </c>
      <c r="U582" s="2">
        <v>45198</v>
      </c>
      <c r="V582" s="2">
        <v>45246</v>
      </c>
      <c r="W582">
        <f t="shared" si="36"/>
        <v>9</v>
      </c>
      <c r="X582">
        <f t="shared" si="37"/>
        <v>2023</v>
      </c>
      <c r="Y582">
        <f t="shared" si="38"/>
        <v>11</v>
      </c>
      <c r="Z582">
        <f t="shared" si="39"/>
        <v>2023</v>
      </c>
    </row>
    <row r="583" spans="1:26" x14ac:dyDescent="0.25">
      <c r="A583" s="80" t="s">
        <v>2524</v>
      </c>
      <c r="B583" t="s">
        <v>1373</v>
      </c>
      <c r="C583" t="s">
        <v>2525</v>
      </c>
      <c r="D583" t="s">
        <v>148</v>
      </c>
      <c r="E583" t="s">
        <v>288</v>
      </c>
      <c r="F583" t="s">
        <v>1200</v>
      </c>
      <c r="G583" t="s">
        <v>1104</v>
      </c>
      <c r="H583" t="s">
        <v>128</v>
      </c>
      <c r="I583" s="80" t="s">
        <v>1069</v>
      </c>
      <c r="J583" s="80" t="s">
        <v>970</v>
      </c>
      <c r="K583" t="s">
        <v>720</v>
      </c>
      <c r="L583" t="s">
        <v>129</v>
      </c>
      <c r="M583" t="s">
        <v>129</v>
      </c>
      <c r="N583" t="s">
        <v>129</v>
      </c>
      <c r="O583" s="54">
        <v>45182.525373067132</v>
      </c>
      <c r="P583" s="54">
        <v>45225.783754976852</v>
      </c>
      <c r="Q583" s="2">
        <v>45182</v>
      </c>
      <c r="R583" s="2">
        <v>45182</v>
      </c>
      <c r="S583" t="s">
        <v>129</v>
      </c>
      <c r="T583" t="s">
        <v>129</v>
      </c>
      <c r="U583" s="2">
        <v>45188</v>
      </c>
      <c r="V583" s="2">
        <v>45225</v>
      </c>
      <c r="W583">
        <f t="shared" si="36"/>
        <v>9</v>
      </c>
      <c r="X583">
        <f t="shared" si="37"/>
        <v>2023</v>
      </c>
      <c r="Y583">
        <f t="shared" si="38"/>
        <v>10</v>
      </c>
      <c r="Z583">
        <f t="shared" si="39"/>
        <v>2023</v>
      </c>
    </row>
    <row r="584" spans="1:26" x14ac:dyDescent="0.25">
      <c r="A584" s="80" t="s">
        <v>1196</v>
      </c>
      <c r="B584" t="s">
        <v>124</v>
      </c>
      <c r="C584" t="s">
        <v>1197</v>
      </c>
      <c r="D584" t="s">
        <v>148</v>
      </c>
      <c r="E584" t="s">
        <v>135</v>
      </c>
      <c r="F584" t="s">
        <v>1127</v>
      </c>
      <c r="G584" t="s">
        <v>1088</v>
      </c>
      <c r="H584" t="s">
        <v>128</v>
      </c>
      <c r="I584" s="80" t="s">
        <v>1039</v>
      </c>
      <c r="J584" s="80" t="s">
        <v>1032</v>
      </c>
      <c r="K584" t="s">
        <v>720</v>
      </c>
      <c r="L584" t="s">
        <v>129</v>
      </c>
      <c r="M584" t="s">
        <v>129</v>
      </c>
      <c r="N584" t="s">
        <v>129</v>
      </c>
      <c r="O584" s="54">
        <v>45182.386630717592</v>
      </c>
      <c r="P584" s="54">
        <v>45261.529123981483</v>
      </c>
      <c r="Q584" s="2">
        <v>44986</v>
      </c>
      <c r="R584" s="2">
        <v>45291</v>
      </c>
      <c r="S584" s="2">
        <v>44986</v>
      </c>
      <c r="T584" s="2">
        <v>45291</v>
      </c>
      <c r="U584" s="2">
        <v>45243</v>
      </c>
      <c r="V584" s="2">
        <v>45261</v>
      </c>
      <c r="W584">
        <f t="shared" si="36"/>
        <v>9</v>
      </c>
      <c r="X584">
        <f t="shared" si="37"/>
        <v>2023</v>
      </c>
      <c r="Y584">
        <f t="shared" si="38"/>
        <v>12</v>
      </c>
      <c r="Z584">
        <f t="shared" si="39"/>
        <v>2023</v>
      </c>
    </row>
    <row r="585" spans="1:26" x14ac:dyDescent="0.25">
      <c r="A585" s="80" t="s">
        <v>2526</v>
      </c>
      <c r="B585" t="s">
        <v>1373</v>
      </c>
      <c r="C585" t="s">
        <v>2527</v>
      </c>
      <c r="D585" t="s">
        <v>148</v>
      </c>
      <c r="E585" t="s">
        <v>135</v>
      </c>
      <c r="F585" t="s">
        <v>2489</v>
      </c>
      <c r="G585" t="s">
        <v>1088</v>
      </c>
      <c r="H585" t="s">
        <v>128</v>
      </c>
      <c r="I585" s="80" t="s">
        <v>2290</v>
      </c>
      <c r="J585" s="80" t="s">
        <v>1186</v>
      </c>
      <c r="K585" t="s">
        <v>720</v>
      </c>
      <c r="L585" t="s">
        <v>129</v>
      </c>
      <c r="M585" t="s">
        <v>129</v>
      </c>
      <c r="N585" t="s">
        <v>129</v>
      </c>
      <c r="O585" s="54">
        <v>45181.509917152776</v>
      </c>
      <c r="P585" s="54">
        <v>45246.38489883102</v>
      </c>
      <c r="Q585" s="2">
        <v>44986</v>
      </c>
      <c r="R585" s="2">
        <v>45291</v>
      </c>
      <c r="S585" s="2">
        <v>44986</v>
      </c>
      <c r="T585" s="2">
        <v>45291</v>
      </c>
      <c r="U585" s="2">
        <v>45198</v>
      </c>
      <c r="V585" s="2">
        <v>45246</v>
      </c>
      <c r="W585">
        <f t="shared" si="36"/>
        <v>9</v>
      </c>
      <c r="X585">
        <f t="shared" si="37"/>
        <v>2023</v>
      </c>
      <c r="Y585">
        <f t="shared" si="38"/>
        <v>11</v>
      </c>
      <c r="Z585">
        <f t="shared" si="39"/>
        <v>2023</v>
      </c>
    </row>
    <row r="586" spans="1:26" x14ac:dyDescent="0.25">
      <c r="A586" s="80" t="s">
        <v>2528</v>
      </c>
      <c r="B586" t="s">
        <v>1373</v>
      </c>
      <c r="C586" t="s">
        <v>2529</v>
      </c>
      <c r="D586" t="s">
        <v>148</v>
      </c>
      <c r="E586" t="s">
        <v>135</v>
      </c>
      <c r="F586" t="s">
        <v>2489</v>
      </c>
      <c r="G586" t="s">
        <v>1077</v>
      </c>
      <c r="H586" t="s">
        <v>128</v>
      </c>
      <c r="I586" s="80" t="s">
        <v>1069</v>
      </c>
      <c r="J586" s="80" t="s">
        <v>1186</v>
      </c>
      <c r="K586" t="s">
        <v>720</v>
      </c>
      <c r="L586" t="s">
        <v>129</v>
      </c>
      <c r="M586" t="s">
        <v>129</v>
      </c>
      <c r="N586" t="s">
        <v>129</v>
      </c>
      <c r="O586" s="54">
        <v>45181.468462372686</v>
      </c>
      <c r="P586" s="54">
        <v>45246.384902939812</v>
      </c>
      <c r="Q586" s="2">
        <v>44986</v>
      </c>
      <c r="R586" s="2">
        <v>45291</v>
      </c>
      <c r="S586" s="2">
        <v>44986</v>
      </c>
      <c r="T586" s="2">
        <v>45291</v>
      </c>
      <c r="U586" s="2">
        <v>45205</v>
      </c>
      <c r="V586" s="2">
        <v>45246</v>
      </c>
      <c r="W586">
        <f t="shared" si="36"/>
        <v>9</v>
      </c>
      <c r="X586">
        <f t="shared" si="37"/>
        <v>2023</v>
      </c>
      <c r="Y586">
        <f t="shared" si="38"/>
        <v>11</v>
      </c>
      <c r="Z586">
        <f t="shared" si="39"/>
        <v>2023</v>
      </c>
    </row>
    <row r="587" spans="1:26" x14ac:dyDescent="0.25">
      <c r="A587" s="80" t="s">
        <v>2530</v>
      </c>
      <c r="B587" t="s">
        <v>1373</v>
      </c>
      <c r="C587" t="s">
        <v>2531</v>
      </c>
      <c r="D587" t="s">
        <v>148</v>
      </c>
      <c r="E587" t="s">
        <v>127</v>
      </c>
      <c r="F587" t="s">
        <v>25</v>
      </c>
      <c r="G587" t="s">
        <v>2317</v>
      </c>
      <c r="H587" t="s">
        <v>212</v>
      </c>
      <c r="I587" s="80" t="s">
        <v>378</v>
      </c>
      <c r="J587" s="80" t="s">
        <v>2430</v>
      </c>
      <c r="K587" t="s">
        <v>131</v>
      </c>
      <c r="L587" t="s">
        <v>129</v>
      </c>
      <c r="M587" t="s">
        <v>129</v>
      </c>
      <c r="N587" t="s">
        <v>129</v>
      </c>
      <c r="O587" s="54">
        <v>45181.381166099534</v>
      </c>
      <c r="P587" s="54">
        <v>45271.510702476851</v>
      </c>
      <c r="Q587" s="2">
        <v>45127</v>
      </c>
      <c r="R587" s="2">
        <v>45162</v>
      </c>
      <c r="S587" s="2">
        <v>45127</v>
      </c>
      <c r="T587" s="2">
        <v>45162</v>
      </c>
      <c r="U587" s="2">
        <v>45223</v>
      </c>
      <c r="V587" s="2">
        <v>45271</v>
      </c>
      <c r="W587">
        <f t="shared" si="36"/>
        <v>9</v>
      </c>
      <c r="X587">
        <f t="shared" si="37"/>
        <v>2023</v>
      </c>
      <c r="Y587">
        <f t="shared" si="38"/>
        <v>12</v>
      </c>
      <c r="Z587">
        <f t="shared" si="39"/>
        <v>2023</v>
      </c>
    </row>
    <row r="588" spans="1:26" x14ac:dyDescent="0.25">
      <c r="A588" s="80" t="s">
        <v>2532</v>
      </c>
      <c r="B588" t="s">
        <v>1348</v>
      </c>
      <c r="C588" t="s">
        <v>2533</v>
      </c>
      <c r="D588" t="s">
        <v>148</v>
      </c>
      <c r="E588" t="s">
        <v>416</v>
      </c>
      <c r="F588" t="s">
        <v>2489</v>
      </c>
      <c r="G588" t="s">
        <v>1104</v>
      </c>
      <c r="H588" t="s">
        <v>128</v>
      </c>
      <c r="I588" s="80" t="s">
        <v>2490</v>
      </c>
      <c r="J588" s="80" t="s">
        <v>2452</v>
      </c>
      <c r="K588" t="s">
        <v>720</v>
      </c>
      <c r="L588" t="s">
        <v>129</v>
      </c>
      <c r="M588" t="s">
        <v>129</v>
      </c>
      <c r="N588" t="s">
        <v>129</v>
      </c>
      <c r="O588" s="54">
        <v>45180.528981932868</v>
      </c>
      <c r="P588" s="54">
        <v>45274.513921319442</v>
      </c>
      <c r="Q588" s="2">
        <v>45181</v>
      </c>
      <c r="R588" s="2">
        <v>45181</v>
      </c>
      <c r="S588" t="s">
        <v>129</v>
      </c>
      <c r="T588" t="s">
        <v>129</v>
      </c>
      <c r="U588" s="2">
        <v>45209</v>
      </c>
      <c r="V588" s="2">
        <v>45274</v>
      </c>
      <c r="W588">
        <f t="shared" si="36"/>
        <v>9</v>
      </c>
      <c r="X588">
        <f t="shared" si="37"/>
        <v>2023</v>
      </c>
      <c r="Y588">
        <f t="shared" si="38"/>
        <v>12</v>
      </c>
      <c r="Z588">
        <f t="shared" si="39"/>
        <v>2023</v>
      </c>
    </row>
    <row r="589" spans="1:26" x14ac:dyDescent="0.25">
      <c r="A589" s="80" t="s">
        <v>2534</v>
      </c>
      <c r="B589" t="s">
        <v>1348</v>
      </c>
      <c r="C589" t="s">
        <v>2535</v>
      </c>
      <c r="D589" t="s">
        <v>148</v>
      </c>
      <c r="E589" t="s">
        <v>416</v>
      </c>
      <c r="F589" t="s">
        <v>2489</v>
      </c>
      <c r="G589" t="s">
        <v>1104</v>
      </c>
      <c r="H589" t="s">
        <v>128</v>
      </c>
      <c r="I589" s="80" t="s">
        <v>2490</v>
      </c>
      <c r="J589" s="80" t="s">
        <v>2452</v>
      </c>
      <c r="K589" t="s">
        <v>720</v>
      </c>
      <c r="L589" t="s">
        <v>129</v>
      </c>
      <c r="M589" t="s">
        <v>129</v>
      </c>
      <c r="N589" t="s">
        <v>129</v>
      </c>
      <c r="O589" s="54">
        <v>45180.528617013886</v>
      </c>
      <c r="P589" s="54">
        <v>45274.513921087964</v>
      </c>
      <c r="Q589" s="2">
        <v>45181</v>
      </c>
      <c r="R589" s="2">
        <v>45181</v>
      </c>
      <c r="S589" t="s">
        <v>129</v>
      </c>
      <c r="T589" t="s">
        <v>129</v>
      </c>
      <c r="U589" s="2">
        <v>45201</v>
      </c>
      <c r="V589" s="2">
        <v>45274</v>
      </c>
      <c r="W589">
        <f t="shared" si="36"/>
        <v>9</v>
      </c>
      <c r="X589">
        <f t="shared" si="37"/>
        <v>2023</v>
      </c>
      <c r="Y589">
        <f t="shared" si="38"/>
        <v>12</v>
      </c>
      <c r="Z589">
        <f t="shared" si="39"/>
        <v>2023</v>
      </c>
    </row>
    <row r="590" spans="1:26" x14ac:dyDescent="0.25">
      <c r="A590" s="80" t="s">
        <v>2536</v>
      </c>
      <c r="B590" t="s">
        <v>1348</v>
      </c>
      <c r="C590" t="s">
        <v>2537</v>
      </c>
      <c r="D590" t="s">
        <v>148</v>
      </c>
      <c r="E590" t="s">
        <v>416</v>
      </c>
      <c r="F590" t="s">
        <v>1151</v>
      </c>
      <c r="G590" t="s">
        <v>1077</v>
      </c>
      <c r="H590" t="s">
        <v>128</v>
      </c>
      <c r="I590" s="80" t="s">
        <v>2495</v>
      </c>
      <c r="J590" s="80" t="s">
        <v>2452</v>
      </c>
      <c r="K590" t="s">
        <v>720</v>
      </c>
      <c r="L590" t="s">
        <v>129</v>
      </c>
      <c r="M590" t="s">
        <v>129</v>
      </c>
      <c r="N590" t="s">
        <v>129</v>
      </c>
      <c r="O590" s="54">
        <v>45180.526565659726</v>
      </c>
      <c r="P590" s="54">
        <v>45252.410023287041</v>
      </c>
      <c r="Q590" s="2">
        <v>45181</v>
      </c>
      <c r="R590" s="2">
        <v>45181</v>
      </c>
      <c r="S590" s="2">
        <v>45108</v>
      </c>
      <c r="T590" s="2">
        <v>45291</v>
      </c>
      <c r="U590" s="2">
        <v>45202</v>
      </c>
      <c r="V590" s="2">
        <v>45252</v>
      </c>
      <c r="W590">
        <f t="shared" si="36"/>
        <v>9</v>
      </c>
      <c r="X590">
        <f t="shared" si="37"/>
        <v>2023</v>
      </c>
      <c r="Y590">
        <f t="shared" si="38"/>
        <v>11</v>
      </c>
      <c r="Z590">
        <f t="shared" si="39"/>
        <v>2023</v>
      </c>
    </row>
    <row r="591" spans="1:26" x14ac:dyDescent="0.25">
      <c r="A591" s="80" t="s">
        <v>2538</v>
      </c>
      <c r="B591" t="s">
        <v>1348</v>
      </c>
      <c r="C591" t="s">
        <v>2539</v>
      </c>
      <c r="D591" t="s">
        <v>148</v>
      </c>
      <c r="E591" t="s">
        <v>127</v>
      </c>
      <c r="F591" t="s">
        <v>2489</v>
      </c>
      <c r="G591" t="s">
        <v>1077</v>
      </c>
      <c r="H591" t="s">
        <v>128</v>
      </c>
      <c r="I591" s="80" t="s">
        <v>2495</v>
      </c>
      <c r="J591" s="80" t="s">
        <v>2452</v>
      </c>
      <c r="K591" t="s">
        <v>720</v>
      </c>
      <c r="L591" t="s">
        <v>129</v>
      </c>
      <c r="M591" t="s">
        <v>129</v>
      </c>
      <c r="N591" t="s">
        <v>129</v>
      </c>
      <c r="O591" s="54">
        <v>45180.52631951389</v>
      </c>
      <c r="P591" s="54">
        <v>45272.719025254628</v>
      </c>
      <c r="Q591" s="2">
        <v>45181</v>
      </c>
      <c r="R591" s="2">
        <v>45181</v>
      </c>
      <c r="S591" s="2">
        <v>45108</v>
      </c>
      <c r="T591" s="2">
        <v>45291</v>
      </c>
      <c r="U591" s="2">
        <v>45201</v>
      </c>
      <c r="V591" s="2">
        <v>45272</v>
      </c>
      <c r="W591">
        <f t="shared" si="36"/>
        <v>9</v>
      </c>
      <c r="X591">
        <f t="shared" si="37"/>
        <v>2023</v>
      </c>
      <c r="Y591">
        <f t="shared" si="38"/>
        <v>12</v>
      </c>
      <c r="Z591">
        <f t="shared" si="39"/>
        <v>2023</v>
      </c>
    </row>
    <row r="592" spans="1:26" x14ac:dyDescent="0.25">
      <c r="A592" s="80" t="s">
        <v>2540</v>
      </c>
      <c r="B592" t="s">
        <v>1348</v>
      </c>
      <c r="C592" t="s">
        <v>2541</v>
      </c>
      <c r="D592" t="s">
        <v>148</v>
      </c>
      <c r="E592" t="s">
        <v>416</v>
      </c>
      <c r="F592" t="s">
        <v>2489</v>
      </c>
      <c r="G592" t="s">
        <v>1088</v>
      </c>
      <c r="H592" t="s">
        <v>128</v>
      </c>
      <c r="I592" s="80" t="s">
        <v>2076</v>
      </c>
      <c r="J592" s="80" t="s">
        <v>2452</v>
      </c>
      <c r="K592" t="s">
        <v>720</v>
      </c>
      <c r="L592" t="s">
        <v>129</v>
      </c>
      <c r="M592" t="s">
        <v>129</v>
      </c>
      <c r="N592" t="s">
        <v>129</v>
      </c>
      <c r="O592" s="54">
        <v>45180.525118611113</v>
      </c>
      <c r="P592" s="54">
        <v>45272.719060960648</v>
      </c>
      <c r="Q592" s="2">
        <v>45181</v>
      </c>
      <c r="R592" s="2">
        <v>45181</v>
      </c>
      <c r="S592" s="2">
        <v>45108</v>
      </c>
      <c r="T592" s="2">
        <v>45291</v>
      </c>
      <c r="U592" s="2">
        <v>45202</v>
      </c>
      <c r="V592" s="2">
        <v>45272</v>
      </c>
      <c r="W592">
        <f t="shared" si="36"/>
        <v>9</v>
      </c>
      <c r="X592">
        <f t="shared" si="37"/>
        <v>2023</v>
      </c>
      <c r="Y592">
        <f t="shared" si="38"/>
        <v>12</v>
      </c>
      <c r="Z592">
        <f t="shared" si="39"/>
        <v>2023</v>
      </c>
    </row>
    <row r="593" spans="1:26" x14ac:dyDescent="0.25">
      <c r="A593" s="80" t="s">
        <v>2542</v>
      </c>
      <c r="B593" t="s">
        <v>1348</v>
      </c>
      <c r="C593" t="s">
        <v>2543</v>
      </c>
      <c r="D593" t="s">
        <v>148</v>
      </c>
      <c r="E593" t="s">
        <v>135</v>
      </c>
      <c r="F593" t="s">
        <v>2489</v>
      </c>
      <c r="G593" t="s">
        <v>1088</v>
      </c>
      <c r="H593" t="s">
        <v>128</v>
      </c>
      <c r="I593" s="80" t="s">
        <v>2076</v>
      </c>
      <c r="J593" s="80" t="s">
        <v>2452</v>
      </c>
      <c r="K593" t="s">
        <v>720</v>
      </c>
      <c r="L593" t="s">
        <v>129</v>
      </c>
      <c r="M593" t="s">
        <v>129</v>
      </c>
      <c r="N593" t="s">
        <v>129</v>
      </c>
      <c r="O593" s="54">
        <v>45180.524731527781</v>
      </c>
      <c r="P593" s="54">
        <v>45246.706524097222</v>
      </c>
      <c r="Q593" s="2">
        <v>45181</v>
      </c>
      <c r="R593" s="2">
        <v>45181</v>
      </c>
      <c r="S593" s="2">
        <v>45108</v>
      </c>
      <c r="T593" s="2">
        <v>45291</v>
      </c>
      <c r="U593" s="2">
        <v>45201</v>
      </c>
      <c r="V593" s="2">
        <v>45246</v>
      </c>
      <c r="W593">
        <f t="shared" si="36"/>
        <v>9</v>
      </c>
      <c r="X593">
        <f t="shared" si="37"/>
        <v>2023</v>
      </c>
      <c r="Y593">
        <f t="shared" si="38"/>
        <v>11</v>
      </c>
      <c r="Z593">
        <f t="shared" si="39"/>
        <v>2023</v>
      </c>
    </row>
    <row r="594" spans="1:26" x14ac:dyDescent="0.25">
      <c r="A594" s="80" t="s">
        <v>2544</v>
      </c>
      <c r="B594" t="s">
        <v>1348</v>
      </c>
      <c r="C594" t="s">
        <v>2545</v>
      </c>
      <c r="D594" t="s">
        <v>148</v>
      </c>
      <c r="E594" t="s">
        <v>416</v>
      </c>
      <c r="F594" t="s">
        <v>2489</v>
      </c>
      <c r="G594" t="s">
        <v>1088</v>
      </c>
      <c r="H594" t="s">
        <v>128</v>
      </c>
      <c r="I594" s="80" t="s">
        <v>2076</v>
      </c>
      <c r="J594" s="80" t="s">
        <v>2452</v>
      </c>
      <c r="K594" t="s">
        <v>720</v>
      </c>
      <c r="L594" t="s">
        <v>129</v>
      </c>
      <c r="M594" t="s">
        <v>129</v>
      </c>
      <c r="N594" t="s">
        <v>129</v>
      </c>
      <c r="O594" s="54">
        <v>45180.523887407406</v>
      </c>
      <c r="P594" s="54">
        <v>45246.706527141207</v>
      </c>
      <c r="Q594" s="2">
        <v>45180</v>
      </c>
      <c r="R594" s="2">
        <v>45180</v>
      </c>
      <c r="S594" s="2">
        <v>45108</v>
      </c>
      <c r="T594" s="2">
        <v>45291</v>
      </c>
      <c r="U594" s="2">
        <v>45201</v>
      </c>
      <c r="V594" s="2">
        <v>45246</v>
      </c>
      <c r="W594">
        <f t="shared" si="36"/>
        <v>9</v>
      </c>
      <c r="X594">
        <f t="shared" si="37"/>
        <v>2023</v>
      </c>
      <c r="Y594">
        <f t="shared" si="38"/>
        <v>11</v>
      </c>
      <c r="Z594">
        <f t="shared" si="39"/>
        <v>2023</v>
      </c>
    </row>
    <row r="595" spans="1:26" x14ac:dyDescent="0.25">
      <c r="A595" s="80" t="s">
        <v>2546</v>
      </c>
      <c r="B595" t="s">
        <v>1348</v>
      </c>
      <c r="C595" t="s">
        <v>2547</v>
      </c>
      <c r="D595" t="s">
        <v>148</v>
      </c>
      <c r="E595" t="s">
        <v>127</v>
      </c>
      <c r="F595" t="s">
        <v>2489</v>
      </c>
      <c r="G595" t="s">
        <v>1088</v>
      </c>
      <c r="H595" t="s">
        <v>128</v>
      </c>
      <c r="I595" s="80" t="s">
        <v>2076</v>
      </c>
      <c r="J595" s="80" t="s">
        <v>2452</v>
      </c>
      <c r="K595" t="s">
        <v>720</v>
      </c>
      <c r="L595" t="s">
        <v>129</v>
      </c>
      <c r="M595" t="s">
        <v>129</v>
      </c>
      <c r="N595" t="s">
        <v>129</v>
      </c>
      <c r="O595" s="54">
        <v>45180.52342863426</v>
      </c>
      <c r="P595" s="54">
        <v>45246.706525162037</v>
      </c>
      <c r="Q595" s="2">
        <v>45180</v>
      </c>
      <c r="R595" s="2">
        <v>45180</v>
      </c>
      <c r="S595" s="2">
        <v>45108</v>
      </c>
      <c r="T595" s="2">
        <v>45291</v>
      </c>
      <c r="U595" s="2">
        <v>45201</v>
      </c>
      <c r="V595" s="2">
        <v>45246</v>
      </c>
      <c r="W595">
        <f t="shared" si="36"/>
        <v>9</v>
      </c>
      <c r="X595">
        <f t="shared" si="37"/>
        <v>2023</v>
      </c>
      <c r="Y595">
        <f t="shared" si="38"/>
        <v>11</v>
      </c>
      <c r="Z595">
        <f t="shared" si="39"/>
        <v>2023</v>
      </c>
    </row>
    <row r="596" spans="1:26" x14ac:dyDescent="0.25">
      <c r="A596" s="80" t="s">
        <v>1198</v>
      </c>
      <c r="B596" t="s">
        <v>124</v>
      </c>
      <c r="C596" t="s">
        <v>1199</v>
      </c>
      <c r="D596" t="s">
        <v>148</v>
      </c>
      <c r="E596" t="s">
        <v>206</v>
      </c>
      <c r="F596" t="s">
        <v>1200</v>
      </c>
      <c r="G596" t="s">
        <v>1088</v>
      </c>
      <c r="H596" t="s">
        <v>128</v>
      </c>
      <c r="I596" s="80" t="s">
        <v>1108</v>
      </c>
      <c r="J596" s="80" t="s">
        <v>1032</v>
      </c>
      <c r="K596" t="s">
        <v>720</v>
      </c>
      <c r="L596" t="s">
        <v>129</v>
      </c>
      <c r="M596" t="s">
        <v>129</v>
      </c>
      <c r="N596" t="s">
        <v>129</v>
      </c>
      <c r="O596" s="54">
        <v>45180.48737490741</v>
      </c>
      <c r="P596" s="54">
        <v>45225.783602997682</v>
      </c>
      <c r="Q596" t="s">
        <v>129</v>
      </c>
      <c r="R596" t="s">
        <v>129</v>
      </c>
      <c r="S596" t="s">
        <v>129</v>
      </c>
      <c r="T596" t="s">
        <v>129</v>
      </c>
      <c r="U596" s="2">
        <v>45187</v>
      </c>
      <c r="V596" s="2">
        <v>45225</v>
      </c>
      <c r="W596">
        <f t="shared" si="36"/>
        <v>9</v>
      </c>
      <c r="X596">
        <f t="shared" si="37"/>
        <v>2023</v>
      </c>
      <c r="Y596">
        <f t="shared" si="38"/>
        <v>10</v>
      </c>
      <c r="Z596">
        <f t="shared" si="39"/>
        <v>2023</v>
      </c>
    </row>
    <row r="597" spans="1:26" x14ac:dyDescent="0.25">
      <c r="A597" s="80" t="s">
        <v>2548</v>
      </c>
      <c r="B597" t="s">
        <v>1348</v>
      </c>
      <c r="C597" t="s">
        <v>2549</v>
      </c>
      <c r="D597" t="s">
        <v>148</v>
      </c>
      <c r="E597" t="s">
        <v>211</v>
      </c>
      <c r="F597" t="s">
        <v>1200</v>
      </c>
      <c r="G597" t="s">
        <v>1104</v>
      </c>
      <c r="H597" t="s">
        <v>128</v>
      </c>
      <c r="I597" s="80" t="s">
        <v>1056</v>
      </c>
      <c r="J597" s="80" t="s">
        <v>1186</v>
      </c>
      <c r="K597" t="s">
        <v>720</v>
      </c>
      <c r="L597" t="s">
        <v>129</v>
      </c>
      <c r="M597" t="s">
        <v>129</v>
      </c>
      <c r="N597" t="s">
        <v>129</v>
      </c>
      <c r="O597" s="54">
        <v>45180.422661053242</v>
      </c>
      <c r="P597" s="54">
        <v>45232.427626631943</v>
      </c>
      <c r="Q597" s="2">
        <v>44986</v>
      </c>
      <c r="R597" s="2">
        <v>45291</v>
      </c>
      <c r="S597" s="2">
        <v>44986</v>
      </c>
      <c r="T597" s="2">
        <v>45291</v>
      </c>
      <c r="U597" s="2">
        <v>45184</v>
      </c>
      <c r="V597" s="2">
        <v>45232</v>
      </c>
      <c r="W597">
        <f t="shared" si="36"/>
        <v>9</v>
      </c>
      <c r="X597">
        <f t="shared" si="37"/>
        <v>2023</v>
      </c>
      <c r="Y597">
        <f t="shared" si="38"/>
        <v>11</v>
      </c>
      <c r="Z597">
        <f t="shared" si="39"/>
        <v>2023</v>
      </c>
    </row>
    <row r="598" spans="1:26" x14ac:dyDescent="0.25">
      <c r="A598" s="80" t="s">
        <v>2550</v>
      </c>
      <c r="B598" t="s">
        <v>1373</v>
      </c>
      <c r="C598" t="s">
        <v>2551</v>
      </c>
      <c r="D598" t="s">
        <v>148</v>
      </c>
      <c r="E598" t="s">
        <v>288</v>
      </c>
      <c r="F598" t="s">
        <v>1200</v>
      </c>
      <c r="G598" t="s">
        <v>1104</v>
      </c>
      <c r="H598" t="s">
        <v>128</v>
      </c>
      <c r="I598" s="80" t="s">
        <v>1069</v>
      </c>
      <c r="J598" s="80" t="s">
        <v>970</v>
      </c>
      <c r="K598" t="s">
        <v>720</v>
      </c>
      <c r="L598" t="s">
        <v>129</v>
      </c>
      <c r="M598" t="s">
        <v>129</v>
      </c>
      <c r="N598" t="s">
        <v>129</v>
      </c>
      <c r="O598" s="54">
        <v>45176.396991863425</v>
      </c>
      <c r="P598" s="54">
        <v>45225.783755011573</v>
      </c>
      <c r="Q598" s="2">
        <v>44986</v>
      </c>
      <c r="R598" s="2">
        <v>45291</v>
      </c>
      <c r="S598" s="2">
        <v>44986</v>
      </c>
      <c r="T598" s="2">
        <v>45291</v>
      </c>
      <c r="U598" s="2">
        <v>45187</v>
      </c>
      <c r="V598" s="2">
        <v>45225</v>
      </c>
      <c r="W598">
        <f t="shared" si="36"/>
        <v>9</v>
      </c>
      <c r="X598">
        <f t="shared" si="37"/>
        <v>2023</v>
      </c>
      <c r="Y598">
        <f t="shared" si="38"/>
        <v>10</v>
      </c>
      <c r="Z598">
        <f t="shared" si="39"/>
        <v>2023</v>
      </c>
    </row>
    <row r="599" spans="1:26" x14ac:dyDescent="0.25">
      <c r="A599" s="80" t="s">
        <v>2552</v>
      </c>
      <c r="B599" t="s">
        <v>1445</v>
      </c>
      <c r="C599" t="s">
        <v>2553</v>
      </c>
      <c r="D599" t="s">
        <v>148</v>
      </c>
      <c r="E599" t="s">
        <v>127</v>
      </c>
      <c r="F599" t="s">
        <v>53</v>
      </c>
      <c r="G599" t="s">
        <v>102</v>
      </c>
      <c r="H599" t="s">
        <v>128</v>
      </c>
      <c r="I599" s="80" t="s">
        <v>1979</v>
      </c>
      <c r="J599" s="80" t="s">
        <v>1980</v>
      </c>
      <c r="K599" t="s">
        <v>131</v>
      </c>
      <c r="L599" t="s">
        <v>129</v>
      </c>
      <c r="M599" t="s">
        <v>129</v>
      </c>
      <c r="N599" t="s">
        <v>129</v>
      </c>
      <c r="O599" s="54">
        <v>45174.584523263889</v>
      </c>
      <c r="P599" s="54">
        <v>45369.441936006944</v>
      </c>
      <c r="Q599" s="2">
        <v>45323</v>
      </c>
      <c r="R599" s="2">
        <v>45350</v>
      </c>
      <c r="S599" s="2">
        <v>45174</v>
      </c>
      <c r="T599" s="2">
        <v>45216</v>
      </c>
      <c r="U599" s="2">
        <v>45330</v>
      </c>
      <c r="V599" s="2">
        <v>45369</v>
      </c>
      <c r="W599">
        <f t="shared" si="36"/>
        <v>9</v>
      </c>
      <c r="X599">
        <f t="shared" si="37"/>
        <v>2023</v>
      </c>
      <c r="Y599">
        <f t="shared" si="38"/>
        <v>3</v>
      </c>
      <c r="Z599">
        <f t="shared" si="39"/>
        <v>2024</v>
      </c>
    </row>
    <row r="600" spans="1:26" x14ac:dyDescent="0.25">
      <c r="A600" s="80" t="s">
        <v>2554</v>
      </c>
      <c r="B600" t="s">
        <v>1373</v>
      </c>
      <c r="C600" t="s">
        <v>2555</v>
      </c>
      <c r="D600" t="s">
        <v>148</v>
      </c>
      <c r="E600" t="s">
        <v>416</v>
      </c>
      <c r="F600" t="s">
        <v>1200</v>
      </c>
      <c r="G600" t="s">
        <v>1088</v>
      </c>
      <c r="H600" t="s">
        <v>128</v>
      </c>
      <c r="I600" s="80" t="s">
        <v>1069</v>
      </c>
      <c r="J600" s="80" t="s">
        <v>970</v>
      </c>
      <c r="K600" t="s">
        <v>720</v>
      </c>
      <c r="L600" t="s">
        <v>129</v>
      </c>
      <c r="M600" t="s">
        <v>129</v>
      </c>
      <c r="N600" t="s">
        <v>129</v>
      </c>
      <c r="O600" s="54">
        <v>45174.50033234954</v>
      </c>
      <c r="P600" s="54">
        <v>45225.783754849537</v>
      </c>
      <c r="Q600" s="2">
        <v>44986</v>
      </c>
      <c r="R600" s="2">
        <v>45291</v>
      </c>
      <c r="S600" s="2">
        <v>44986</v>
      </c>
      <c r="T600" s="2">
        <v>45291</v>
      </c>
      <c r="U600" s="2">
        <v>45190</v>
      </c>
      <c r="V600" s="2">
        <v>45225</v>
      </c>
      <c r="W600">
        <f t="shared" si="36"/>
        <v>9</v>
      </c>
      <c r="X600">
        <f t="shared" si="37"/>
        <v>2023</v>
      </c>
      <c r="Y600">
        <f t="shared" si="38"/>
        <v>10</v>
      </c>
      <c r="Z600">
        <f t="shared" si="39"/>
        <v>2023</v>
      </c>
    </row>
    <row r="601" spans="1:26" x14ac:dyDescent="0.25">
      <c r="A601" s="80" t="s">
        <v>1214</v>
      </c>
      <c r="B601" t="s">
        <v>124</v>
      </c>
      <c r="C601" t="s">
        <v>1215</v>
      </c>
      <c r="D601" t="s">
        <v>148</v>
      </c>
      <c r="E601" t="s">
        <v>127</v>
      </c>
      <c r="F601" t="s">
        <v>1162</v>
      </c>
      <c r="G601" t="s">
        <v>1077</v>
      </c>
      <c r="H601" t="s">
        <v>128</v>
      </c>
      <c r="I601" s="80" t="s">
        <v>1069</v>
      </c>
      <c r="J601" s="80" t="s">
        <v>1032</v>
      </c>
      <c r="K601" t="s">
        <v>720</v>
      </c>
      <c r="L601" t="s">
        <v>129</v>
      </c>
      <c r="M601" t="s">
        <v>129</v>
      </c>
      <c r="N601" t="s">
        <v>129</v>
      </c>
      <c r="O601" s="54">
        <v>45174.499611898151</v>
      </c>
      <c r="P601" s="54">
        <v>45246.70763636574</v>
      </c>
      <c r="Q601" s="2">
        <v>44986</v>
      </c>
      <c r="R601" s="2">
        <v>45291</v>
      </c>
      <c r="S601" s="2">
        <v>44986</v>
      </c>
      <c r="T601" s="2">
        <v>45291</v>
      </c>
      <c r="U601" s="2">
        <v>45229</v>
      </c>
      <c r="V601" s="2">
        <v>45246</v>
      </c>
      <c r="W601">
        <f t="shared" si="36"/>
        <v>9</v>
      </c>
      <c r="X601">
        <f t="shared" si="37"/>
        <v>2023</v>
      </c>
      <c r="Y601">
        <f t="shared" si="38"/>
        <v>11</v>
      </c>
      <c r="Z601">
        <f t="shared" si="39"/>
        <v>2023</v>
      </c>
    </row>
    <row r="602" spans="1:26" x14ac:dyDescent="0.25">
      <c r="A602" s="80" t="s">
        <v>1216</v>
      </c>
      <c r="B602" t="s">
        <v>124</v>
      </c>
      <c r="C602" t="s">
        <v>1217</v>
      </c>
      <c r="D602" t="s">
        <v>148</v>
      </c>
      <c r="E602" t="s">
        <v>127</v>
      </c>
      <c r="F602" t="s">
        <v>1162</v>
      </c>
      <c r="G602" t="s">
        <v>1104</v>
      </c>
      <c r="H602" t="s">
        <v>128</v>
      </c>
      <c r="I602" s="80" t="s">
        <v>1069</v>
      </c>
      <c r="J602" s="80" t="s">
        <v>1032</v>
      </c>
      <c r="K602" t="s">
        <v>720</v>
      </c>
      <c r="L602" t="s">
        <v>129</v>
      </c>
      <c r="M602" t="s">
        <v>129</v>
      </c>
      <c r="N602" t="s">
        <v>129</v>
      </c>
      <c r="O602" s="54">
        <v>45174.498919444442</v>
      </c>
      <c r="P602" s="54">
        <v>45250.792188761574</v>
      </c>
      <c r="Q602" s="2">
        <v>44986</v>
      </c>
      <c r="R602" s="2">
        <v>45291</v>
      </c>
      <c r="S602" s="2">
        <v>44986</v>
      </c>
      <c r="T602" s="2">
        <v>45291</v>
      </c>
      <c r="U602" s="2">
        <v>45226</v>
      </c>
      <c r="V602" s="2">
        <v>45250</v>
      </c>
      <c r="W602">
        <f t="shared" si="36"/>
        <v>9</v>
      </c>
      <c r="X602">
        <f t="shared" si="37"/>
        <v>2023</v>
      </c>
      <c r="Y602">
        <f t="shared" si="38"/>
        <v>11</v>
      </c>
      <c r="Z602">
        <f t="shared" si="39"/>
        <v>2023</v>
      </c>
    </row>
    <row r="603" spans="1:26" x14ac:dyDescent="0.25">
      <c r="A603" s="80" t="s">
        <v>2556</v>
      </c>
      <c r="B603" t="s">
        <v>1373</v>
      </c>
      <c r="C603" t="s">
        <v>2557</v>
      </c>
      <c r="D603" t="s">
        <v>148</v>
      </c>
      <c r="E603" t="s">
        <v>416</v>
      </c>
      <c r="F603" t="s">
        <v>1200</v>
      </c>
      <c r="G603" t="s">
        <v>1104</v>
      </c>
      <c r="H603" t="s">
        <v>128</v>
      </c>
      <c r="I603" s="80" t="s">
        <v>1069</v>
      </c>
      <c r="J603" s="80" t="s">
        <v>970</v>
      </c>
      <c r="K603" t="s">
        <v>720</v>
      </c>
      <c r="L603" t="s">
        <v>129</v>
      </c>
      <c r="M603" t="s">
        <v>129</v>
      </c>
      <c r="N603" t="s">
        <v>129</v>
      </c>
      <c r="O603" s="54">
        <v>45174.45709802083</v>
      </c>
      <c r="P603" s="54">
        <v>45225.783755127311</v>
      </c>
      <c r="Q603" s="2">
        <v>45183</v>
      </c>
      <c r="R603" s="2">
        <v>45210</v>
      </c>
      <c r="S603" s="2">
        <v>45183</v>
      </c>
      <c r="T603" s="2">
        <v>45210</v>
      </c>
      <c r="U603" s="2">
        <v>45184</v>
      </c>
      <c r="V603" s="2">
        <v>45225</v>
      </c>
      <c r="W603">
        <f t="shared" si="36"/>
        <v>9</v>
      </c>
      <c r="X603">
        <f t="shared" si="37"/>
        <v>2023</v>
      </c>
      <c r="Y603">
        <f t="shared" si="38"/>
        <v>10</v>
      </c>
      <c r="Z603">
        <f t="shared" si="39"/>
        <v>2023</v>
      </c>
    </row>
    <row r="604" spans="1:26" x14ac:dyDescent="0.25">
      <c r="A604" s="80" t="s">
        <v>1220</v>
      </c>
      <c r="B604" t="s">
        <v>124</v>
      </c>
      <c r="C604" t="s">
        <v>1221</v>
      </c>
      <c r="D604" t="s">
        <v>148</v>
      </c>
      <c r="E604" t="s">
        <v>135</v>
      </c>
      <c r="F604" t="s">
        <v>1211</v>
      </c>
      <c r="G604" t="s">
        <v>1088</v>
      </c>
      <c r="H604" t="s">
        <v>128</v>
      </c>
      <c r="I604" t="s">
        <v>129</v>
      </c>
      <c r="J604" s="80" t="s">
        <v>1032</v>
      </c>
      <c r="K604" t="s">
        <v>720</v>
      </c>
      <c r="L604" t="s">
        <v>129</v>
      </c>
      <c r="M604" t="s">
        <v>129</v>
      </c>
      <c r="N604" t="s">
        <v>129</v>
      </c>
      <c r="O604" s="54">
        <v>45173.693636956021</v>
      </c>
      <c r="P604" s="54">
        <v>45271.543101944444</v>
      </c>
      <c r="Q604" s="2">
        <v>44986</v>
      </c>
      <c r="R604" s="2">
        <v>45291</v>
      </c>
      <c r="S604" s="2">
        <v>44986</v>
      </c>
      <c r="T604" s="2">
        <v>45291</v>
      </c>
      <c r="U604" s="2">
        <v>45176</v>
      </c>
      <c r="V604" s="2">
        <v>45271</v>
      </c>
      <c r="W604">
        <f t="shared" si="36"/>
        <v>9</v>
      </c>
      <c r="X604">
        <f t="shared" si="37"/>
        <v>2023</v>
      </c>
      <c r="Y604">
        <f t="shared" si="38"/>
        <v>12</v>
      </c>
      <c r="Z604">
        <f t="shared" si="39"/>
        <v>2023</v>
      </c>
    </row>
    <row r="605" spans="1:26" x14ac:dyDescent="0.25">
      <c r="A605" s="80" t="s">
        <v>2558</v>
      </c>
      <c r="B605" t="s">
        <v>1373</v>
      </c>
      <c r="C605" t="s">
        <v>2559</v>
      </c>
      <c r="D605" t="s">
        <v>148</v>
      </c>
      <c r="E605" t="s">
        <v>416</v>
      </c>
      <c r="F605" t="s">
        <v>1151</v>
      </c>
      <c r="G605" t="s">
        <v>1104</v>
      </c>
      <c r="H605" t="s">
        <v>128</v>
      </c>
      <c r="I605" s="80" t="s">
        <v>1134</v>
      </c>
      <c r="J605" s="80" t="s">
        <v>970</v>
      </c>
      <c r="K605" t="s">
        <v>720</v>
      </c>
      <c r="L605" t="s">
        <v>129</v>
      </c>
      <c r="M605" t="s">
        <v>129</v>
      </c>
      <c r="N605" t="s">
        <v>129</v>
      </c>
      <c r="O605" s="54">
        <v>45171.540753043984</v>
      </c>
      <c r="P605" s="54">
        <v>45246.415798055554</v>
      </c>
      <c r="Q605" s="2">
        <v>44986</v>
      </c>
      <c r="R605" s="2">
        <v>45291</v>
      </c>
      <c r="S605" s="2">
        <v>44986</v>
      </c>
      <c r="T605" s="2">
        <v>45291</v>
      </c>
      <c r="U605" s="2">
        <v>45215</v>
      </c>
      <c r="V605" s="2">
        <v>45246</v>
      </c>
      <c r="W605">
        <f t="shared" si="36"/>
        <v>9</v>
      </c>
      <c r="X605">
        <f t="shared" si="37"/>
        <v>2023</v>
      </c>
      <c r="Y605">
        <f t="shared" si="38"/>
        <v>11</v>
      </c>
      <c r="Z605">
        <f t="shared" si="39"/>
        <v>2023</v>
      </c>
    </row>
    <row r="606" spans="1:26" x14ac:dyDescent="0.25">
      <c r="A606" s="80" t="s">
        <v>2560</v>
      </c>
      <c r="B606" t="s">
        <v>1348</v>
      </c>
      <c r="C606" t="s">
        <v>2561</v>
      </c>
      <c r="D606" t="s">
        <v>148</v>
      </c>
      <c r="E606" t="s">
        <v>127</v>
      </c>
      <c r="F606" t="s">
        <v>1200</v>
      </c>
      <c r="G606" t="s">
        <v>1088</v>
      </c>
      <c r="H606" t="s">
        <v>128</v>
      </c>
      <c r="I606" s="80" t="s">
        <v>1060</v>
      </c>
      <c r="J606" s="80" t="s">
        <v>970</v>
      </c>
      <c r="K606" t="s">
        <v>720</v>
      </c>
      <c r="L606" t="s">
        <v>129</v>
      </c>
      <c r="M606" t="s">
        <v>129</v>
      </c>
      <c r="N606" t="s">
        <v>129</v>
      </c>
      <c r="O606" s="54">
        <v>45170.3912169213</v>
      </c>
      <c r="P606" s="54">
        <v>45225.783756238423</v>
      </c>
      <c r="Q606" s="2">
        <v>44986</v>
      </c>
      <c r="R606" s="2">
        <v>45291</v>
      </c>
      <c r="S606" s="2">
        <v>44986</v>
      </c>
      <c r="T606" s="2">
        <v>45291</v>
      </c>
      <c r="U606" s="2">
        <v>45183</v>
      </c>
      <c r="V606" s="2">
        <v>45225</v>
      </c>
      <c r="W606">
        <f t="shared" si="36"/>
        <v>9</v>
      </c>
      <c r="X606">
        <f t="shared" si="37"/>
        <v>2023</v>
      </c>
      <c r="Y606">
        <f t="shared" si="38"/>
        <v>10</v>
      </c>
      <c r="Z606">
        <f t="shared" si="39"/>
        <v>2023</v>
      </c>
    </row>
    <row r="607" spans="1:26" x14ac:dyDescent="0.25">
      <c r="A607" s="80" t="s">
        <v>2562</v>
      </c>
      <c r="B607" t="s">
        <v>1373</v>
      </c>
      <c r="C607" t="s">
        <v>2563</v>
      </c>
      <c r="D607" t="s">
        <v>148</v>
      </c>
      <c r="E607" t="s">
        <v>135</v>
      </c>
      <c r="F607" t="s">
        <v>2489</v>
      </c>
      <c r="G607" t="s">
        <v>1104</v>
      </c>
      <c r="H607" t="s">
        <v>128</v>
      </c>
      <c r="I607" s="80" t="s">
        <v>1078</v>
      </c>
      <c r="J607" s="80" t="s">
        <v>1186</v>
      </c>
      <c r="K607" t="s">
        <v>720</v>
      </c>
      <c r="L607" t="s">
        <v>129</v>
      </c>
      <c r="M607" t="s">
        <v>129</v>
      </c>
      <c r="N607" t="s">
        <v>129</v>
      </c>
      <c r="O607" s="54">
        <v>45168.557247673612</v>
      </c>
      <c r="P607" s="54">
        <v>45246.384900578705</v>
      </c>
      <c r="Q607" s="2">
        <v>45191</v>
      </c>
      <c r="R607" s="2">
        <v>45191</v>
      </c>
      <c r="S607" t="s">
        <v>129</v>
      </c>
      <c r="T607" t="s">
        <v>129</v>
      </c>
      <c r="U607" s="2">
        <v>45203</v>
      </c>
      <c r="V607" s="2">
        <v>45246</v>
      </c>
      <c r="W607">
        <f t="shared" si="36"/>
        <v>8</v>
      </c>
      <c r="X607">
        <f t="shared" si="37"/>
        <v>2023</v>
      </c>
      <c r="Y607">
        <f t="shared" si="38"/>
        <v>11</v>
      </c>
      <c r="Z607">
        <f t="shared" si="39"/>
        <v>2023</v>
      </c>
    </row>
    <row r="608" spans="1:26" x14ac:dyDescent="0.25">
      <c r="A608" s="80" t="s">
        <v>2564</v>
      </c>
      <c r="B608" t="s">
        <v>1373</v>
      </c>
      <c r="C608" t="s">
        <v>2565</v>
      </c>
      <c r="D608" t="s">
        <v>148</v>
      </c>
      <c r="E608" t="s">
        <v>135</v>
      </c>
      <c r="F608" t="s">
        <v>1200</v>
      </c>
      <c r="G608" t="s">
        <v>1077</v>
      </c>
      <c r="H608" t="s">
        <v>128</v>
      </c>
      <c r="I608" s="80" t="s">
        <v>1095</v>
      </c>
      <c r="J608" s="80" t="s">
        <v>1186</v>
      </c>
      <c r="K608" t="s">
        <v>720</v>
      </c>
      <c r="L608" t="s">
        <v>129</v>
      </c>
      <c r="M608" t="s">
        <v>129</v>
      </c>
      <c r="N608" t="s">
        <v>129</v>
      </c>
      <c r="O608" s="54">
        <v>45168.45452201389</v>
      </c>
      <c r="P608" s="54">
        <v>45204.664064247685</v>
      </c>
      <c r="Q608" s="2">
        <v>45099</v>
      </c>
      <c r="R608" s="2">
        <v>45127</v>
      </c>
      <c r="S608" s="2">
        <v>45099</v>
      </c>
      <c r="T608" s="2">
        <v>45127</v>
      </c>
      <c r="U608" s="2">
        <v>45184</v>
      </c>
      <c r="V608" s="2">
        <v>45204</v>
      </c>
      <c r="W608">
        <f t="shared" si="36"/>
        <v>8</v>
      </c>
      <c r="X608">
        <f t="shared" si="37"/>
        <v>2023</v>
      </c>
      <c r="Y608">
        <f t="shared" si="38"/>
        <v>10</v>
      </c>
      <c r="Z608">
        <f t="shared" si="39"/>
        <v>2023</v>
      </c>
    </row>
    <row r="609" spans="1:26" x14ac:dyDescent="0.25">
      <c r="A609" s="80" t="s">
        <v>1224</v>
      </c>
      <c r="B609" t="s">
        <v>124</v>
      </c>
      <c r="C609" t="s">
        <v>1225</v>
      </c>
      <c r="D609" t="s">
        <v>148</v>
      </c>
      <c r="E609" t="s">
        <v>206</v>
      </c>
      <c r="F609" t="s">
        <v>1200</v>
      </c>
      <c r="G609" t="s">
        <v>1088</v>
      </c>
      <c r="H609" t="s">
        <v>128</v>
      </c>
      <c r="I609" s="80" t="s">
        <v>1069</v>
      </c>
      <c r="J609" s="80" t="s">
        <v>970</v>
      </c>
      <c r="K609" t="s">
        <v>720</v>
      </c>
      <c r="L609" t="s">
        <v>129</v>
      </c>
      <c r="M609" t="s">
        <v>129</v>
      </c>
      <c r="N609" t="s">
        <v>129</v>
      </c>
      <c r="O609" s="54">
        <v>45168.410962615744</v>
      </c>
      <c r="P609" s="54">
        <v>45225.783756817131</v>
      </c>
      <c r="Q609" s="2">
        <v>44986</v>
      </c>
      <c r="R609" s="2">
        <v>45291</v>
      </c>
      <c r="S609" s="2">
        <v>44986</v>
      </c>
      <c r="T609" s="2">
        <v>45291</v>
      </c>
      <c r="U609" s="2">
        <v>45188</v>
      </c>
      <c r="V609" s="2">
        <v>45225</v>
      </c>
      <c r="W609">
        <f t="shared" si="36"/>
        <v>8</v>
      </c>
      <c r="X609">
        <f t="shared" si="37"/>
        <v>2023</v>
      </c>
      <c r="Y609">
        <f t="shared" si="38"/>
        <v>10</v>
      </c>
      <c r="Z609">
        <f t="shared" si="39"/>
        <v>2023</v>
      </c>
    </row>
    <row r="610" spans="1:26" x14ac:dyDescent="0.25">
      <c r="A610" s="80" t="s">
        <v>2567</v>
      </c>
      <c r="B610" t="s">
        <v>1348</v>
      </c>
      <c r="C610" t="s">
        <v>2568</v>
      </c>
      <c r="D610" t="s">
        <v>148</v>
      </c>
      <c r="E610" t="s">
        <v>135</v>
      </c>
      <c r="F610" t="s">
        <v>1211</v>
      </c>
      <c r="G610" t="s">
        <v>1088</v>
      </c>
      <c r="H610" t="s">
        <v>128</v>
      </c>
      <c r="I610" s="80" t="s">
        <v>1108</v>
      </c>
      <c r="J610" s="80" t="s">
        <v>970</v>
      </c>
      <c r="K610" t="s">
        <v>720</v>
      </c>
      <c r="L610" t="s">
        <v>129</v>
      </c>
      <c r="M610" t="s">
        <v>129</v>
      </c>
      <c r="N610" t="s">
        <v>129</v>
      </c>
      <c r="O610" s="54">
        <v>45167.487012939811</v>
      </c>
      <c r="P610" s="54">
        <v>45215.510374247686</v>
      </c>
      <c r="Q610" s="2">
        <v>45168</v>
      </c>
      <c r="R610" s="2">
        <v>45168</v>
      </c>
      <c r="S610" t="s">
        <v>129</v>
      </c>
      <c r="T610" t="s">
        <v>129</v>
      </c>
      <c r="U610" s="2">
        <v>45175</v>
      </c>
      <c r="V610" s="2">
        <v>45215</v>
      </c>
      <c r="W610">
        <f t="shared" si="36"/>
        <v>8</v>
      </c>
      <c r="X610">
        <f t="shared" si="37"/>
        <v>2023</v>
      </c>
      <c r="Y610">
        <f t="shared" si="38"/>
        <v>10</v>
      </c>
      <c r="Z610">
        <f t="shared" si="39"/>
        <v>2023</v>
      </c>
    </row>
    <row r="611" spans="1:26" x14ac:dyDescent="0.25">
      <c r="A611" s="80" t="s">
        <v>2569</v>
      </c>
      <c r="B611" t="s">
        <v>1373</v>
      </c>
      <c r="C611" t="s">
        <v>2570</v>
      </c>
      <c r="D611" t="s">
        <v>148</v>
      </c>
      <c r="E611" t="s">
        <v>416</v>
      </c>
      <c r="F611" t="s">
        <v>1211</v>
      </c>
      <c r="G611" t="s">
        <v>1088</v>
      </c>
      <c r="H611" t="s">
        <v>128</v>
      </c>
      <c r="I611" s="80" t="s">
        <v>1108</v>
      </c>
      <c r="J611" s="80" t="s">
        <v>970</v>
      </c>
      <c r="K611" t="s">
        <v>720</v>
      </c>
      <c r="L611" t="s">
        <v>129</v>
      </c>
      <c r="M611" t="s">
        <v>129</v>
      </c>
      <c r="N611" t="s">
        <v>129</v>
      </c>
      <c r="O611" s="54">
        <v>45167.483787245372</v>
      </c>
      <c r="P611" s="54">
        <v>45215.510378206018</v>
      </c>
      <c r="Q611" s="2">
        <v>45141</v>
      </c>
      <c r="R611" s="2">
        <v>45176</v>
      </c>
      <c r="S611" s="2">
        <v>45141</v>
      </c>
      <c r="T611" s="2">
        <v>45176</v>
      </c>
      <c r="U611" s="2">
        <v>45180</v>
      </c>
      <c r="V611" s="2">
        <v>45215</v>
      </c>
      <c r="W611">
        <f t="shared" si="36"/>
        <v>8</v>
      </c>
      <c r="X611">
        <f t="shared" si="37"/>
        <v>2023</v>
      </c>
      <c r="Y611">
        <f t="shared" si="38"/>
        <v>10</v>
      </c>
      <c r="Z611">
        <f t="shared" si="39"/>
        <v>2023</v>
      </c>
    </row>
    <row r="612" spans="1:26" x14ac:dyDescent="0.25">
      <c r="A612" s="80" t="s">
        <v>2571</v>
      </c>
      <c r="B612" t="s">
        <v>1373</v>
      </c>
      <c r="C612" t="s">
        <v>2572</v>
      </c>
      <c r="D612" t="s">
        <v>148</v>
      </c>
      <c r="E612" t="s">
        <v>416</v>
      </c>
      <c r="F612" t="s">
        <v>1151</v>
      </c>
      <c r="G612" t="s">
        <v>1104</v>
      </c>
      <c r="H612" t="s">
        <v>128</v>
      </c>
      <c r="I612" s="80" t="s">
        <v>2495</v>
      </c>
      <c r="J612" s="80" t="s">
        <v>2452</v>
      </c>
      <c r="K612" t="s">
        <v>720</v>
      </c>
      <c r="L612" t="s">
        <v>129</v>
      </c>
      <c r="M612" t="s">
        <v>129</v>
      </c>
      <c r="N612" t="s">
        <v>129</v>
      </c>
      <c r="O612" s="54">
        <v>45166.488960972223</v>
      </c>
      <c r="P612" s="54">
        <v>45271.550215138886</v>
      </c>
      <c r="Q612" s="2">
        <v>45190</v>
      </c>
      <c r="R612" s="2">
        <v>45190</v>
      </c>
      <c r="S612" s="2">
        <v>45099</v>
      </c>
      <c r="T612" s="2">
        <v>45127</v>
      </c>
      <c r="U612" s="2">
        <v>45215</v>
      </c>
      <c r="V612" s="2">
        <v>45271</v>
      </c>
      <c r="W612">
        <f t="shared" si="36"/>
        <v>8</v>
      </c>
      <c r="X612">
        <f t="shared" si="37"/>
        <v>2023</v>
      </c>
      <c r="Y612">
        <f t="shared" si="38"/>
        <v>12</v>
      </c>
      <c r="Z612">
        <f t="shared" si="39"/>
        <v>2023</v>
      </c>
    </row>
    <row r="613" spans="1:26" x14ac:dyDescent="0.25">
      <c r="A613" s="80" t="s">
        <v>2573</v>
      </c>
      <c r="B613" t="s">
        <v>1373</v>
      </c>
      <c r="C613" t="s">
        <v>2574</v>
      </c>
      <c r="D613" t="s">
        <v>148</v>
      </c>
      <c r="E613" t="s">
        <v>211</v>
      </c>
      <c r="F613" t="s">
        <v>1076</v>
      </c>
      <c r="G613" t="s">
        <v>874</v>
      </c>
      <c r="H613" t="s">
        <v>128</v>
      </c>
      <c r="I613" s="80" t="s">
        <v>1992</v>
      </c>
      <c r="J613" s="80" t="s">
        <v>995</v>
      </c>
      <c r="K613" t="s">
        <v>720</v>
      </c>
      <c r="L613" t="s">
        <v>129</v>
      </c>
      <c r="M613" t="s">
        <v>129</v>
      </c>
      <c r="N613" t="s">
        <v>129</v>
      </c>
      <c r="O613" s="54">
        <v>45163.460911226852</v>
      </c>
      <c r="P613" s="54">
        <v>45369.702337581017</v>
      </c>
      <c r="Q613" s="2">
        <v>45267</v>
      </c>
      <c r="R613" s="2">
        <v>45197</v>
      </c>
      <c r="S613" s="2">
        <v>45168</v>
      </c>
      <c r="T613" s="2">
        <v>45197</v>
      </c>
      <c r="U613" s="2">
        <v>45271</v>
      </c>
      <c r="V613" s="2">
        <v>45369</v>
      </c>
      <c r="W613">
        <f t="shared" si="36"/>
        <v>8</v>
      </c>
      <c r="X613">
        <f t="shared" si="37"/>
        <v>2023</v>
      </c>
      <c r="Y613">
        <f t="shared" si="38"/>
        <v>3</v>
      </c>
      <c r="Z613">
        <f t="shared" si="39"/>
        <v>2024</v>
      </c>
    </row>
    <row r="614" spans="1:26" x14ac:dyDescent="0.25">
      <c r="A614" s="80" t="s">
        <v>2575</v>
      </c>
      <c r="B614" t="s">
        <v>1348</v>
      </c>
      <c r="C614" t="s">
        <v>2576</v>
      </c>
      <c r="D614" t="s">
        <v>148</v>
      </c>
      <c r="E614" t="s">
        <v>127</v>
      </c>
      <c r="F614" t="s">
        <v>25</v>
      </c>
      <c r="G614" t="s">
        <v>2317</v>
      </c>
      <c r="H614" t="s">
        <v>128</v>
      </c>
      <c r="I614" s="80" t="s">
        <v>2387</v>
      </c>
      <c r="J614" s="80" t="s">
        <v>2242</v>
      </c>
      <c r="K614" t="s">
        <v>131</v>
      </c>
      <c r="L614" t="s">
        <v>129</v>
      </c>
      <c r="M614" t="s">
        <v>129</v>
      </c>
      <c r="N614" t="s">
        <v>129</v>
      </c>
      <c r="O614" s="54">
        <v>45162.390396076386</v>
      </c>
      <c r="P614" s="54">
        <v>45271.537546597225</v>
      </c>
      <c r="Q614" s="2">
        <v>44986</v>
      </c>
      <c r="R614" s="2">
        <v>45260</v>
      </c>
      <c r="S614" s="2">
        <v>44986</v>
      </c>
      <c r="T614" s="2">
        <v>45260</v>
      </c>
      <c r="U614" s="2">
        <v>45237</v>
      </c>
      <c r="V614" s="2">
        <v>45271</v>
      </c>
      <c r="W614">
        <f t="shared" si="36"/>
        <v>8</v>
      </c>
      <c r="X614">
        <f t="shared" si="37"/>
        <v>2023</v>
      </c>
      <c r="Y614">
        <f t="shared" si="38"/>
        <v>12</v>
      </c>
      <c r="Z614">
        <f t="shared" si="39"/>
        <v>2023</v>
      </c>
    </row>
    <row r="615" spans="1:26" x14ac:dyDescent="0.25">
      <c r="A615" s="80" t="s">
        <v>2577</v>
      </c>
      <c r="B615" t="s">
        <v>1348</v>
      </c>
      <c r="C615" t="s">
        <v>2578</v>
      </c>
      <c r="D615" t="s">
        <v>148</v>
      </c>
      <c r="E615" t="s">
        <v>127</v>
      </c>
      <c r="F615" t="s">
        <v>20</v>
      </c>
      <c r="G615" t="s">
        <v>554</v>
      </c>
      <c r="H615" t="s">
        <v>212</v>
      </c>
      <c r="I615" s="80" t="s">
        <v>378</v>
      </c>
      <c r="J615" s="80" t="s">
        <v>2430</v>
      </c>
      <c r="K615" t="s">
        <v>131</v>
      </c>
      <c r="L615" t="s">
        <v>129</v>
      </c>
      <c r="M615" t="s">
        <v>129</v>
      </c>
      <c r="N615" t="s">
        <v>129</v>
      </c>
      <c r="O615" s="54">
        <v>45161.566709039354</v>
      </c>
      <c r="P615" s="54">
        <v>45216.716375729164</v>
      </c>
      <c r="Q615" s="2">
        <v>45047</v>
      </c>
      <c r="R615" s="2">
        <v>45291</v>
      </c>
      <c r="S615" s="2">
        <v>45047</v>
      </c>
      <c r="T615" s="2">
        <v>45291</v>
      </c>
      <c r="U615" s="2">
        <v>45177</v>
      </c>
      <c r="V615" s="2">
        <v>45216</v>
      </c>
      <c r="W615">
        <f t="shared" si="36"/>
        <v>8</v>
      </c>
      <c r="X615">
        <f t="shared" si="37"/>
        <v>2023</v>
      </c>
      <c r="Y615">
        <f t="shared" si="38"/>
        <v>10</v>
      </c>
      <c r="Z615">
        <f t="shared" si="39"/>
        <v>2023</v>
      </c>
    </row>
    <row r="616" spans="1:26" x14ac:dyDescent="0.25">
      <c r="A616" s="80" t="s">
        <v>2579</v>
      </c>
      <c r="B616" t="s">
        <v>1373</v>
      </c>
      <c r="C616" t="s">
        <v>2580</v>
      </c>
      <c r="D616" t="s">
        <v>148</v>
      </c>
      <c r="E616" t="s">
        <v>127</v>
      </c>
      <c r="F616" t="s">
        <v>1200</v>
      </c>
      <c r="G616" t="s">
        <v>1077</v>
      </c>
      <c r="H616" t="s">
        <v>128</v>
      </c>
      <c r="I616" s="80" t="s">
        <v>2290</v>
      </c>
      <c r="J616" s="80" t="s">
        <v>970</v>
      </c>
      <c r="K616" t="s">
        <v>720</v>
      </c>
      <c r="L616" t="s">
        <v>129</v>
      </c>
      <c r="M616" t="s">
        <v>129</v>
      </c>
      <c r="N616" t="s">
        <v>129</v>
      </c>
      <c r="O616" s="54">
        <v>45161.417549467595</v>
      </c>
      <c r="P616" s="54">
        <v>45225.783758043981</v>
      </c>
      <c r="Q616" s="2">
        <v>44986</v>
      </c>
      <c r="R616" s="2">
        <v>45291</v>
      </c>
      <c r="S616" s="2">
        <v>44986</v>
      </c>
      <c r="T616" s="2">
        <v>45291</v>
      </c>
      <c r="U616" s="2">
        <v>45183</v>
      </c>
      <c r="V616" s="2">
        <v>45225</v>
      </c>
      <c r="W616">
        <f t="shared" si="36"/>
        <v>8</v>
      </c>
      <c r="X616">
        <f t="shared" si="37"/>
        <v>2023</v>
      </c>
      <c r="Y616">
        <f t="shared" si="38"/>
        <v>10</v>
      </c>
      <c r="Z616">
        <f t="shared" si="39"/>
        <v>2023</v>
      </c>
    </row>
    <row r="617" spans="1:26" x14ac:dyDescent="0.25">
      <c r="A617" s="80" t="s">
        <v>2581</v>
      </c>
      <c r="B617" t="s">
        <v>1373</v>
      </c>
      <c r="C617" t="s">
        <v>2582</v>
      </c>
      <c r="D617" t="s">
        <v>148</v>
      </c>
      <c r="E617" t="s">
        <v>416</v>
      </c>
      <c r="F617" t="s">
        <v>2489</v>
      </c>
      <c r="G617" t="s">
        <v>1077</v>
      </c>
      <c r="H617" t="s">
        <v>128</v>
      </c>
      <c r="I617" s="80" t="s">
        <v>2290</v>
      </c>
      <c r="J617" s="80" t="s">
        <v>1186</v>
      </c>
      <c r="K617" t="s">
        <v>720</v>
      </c>
      <c r="L617" t="s">
        <v>129</v>
      </c>
      <c r="M617" t="s">
        <v>129</v>
      </c>
      <c r="N617" t="s">
        <v>129</v>
      </c>
      <c r="O617" s="54">
        <v>45161.417311585647</v>
      </c>
      <c r="P617" s="54">
        <v>45246.384900648147</v>
      </c>
      <c r="Q617" s="2">
        <v>44986</v>
      </c>
      <c r="R617" s="2">
        <v>45291</v>
      </c>
      <c r="S617" s="2">
        <v>44986</v>
      </c>
      <c r="T617" s="2">
        <v>45291</v>
      </c>
      <c r="U617" t="s">
        <v>129</v>
      </c>
      <c r="V617" s="2">
        <v>45246</v>
      </c>
      <c r="W617">
        <f t="shared" si="36"/>
        <v>8</v>
      </c>
      <c r="X617">
        <f t="shared" si="37"/>
        <v>2023</v>
      </c>
      <c r="Y617">
        <f t="shared" si="38"/>
        <v>11</v>
      </c>
      <c r="Z617">
        <f t="shared" si="39"/>
        <v>2023</v>
      </c>
    </row>
    <row r="618" spans="1:26" x14ac:dyDescent="0.25">
      <c r="A618" s="80" t="s">
        <v>2583</v>
      </c>
      <c r="B618" t="s">
        <v>1373</v>
      </c>
      <c r="C618" t="s">
        <v>2584</v>
      </c>
      <c r="D618" t="s">
        <v>148</v>
      </c>
      <c r="E618" t="s">
        <v>416</v>
      </c>
      <c r="F618" t="s">
        <v>2489</v>
      </c>
      <c r="G618" t="s">
        <v>1088</v>
      </c>
      <c r="H618" t="s">
        <v>128</v>
      </c>
      <c r="I618" s="80" t="s">
        <v>2290</v>
      </c>
      <c r="J618" s="80" t="s">
        <v>1186</v>
      </c>
      <c r="K618" t="s">
        <v>720</v>
      </c>
      <c r="L618" t="s">
        <v>129</v>
      </c>
      <c r="M618" t="s">
        <v>129</v>
      </c>
      <c r="N618" t="s">
        <v>129</v>
      </c>
      <c r="O618" s="54">
        <v>45161.417105775465</v>
      </c>
      <c r="P618" s="54">
        <v>45246.384901990743</v>
      </c>
      <c r="Q618" s="2">
        <v>44986</v>
      </c>
      <c r="R618" s="2">
        <v>45291</v>
      </c>
      <c r="S618" s="2">
        <v>44986</v>
      </c>
      <c r="T618" s="2">
        <v>45291</v>
      </c>
      <c r="U618" s="2">
        <v>45197</v>
      </c>
      <c r="V618" s="2">
        <v>45246</v>
      </c>
      <c r="W618">
        <f t="shared" si="36"/>
        <v>8</v>
      </c>
      <c r="X618">
        <f t="shared" si="37"/>
        <v>2023</v>
      </c>
      <c r="Y618">
        <f t="shared" si="38"/>
        <v>11</v>
      </c>
      <c r="Z618">
        <f t="shared" si="39"/>
        <v>2023</v>
      </c>
    </row>
    <row r="619" spans="1:26" x14ac:dyDescent="0.25">
      <c r="A619" s="80" t="s">
        <v>2585</v>
      </c>
      <c r="B619" t="s">
        <v>1373</v>
      </c>
      <c r="C619" t="s">
        <v>2586</v>
      </c>
      <c r="D619" t="s">
        <v>148</v>
      </c>
      <c r="E619" t="s">
        <v>416</v>
      </c>
      <c r="F619" t="s">
        <v>2489</v>
      </c>
      <c r="G619" t="s">
        <v>1088</v>
      </c>
      <c r="H619" t="s">
        <v>128</v>
      </c>
      <c r="I619" s="80" t="s">
        <v>2290</v>
      </c>
      <c r="J619" s="80" t="s">
        <v>1186</v>
      </c>
      <c r="K619" t="s">
        <v>720</v>
      </c>
      <c r="L619" t="s">
        <v>129</v>
      </c>
      <c r="M619" t="s">
        <v>129</v>
      </c>
      <c r="N619" t="s">
        <v>129</v>
      </c>
      <c r="O619" s="54">
        <v>45161.41689734954</v>
      </c>
      <c r="P619" s="54">
        <v>45246.384906064814</v>
      </c>
      <c r="Q619" s="2">
        <v>44986</v>
      </c>
      <c r="R619" s="2">
        <v>45291</v>
      </c>
      <c r="S619" s="2">
        <v>44986</v>
      </c>
      <c r="T619" s="2">
        <v>45291</v>
      </c>
      <c r="U619" s="2">
        <v>45198</v>
      </c>
      <c r="V619" s="2">
        <v>45246</v>
      </c>
      <c r="W619">
        <f t="shared" si="36"/>
        <v>8</v>
      </c>
      <c r="X619">
        <f t="shared" si="37"/>
        <v>2023</v>
      </c>
      <c r="Y619">
        <f t="shared" si="38"/>
        <v>11</v>
      </c>
      <c r="Z619">
        <f t="shared" si="39"/>
        <v>2023</v>
      </c>
    </row>
    <row r="620" spans="1:26" x14ac:dyDescent="0.25">
      <c r="A620" s="80" t="s">
        <v>2587</v>
      </c>
      <c r="B620" t="s">
        <v>1348</v>
      </c>
      <c r="C620" t="s">
        <v>2588</v>
      </c>
      <c r="D620" t="s">
        <v>148</v>
      </c>
      <c r="E620" t="s">
        <v>416</v>
      </c>
      <c r="F620" t="s">
        <v>20</v>
      </c>
      <c r="G620" t="s">
        <v>1098</v>
      </c>
      <c r="H620" t="s">
        <v>212</v>
      </c>
      <c r="I620" s="80" t="s">
        <v>1099</v>
      </c>
      <c r="J620" s="80" t="s">
        <v>1100</v>
      </c>
      <c r="K620" t="s">
        <v>131</v>
      </c>
      <c r="L620" t="s">
        <v>129</v>
      </c>
      <c r="M620" t="s">
        <v>129</v>
      </c>
      <c r="N620" t="s">
        <v>129</v>
      </c>
      <c r="O620" s="54">
        <v>45159.553251423611</v>
      </c>
      <c r="P620" s="54">
        <v>45216.716371840281</v>
      </c>
      <c r="Q620" s="2">
        <v>44986</v>
      </c>
      <c r="R620" s="2">
        <v>45230</v>
      </c>
      <c r="S620" s="2">
        <v>44986</v>
      </c>
      <c r="T620" s="2">
        <v>45230</v>
      </c>
      <c r="U620" s="2">
        <v>45177</v>
      </c>
      <c r="V620" s="2">
        <v>45216</v>
      </c>
      <c r="W620">
        <f t="shared" si="36"/>
        <v>8</v>
      </c>
      <c r="X620">
        <f t="shared" si="37"/>
        <v>2023</v>
      </c>
      <c r="Y620">
        <f t="shared" si="38"/>
        <v>10</v>
      </c>
      <c r="Z620">
        <f t="shared" si="39"/>
        <v>2023</v>
      </c>
    </row>
    <row r="621" spans="1:26" x14ac:dyDescent="0.25">
      <c r="A621" s="80" t="s">
        <v>2589</v>
      </c>
      <c r="B621" t="s">
        <v>1348</v>
      </c>
      <c r="C621" t="s">
        <v>2590</v>
      </c>
      <c r="D621" t="s">
        <v>148</v>
      </c>
      <c r="E621" t="s">
        <v>416</v>
      </c>
      <c r="F621" t="s">
        <v>25</v>
      </c>
      <c r="G621" t="s">
        <v>2317</v>
      </c>
      <c r="H621" t="s">
        <v>128</v>
      </c>
      <c r="I621" s="80" t="s">
        <v>2387</v>
      </c>
      <c r="J621" s="80" t="s">
        <v>2242</v>
      </c>
      <c r="K621" t="s">
        <v>131</v>
      </c>
      <c r="L621" t="s">
        <v>129</v>
      </c>
      <c r="M621" t="s">
        <v>129</v>
      </c>
      <c r="N621" t="s">
        <v>129</v>
      </c>
      <c r="O621" s="54">
        <v>45155.60753966435</v>
      </c>
      <c r="P621" s="54">
        <v>45271.536447638886</v>
      </c>
      <c r="Q621" s="2">
        <v>44986</v>
      </c>
      <c r="R621" s="2">
        <v>45260</v>
      </c>
      <c r="S621" s="2">
        <v>44986</v>
      </c>
      <c r="T621" s="2">
        <v>45260</v>
      </c>
      <c r="U621" s="2">
        <v>45243</v>
      </c>
      <c r="V621" s="2">
        <v>45271</v>
      </c>
      <c r="W621">
        <f t="shared" si="36"/>
        <v>8</v>
      </c>
      <c r="X621">
        <f t="shared" si="37"/>
        <v>2023</v>
      </c>
      <c r="Y621">
        <f t="shared" si="38"/>
        <v>12</v>
      </c>
      <c r="Z621">
        <f t="shared" si="39"/>
        <v>2023</v>
      </c>
    </row>
    <row r="622" spans="1:26" x14ac:dyDescent="0.25">
      <c r="A622" s="80" t="s">
        <v>2591</v>
      </c>
      <c r="B622" t="s">
        <v>1348</v>
      </c>
      <c r="C622" t="s">
        <v>2592</v>
      </c>
      <c r="D622" t="s">
        <v>148</v>
      </c>
      <c r="E622" t="s">
        <v>211</v>
      </c>
      <c r="F622" t="s">
        <v>1249</v>
      </c>
      <c r="G622" t="s">
        <v>1077</v>
      </c>
      <c r="H622" t="s">
        <v>128</v>
      </c>
      <c r="I622" s="80" t="s">
        <v>2495</v>
      </c>
      <c r="J622" s="80" t="s">
        <v>2452</v>
      </c>
      <c r="K622" t="s">
        <v>720</v>
      </c>
      <c r="L622" t="s">
        <v>129</v>
      </c>
      <c r="M622" t="s">
        <v>129</v>
      </c>
      <c r="N622" t="s">
        <v>129</v>
      </c>
      <c r="O622" s="54">
        <v>45155.530593217591</v>
      </c>
      <c r="P622" s="54">
        <v>45204.664134398146</v>
      </c>
      <c r="Q622" s="2">
        <v>45108</v>
      </c>
      <c r="R622" s="2">
        <v>45291</v>
      </c>
      <c r="S622" s="2">
        <v>45108</v>
      </c>
      <c r="T622" s="2">
        <v>45291</v>
      </c>
      <c r="U622" s="2">
        <v>45161</v>
      </c>
      <c r="V622" s="2">
        <v>45204</v>
      </c>
      <c r="W622">
        <f t="shared" si="36"/>
        <v>8</v>
      </c>
      <c r="X622">
        <f t="shared" si="37"/>
        <v>2023</v>
      </c>
      <c r="Y622">
        <f t="shared" si="38"/>
        <v>10</v>
      </c>
      <c r="Z622">
        <f t="shared" si="39"/>
        <v>2023</v>
      </c>
    </row>
    <row r="623" spans="1:26" x14ac:dyDescent="0.25">
      <c r="A623" s="80" t="s">
        <v>2593</v>
      </c>
      <c r="B623" t="s">
        <v>1348</v>
      </c>
      <c r="C623" t="s">
        <v>2594</v>
      </c>
      <c r="D623" t="s">
        <v>148</v>
      </c>
      <c r="E623" t="s">
        <v>127</v>
      </c>
      <c r="F623" t="s">
        <v>1249</v>
      </c>
      <c r="G623" t="s">
        <v>1077</v>
      </c>
      <c r="H623" t="s">
        <v>128</v>
      </c>
      <c r="I623" s="80" t="s">
        <v>2495</v>
      </c>
      <c r="J623" s="80" t="s">
        <v>2452</v>
      </c>
      <c r="K623" t="s">
        <v>720</v>
      </c>
      <c r="L623" t="s">
        <v>129</v>
      </c>
      <c r="M623" t="s">
        <v>129</v>
      </c>
      <c r="N623" t="s">
        <v>129</v>
      </c>
      <c r="O623" s="54">
        <v>45155.524903321762</v>
      </c>
      <c r="P623" s="54">
        <v>45204.664142384259</v>
      </c>
      <c r="Q623" s="2">
        <v>45155</v>
      </c>
      <c r="R623" s="2">
        <v>45189</v>
      </c>
      <c r="S623" s="2">
        <v>45155</v>
      </c>
      <c r="T623" s="2">
        <v>45189</v>
      </c>
      <c r="U623" s="2">
        <v>45159</v>
      </c>
      <c r="V623" s="2">
        <v>45204</v>
      </c>
      <c r="W623">
        <f t="shared" si="36"/>
        <v>8</v>
      </c>
      <c r="X623">
        <f t="shared" si="37"/>
        <v>2023</v>
      </c>
      <c r="Y623">
        <f t="shared" si="38"/>
        <v>10</v>
      </c>
      <c r="Z623">
        <f t="shared" si="39"/>
        <v>2023</v>
      </c>
    </row>
    <row r="624" spans="1:26" x14ac:dyDescent="0.25">
      <c r="A624" s="80" t="s">
        <v>2595</v>
      </c>
      <c r="B624" t="s">
        <v>1373</v>
      </c>
      <c r="C624" t="s">
        <v>2596</v>
      </c>
      <c r="D624" t="s">
        <v>148</v>
      </c>
      <c r="E624" t="s">
        <v>135</v>
      </c>
      <c r="F624" t="s">
        <v>1249</v>
      </c>
      <c r="G624" t="s">
        <v>1088</v>
      </c>
      <c r="H624" t="s">
        <v>128</v>
      </c>
      <c r="I624" s="80" t="s">
        <v>1099</v>
      </c>
      <c r="J624" s="80" t="s">
        <v>1100</v>
      </c>
      <c r="K624" t="s">
        <v>720</v>
      </c>
      <c r="L624" t="s">
        <v>129</v>
      </c>
      <c r="M624" t="s">
        <v>129</v>
      </c>
      <c r="N624" t="s">
        <v>129</v>
      </c>
      <c r="O624" s="54">
        <v>45146.501532199072</v>
      </c>
      <c r="P624" s="54">
        <v>45204.664164814814</v>
      </c>
      <c r="Q624" s="2">
        <v>45141</v>
      </c>
      <c r="R624" s="2">
        <v>45176</v>
      </c>
      <c r="S624" s="2">
        <v>45141</v>
      </c>
      <c r="T624" s="2">
        <v>45176</v>
      </c>
      <c r="U624" s="2">
        <v>45160</v>
      </c>
      <c r="V624" s="2">
        <v>45204</v>
      </c>
      <c r="W624">
        <f t="shared" si="36"/>
        <v>8</v>
      </c>
      <c r="X624">
        <f t="shared" si="37"/>
        <v>2023</v>
      </c>
      <c r="Y624">
        <f t="shared" si="38"/>
        <v>10</v>
      </c>
      <c r="Z624">
        <f t="shared" si="39"/>
        <v>2023</v>
      </c>
    </row>
    <row r="625" spans="1:26" x14ac:dyDescent="0.25">
      <c r="A625" s="80" t="s">
        <v>2597</v>
      </c>
      <c r="B625" t="s">
        <v>1373</v>
      </c>
      <c r="C625" t="s">
        <v>2598</v>
      </c>
      <c r="D625" t="s">
        <v>148</v>
      </c>
      <c r="E625" t="s">
        <v>206</v>
      </c>
      <c r="F625" t="s">
        <v>1249</v>
      </c>
      <c r="G625" t="s">
        <v>1104</v>
      </c>
      <c r="H625" t="s">
        <v>128</v>
      </c>
      <c r="I625" s="80" t="s">
        <v>1069</v>
      </c>
      <c r="J625" s="80" t="s">
        <v>970</v>
      </c>
      <c r="K625" t="s">
        <v>720</v>
      </c>
      <c r="L625" t="s">
        <v>129</v>
      </c>
      <c r="M625" t="s">
        <v>129</v>
      </c>
      <c r="N625" t="s">
        <v>129</v>
      </c>
      <c r="O625" s="54">
        <v>45146.342854143521</v>
      </c>
      <c r="P625" s="54">
        <v>45204.664599502314</v>
      </c>
      <c r="Q625" s="2">
        <v>45141</v>
      </c>
      <c r="R625" s="2">
        <v>45176</v>
      </c>
      <c r="S625" s="2">
        <v>45141</v>
      </c>
      <c r="T625" s="2">
        <v>45176</v>
      </c>
      <c r="U625" s="2">
        <v>45156</v>
      </c>
      <c r="V625" s="2">
        <v>45204</v>
      </c>
      <c r="W625">
        <f t="shared" si="36"/>
        <v>8</v>
      </c>
      <c r="X625">
        <f t="shared" si="37"/>
        <v>2023</v>
      </c>
      <c r="Y625">
        <f t="shared" si="38"/>
        <v>10</v>
      </c>
      <c r="Z625">
        <f t="shared" si="39"/>
        <v>2023</v>
      </c>
    </row>
    <row r="626" spans="1:26" x14ac:dyDescent="0.25">
      <c r="A626" s="80" t="s">
        <v>2599</v>
      </c>
      <c r="B626" t="s">
        <v>1348</v>
      </c>
      <c r="C626" t="s">
        <v>2600</v>
      </c>
      <c r="D626" t="s">
        <v>148</v>
      </c>
      <c r="E626" t="s">
        <v>950</v>
      </c>
      <c r="F626" t="s">
        <v>1249</v>
      </c>
      <c r="G626" t="s">
        <v>1077</v>
      </c>
      <c r="H626" t="s">
        <v>128</v>
      </c>
      <c r="I626" s="80" t="s">
        <v>2490</v>
      </c>
      <c r="J626" s="80" t="s">
        <v>2452</v>
      </c>
      <c r="K626" t="s">
        <v>720</v>
      </c>
      <c r="L626" t="s">
        <v>129</v>
      </c>
      <c r="M626" t="s">
        <v>129</v>
      </c>
      <c r="N626" t="s">
        <v>129</v>
      </c>
      <c r="O626" s="54">
        <v>45145.405335509262</v>
      </c>
      <c r="P626" s="54">
        <v>45204.664145300929</v>
      </c>
      <c r="Q626" s="2">
        <v>45141</v>
      </c>
      <c r="R626" s="2">
        <v>45176</v>
      </c>
      <c r="S626" s="2">
        <v>45141</v>
      </c>
      <c r="T626" s="2">
        <v>45176</v>
      </c>
      <c r="U626" s="2">
        <v>45147</v>
      </c>
      <c r="V626" s="2">
        <v>45204</v>
      </c>
      <c r="W626">
        <f t="shared" si="36"/>
        <v>8</v>
      </c>
      <c r="X626">
        <f t="shared" si="37"/>
        <v>2023</v>
      </c>
      <c r="Y626">
        <f t="shared" si="38"/>
        <v>10</v>
      </c>
      <c r="Z626">
        <f t="shared" si="39"/>
        <v>2023</v>
      </c>
    </row>
    <row r="627" spans="1:26" x14ac:dyDescent="0.25">
      <c r="A627" s="80" t="s">
        <v>2601</v>
      </c>
      <c r="B627" t="s">
        <v>1348</v>
      </c>
      <c r="C627" t="s">
        <v>2602</v>
      </c>
      <c r="D627" t="s">
        <v>148</v>
      </c>
      <c r="E627" t="s">
        <v>127</v>
      </c>
      <c r="F627" t="s">
        <v>1249</v>
      </c>
      <c r="G627" t="s">
        <v>1077</v>
      </c>
      <c r="H627" t="s">
        <v>128</v>
      </c>
      <c r="I627" s="80" t="s">
        <v>2490</v>
      </c>
      <c r="J627" s="80" t="s">
        <v>970</v>
      </c>
      <c r="K627" t="s">
        <v>720</v>
      </c>
      <c r="L627" t="s">
        <v>129</v>
      </c>
      <c r="M627" t="s">
        <v>129</v>
      </c>
      <c r="N627" t="s">
        <v>129</v>
      </c>
      <c r="O627" s="54">
        <v>45145.404875208333</v>
      </c>
      <c r="P627" s="54">
        <v>45204.664599317133</v>
      </c>
      <c r="Q627" s="2">
        <v>45108</v>
      </c>
      <c r="R627" s="2">
        <v>45291</v>
      </c>
      <c r="S627" s="2">
        <v>45108</v>
      </c>
      <c r="T627" s="2">
        <v>45291</v>
      </c>
      <c r="U627" s="2">
        <v>45147</v>
      </c>
      <c r="V627" s="2">
        <v>45204</v>
      </c>
      <c r="W627">
        <f t="shared" si="36"/>
        <v>8</v>
      </c>
      <c r="X627">
        <f t="shared" si="37"/>
        <v>2023</v>
      </c>
      <c r="Y627">
        <f t="shared" si="38"/>
        <v>10</v>
      </c>
      <c r="Z627">
        <f t="shared" si="39"/>
        <v>2023</v>
      </c>
    </row>
    <row r="628" spans="1:26" x14ac:dyDescent="0.25">
      <c r="A628" s="80" t="s">
        <v>2603</v>
      </c>
      <c r="B628" t="s">
        <v>1348</v>
      </c>
      <c r="C628" t="s">
        <v>2604</v>
      </c>
      <c r="D628" t="s">
        <v>148</v>
      </c>
      <c r="E628" t="s">
        <v>416</v>
      </c>
      <c r="F628" t="s">
        <v>1230</v>
      </c>
      <c r="G628" t="s">
        <v>1077</v>
      </c>
      <c r="H628" t="s">
        <v>128</v>
      </c>
      <c r="I628" s="80" t="s">
        <v>2076</v>
      </c>
      <c r="J628" s="80" t="s">
        <v>2452</v>
      </c>
      <c r="K628" t="s">
        <v>720</v>
      </c>
      <c r="L628" t="s">
        <v>129</v>
      </c>
      <c r="M628" t="s">
        <v>129</v>
      </c>
      <c r="N628" t="s">
        <v>129</v>
      </c>
      <c r="O628" s="54">
        <v>45145.390282824075</v>
      </c>
      <c r="P628" s="54">
        <v>45181.508313356484</v>
      </c>
      <c r="Q628" s="2">
        <v>45141</v>
      </c>
      <c r="R628" s="2">
        <v>45176</v>
      </c>
      <c r="S628" s="2">
        <v>45141</v>
      </c>
      <c r="T628" s="2">
        <v>45176</v>
      </c>
      <c r="U628" s="2">
        <v>45147</v>
      </c>
      <c r="V628" s="2">
        <v>45181</v>
      </c>
      <c r="W628">
        <f t="shared" si="36"/>
        <v>8</v>
      </c>
      <c r="X628">
        <f t="shared" si="37"/>
        <v>2023</v>
      </c>
      <c r="Y628">
        <f t="shared" si="38"/>
        <v>9</v>
      </c>
      <c r="Z628">
        <f t="shared" si="39"/>
        <v>2023</v>
      </c>
    </row>
    <row r="629" spans="1:26" x14ac:dyDescent="0.25">
      <c r="A629" s="80" t="s">
        <v>2605</v>
      </c>
      <c r="B629" t="s">
        <v>1348</v>
      </c>
      <c r="C629" t="s">
        <v>2606</v>
      </c>
      <c r="D629" t="s">
        <v>148</v>
      </c>
      <c r="E629" t="s">
        <v>211</v>
      </c>
      <c r="F629" t="s">
        <v>1230</v>
      </c>
      <c r="G629" t="s">
        <v>1077</v>
      </c>
      <c r="H629" t="s">
        <v>128</v>
      </c>
      <c r="I629" s="80" t="s">
        <v>2076</v>
      </c>
      <c r="J629" s="80" t="s">
        <v>2452</v>
      </c>
      <c r="K629" t="s">
        <v>720</v>
      </c>
      <c r="L629" t="s">
        <v>129</v>
      </c>
      <c r="M629" t="s">
        <v>129</v>
      </c>
      <c r="N629" t="s">
        <v>129</v>
      </c>
      <c r="O629" s="54">
        <v>45145.389513078706</v>
      </c>
      <c r="P629" s="54">
        <v>45181.508314155093</v>
      </c>
      <c r="Q629" s="2">
        <v>45141</v>
      </c>
      <c r="R629" s="2">
        <v>45267</v>
      </c>
      <c r="S629" s="2">
        <v>45141</v>
      </c>
      <c r="T629" s="2">
        <v>45176</v>
      </c>
      <c r="U629" s="2">
        <v>45147</v>
      </c>
      <c r="V629" s="2">
        <v>45181</v>
      </c>
      <c r="W629">
        <f t="shared" si="36"/>
        <v>8</v>
      </c>
      <c r="X629">
        <f t="shared" si="37"/>
        <v>2023</v>
      </c>
      <c r="Y629">
        <f t="shared" si="38"/>
        <v>9</v>
      </c>
      <c r="Z629">
        <f t="shared" si="39"/>
        <v>2023</v>
      </c>
    </row>
    <row r="630" spans="1:26" x14ac:dyDescent="0.25">
      <c r="A630" s="80" t="s">
        <v>2607</v>
      </c>
      <c r="B630" t="s">
        <v>1348</v>
      </c>
      <c r="C630" t="s">
        <v>2608</v>
      </c>
      <c r="D630" t="s">
        <v>148</v>
      </c>
      <c r="E630" t="s">
        <v>950</v>
      </c>
      <c r="F630" t="s">
        <v>1230</v>
      </c>
      <c r="G630" t="s">
        <v>1104</v>
      </c>
      <c r="H630" t="s">
        <v>128</v>
      </c>
      <c r="I630" s="80" t="s">
        <v>2076</v>
      </c>
      <c r="J630" s="80" t="s">
        <v>2452</v>
      </c>
      <c r="K630" t="s">
        <v>720</v>
      </c>
      <c r="L630" t="s">
        <v>129</v>
      </c>
      <c r="M630" t="s">
        <v>129</v>
      </c>
      <c r="N630" t="s">
        <v>129</v>
      </c>
      <c r="O630" s="54">
        <v>45142.564718078705</v>
      </c>
      <c r="P630" s="54">
        <v>45181.508315254629</v>
      </c>
      <c r="Q630" s="2">
        <v>45141</v>
      </c>
      <c r="R630" s="2">
        <v>45176</v>
      </c>
      <c r="S630" s="2">
        <v>45141</v>
      </c>
      <c r="T630" s="2">
        <v>45176</v>
      </c>
      <c r="U630" s="2">
        <v>45147</v>
      </c>
      <c r="V630" s="2">
        <v>45181</v>
      </c>
      <c r="W630">
        <f t="shared" si="36"/>
        <v>8</v>
      </c>
      <c r="X630">
        <f t="shared" si="37"/>
        <v>2023</v>
      </c>
      <c r="Y630">
        <f t="shared" si="38"/>
        <v>9</v>
      </c>
      <c r="Z630">
        <f t="shared" si="39"/>
        <v>2023</v>
      </c>
    </row>
    <row r="631" spans="1:26" x14ac:dyDescent="0.25">
      <c r="A631" s="80" t="s">
        <v>2609</v>
      </c>
      <c r="B631" t="s">
        <v>1348</v>
      </c>
      <c r="C631" t="s">
        <v>2610</v>
      </c>
      <c r="D631" t="s">
        <v>148</v>
      </c>
      <c r="E631" t="s">
        <v>127</v>
      </c>
      <c r="F631" t="s">
        <v>1230</v>
      </c>
      <c r="G631" t="s">
        <v>1104</v>
      </c>
      <c r="H631" t="s">
        <v>128</v>
      </c>
      <c r="I631" s="80" t="s">
        <v>2076</v>
      </c>
      <c r="J631" s="80" t="s">
        <v>2452</v>
      </c>
      <c r="K631" t="s">
        <v>720</v>
      </c>
      <c r="L631" t="s">
        <v>129</v>
      </c>
      <c r="M631" t="s">
        <v>129</v>
      </c>
      <c r="N631" t="s">
        <v>129</v>
      </c>
      <c r="O631" s="54">
        <v>45142.56433951389</v>
      </c>
      <c r="P631" s="54">
        <v>45181.508318668981</v>
      </c>
      <c r="Q631" s="2">
        <v>45108</v>
      </c>
      <c r="R631" s="2">
        <v>45291</v>
      </c>
      <c r="S631" s="2">
        <v>45108</v>
      </c>
      <c r="T631" s="2">
        <v>45291</v>
      </c>
      <c r="U631" s="2">
        <v>45147</v>
      </c>
      <c r="V631" s="2">
        <v>45181</v>
      </c>
      <c r="W631">
        <f t="shared" si="36"/>
        <v>8</v>
      </c>
      <c r="X631">
        <f t="shared" si="37"/>
        <v>2023</v>
      </c>
      <c r="Y631">
        <f t="shared" si="38"/>
        <v>9</v>
      </c>
      <c r="Z631">
        <f t="shared" si="39"/>
        <v>2023</v>
      </c>
    </row>
    <row r="632" spans="1:26" x14ac:dyDescent="0.25">
      <c r="A632" s="80" t="s">
        <v>2611</v>
      </c>
      <c r="B632" t="s">
        <v>1373</v>
      </c>
      <c r="C632" t="s">
        <v>2612</v>
      </c>
      <c r="D632" t="s">
        <v>148</v>
      </c>
      <c r="E632" t="s">
        <v>135</v>
      </c>
      <c r="F632" t="s">
        <v>1211</v>
      </c>
      <c r="G632" t="s">
        <v>1077</v>
      </c>
      <c r="H632" t="s">
        <v>128</v>
      </c>
      <c r="I632" s="80" t="s">
        <v>1195</v>
      </c>
      <c r="J632" s="80" t="s">
        <v>970</v>
      </c>
      <c r="K632" t="s">
        <v>720</v>
      </c>
      <c r="L632" t="s">
        <v>129</v>
      </c>
      <c r="M632" t="s">
        <v>129</v>
      </c>
      <c r="N632" t="s">
        <v>129</v>
      </c>
      <c r="O632" s="54">
        <v>45142.400040428241</v>
      </c>
      <c r="P632" s="54">
        <v>45215.510376412036</v>
      </c>
      <c r="Q632" s="2">
        <v>45141</v>
      </c>
      <c r="R632" s="2">
        <v>45176</v>
      </c>
      <c r="S632" s="2">
        <v>45141</v>
      </c>
      <c r="T632" s="2">
        <v>45176</v>
      </c>
      <c r="U632" s="2">
        <v>45173</v>
      </c>
      <c r="V632" s="2">
        <v>45215</v>
      </c>
      <c r="W632">
        <f t="shared" si="36"/>
        <v>8</v>
      </c>
      <c r="X632">
        <f t="shared" si="37"/>
        <v>2023</v>
      </c>
      <c r="Y632">
        <f t="shared" si="38"/>
        <v>10</v>
      </c>
      <c r="Z632">
        <f t="shared" si="39"/>
        <v>2023</v>
      </c>
    </row>
    <row r="633" spans="1:26" x14ac:dyDescent="0.25">
      <c r="A633" s="80" t="s">
        <v>2613</v>
      </c>
      <c r="B633" t="s">
        <v>1373</v>
      </c>
      <c r="C633" t="s">
        <v>2614</v>
      </c>
      <c r="D633" t="s">
        <v>148</v>
      </c>
      <c r="E633" t="s">
        <v>211</v>
      </c>
      <c r="F633" t="s">
        <v>1662</v>
      </c>
      <c r="G633" t="s">
        <v>806</v>
      </c>
      <c r="H633" t="s">
        <v>128</v>
      </c>
      <c r="I633" s="80" t="s">
        <v>1778</v>
      </c>
      <c r="J633" s="80" t="s">
        <v>995</v>
      </c>
      <c r="K633" t="s">
        <v>720</v>
      </c>
      <c r="L633" t="s">
        <v>129</v>
      </c>
      <c r="M633" t="s">
        <v>129</v>
      </c>
      <c r="N633" t="s">
        <v>129</v>
      </c>
      <c r="O633" s="54">
        <v>45141.460213668979</v>
      </c>
      <c r="P633" s="54">
        <v>45428.698223819447</v>
      </c>
      <c r="Q633" s="2">
        <v>45385</v>
      </c>
      <c r="R633" s="2">
        <v>45398</v>
      </c>
      <c r="S633" s="2">
        <v>45141</v>
      </c>
      <c r="T633" s="2">
        <v>45176</v>
      </c>
      <c r="U633" s="2">
        <v>45386</v>
      </c>
      <c r="V633" s="2">
        <v>45428</v>
      </c>
      <c r="W633">
        <f t="shared" si="36"/>
        <v>8</v>
      </c>
      <c r="X633">
        <f t="shared" si="37"/>
        <v>2023</v>
      </c>
      <c r="Y633">
        <f t="shared" si="38"/>
        <v>5</v>
      </c>
      <c r="Z633">
        <f t="shared" si="39"/>
        <v>2024</v>
      </c>
    </row>
    <row r="634" spans="1:26" x14ac:dyDescent="0.25">
      <c r="A634" s="80" t="s">
        <v>1226</v>
      </c>
      <c r="B634" t="s">
        <v>124</v>
      </c>
      <c r="C634" t="s">
        <v>1227</v>
      </c>
      <c r="D634" t="s">
        <v>148</v>
      </c>
      <c r="E634" t="s">
        <v>288</v>
      </c>
      <c r="F634" t="s">
        <v>1200</v>
      </c>
      <c r="G634" t="s">
        <v>1104</v>
      </c>
      <c r="H634" t="s">
        <v>128</v>
      </c>
      <c r="I634" s="80" t="s">
        <v>1069</v>
      </c>
      <c r="J634" s="80" t="s">
        <v>1032</v>
      </c>
      <c r="K634" t="s">
        <v>720</v>
      </c>
      <c r="L634" t="s">
        <v>129</v>
      </c>
      <c r="M634" t="s">
        <v>129</v>
      </c>
      <c r="N634" t="s">
        <v>129</v>
      </c>
      <c r="O634" s="54">
        <v>45139.632549756941</v>
      </c>
      <c r="P634" s="54">
        <v>45204.664074178239</v>
      </c>
      <c r="Q634" s="2">
        <v>45168</v>
      </c>
      <c r="R634" s="2">
        <v>45197</v>
      </c>
      <c r="S634" s="2">
        <v>45168</v>
      </c>
      <c r="T634" s="2">
        <v>45197</v>
      </c>
      <c r="U634" s="2">
        <v>45187</v>
      </c>
      <c r="V634" s="2">
        <v>45204</v>
      </c>
      <c r="W634">
        <f t="shared" si="36"/>
        <v>8</v>
      </c>
      <c r="X634">
        <f t="shared" si="37"/>
        <v>2023</v>
      </c>
      <c r="Y634">
        <f t="shared" si="38"/>
        <v>10</v>
      </c>
      <c r="Z634">
        <f t="shared" si="39"/>
        <v>2023</v>
      </c>
    </row>
    <row r="635" spans="1:26" x14ac:dyDescent="0.25">
      <c r="A635" s="80" t="s">
        <v>1228</v>
      </c>
      <c r="B635" t="s">
        <v>124</v>
      </c>
      <c r="C635" t="s">
        <v>1229</v>
      </c>
      <c r="D635" t="s">
        <v>148</v>
      </c>
      <c r="E635" t="s">
        <v>416</v>
      </c>
      <c r="F635" t="s">
        <v>1230</v>
      </c>
      <c r="G635" t="s">
        <v>1088</v>
      </c>
      <c r="H635" t="s">
        <v>128</v>
      </c>
      <c r="I635" s="80" t="s">
        <v>1195</v>
      </c>
      <c r="J635" s="80" t="s">
        <v>1032</v>
      </c>
      <c r="K635" t="s">
        <v>720</v>
      </c>
      <c r="L635" t="s">
        <v>129</v>
      </c>
      <c r="M635" t="s">
        <v>570</v>
      </c>
      <c r="N635" t="s">
        <v>129</v>
      </c>
      <c r="O635" s="54">
        <v>45139.603993807868</v>
      </c>
      <c r="P635" s="54">
        <v>45181.508310868056</v>
      </c>
      <c r="Q635" s="2">
        <v>45141</v>
      </c>
      <c r="R635" s="2">
        <v>45176</v>
      </c>
      <c r="S635" s="2">
        <v>45141</v>
      </c>
      <c r="T635" s="2">
        <v>45176</v>
      </c>
      <c r="U635" s="2">
        <v>45145</v>
      </c>
      <c r="V635" s="2">
        <v>45181</v>
      </c>
      <c r="W635">
        <f t="shared" si="36"/>
        <v>8</v>
      </c>
      <c r="X635">
        <f t="shared" si="37"/>
        <v>2023</v>
      </c>
      <c r="Y635">
        <f t="shared" si="38"/>
        <v>9</v>
      </c>
      <c r="Z635">
        <f t="shared" si="39"/>
        <v>2023</v>
      </c>
    </row>
    <row r="636" spans="1:26" x14ac:dyDescent="0.25">
      <c r="A636" s="80" t="s">
        <v>1231</v>
      </c>
      <c r="B636" t="s">
        <v>124</v>
      </c>
      <c r="C636" t="s">
        <v>1232</v>
      </c>
      <c r="D636" t="s">
        <v>148</v>
      </c>
      <c r="E636" t="s">
        <v>416</v>
      </c>
      <c r="F636" t="s">
        <v>1230</v>
      </c>
      <c r="G636" t="s">
        <v>1088</v>
      </c>
      <c r="H636" t="s">
        <v>128</v>
      </c>
      <c r="I636" s="80" t="s">
        <v>1195</v>
      </c>
      <c r="J636" s="80" t="s">
        <v>1032</v>
      </c>
      <c r="K636" t="s">
        <v>720</v>
      </c>
      <c r="L636" t="s">
        <v>129</v>
      </c>
      <c r="M636" t="s">
        <v>570</v>
      </c>
      <c r="N636" t="s">
        <v>129</v>
      </c>
      <c r="O636" s="54">
        <v>45139.600028159723</v>
      </c>
      <c r="P636" s="54">
        <v>45181.700756087965</v>
      </c>
      <c r="Q636" s="2">
        <v>45141</v>
      </c>
      <c r="R636" s="2">
        <v>45176</v>
      </c>
      <c r="S636" s="2">
        <v>45141</v>
      </c>
      <c r="T636" s="2">
        <v>45176</v>
      </c>
      <c r="U636" s="2">
        <v>45147</v>
      </c>
      <c r="V636" s="2">
        <v>45181</v>
      </c>
      <c r="W636">
        <f t="shared" si="36"/>
        <v>8</v>
      </c>
      <c r="X636">
        <f t="shared" si="37"/>
        <v>2023</v>
      </c>
      <c r="Y636">
        <f t="shared" si="38"/>
        <v>9</v>
      </c>
      <c r="Z636">
        <f t="shared" si="39"/>
        <v>2023</v>
      </c>
    </row>
    <row r="637" spans="1:26" x14ac:dyDescent="0.25">
      <c r="A637" s="80" t="s">
        <v>1233</v>
      </c>
      <c r="B637" t="s">
        <v>124</v>
      </c>
      <c r="C637" t="s">
        <v>1234</v>
      </c>
      <c r="D637" t="s">
        <v>148</v>
      </c>
      <c r="E637" t="s">
        <v>127</v>
      </c>
      <c r="F637" t="s">
        <v>1249</v>
      </c>
      <c r="G637" t="s">
        <v>1077</v>
      </c>
      <c r="H637" t="s">
        <v>128</v>
      </c>
      <c r="I637" s="80" t="s">
        <v>1099</v>
      </c>
      <c r="J637" s="80" t="s">
        <v>1100</v>
      </c>
      <c r="K637" t="s">
        <v>720</v>
      </c>
      <c r="L637" t="s">
        <v>129</v>
      </c>
      <c r="M637" t="s">
        <v>129</v>
      </c>
      <c r="N637" t="s">
        <v>129</v>
      </c>
      <c r="O637" s="54">
        <v>45138.42567109954</v>
      </c>
      <c r="P637" s="54">
        <v>45204.664157754632</v>
      </c>
      <c r="Q637" s="2">
        <v>45141</v>
      </c>
      <c r="R637" s="2">
        <v>45176</v>
      </c>
      <c r="S637" s="2">
        <v>45141</v>
      </c>
      <c r="T637" s="2">
        <v>45176</v>
      </c>
      <c r="U637" s="2">
        <v>45142</v>
      </c>
      <c r="V637" s="2">
        <v>45204</v>
      </c>
      <c r="W637">
        <f t="shared" si="36"/>
        <v>7</v>
      </c>
      <c r="X637">
        <f t="shared" si="37"/>
        <v>2023</v>
      </c>
      <c r="Y637">
        <f t="shared" si="38"/>
        <v>10</v>
      </c>
      <c r="Z637">
        <f t="shared" si="39"/>
        <v>2023</v>
      </c>
    </row>
    <row r="638" spans="1:26" x14ac:dyDescent="0.25">
      <c r="A638" s="80" t="s">
        <v>2615</v>
      </c>
      <c r="B638" t="s">
        <v>1373</v>
      </c>
      <c r="C638" t="s">
        <v>2616</v>
      </c>
      <c r="D638" t="s">
        <v>148</v>
      </c>
      <c r="E638" t="s">
        <v>127</v>
      </c>
      <c r="F638" t="s">
        <v>1211</v>
      </c>
      <c r="G638" t="s">
        <v>1077</v>
      </c>
      <c r="H638" t="s">
        <v>128</v>
      </c>
      <c r="I638" s="80" t="s">
        <v>2290</v>
      </c>
      <c r="J638" s="80" t="s">
        <v>970</v>
      </c>
      <c r="K638" t="s">
        <v>720</v>
      </c>
      <c r="L638" t="s">
        <v>129</v>
      </c>
      <c r="M638" t="s">
        <v>129</v>
      </c>
      <c r="N638" t="s">
        <v>129</v>
      </c>
      <c r="O638" s="54">
        <v>45138.398888518517</v>
      </c>
      <c r="P638" s="54">
        <v>45215.510380717591</v>
      </c>
      <c r="Q638" s="2">
        <v>44986</v>
      </c>
      <c r="R638" s="2">
        <v>45291</v>
      </c>
      <c r="S638" s="2">
        <v>44986</v>
      </c>
      <c r="T638" s="2">
        <v>45291</v>
      </c>
      <c r="U638" s="2">
        <v>45173</v>
      </c>
      <c r="V638" s="2">
        <v>45215</v>
      </c>
      <c r="W638">
        <f t="shared" si="36"/>
        <v>7</v>
      </c>
      <c r="X638">
        <f t="shared" si="37"/>
        <v>2023</v>
      </c>
      <c r="Y638">
        <f t="shared" si="38"/>
        <v>10</v>
      </c>
      <c r="Z638">
        <f t="shared" si="39"/>
        <v>2023</v>
      </c>
    </row>
    <row r="639" spans="1:26" x14ac:dyDescent="0.25">
      <c r="A639" s="80" t="s">
        <v>2617</v>
      </c>
      <c r="B639" t="s">
        <v>1373</v>
      </c>
      <c r="C639" t="s">
        <v>2618</v>
      </c>
      <c r="D639" t="s">
        <v>148</v>
      </c>
      <c r="E639" t="s">
        <v>127</v>
      </c>
      <c r="F639" t="s">
        <v>1211</v>
      </c>
      <c r="G639" t="s">
        <v>1104</v>
      </c>
      <c r="H639" t="s">
        <v>128</v>
      </c>
      <c r="I639" s="80" t="s">
        <v>2290</v>
      </c>
      <c r="J639" s="80" t="s">
        <v>970</v>
      </c>
      <c r="K639" t="s">
        <v>720</v>
      </c>
      <c r="L639" t="s">
        <v>129</v>
      </c>
      <c r="M639" t="s">
        <v>129</v>
      </c>
      <c r="N639" t="s">
        <v>129</v>
      </c>
      <c r="O639" s="54">
        <v>45138.397151851852</v>
      </c>
      <c r="P639" s="54">
        <v>45215.510382777778</v>
      </c>
      <c r="Q639" s="2">
        <v>44986</v>
      </c>
      <c r="R639" s="2">
        <v>45291</v>
      </c>
      <c r="S639" s="2">
        <v>44986</v>
      </c>
      <c r="T639" s="2">
        <v>45291</v>
      </c>
      <c r="U639" s="2">
        <v>45173</v>
      </c>
      <c r="V639" s="2">
        <v>45215</v>
      </c>
      <c r="W639">
        <f t="shared" si="36"/>
        <v>7</v>
      </c>
      <c r="X639">
        <f t="shared" si="37"/>
        <v>2023</v>
      </c>
      <c r="Y639">
        <f t="shared" si="38"/>
        <v>10</v>
      </c>
      <c r="Z639">
        <f t="shared" si="39"/>
        <v>2023</v>
      </c>
    </row>
    <row r="640" spans="1:26" x14ac:dyDescent="0.25">
      <c r="A640" s="80" t="s">
        <v>2619</v>
      </c>
      <c r="B640" t="s">
        <v>1373</v>
      </c>
      <c r="C640" t="s">
        <v>2620</v>
      </c>
      <c r="D640" t="s">
        <v>148</v>
      </c>
      <c r="E640" t="s">
        <v>127</v>
      </c>
      <c r="F640" t="s">
        <v>1211</v>
      </c>
      <c r="G640" t="s">
        <v>1077</v>
      </c>
      <c r="H640" t="s">
        <v>128</v>
      </c>
      <c r="I640" s="80" t="s">
        <v>2290</v>
      </c>
      <c r="J640" s="80" t="s">
        <v>970</v>
      </c>
      <c r="K640" t="s">
        <v>720</v>
      </c>
      <c r="L640" t="s">
        <v>129</v>
      </c>
      <c r="M640" t="s">
        <v>129</v>
      </c>
      <c r="N640" t="s">
        <v>129</v>
      </c>
      <c r="O640" s="54">
        <v>45138.372084143521</v>
      </c>
      <c r="P640" s="54">
        <v>45215.510382685185</v>
      </c>
      <c r="Q640" s="2">
        <v>44986</v>
      </c>
      <c r="R640" s="2">
        <v>45291</v>
      </c>
      <c r="S640" s="2">
        <v>44986</v>
      </c>
      <c r="T640" s="2">
        <v>45291</v>
      </c>
      <c r="U640" s="2">
        <v>45170</v>
      </c>
      <c r="V640" s="2">
        <v>45215</v>
      </c>
      <c r="W640">
        <f t="shared" si="36"/>
        <v>7</v>
      </c>
      <c r="X640">
        <f t="shared" si="37"/>
        <v>2023</v>
      </c>
      <c r="Y640">
        <f t="shared" si="38"/>
        <v>10</v>
      </c>
      <c r="Z640">
        <f t="shared" si="39"/>
        <v>2023</v>
      </c>
    </row>
    <row r="641" spans="1:26" x14ac:dyDescent="0.25">
      <c r="A641" s="80" t="s">
        <v>2621</v>
      </c>
      <c r="B641" t="s">
        <v>1373</v>
      </c>
      <c r="C641" t="s">
        <v>2622</v>
      </c>
      <c r="D641" t="s">
        <v>148</v>
      </c>
      <c r="E641" t="s">
        <v>127</v>
      </c>
      <c r="F641" t="s">
        <v>1200</v>
      </c>
      <c r="G641" t="s">
        <v>1077</v>
      </c>
      <c r="H641" t="s">
        <v>128</v>
      </c>
      <c r="I641" s="80" t="s">
        <v>2290</v>
      </c>
      <c r="J641" s="80" t="s">
        <v>970</v>
      </c>
      <c r="K641" t="s">
        <v>720</v>
      </c>
      <c r="L641" t="s">
        <v>129</v>
      </c>
      <c r="M641" t="s">
        <v>129</v>
      </c>
      <c r="N641" t="s">
        <v>129</v>
      </c>
      <c r="O641" s="54">
        <v>45138.369254282406</v>
      </c>
      <c r="P641" s="54">
        <v>45225.783757893521</v>
      </c>
      <c r="Q641" s="2">
        <v>44986</v>
      </c>
      <c r="R641" s="2">
        <v>45291</v>
      </c>
      <c r="S641" s="2">
        <v>44986</v>
      </c>
      <c r="T641" s="2">
        <v>45291</v>
      </c>
      <c r="U641" s="2">
        <v>45184</v>
      </c>
      <c r="V641" s="2">
        <v>45225</v>
      </c>
      <c r="W641">
        <f t="shared" si="36"/>
        <v>7</v>
      </c>
      <c r="X641">
        <f t="shared" si="37"/>
        <v>2023</v>
      </c>
      <c r="Y641">
        <f t="shared" si="38"/>
        <v>10</v>
      </c>
      <c r="Z641">
        <f t="shared" si="39"/>
        <v>2023</v>
      </c>
    </row>
    <row r="642" spans="1:26" x14ac:dyDescent="0.25">
      <c r="A642" s="80" t="s">
        <v>2623</v>
      </c>
      <c r="B642" t="s">
        <v>1373</v>
      </c>
      <c r="C642" t="s">
        <v>2624</v>
      </c>
      <c r="D642" t="s">
        <v>148</v>
      </c>
      <c r="E642" t="s">
        <v>127</v>
      </c>
      <c r="F642" t="s">
        <v>1211</v>
      </c>
      <c r="G642" t="s">
        <v>1077</v>
      </c>
      <c r="H642" t="s">
        <v>128</v>
      </c>
      <c r="I642" s="80" t="s">
        <v>2290</v>
      </c>
      <c r="J642" s="80" t="s">
        <v>970</v>
      </c>
      <c r="K642" t="s">
        <v>720</v>
      </c>
      <c r="L642" t="s">
        <v>129</v>
      </c>
      <c r="M642" t="s">
        <v>129</v>
      </c>
      <c r="N642" t="s">
        <v>129</v>
      </c>
      <c r="O642" s="54">
        <v>45138.368549780091</v>
      </c>
      <c r="P642" s="54">
        <v>45215.510382094908</v>
      </c>
      <c r="Q642" s="2">
        <v>44986</v>
      </c>
      <c r="R642" s="2">
        <v>45291</v>
      </c>
      <c r="S642" s="2">
        <v>44986</v>
      </c>
      <c r="T642" s="2">
        <v>45291</v>
      </c>
      <c r="U642" s="2">
        <v>45174</v>
      </c>
      <c r="V642" s="2">
        <v>45215</v>
      </c>
      <c r="W642">
        <f t="shared" ref="W642:W705" si="40">MONTH(O642)</f>
        <v>7</v>
      </c>
      <c r="X642">
        <f t="shared" ref="X642:X705" si="41">YEAR(O642)</f>
        <v>2023</v>
      </c>
      <c r="Y642">
        <f t="shared" ref="Y642:Y705" si="42">IFERROR(MONTH(P642),0)</f>
        <v>10</v>
      </c>
      <c r="Z642">
        <f t="shared" ref="Z642:Z705" si="43">IFERROR(YEAR(P642),0)</f>
        <v>2023</v>
      </c>
    </row>
    <row r="643" spans="1:26" x14ac:dyDescent="0.25">
      <c r="A643" s="80" t="s">
        <v>2625</v>
      </c>
      <c r="B643" t="s">
        <v>1373</v>
      </c>
      <c r="C643" t="s">
        <v>2626</v>
      </c>
      <c r="D643" t="s">
        <v>148</v>
      </c>
      <c r="E643" t="s">
        <v>127</v>
      </c>
      <c r="F643" t="s">
        <v>1211</v>
      </c>
      <c r="G643" t="s">
        <v>1088</v>
      </c>
      <c r="H643" t="s">
        <v>128</v>
      </c>
      <c r="I643" s="80" t="s">
        <v>2290</v>
      </c>
      <c r="J643" s="80" t="s">
        <v>970</v>
      </c>
      <c r="K643" t="s">
        <v>720</v>
      </c>
      <c r="L643" t="s">
        <v>129</v>
      </c>
      <c r="M643" t="s">
        <v>129</v>
      </c>
      <c r="N643" t="s">
        <v>129</v>
      </c>
      <c r="O643" s="54">
        <v>45138.36814766204</v>
      </c>
      <c r="P643" s="54">
        <v>45215.510387893519</v>
      </c>
      <c r="Q643" s="2">
        <v>44986</v>
      </c>
      <c r="R643" s="2">
        <v>45291</v>
      </c>
      <c r="S643" s="2">
        <v>44986</v>
      </c>
      <c r="T643" s="2">
        <v>45291</v>
      </c>
      <c r="U643" s="2">
        <v>45173</v>
      </c>
      <c r="V643" s="2">
        <v>45215</v>
      </c>
      <c r="W643">
        <f t="shared" si="40"/>
        <v>7</v>
      </c>
      <c r="X643">
        <f t="shared" si="41"/>
        <v>2023</v>
      </c>
      <c r="Y643">
        <f t="shared" si="42"/>
        <v>10</v>
      </c>
      <c r="Z643">
        <f t="shared" si="43"/>
        <v>2023</v>
      </c>
    </row>
    <row r="644" spans="1:26" x14ac:dyDescent="0.25">
      <c r="A644" s="80" t="s">
        <v>2627</v>
      </c>
      <c r="B644" t="s">
        <v>1373</v>
      </c>
      <c r="C644" t="s">
        <v>2628</v>
      </c>
      <c r="D644" t="s">
        <v>148</v>
      </c>
      <c r="E644" t="s">
        <v>127</v>
      </c>
      <c r="F644" t="s">
        <v>1211</v>
      </c>
      <c r="G644" t="s">
        <v>1088</v>
      </c>
      <c r="H644" t="s">
        <v>128</v>
      </c>
      <c r="I644" s="80" t="s">
        <v>2290</v>
      </c>
      <c r="J644" s="80" t="s">
        <v>970</v>
      </c>
      <c r="K644" t="s">
        <v>720</v>
      </c>
      <c r="L644" t="s">
        <v>129</v>
      </c>
      <c r="M644" t="s">
        <v>129</v>
      </c>
      <c r="N644" t="s">
        <v>129</v>
      </c>
      <c r="O644" s="54">
        <v>45138.367618217591</v>
      </c>
      <c r="P644" s="54">
        <v>45215.510405949077</v>
      </c>
      <c r="Q644" s="2">
        <v>44986</v>
      </c>
      <c r="R644" s="2">
        <v>45291</v>
      </c>
      <c r="S644" s="2">
        <v>44986</v>
      </c>
      <c r="T644" s="2">
        <v>45291</v>
      </c>
      <c r="U644" s="2">
        <v>45173</v>
      </c>
      <c r="V644" s="2">
        <v>45215</v>
      </c>
      <c r="W644">
        <f t="shared" si="40"/>
        <v>7</v>
      </c>
      <c r="X644">
        <f t="shared" si="41"/>
        <v>2023</v>
      </c>
      <c r="Y644">
        <f t="shared" si="42"/>
        <v>10</v>
      </c>
      <c r="Z644">
        <f t="shared" si="43"/>
        <v>2023</v>
      </c>
    </row>
    <row r="645" spans="1:26" x14ac:dyDescent="0.25">
      <c r="A645" s="80" t="s">
        <v>2629</v>
      </c>
      <c r="B645" t="s">
        <v>1373</v>
      </c>
      <c r="C645" t="s">
        <v>2630</v>
      </c>
      <c r="D645" t="s">
        <v>148</v>
      </c>
      <c r="E645" t="s">
        <v>127</v>
      </c>
      <c r="F645" t="s">
        <v>1211</v>
      </c>
      <c r="G645" t="s">
        <v>1088</v>
      </c>
      <c r="H645" t="s">
        <v>128</v>
      </c>
      <c r="I645" s="80" t="s">
        <v>2290</v>
      </c>
      <c r="J645" s="80" t="s">
        <v>970</v>
      </c>
      <c r="K645" t="s">
        <v>720</v>
      </c>
      <c r="L645" t="s">
        <v>129</v>
      </c>
      <c r="M645" t="s">
        <v>129</v>
      </c>
      <c r="N645" t="s">
        <v>129</v>
      </c>
      <c r="O645" s="54">
        <v>45138.367075092596</v>
      </c>
      <c r="P645" s="54">
        <v>45215.510406655092</v>
      </c>
      <c r="Q645" s="2">
        <v>44986</v>
      </c>
      <c r="R645" s="2">
        <v>45291</v>
      </c>
      <c r="S645" s="2">
        <v>44986</v>
      </c>
      <c r="T645" s="2">
        <v>45291</v>
      </c>
      <c r="U645" s="2">
        <v>45173</v>
      </c>
      <c r="V645" s="2">
        <v>45215</v>
      </c>
      <c r="W645">
        <f t="shared" si="40"/>
        <v>7</v>
      </c>
      <c r="X645">
        <f t="shared" si="41"/>
        <v>2023</v>
      </c>
      <c r="Y645">
        <f t="shared" si="42"/>
        <v>10</v>
      </c>
      <c r="Z645">
        <f t="shared" si="43"/>
        <v>2023</v>
      </c>
    </row>
    <row r="646" spans="1:26" x14ac:dyDescent="0.25">
      <c r="A646" s="80" t="s">
        <v>2631</v>
      </c>
      <c r="B646" t="s">
        <v>1373</v>
      </c>
      <c r="C646" t="s">
        <v>2632</v>
      </c>
      <c r="D646" t="s">
        <v>148</v>
      </c>
      <c r="E646" t="s">
        <v>211</v>
      </c>
      <c r="F646" t="s">
        <v>1211</v>
      </c>
      <c r="G646" t="s">
        <v>1088</v>
      </c>
      <c r="H646" t="s">
        <v>128</v>
      </c>
      <c r="I646" s="80" t="s">
        <v>2290</v>
      </c>
      <c r="J646" s="80" t="s">
        <v>970</v>
      </c>
      <c r="K646" t="s">
        <v>720</v>
      </c>
      <c r="L646" t="s">
        <v>129</v>
      </c>
      <c r="M646" t="s">
        <v>129</v>
      </c>
      <c r="N646" t="s">
        <v>129</v>
      </c>
      <c r="O646" s="54">
        <v>45138.365701111114</v>
      </c>
      <c r="P646" s="54">
        <v>45215.510429930553</v>
      </c>
      <c r="Q646" s="2">
        <v>44986</v>
      </c>
      <c r="R646" s="2">
        <v>45291</v>
      </c>
      <c r="S646" s="2">
        <v>44986</v>
      </c>
      <c r="T646" s="2">
        <v>45291</v>
      </c>
      <c r="U646" s="2">
        <v>45173</v>
      </c>
      <c r="V646" s="2">
        <v>45215</v>
      </c>
      <c r="W646">
        <f t="shared" si="40"/>
        <v>7</v>
      </c>
      <c r="X646">
        <f t="shared" si="41"/>
        <v>2023</v>
      </c>
      <c r="Y646">
        <f t="shared" si="42"/>
        <v>10</v>
      </c>
      <c r="Z646">
        <f t="shared" si="43"/>
        <v>2023</v>
      </c>
    </row>
    <row r="647" spans="1:26" x14ac:dyDescent="0.25">
      <c r="A647" s="80" t="s">
        <v>2633</v>
      </c>
      <c r="B647" t="s">
        <v>1373</v>
      </c>
      <c r="C647" t="s">
        <v>2634</v>
      </c>
      <c r="D647" t="s">
        <v>148</v>
      </c>
      <c r="E647" t="s">
        <v>127</v>
      </c>
      <c r="F647" t="s">
        <v>1151</v>
      </c>
      <c r="G647" t="s">
        <v>1104</v>
      </c>
      <c r="H647" t="s">
        <v>128</v>
      </c>
      <c r="I647" s="80" t="s">
        <v>1069</v>
      </c>
      <c r="J647" s="80" t="s">
        <v>1186</v>
      </c>
      <c r="K647" t="s">
        <v>720</v>
      </c>
      <c r="L647" t="s">
        <v>129</v>
      </c>
      <c r="M647" t="s">
        <v>129</v>
      </c>
      <c r="N647" t="s">
        <v>129</v>
      </c>
      <c r="O647" s="54">
        <v>45135.506490856482</v>
      </c>
      <c r="P647" s="54">
        <v>45252.410036250003</v>
      </c>
      <c r="Q647" s="2">
        <v>45141</v>
      </c>
      <c r="R647" s="2">
        <v>45176</v>
      </c>
      <c r="S647" s="2">
        <v>45141</v>
      </c>
      <c r="T647" s="2">
        <v>45176</v>
      </c>
      <c r="U647" s="2">
        <v>45212</v>
      </c>
      <c r="V647" s="2">
        <v>45252</v>
      </c>
      <c r="W647">
        <f t="shared" si="40"/>
        <v>7</v>
      </c>
      <c r="X647">
        <f t="shared" si="41"/>
        <v>2023</v>
      </c>
      <c r="Y647">
        <f t="shared" si="42"/>
        <v>11</v>
      </c>
      <c r="Z647">
        <f t="shared" si="43"/>
        <v>2023</v>
      </c>
    </row>
    <row r="648" spans="1:26" x14ac:dyDescent="0.25">
      <c r="A648" s="80" t="s">
        <v>2635</v>
      </c>
      <c r="B648" t="s">
        <v>1373</v>
      </c>
      <c r="C648" t="s">
        <v>2636</v>
      </c>
      <c r="D648" t="s">
        <v>148</v>
      </c>
      <c r="E648" t="s">
        <v>416</v>
      </c>
      <c r="F648" t="s">
        <v>1127</v>
      </c>
      <c r="G648" t="s">
        <v>1088</v>
      </c>
      <c r="H648" t="s">
        <v>128</v>
      </c>
      <c r="I648" s="80" t="s">
        <v>1069</v>
      </c>
      <c r="J648" s="80" t="s">
        <v>970</v>
      </c>
      <c r="K648" t="s">
        <v>720</v>
      </c>
      <c r="L648" t="s">
        <v>129</v>
      </c>
      <c r="M648" t="s">
        <v>129</v>
      </c>
      <c r="N648" t="s">
        <v>129</v>
      </c>
      <c r="O648" s="54">
        <v>45135.505966840276</v>
      </c>
      <c r="P648" s="54">
        <v>45261.529374768521</v>
      </c>
      <c r="Q648" s="2">
        <v>45141</v>
      </c>
      <c r="R648" s="2">
        <v>45176</v>
      </c>
      <c r="S648" s="2">
        <v>45141</v>
      </c>
      <c r="T648" s="2">
        <v>45176</v>
      </c>
      <c r="U648" s="2">
        <v>45243</v>
      </c>
      <c r="V648" s="2">
        <v>45261</v>
      </c>
      <c r="W648">
        <f t="shared" si="40"/>
        <v>7</v>
      </c>
      <c r="X648">
        <f t="shared" si="41"/>
        <v>2023</v>
      </c>
      <c r="Y648">
        <f t="shared" si="42"/>
        <v>12</v>
      </c>
      <c r="Z648">
        <f t="shared" si="43"/>
        <v>2023</v>
      </c>
    </row>
    <row r="649" spans="1:26" x14ac:dyDescent="0.25">
      <c r="A649" s="80" t="s">
        <v>2637</v>
      </c>
      <c r="B649" t="s">
        <v>1373</v>
      </c>
      <c r="C649" t="s">
        <v>2638</v>
      </c>
      <c r="D649" t="s">
        <v>148</v>
      </c>
      <c r="E649" t="s">
        <v>127</v>
      </c>
      <c r="F649" t="s">
        <v>2489</v>
      </c>
      <c r="G649" t="s">
        <v>1104</v>
      </c>
      <c r="H649" t="s">
        <v>128</v>
      </c>
      <c r="I649" s="80" t="s">
        <v>1069</v>
      </c>
      <c r="J649" s="80" t="s">
        <v>1186</v>
      </c>
      <c r="K649" t="s">
        <v>720</v>
      </c>
      <c r="L649" t="s">
        <v>129</v>
      </c>
      <c r="M649" t="s">
        <v>129</v>
      </c>
      <c r="N649" t="s">
        <v>129</v>
      </c>
      <c r="O649" s="54">
        <v>45135.505075289351</v>
      </c>
      <c r="P649" s="54">
        <v>45246.384986944446</v>
      </c>
      <c r="Q649" s="2">
        <v>45141</v>
      </c>
      <c r="R649" s="2">
        <v>45176</v>
      </c>
      <c r="S649" s="2">
        <v>45141</v>
      </c>
      <c r="T649" s="2">
        <v>45176</v>
      </c>
      <c r="U649" s="2">
        <v>45198</v>
      </c>
      <c r="V649" s="2">
        <v>45246</v>
      </c>
      <c r="W649">
        <f t="shared" si="40"/>
        <v>7</v>
      </c>
      <c r="X649">
        <f t="shared" si="41"/>
        <v>2023</v>
      </c>
      <c r="Y649">
        <f t="shared" si="42"/>
        <v>11</v>
      </c>
      <c r="Z649">
        <f t="shared" si="43"/>
        <v>2023</v>
      </c>
    </row>
    <row r="650" spans="1:26" x14ac:dyDescent="0.25">
      <c r="A650" s="80" t="s">
        <v>2639</v>
      </c>
      <c r="B650" t="s">
        <v>1348</v>
      </c>
      <c r="C650" t="s">
        <v>2640</v>
      </c>
      <c r="D650" t="s">
        <v>148</v>
      </c>
      <c r="E650" t="s">
        <v>416</v>
      </c>
      <c r="F650" t="s">
        <v>1200</v>
      </c>
      <c r="G650" t="s">
        <v>1088</v>
      </c>
      <c r="H650" t="s">
        <v>128</v>
      </c>
      <c r="I650" s="80" t="s">
        <v>1069</v>
      </c>
      <c r="J650" s="80" t="s">
        <v>970</v>
      </c>
      <c r="K650" t="s">
        <v>720</v>
      </c>
      <c r="L650" t="s">
        <v>129</v>
      </c>
      <c r="M650" t="s">
        <v>129</v>
      </c>
      <c r="N650" t="s">
        <v>129</v>
      </c>
      <c r="O650" s="54">
        <v>45134.540664733795</v>
      </c>
      <c r="P650" s="54">
        <v>45225.783760844904</v>
      </c>
      <c r="Q650" s="2">
        <v>45141</v>
      </c>
      <c r="R650" s="2">
        <v>45176</v>
      </c>
      <c r="S650" s="2">
        <v>45141</v>
      </c>
      <c r="T650" s="2">
        <v>45176</v>
      </c>
      <c r="U650" s="2">
        <v>45183</v>
      </c>
      <c r="V650" s="2">
        <v>45225</v>
      </c>
      <c r="W650">
        <f t="shared" si="40"/>
        <v>7</v>
      </c>
      <c r="X650">
        <f t="shared" si="41"/>
        <v>2023</v>
      </c>
      <c r="Y650">
        <f t="shared" si="42"/>
        <v>10</v>
      </c>
      <c r="Z650">
        <f t="shared" si="43"/>
        <v>2023</v>
      </c>
    </row>
    <row r="651" spans="1:26" x14ac:dyDescent="0.25">
      <c r="A651" s="80" t="s">
        <v>2641</v>
      </c>
      <c r="B651" t="s">
        <v>1348</v>
      </c>
      <c r="C651" t="s">
        <v>2642</v>
      </c>
      <c r="D651" t="s">
        <v>148</v>
      </c>
      <c r="E651" t="s">
        <v>416</v>
      </c>
      <c r="F651" t="s">
        <v>1200</v>
      </c>
      <c r="G651" t="s">
        <v>1077</v>
      </c>
      <c r="H651" t="s">
        <v>128</v>
      </c>
      <c r="I651" s="80" t="s">
        <v>1069</v>
      </c>
      <c r="J651" s="80" t="s">
        <v>970</v>
      </c>
      <c r="K651" t="s">
        <v>720</v>
      </c>
      <c r="L651" t="s">
        <v>129</v>
      </c>
      <c r="M651" t="s">
        <v>129</v>
      </c>
      <c r="N651" t="s">
        <v>129</v>
      </c>
      <c r="O651" s="54">
        <v>45134.53835815972</v>
      </c>
      <c r="P651" s="54">
        <v>45225.783775601849</v>
      </c>
      <c r="Q651" s="2">
        <v>45141</v>
      </c>
      <c r="R651" s="2">
        <v>45176</v>
      </c>
      <c r="S651" s="2">
        <v>45141</v>
      </c>
      <c r="T651" s="2">
        <v>45176</v>
      </c>
      <c r="U651" s="2">
        <v>45183</v>
      </c>
      <c r="V651" s="2">
        <v>45225</v>
      </c>
      <c r="W651">
        <f t="shared" si="40"/>
        <v>7</v>
      </c>
      <c r="X651">
        <f t="shared" si="41"/>
        <v>2023</v>
      </c>
      <c r="Y651">
        <f t="shared" si="42"/>
        <v>10</v>
      </c>
      <c r="Z651">
        <f t="shared" si="43"/>
        <v>2023</v>
      </c>
    </row>
    <row r="652" spans="1:26" x14ac:dyDescent="0.25">
      <c r="A652" s="80" t="s">
        <v>2643</v>
      </c>
      <c r="B652" t="s">
        <v>1348</v>
      </c>
      <c r="C652" t="s">
        <v>2644</v>
      </c>
      <c r="D652" t="s">
        <v>148</v>
      </c>
      <c r="E652" t="s">
        <v>416</v>
      </c>
      <c r="F652" t="s">
        <v>1200</v>
      </c>
      <c r="G652" t="s">
        <v>1077</v>
      </c>
      <c r="H652" t="s">
        <v>128</v>
      </c>
      <c r="I652" s="80" t="s">
        <v>1069</v>
      </c>
      <c r="J652" s="80" t="s">
        <v>970</v>
      </c>
      <c r="K652" t="s">
        <v>720</v>
      </c>
      <c r="L652" t="s">
        <v>129</v>
      </c>
      <c r="M652" t="s">
        <v>129</v>
      </c>
      <c r="N652" t="s">
        <v>129</v>
      </c>
      <c r="O652" s="54">
        <v>45134.531464247688</v>
      </c>
      <c r="P652" s="54">
        <v>45225.783780972219</v>
      </c>
      <c r="Q652" s="2">
        <v>45141</v>
      </c>
      <c r="R652" s="2">
        <v>45291</v>
      </c>
      <c r="S652" s="2">
        <v>45141</v>
      </c>
      <c r="T652" s="2">
        <v>45176</v>
      </c>
      <c r="U652" s="2">
        <v>45183</v>
      </c>
      <c r="V652" s="2">
        <v>45225</v>
      </c>
      <c r="W652">
        <f t="shared" si="40"/>
        <v>7</v>
      </c>
      <c r="X652">
        <f t="shared" si="41"/>
        <v>2023</v>
      </c>
      <c r="Y652">
        <f t="shared" si="42"/>
        <v>10</v>
      </c>
      <c r="Z652">
        <f t="shared" si="43"/>
        <v>2023</v>
      </c>
    </row>
    <row r="653" spans="1:26" x14ac:dyDescent="0.25">
      <c r="A653" s="80" t="s">
        <v>2645</v>
      </c>
      <c r="B653" t="s">
        <v>1348</v>
      </c>
      <c r="C653" t="s">
        <v>2646</v>
      </c>
      <c r="D653" t="s">
        <v>148</v>
      </c>
      <c r="E653" t="s">
        <v>127</v>
      </c>
      <c r="F653" t="s">
        <v>1249</v>
      </c>
      <c r="G653" t="s">
        <v>1088</v>
      </c>
      <c r="H653" t="s">
        <v>128</v>
      </c>
      <c r="I653" s="80" t="s">
        <v>1069</v>
      </c>
      <c r="J653" s="80" t="s">
        <v>970</v>
      </c>
      <c r="K653" t="s">
        <v>720</v>
      </c>
      <c r="L653" t="s">
        <v>129</v>
      </c>
      <c r="M653" t="s">
        <v>129</v>
      </c>
      <c r="N653" t="s">
        <v>129</v>
      </c>
      <c r="O653" s="54">
        <v>45134.523222673612</v>
      </c>
      <c r="P653" s="54">
        <v>45204.664599108793</v>
      </c>
      <c r="Q653" s="2">
        <v>45141</v>
      </c>
      <c r="R653" s="2">
        <v>45291</v>
      </c>
      <c r="S653" s="2">
        <v>45141</v>
      </c>
      <c r="T653" s="2">
        <v>45176</v>
      </c>
      <c r="U653" s="2">
        <v>45163</v>
      </c>
      <c r="V653" s="2">
        <v>45204</v>
      </c>
      <c r="W653">
        <f t="shared" si="40"/>
        <v>7</v>
      </c>
      <c r="X653">
        <f t="shared" si="41"/>
        <v>2023</v>
      </c>
      <c r="Y653">
        <f t="shared" si="42"/>
        <v>10</v>
      </c>
      <c r="Z653">
        <f t="shared" si="43"/>
        <v>2023</v>
      </c>
    </row>
    <row r="654" spans="1:26" x14ac:dyDescent="0.25">
      <c r="A654" s="80" t="s">
        <v>2647</v>
      </c>
      <c r="B654" t="s">
        <v>1373</v>
      </c>
      <c r="C654" t="s">
        <v>2648</v>
      </c>
      <c r="D654" t="s">
        <v>148</v>
      </c>
      <c r="E654" t="s">
        <v>416</v>
      </c>
      <c r="F654" t="s">
        <v>1249</v>
      </c>
      <c r="G654" t="s">
        <v>1104</v>
      </c>
      <c r="H654" t="s">
        <v>128</v>
      </c>
      <c r="I654" s="80" t="s">
        <v>1069</v>
      </c>
      <c r="J654" s="80" t="s">
        <v>970</v>
      </c>
      <c r="K654" t="s">
        <v>720</v>
      </c>
      <c r="L654" t="s">
        <v>129</v>
      </c>
      <c r="M654" t="s">
        <v>129</v>
      </c>
      <c r="N654" t="s">
        <v>129</v>
      </c>
      <c r="O654" s="54">
        <v>45134.49757806713</v>
      </c>
      <c r="P654" s="54">
        <v>45204.664600717595</v>
      </c>
      <c r="Q654" s="2">
        <v>45141</v>
      </c>
      <c r="R654" s="2">
        <v>45176</v>
      </c>
      <c r="S654" s="2">
        <v>45141</v>
      </c>
      <c r="T654" s="2">
        <v>45176</v>
      </c>
      <c r="U654" s="2">
        <v>45156</v>
      </c>
      <c r="V654" s="2">
        <v>45204</v>
      </c>
      <c r="W654">
        <f t="shared" si="40"/>
        <v>7</v>
      </c>
      <c r="X654">
        <f t="shared" si="41"/>
        <v>2023</v>
      </c>
      <c r="Y654">
        <f t="shared" si="42"/>
        <v>10</v>
      </c>
      <c r="Z654">
        <f t="shared" si="43"/>
        <v>2023</v>
      </c>
    </row>
    <row r="655" spans="1:26" x14ac:dyDescent="0.25">
      <c r="A655" s="80" t="s">
        <v>2649</v>
      </c>
      <c r="B655" t="s">
        <v>1373</v>
      </c>
      <c r="C655" t="s">
        <v>2648</v>
      </c>
      <c r="D655" t="s">
        <v>148</v>
      </c>
      <c r="E655" t="s">
        <v>127</v>
      </c>
      <c r="F655" t="s">
        <v>1200</v>
      </c>
      <c r="G655" t="s">
        <v>1104</v>
      </c>
      <c r="H655" t="s">
        <v>128</v>
      </c>
      <c r="I655" s="80" t="s">
        <v>1069</v>
      </c>
      <c r="J655" s="80" t="s">
        <v>970</v>
      </c>
      <c r="K655" t="s">
        <v>720</v>
      </c>
      <c r="L655" t="s">
        <v>129</v>
      </c>
      <c r="M655" t="s">
        <v>129</v>
      </c>
      <c r="N655" t="s">
        <v>129</v>
      </c>
      <c r="O655" s="54">
        <v>45134.497152222226</v>
      </c>
      <c r="P655" s="54">
        <v>45225.783776261575</v>
      </c>
      <c r="Q655" s="2">
        <v>45141</v>
      </c>
      <c r="R655" s="2">
        <v>45176</v>
      </c>
      <c r="S655" s="2">
        <v>45141</v>
      </c>
      <c r="T655" s="2">
        <v>45176</v>
      </c>
      <c r="U655" s="2">
        <v>45184</v>
      </c>
      <c r="V655" s="2">
        <v>45225</v>
      </c>
      <c r="W655">
        <f t="shared" si="40"/>
        <v>7</v>
      </c>
      <c r="X655">
        <f t="shared" si="41"/>
        <v>2023</v>
      </c>
      <c r="Y655">
        <f t="shared" si="42"/>
        <v>10</v>
      </c>
      <c r="Z655">
        <f t="shared" si="43"/>
        <v>2023</v>
      </c>
    </row>
    <row r="656" spans="1:26" x14ac:dyDescent="0.25">
      <c r="A656" s="80" t="s">
        <v>2650</v>
      </c>
      <c r="B656" t="s">
        <v>1348</v>
      </c>
      <c r="C656" t="s">
        <v>2651</v>
      </c>
      <c r="D656" t="s">
        <v>148</v>
      </c>
      <c r="E656" t="s">
        <v>127</v>
      </c>
      <c r="F656" t="s">
        <v>22</v>
      </c>
      <c r="G656" t="s">
        <v>2317</v>
      </c>
      <c r="H656" t="s">
        <v>128</v>
      </c>
      <c r="I656" s="80" t="s">
        <v>378</v>
      </c>
      <c r="J656" s="80" t="s">
        <v>2430</v>
      </c>
      <c r="K656" t="s">
        <v>131</v>
      </c>
      <c r="L656" t="s">
        <v>129</v>
      </c>
      <c r="M656" t="s">
        <v>129</v>
      </c>
      <c r="N656" t="s">
        <v>129</v>
      </c>
      <c r="O656" s="54">
        <v>45133.483934398151</v>
      </c>
      <c r="P656" s="54">
        <v>45247.587714745372</v>
      </c>
      <c r="Q656" s="2">
        <v>45047</v>
      </c>
      <c r="R656" s="2">
        <v>45291</v>
      </c>
      <c r="S656" s="2">
        <v>45047</v>
      </c>
      <c r="T656" s="2">
        <v>45291</v>
      </c>
      <c r="U656" s="2">
        <v>45191</v>
      </c>
      <c r="V656" s="2">
        <v>45247</v>
      </c>
      <c r="W656">
        <f t="shared" si="40"/>
        <v>7</v>
      </c>
      <c r="X656">
        <f t="shared" si="41"/>
        <v>2023</v>
      </c>
      <c r="Y656">
        <f t="shared" si="42"/>
        <v>11</v>
      </c>
      <c r="Z656">
        <f t="shared" si="43"/>
        <v>2023</v>
      </c>
    </row>
    <row r="657" spans="1:26" x14ac:dyDescent="0.25">
      <c r="A657" s="80" t="s">
        <v>2652</v>
      </c>
      <c r="B657" t="s">
        <v>1348</v>
      </c>
      <c r="C657" t="s">
        <v>2653</v>
      </c>
      <c r="D657" t="s">
        <v>148</v>
      </c>
      <c r="E657" t="s">
        <v>127</v>
      </c>
      <c r="F657" t="s">
        <v>22</v>
      </c>
      <c r="G657" t="s">
        <v>2317</v>
      </c>
      <c r="H657" t="s">
        <v>128</v>
      </c>
      <c r="I657" s="80" t="s">
        <v>378</v>
      </c>
      <c r="J657" s="80" t="s">
        <v>2430</v>
      </c>
      <c r="K657" t="s">
        <v>131</v>
      </c>
      <c r="L657" t="s">
        <v>129</v>
      </c>
      <c r="M657" t="s">
        <v>129</v>
      </c>
      <c r="N657" t="s">
        <v>129</v>
      </c>
      <c r="O657" s="54">
        <v>45133.483215578701</v>
      </c>
      <c r="P657" s="54">
        <v>45247.587714143519</v>
      </c>
      <c r="Q657" s="2">
        <v>45047</v>
      </c>
      <c r="R657" s="2">
        <v>45291</v>
      </c>
      <c r="S657" s="2">
        <v>45047</v>
      </c>
      <c r="T657" s="2">
        <v>45291</v>
      </c>
      <c r="U657" s="2">
        <v>45191</v>
      </c>
      <c r="V657" s="2">
        <v>45247</v>
      </c>
      <c r="W657">
        <f t="shared" si="40"/>
        <v>7</v>
      </c>
      <c r="X657">
        <f t="shared" si="41"/>
        <v>2023</v>
      </c>
      <c r="Y657">
        <f t="shared" si="42"/>
        <v>11</v>
      </c>
      <c r="Z657">
        <f t="shared" si="43"/>
        <v>2023</v>
      </c>
    </row>
    <row r="658" spans="1:26" x14ac:dyDescent="0.25">
      <c r="A658" s="80" t="s">
        <v>2654</v>
      </c>
      <c r="B658" t="s">
        <v>1348</v>
      </c>
      <c r="C658" t="s">
        <v>2655</v>
      </c>
      <c r="D658" t="s">
        <v>148</v>
      </c>
      <c r="E658" t="s">
        <v>211</v>
      </c>
      <c r="F658" t="s">
        <v>20</v>
      </c>
      <c r="G658" t="s">
        <v>2317</v>
      </c>
      <c r="H658" t="s">
        <v>128</v>
      </c>
      <c r="I658" s="80" t="s">
        <v>378</v>
      </c>
      <c r="J658" s="80" t="s">
        <v>2430</v>
      </c>
      <c r="K658" t="s">
        <v>131</v>
      </c>
      <c r="L658" t="s">
        <v>129</v>
      </c>
      <c r="M658" t="s">
        <v>129</v>
      </c>
      <c r="N658" t="s">
        <v>129</v>
      </c>
      <c r="O658" s="54">
        <v>45133.482760162035</v>
      </c>
      <c r="P658" s="54">
        <v>45250.625210069447</v>
      </c>
      <c r="Q658" s="2">
        <v>45047</v>
      </c>
      <c r="R658" s="2">
        <v>45291</v>
      </c>
      <c r="S658" s="2">
        <v>45047</v>
      </c>
      <c r="T658" s="2">
        <v>45291</v>
      </c>
      <c r="U658" s="2">
        <v>45180</v>
      </c>
      <c r="V658" s="2">
        <v>45250</v>
      </c>
      <c r="W658">
        <f t="shared" si="40"/>
        <v>7</v>
      </c>
      <c r="X658">
        <f t="shared" si="41"/>
        <v>2023</v>
      </c>
      <c r="Y658">
        <f t="shared" si="42"/>
        <v>11</v>
      </c>
      <c r="Z658">
        <f t="shared" si="43"/>
        <v>2023</v>
      </c>
    </row>
    <row r="659" spans="1:26" x14ac:dyDescent="0.25">
      <c r="A659" s="80" t="s">
        <v>1238</v>
      </c>
      <c r="B659" t="s">
        <v>124</v>
      </c>
      <c r="C659" t="s">
        <v>1239</v>
      </c>
      <c r="D659" t="s">
        <v>148</v>
      </c>
      <c r="E659" t="s">
        <v>135</v>
      </c>
      <c r="F659" t="s">
        <v>1230</v>
      </c>
      <c r="G659" t="s">
        <v>1077</v>
      </c>
      <c r="H659" t="s">
        <v>128</v>
      </c>
      <c r="I659" s="80" t="s">
        <v>1056</v>
      </c>
      <c r="J659" s="80" t="s">
        <v>1032</v>
      </c>
      <c r="K659" t="s">
        <v>720</v>
      </c>
      <c r="L659" t="s">
        <v>129</v>
      </c>
      <c r="M659" t="s">
        <v>129</v>
      </c>
      <c r="N659" t="s">
        <v>129</v>
      </c>
      <c r="O659" s="54">
        <v>45133.476664594906</v>
      </c>
      <c r="P659" s="54">
        <v>45203.371691388886</v>
      </c>
      <c r="Q659" s="2">
        <v>45141</v>
      </c>
      <c r="R659" s="2">
        <v>45176</v>
      </c>
      <c r="S659" s="2">
        <v>45141</v>
      </c>
      <c r="T659" s="2">
        <v>45176</v>
      </c>
      <c r="U659" s="2">
        <v>45148</v>
      </c>
      <c r="V659" s="2">
        <v>45203</v>
      </c>
      <c r="W659">
        <f t="shared" si="40"/>
        <v>7</v>
      </c>
      <c r="X659">
        <f t="shared" si="41"/>
        <v>2023</v>
      </c>
      <c r="Y659">
        <f t="shared" si="42"/>
        <v>10</v>
      </c>
      <c r="Z659">
        <f t="shared" si="43"/>
        <v>2023</v>
      </c>
    </row>
    <row r="660" spans="1:26" x14ac:dyDescent="0.25">
      <c r="A660" s="80" t="s">
        <v>2656</v>
      </c>
      <c r="B660" t="s">
        <v>1373</v>
      </c>
      <c r="C660" t="s">
        <v>2657</v>
      </c>
      <c r="D660" t="s">
        <v>148</v>
      </c>
      <c r="E660" t="s">
        <v>211</v>
      </c>
      <c r="F660" t="s">
        <v>1211</v>
      </c>
      <c r="G660" t="s">
        <v>1077</v>
      </c>
      <c r="H660" t="s">
        <v>128</v>
      </c>
      <c r="I660" s="80" t="s">
        <v>1069</v>
      </c>
      <c r="J660" s="80" t="s">
        <v>970</v>
      </c>
      <c r="K660" t="s">
        <v>720</v>
      </c>
      <c r="L660" t="s">
        <v>129</v>
      </c>
      <c r="M660" t="s">
        <v>129</v>
      </c>
      <c r="N660" t="s">
        <v>129</v>
      </c>
      <c r="O660" s="54">
        <v>45133.437586967593</v>
      </c>
      <c r="P660" s="54">
        <v>45215.510429884256</v>
      </c>
      <c r="Q660" s="2">
        <v>45141</v>
      </c>
      <c r="R660" s="2">
        <v>45176</v>
      </c>
      <c r="S660" s="2">
        <v>45141</v>
      </c>
      <c r="T660" s="2">
        <v>45176</v>
      </c>
      <c r="U660" s="2">
        <v>45173</v>
      </c>
      <c r="V660" s="2">
        <v>45215</v>
      </c>
      <c r="W660">
        <f t="shared" si="40"/>
        <v>7</v>
      </c>
      <c r="X660">
        <f t="shared" si="41"/>
        <v>2023</v>
      </c>
      <c r="Y660">
        <f t="shared" si="42"/>
        <v>10</v>
      </c>
      <c r="Z660">
        <f t="shared" si="43"/>
        <v>2023</v>
      </c>
    </row>
    <row r="661" spans="1:26" x14ac:dyDescent="0.25">
      <c r="A661" s="80" t="s">
        <v>1240</v>
      </c>
      <c r="B661" t="s">
        <v>124</v>
      </c>
      <c r="C661" t="s">
        <v>1241</v>
      </c>
      <c r="D661" t="s">
        <v>148</v>
      </c>
      <c r="E661" t="s">
        <v>206</v>
      </c>
      <c r="F661" t="s">
        <v>1230</v>
      </c>
      <c r="G661" t="s">
        <v>1104</v>
      </c>
      <c r="H661" t="s">
        <v>128</v>
      </c>
      <c r="I661" s="80" t="s">
        <v>1069</v>
      </c>
      <c r="J661" s="80" t="s">
        <v>1032</v>
      </c>
      <c r="K661" t="s">
        <v>720</v>
      </c>
      <c r="L661" t="s">
        <v>129</v>
      </c>
      <c r="M661" t="s">
        <v>129</v>
      </c>
      <c r="N661" t="s">
        <v>129</v>
      </c>
      <c r="O661" s="54">
        <v>45132.492753564817</v>
      </c>
      <c r="P661" s="54">
        <v>45271.544114629629</v>
      </c>
      <c r="Q661" s="2">
        <v>45141</v>
      </c>
      <c r="R661" s="2">
        <v>45176</v>
      </c>
      <c r="S661" s="2">
        <v>45141</v>
      </c>
      <c r="T661" s="2">
        <v>45176</v>
      </c>
      <c r="U661" s="2">
        <v>45145</v>
      </c>
      <c r="V661" s="2">
        <v>45271</v>
      </c>
      <c r="W661">
        <f t="shared" si="40"/>
        <v>7</v>
      </c>
      <c r="X661">
        <f t="shared" si="41"/>
        <v>2023</v>
      </c>
      <c r="Y661">
        <f t="shared" si="42"/>
        <v>12</v>
      </c>
      <c r="Z661">
        <f t="shared" si="43"/>
        <v>2023</v>
      </c>
    </row>
    <row r="662" spans="1:26" x14ac:dyDescent="0.25">
      <c r="A662" s="80" t="s">
        <v>1242</v>
      </c>
      <c r="B662" t="s">
        <v>124</v>
      </c>
      <c r="C662" t="s">
        <v>1243</v>
      </c>
      <c r="D662" t="s">
        <v>148</v>
      </c>
      <c r="E662" t="s">
        <v>416</v>
      </c>
      <c r="F662" t="s">
        <v>1211</v>
      </c>
      <c r="G662" t="s">
        <v>1088</v>
      </c>
      <c r="H662" t="s">
        <v>128</v>
      </c>
      <c r="I662" s="80" t="s">
        <v>1195</v>
      </c>
      <c r="J662" s="80" t="s">
        <v>1032</v>
      </c>
      <c r="K662" t="s">
        <v>720</v>
      </c>
      <c r="L662" t="s">
        <v>129</v>
      </c>
      <c r="M662" t="s">
        <v>129</v>
      </c>
      <c r="N662" t="s">
        <v>129</v>
      </c>
      <c r="O662" s="54">
        <v>45132.450292719906</v>
      </c>
      <c r="P662" s="54">
        <v>45215.509887442131</v>
      </c>
      <c r="Q662" s="2">
        <v>45141</v>
      </c>
      <c r="R662" s="2">
        <v>45176</v>
      </c>
      <c r="S662" s="2">
        <v>45141</v>
      </c>
      <c r="T662" s="2">
        <v>45176</v>
      </c>
      <c r="U662" s="2">
        <v>45163</v>
      </c>
      <c r="V662" s="2">
        <v>45215</v>
      </c>
      <c r="W662">
        <f t="shared" si="40"/>
        <v>7</v>
      </c>
      <c r="X662">
        <f t="shared" si="41"/>
        <v>2023</v>
      </c>
      <c r="Y662">
        <f t="shared" si="42"/>
        <v>10</v>
      </c>
      <c r="Z662">
        <f t="shared" si="43"/>
        <v>2023</v>
      </c>
    </row>
    <row r="663" spans="1:26" x14ac:dyDescent="0.25">
      <c r="A663" s="80" t="s">
        <v>2658</v>
      </c>
      <c r="B663" t="s">
        <v>1373</v>
      </c>
      <c r="C663" t="s">
        <v>2659</v>
      </c>
      <c r="D663" t="s">
        <v>148</v>
      </c>
      <c r="E663" t="s">
        <v>127</v>
      </c>
      <c r="F663" t="s">
        <v>1076</v>
      </c>
      <c r="G663" t="s">
        <v>1104</v>
      </c>
      <c r="H663" t="s">
        <v>128</v>
      </c>
      <c r="I663" s="80" t="s">
        <v>2290</v>
      </c>
      <c r="J663" s="80" t="s">
        <v>970</v>
      </c>
      <c r="K663" t="s">
        <v>720</v>
      </c>
      <c r="L663" t="s">
        <v>129</v>
      </c>
      <c r="M663" t="s">
        <v>129</v>
      </c>
      <c r="N663" t="s">
        <v>129</v>
      </c>
      <c r="O663" s="54">
        <v>45128.528560983796</v>
      </c>
      <c r="P663" s="54">
        <v>45309.671419537037</v>
      </c>
      <c r="Q663" s="2">
        <v>44986</v>
      </c>
      <c r="R663" s="2">
        <v>45291</v>
      </c>
      <c r="S663" s="2">
        <v>44986</v>
      </c>
      <c r="T663" s="2">
        <v>45291</v>
      </c>
      <c r="U663" s="2">
        <v>45271</v>
      </c>
      <c r="V663" s="2">
        <v>45309</v>
      </c>
      <c r="W663">
        <f t="shared" si="40"/>
        <v>7</v>
      </c>
      <c r="X663">
        <f t="shared" si="41"/>
        <v>2023</v>
      </c>
      <c r="Y663">
        <f t="shared" si="42"/>
        <v>1</v>
      </c>
      <c r="Z663">
        <f t="shared" si="43"/>
        <v>2024</v>
      </c>
    </row>
    <row r="664" spans="1:26" x14ac:dyDescent="0.25">
      <c r="A664" s="80" t="s">
        <v>2660</v>
      </c>
      <c r="B664" t="s">
        <v>1373</v>
      </c>
      <c r="C664" t="s">
        <v>2661</v>
      </c>
      <c r="D664" t="s">
        <v>148</v>
      </c>
      <c r="E664" t="s">
        <v>135</v>
      </c>
      <c r="F664" t="s">
        <v>1076</v>
      </c>
      <c r="G664" t="s">
        <v>1104</v>
      </c>
      <c r="H664" t="s">
        <v>128</v>
      </c>
      <c r="I664" s="80" t="s">
        <v>2290</v>
      </c>
      <c r="J664" s="80" t="s">
        <v>970</v>
      </c>
      <c r="K664" t="s">
        <v>720</v>
      </c>
      <c r="L664" t="s">
        <v>129</v>
      </c>
      <c r="M664" t="s">
        <v>129</v>
      </c>
      <c r="N664" t="s">
        <v>129</v>
      </c>
      <c r="O664" s="54">
        <v>45128.52777458333</v>
      </c>
      <c r="P664" s="54">
        <v>45309.67142648148</v>
      </c>
      <c r="Q664" s="2">
        <v>44986</v>
      </c>
      <c r="R664" s="2">
        <v>45291</v>
      </c>
      <c r="S664" s="2">
        <v>44986</v>
      </c>
      <c r="T664" s="2">
        <v>45291</v>
      </c>
      <c r="U664" s="2">
        <v>45267</v>
      </c>
      <c r="V664" s="2">
        <v>45309</v>
      </c>
      <c r="W664">
        <f t="shared" si="40"/>
        <v>7</v>
      </c>
      <c r="X664">
        <f t="shared" si="41"/>
        <v>2023</v>
      </c>
      <c r="Y664">
        <f t="shared" si="42"/>
        <v>1</v>
      </c>
      <c r="Z664">
        <f t="shared" si="43"/>
        <v>2024</v>
      </c>
    </row>
    <row r="665" spans="1:26" x14ac:dyDescent="0.25">
      <c r="A665" s="80" t="s">
        <v>2662</v>
      </c>
      <c r="B665" t="s">
        <v>1373</v>
      </c>
      <c r="C665" t="s">
        <v>2663</v>
      </c>
      <c r="D665" t="s">
        <v>148</v>
      </c>
      <c r="E665" t="s">
        <v>127</v>
      </c>
      <c r="F665" t="s">
        <v>1200</v>
      </c>
      <c r="G665" t="s">
        <v>1104</v>
      </c>
      <c r="H665" t="s">
        <v>128</v>
      </c>
      <c r="I665" s="80" t="s">
        <v>2290</v>
      </c>
      <c r="J665" s="80" t="s">
        <v>970</v>
      </c>
      <c r="K665" t="s">
        <v>720</v>
      </c>
      <c r="L665" t="s">
        <v>129</v>
      </c>
      <c r="M665" t="s">
        <v>129</v>
      </c>
      <c r="N665" t="s">
        <v>129</v>
      </c>
      <c r="O665" s="54">
        <v>45128.527126990739</v>
      </c>
      <c r="P665" s="54">
        <v>45225.783775543983</v>
      </c>
      <c r="Q665" s="2">
        <v>45141</v>
      </c>
      <c r="R665" s="2">
        <v>45291</v>
      </c>
      <c r="S665" s="2">
        <v>45141</v>
      </c>
      <c r="T665" s="2">
        <v>45176</v>
      </c>
      <c r="U665" t="s">
        <v>129</v>
      </c>
      <c r="V665" s="2">
        <v>45225</v>
      </c>
      <c r="W665">
        <f t="shared" si="40"/>
        <v>7</v>
      </c>
      <c r="X665">
        <f t="shared" si="41"/>
        <v>2023</v>
      </c>
      <c r="Y665">
        <f t="shared" si="42"/>
        <v>10</v>
      </c>
      <c r="Z665">
        <f t="shared" si="43"/>
        <v>2023</v>
      </c>
    </row>
    <row r="666" spans="1:26" x14ac:dyDescent="0.25">
      <c r="A666" s="80" t="s">
        <v>2664</v>
      </c>
      <c r="B666" t="s">
        <v>1373</v>
      </c>
      <c r="C666" t="s">
        <v>2665</v>
      </c>
      <c r="D666" t="s">
        <v>148</v>
      </c>
      <c r="E666" t="s">
        <v>211</v>
      </c>
      <c r="F666" t="s">
        <v>1200</v>
      </c>
      <c r="G666" t="s">
        <v>1104</v>
      </c>
      <c r="H666" t="s">
        <v>128</v>
      </c>
      <c r="I666" s="80" t="s">
        <v>2290</v>
      </c>
      <c r="J666" s="80" t="s">
        <v>970</v>
      </c>
      <c r="K666" t="s">
        <v>720</v>
      </c>
      <c r="L666" t="s">
        <v>129</v>
      </c>
      <c r="M666" t="s">
        <v>129</v>
      </c>
      <c r="N666" t="s">
        <v>129</v>
      </c>
      <c r="O666" s="54">
        <v>45128.525769340275</v>
      </c>
      <c r="P666" s="54">
        <v>45225.783775868054</v>
      </c>
      <c r="Q666" s="2">
        <v>45141</v>
      </c>
      <c r="R666" s="2">
        <v>45176</v>
      </c>
      <c r="S666" s="2">
        <v>45141</v>
      </c>
      <c r="T666" s="2">
        <v>45176</v>
      </c>
      <c r="U666" s="2">
        <v>45184</v>
      </c>
      <c r="V666" s="2">
        <v>45225</v>
      </c>
      <c r="W666">
        <f t="shared" si="40"/>
        <v>7</v>
      </c>
      <c r="X666">
        <f t="shared" si="41"/>
        <v>2023</v>
      </c>
      <c r="Y666">
        <f t="shared" si="42"/>
        <v>10</v>
      </c>
      <c r="Z666">
        <f t="shared" si="43"/>
        <v>2023</v>
      </c>
    </row>
    <row r="667" spans="1:26" x14ac:dyDescent="0.25">
      <c r="A667" s="80" t="s">
        <v>1245</v>
      </c>
      <c r="B667" t="s">
        <v>124</v>
      </c>
      <c r="C667" t="s">
        <v>1246</v>
      </c>
      <c r="D667" t="s">
        <v>148</v>
      </c>
      <c r="E667" t="s">
        <v>416</v>
      </c>
      <c r="F667" t="s">
        <v>1230</v>
      </c>
      <c r="G667" t="s">
        <v>1104</v>
      </c>
      <c r="H667" t="s">
        <v>128</v>
      </c>
      <c r="I667" s="80" t="s">
        <v>1195</v>
      </c>
      <c r="J667" s="80" t="s">
        <v>1032</v>
      </c>
      <c r="K667" t="s">
        <v>720</v>
      </c>
      <c r="L667" t="s">
        <v>129</v>
      </c>
      <c r="M667" t="s">
        <v>129</v>
      </c>
      <c r="N667" t="s">
        <v>129</v>
      </c>
      <c r="O667" s="54">
        <v>45127.507831620373</v>
      </c>
      <c r="P667" s="54">
        <v>45181.50831060185</v>
      </c>
      <c r="Q667" s="2">
        <v>45141</v>
      </c>
      <c r="R667" s="2">
        <v>45176</v>
      </c>
      <c r="S667" s="2">
        <v>45141</v>
      </c>
      <c r="T667" s="2">
        <v>45176</v>
      </c>
      <c r="U667" s="2">
        <v>45142</v>
      </c>
      <c r="V667" s="2">
        <v>45181</v>
      </c>
      <c r="W667">
        <f t="shared" si="40"/>
        <v>7</v>
      </c>
      <c r="X667">
        <f t="shared" si="41"/>
        <v>2023</v>
      </c>
      <c r="Y667">
        <f t="shared" si="42"/>
        <v>9</v>
      </c>
      <c r="Z667">
        <f t="shared" si="43"/>
        <v>2023</v>
      </c>
    </row>
    <row r="668" spans="1:26" x14ac:dyDescent="0.25">
      <c r="A668" s="80" t="s">
        <v>1247</v>
      </c>
      <c r="B668" t="s">
        <v>124</v>
      </c>
      <c r="C668" t="s">
        <v>1248</v>
      </c>
      <c r="D668" t="s">
        <v>148</v>
      </c>
      <c r="E668" t="s">
        <v>288</v>
      </c>
      <c r="F668" t="s">
        <v>1249</v>
      </c>
      <c r="G668" t="s">
        <v>1104</v>
      </c>
      <c r="H668" t="s">
        <v>128</v>
      </c>
      <c r="I668" s="80" t="s">
        <v>1069</v>
      </c>
      <c r="J668" s="80" t="s">
        <v>1032</v>
      </c>
      <c r="K668" t="s">
        <v>720</v>
      </c>
      <c r="L668" t="s">
        <v>129</v>
      </c>
      <c r="M668" t="s">
        <v>129</v>
      </c>
      <c r="N668" t="s">
        <v>129</v>
      </c>
      <c r="O668" s="54">
        <v>45126.602128090279</v>
      </c>
      <c r="P668" s="54">
        <v>45204.664131446756</v>
      </c>
      <c r="Q668" s="2">
        <v>45141</v>
      </c>
      <c r="R668" s="2">
        <v>45176</v>
      </c>
      <c r="S668" s="2">
        <v>45141</v>
      </c>
      <c r="T668" s="2">
        <v>45176</v>
      </c>
      <c r="U668" s="2">
        <v>45156</v>
      </c>
      <c r="V668" s="2">
        <v>45204</v>
      </c>
      <c r="W668">
        <f t="shared" si="40"/>
        <v>7</v>
      </c>
      <c r="X668">
        <f t="shared" si="41"/>
        <v>2023</v>
      </c>
      <c r="Y668">
        <f t="shared" si="42"/>
        <v>10</v>
      </c>
      <c r="Z668">
        <f t="shared" si="43"/>
        <v>2023</v>
      </c>
    </row>
    <row r="669" spans="1:26" x14ac:dyDescent="0.25">
      <c r="A669" s="80" t="s">
        <v>1250</v>
      </c>
      <c r="B669" t="s">
        <v>124</v>
      </c>
      <c r="C669" t="s">
        <v>1251</v>
      </c>
      <c r="D669" t="s">
        <v>148</v>
      </c>
      <c r="E669" t="s">
        <v>288</v>
      </c>
      <c r="F669" t="s">
        <v>1249</v>
      </c>
      <c r="G669" t="s">
        <v>1104</v>
      </c>
      <c r="H669" t="s">
        <v>128</v>
      </c>
      <c r="I669" s="80" t="s">
        <v>1069</v>
      </c>
      <c r="J669" s="80" t="s">
        <v>1032</v>
      </c>
      <c r="K669" t="s">
        <v>720</v>
      </c>
      <c r="L669" t="s">
        <v>129</v>
      </c>
      <c r="M669" t="s">
        <v>129</v>
      </c>
      <c r="N669" t="s">
        <v>129</v>
      </c>
      <c r="O669" s="54">
        <v>45126.601725613429</v>
      </c>
      <c r="P669" s="54">
        <v>45204.664134479164</v>
      </c>
      <c r="Q669" s="2">
        <v>45141</v>
      </c>
      <c r="R669" s="2">
        <v>45291</v>
      </c>
      <c r="S669" s="2">
        <v>45141</v>
      </c>
      <c r="T669" s="2">
        <v>45176</v>
      </c>
      <c r="U669" s="2">
        <v>45159</v>
      </c>
      <c r="V669" s="2">
        <v>45204</v>
      </c>
      <c r="W669">
        <f t="shared" si="40"/>
        <v>7</v>
      </c>
      <c r="X669">
        <f t="shared" si="41"/>
        <v>2023</v>
      </c>
      <c r="Y669">
        <f t="shared" si="42"/>
        <v>10</v>
      </c>
      <c r="Z669">
        <f t="shared" si="43"/>
        <v>2023</v>
      </c>
    </row>
    <row r="670" spans="1:26" x14ac:dyDescent="0.25">
      <c r="A670" s="80" t="s">
        <v>2666</v>
      </c>
      <c r="B670" t="s">
        <v>1373</v>
      </c>
      <c r="C670" t="s">
        <v>2667</v>
      </c>
      <c r="D670" t="s">
        <v>148</v>
      </c>
      <c r="E670" t="s">
        <v>416</v>
      </c>
      <c r="F670" t="s">
        <v>1211</v>
      </c>
      <c r="G670" t="s">
        <v>1104</v>
      </c>
      <c r="H670" t="s">
        <v>128</v>
      </c>
      <c r="I670" s="80" t="s">
        <v>1108</v>
      </c>
      <c r="J670" s="80" t="s">
        <v>970</v>
      </c>
      <c r="K670" t="s">
        <v>720</v>
      </c>
      <c r="L670" t="s">
        <v>129</v>
      </c>
      <c r="M670" t="s">
        <v>129</v>
      </c>
      <c r="N670" t="s">
        <v>129</v>
      </c>
      <c r="O670" s="54">
        <v>45125.521911643518</v>
      </c>
      <c r="P670" s="54">
        <v>45215.510429618058</v>
      </c>
      <c r="Q670" s="2">
        <v>45141</v>
      </c>
      <c r="R670" s="2">
        <v>45176</v>
      </c>
      <c r="S670" s="2">
        <v>45141</v>
      </c>
      <c r="T670" s="2">
        <v>45176</v>
      </c>
      <c r="U670" s="2">
        <v>45175</v>
      </c>
      <c r="V670" s="2">
        <v>45215</v>
      </c>
      <c r="W670">
        <f t="shared" si="40"/>
        <v>7</v>
      </c>
      <c r="X670">
        <f t="shared" si="41"/>
        <v>2023</v>
      </c>
      <c r="Y670">
        <f t="shared" si="42"/>
        <v>10</v>
      </c>
      <c r="Z670">
        <f t="shared" si="43"/>
        <v>2023</v>
      </c>
    </row>
    <row r="671" spans="1:26" x14ac:dyDescent="0.25">
      <c r="A671" s="80" t="s">
        <v>2668</v>
      </c>
      <c r="B671" t="s">
        <v>1373</v>
      </c>
      <c r="C671" t="s">
        <v>2669</v>
      </c>
      <c r="D671" t="s">
        <v>148</v>
      </c>
      <c r="E671" t="s">
        <v>416</v>
      </c>
      <c r="F671" t="s">
        <v>1249</v>
      </c>
      <c r="G671" t="s">
        <v>2670</v>
      </c>
      <c r="H671" t="s">
        <v>128</v>
      </c>
      <c r="I671" s="80" t="s">
        <v>1056</v>
      </c>
      <c r="J671" s="80" t="s">
        <v>970</v>
      </c>
      <c r="K671" t="s">
        <v>720</v>
      </c>
      <c r="L671" t="s">
        <v>129</v>
      </c>
      <c r="M671" t="s">
        <v>129</v>
      </c>
      <c r="N671" t="s">
        <v>129</v>
      </c>
      <c r="O671" s="54">
        <v>45125.460112326386</v>
      </c>
      <c r="P671" s="54">
        <v>45204.664601747689</v>
      </c>
      <c r="Q671" s="2">
        <v>45141</v>
      </c>
      <c r="R671" s="2">
        <v>45176</v>
      </c>
      <c r="S671" s="2">
        <v>45141</v>
      </c>
      <c r="T671" s="2">
        <v>45176</v>
      </c>
      <c r="U671" s="2">
        <v>45163</v>
      </c>
      <c r="V671" s="2">
        <v>45204</v>
      </c>
      <c r="W671">
        <f t="shared" si="40"/>
        <v>7</v>
      </c>
      <c r="X671">
        <f t="shared" si="41"/>
        <v>2023</v>
      </c>
      <c r="Y671">
        <f t="shared" si="42"/>
        <v>10</v>
      </c>
      <c r="Z671">
        <f t="shared" si="43"/>
        <v>2023</v>
      </c>
    </row>
    <row r="672" spans="1:26" x14ac:dyDescent="0.25">
      <c r="A672" s="80" t="s">
        <v>2671</v>
      </c>
      <c r="B672" t="s">
        <v>1373</v>
      </c>
      <c r="C672" t="s">
        <v>2672</v>
      </c>
      <c r="D672" t="s">
        <v>148</v>
      </c>
      <c r="E672" t="s">
        <v>288</v>
      </c>
      <c r="F672" t="s">
        <v>1230</v>
      </c>
      <c r="G672" t="s">
        <v>1088</v>
      </c>
      <c r="H672" t="s">
        <v>128</v>
      </c>
      <c r="I672" s="80" t="s">
        <v>1056</v>
      </c>
      <c r="J672" s="80" t="s">
        <v>970</v>
      </c>
      <c r="K672" t="s">
        <v>720</v>
      </c>
      <c r="L672" t="s">
        <v>129</v>
      </c>
      <c r="M672" t="s">
        <v>129</v>
      </c>
      <c r="N672" t="s">
        <v>129</v>
      </c>
      <c r="O672" s="54">
        <v>45125.45752207176</v>
      </c>
      <c r="P672" s="54">
        <v>45184.531941168978</v>
      </c>
      <c r="Q672" s="2">
        <v>45141</v>
      </c>
      <c r="R672" s="2">
        <v>45176</v>
      </c>
      <c r="S672" s="2">
        <v>45141</v>
      </c>
      <c r="T672" s="2">
        <v>45176</v>
      </c>
      <c r="U672" s="2">
        <v>45146</v>
      </c>
      <c r="V672" s="2">
        <v>45184</v>
      </c>
      <c r="W672">
        <f t="shared" si="40"/>
        <v>7</v>
      </c>
      <c r="X672">
        <f t="shared" si="41"/>
        <v>2023</v>
      </c>
      <c r="Y672">
        <f t="shared" si="42"/>
        <v>9</v>
      </c>
      <c r="Z672">
        <f t="shared" si="43"/>
        <v>2023</v>
      </c>
    </row>
    <row r="673" spans="1:26" x14ac:dyDescent="0.25">
      <c r="A673" s="80" t="s">
        <v>2673</v>
      </c>
      <c r="B673" t="s">
        <v>1373</v>
      </c>
      <c r="C673" t="s">
        <v>2674</v>
      </c>
      <c r="D673" t="s">
        <v>148</v>
      </c>
      <c r="E673" t="s">
        <v>211</v>
      </c>
      <c r="F673" t="s">
        <v>1045</v>
      </c>
      <c r="G673" t="s">
        <v>874</v>
      </c>
      <c r="H673" t="s">
        <v>128</v>
      </c>
      <c r="I673" s="80" t="s">
        <v>1992</v>
      </c>
      <c r="J673" s="80" t="s">
        <v>995</v>
      </c>
      <c r="K673" t="s">
        <v>720</v>
      </c>
      <c r="L673" t="s">
        <v>129</v>
      </c>
      <c r="M673" t="s">
        <v>129</v>
      </c>
      <c r="N673" t="s">
        <v>129</v>
      </c>
      <c r="O673" s="54">
        <v>45124.800945706018</v>
      </c>
      <c r="P673" s="54">
        <v>45369.702338750001</v>
      </c>
      <c r="Q673" s="2">
        <v>45281</v>
      </c>
      <c r="R673" s="2">
        <v>45314</v>
      </c>
      <c r="S673" s="2">
        <v>45293</v>
      </c>
      <c r="T673" s="2">
        <v>45328</v>
      </c>
      <c r="U673" s="2">
        <v>45293</v>
      </c>
      <c r="V673" s="2">
        <v>45369</v>
      </c>
      <c r="W673">
        <f t="shared" si="40"/>
        <v>7</v>
      </c>
      <c r="X673">
        <f t="shared" si="41"/>
        <v>2023</v>
      </c>
      <c r="Y673">
        <f t="shared" si="42"/>
        <v>3</v>
      </c>
      <c r="Z673">
        <f t="shared" si="43"/>
        <v>2024</v>
      </c>
    </row>
    <row r="674" spans="1:26" x14ac:dyDescent="0.25">
      <c r="A674" s="80" t="s">
        <v>2675</v>
      </c>
      <c r="B674" t="s">
        <v>1373</v>
      </c>
      <c r="C674" t="s">
        <v>2676</v>
      </c>
      <c r="D674" t="s">
        <v>148</v>
      </c>
      <c r="E674" t="s">
        <v>288</v>
      </c>
      <c r="F674" t="s">
        <v>1211</v>
      </c>
      <c r="G674" t="s">
        <v>1088</v>
      </c>
      <c r="H674" t="s">
        <v>128</v>
      </c>
      <c r="I674" s="80" t="s">
        <v>1078</v>
      </c>
      <c r="J674" s="80" t="s">
        <v>970</v>
      </c>
      <c r="K674" t="s">
        <v>720</v>
      </c>
      <c r="L674" t="s">
        <v>129</v>
      </c>
      <c r="M674" t="s">
        <v>129</v>
      </c>
      <c r="N674" t="s">
        <v>129</v>
      </c>
      <c r="O674" s="54">
        <v>45124.800407465278</v>
      </c>
      <c r="P674" s="54">
        <v>45215.510435335651</v>
      </c>
      <c r="Q674" s="2">
        <v>45168</v>
      </c>
      <c r="R674" s="2">
        <v>45197</v>
      </c>
      <c r="S674" s="2">
        <v>45168</v>
      </c>
      <c r="T674" s="2">
        <v>45197</v>
      </c>
      <c r="U674" s="2">
        <v>45174</v>
      </c>
      <c r="V674" s="2">
        <v>45215</v>
      </c>
      <c r="W674">
        <f t="shared" si="40"/>
        <v>7</v>
      </c>
      <c r="X674">
        <f t="shared" si="41"/>
        <v>2023</v>
      </c>
      <c r="Y674">
        <f t="shared" si="42"/>
        <v>10</v>
      </c>
      <c r="Z674">
        <f t="shared" si="43"/>
        <v>2023</v>
      </c>
    </row>
    <row r="675" spans="1:26" x14ac:dyDescent="0.25">
      <c r="A675" s="80" t="s">
        <v>2677</v>
      </c>
      <c r="B675" t="s">
        <v>1373</v>
      </c>
      <c r="C675" t="s">
        <v>2678</v>
      </c>
      <c r="D675" t="s">
        <v>148</v>
      </c>
      <c r="E675" t="s">
        <v>950</v>
      </c>
      <c r="F675" t="s">
        <v>1151</v>
      </c>
      <c r="G675" t="s">
        <v>1088</v>
      </c>
      <c r="H675" t="s">
        <v>128</v>
      </c>
      <c r="I675" s="80" t="s">
        <v>1069</v>
      </c>
      <c r="J675" s="80" t="s">
        <v>970</v>
      </c>
      <c r="K675" t="s">
        <v>720</v>
      </c>
      <c r="L675" t="s">
        <v>129</v>
      </c>
      <c r="M675" t="s">
        <v>129</v>
      </c>
      <c r="N675" t="s">
        <v>129</v>
      </c>
      <c r="O675" s="54">
        <v>45124.629861250003</v>
      </c>
      <c r="P675" s="54">
        <v>45232.425407766204</v>
      </c>
      <c r="Q675" s="2">
        <v>45127</v>
      </c>
      <c r="R675" s="2">
        <v>45162</v>
      </c>
      <c r="S675" s="2">
        <v>45127</v>
      </c>
      <c r="T675" s="2">
        <v>45526</v>
      </c>
      <c r="U675" s="2">
        <v>45198</v>
      </c>
      <c r="V675" s="2">
        <v>45232</v>
      </c>
      <c r="W675">
        <f t="shared" si="40"/>
        <v>7</v>
      </c>
      <c r="X675">
        <f t="shared" si="41"/>
        <v>2023</v>
      </c>
      <c r="Y675">
        <f t="shared" si="42"/>
        <v>11</v>
      </c>
      <c r="Z675">
        <f t="shared" si="43"/>
        <v>2023</v>
      </c>
    </row>
    <row r="676" spans="1:26" x14ac:dyDescent="0.25">
      <c r="A676" s="80" t="s">
        <v>2679</v>
      </c>
      <c r="B676" t="s">
        <v>1445</v>
      </c>
      <c r="C676" t="s">
        <v>2680</v>
      </c>
      <c r="D676" t="s">
        <v>148</v>
      </c>
      <c r="E676" t="s">
        <v>950</v>
      </c>
      <c r="F676" t="s">
        <v>2681</v>
      </c>
      <c r="G676" t="s">
        <v>1077</v>
      </c>
      <c r="H676" t="s">
        <v>128</v>
      </c>
      <c r="I676" t="s">
        <v>129</v>
      </c>
      <c r="J676" s="80" t="s">
        <v>970</v>
      </c>
      <c r="K676" t="s">
        <v>720</v>
      </c>
      <c r="L676" t="s">
        <v>129</v>
      </c>
      <c r="M676" t="s">
        <v>129</v>
      </c>
      <c r="N676" t="s">
        <v>129</v>
      </c>
      <c r="O676" s="54">
        <v>45124.491993657408</v>
      </c>
      <c r="P676" s="54">
        <v>45181.507944583333</v>
      </c>
      <c r="Q676" s="2">
        <v>45127</v>
      </c>
      <c r="R676" s="2">
        <v>45162</v>
      </c>
      <c r="S676" s="2">
        <v>45099</v>
      </c>
      <c r="T676" s="2">
        <v>45162</v>
      </c>
      <c r="U676" s="2">
        <v>45131</v>
      </c>
      <c r="V676" s="2">
        <v>45181</v>
      </c>
      <c r="W676">
        <f t="shared" si="40"/>
        <v>7</v>
      </c>
      <c r="X676">
        <f t="shared" si="41"/>
        <v>2023</v>
      </c>
      <c r="Y676">
        <f t="shared" si="42"/>
        <v>9</v>
      </c>
      <c r="Z676">
        <f t="shared" si="43"/>
        <v>2023</v>
      </c>
    </row>
    <row r="677" spans="1:26" x14ac:dyDescent="0.25">
      <c r="A677" s="80" t="s">
        <v>2682</v>
      </c>
      <c r="B677" t="s">
        <v>1373</v>
      </c>
      <c r="C677" t="s">
        <v>2683</v>
      </c>
      <c r="D677" t="s">
        <v>148</v>
      </c>
      <c r="E677" t="s">
        <v>211</v>
      </c>
      <c r="F677" t="s">
        <v>1249</v>
      </c>
      <c r="G677" t="s">
        <v>1104</v>
      </c>
      <c r="H677" t="s">
        <v>128</v>
      </c>
      <c r="I677" s="80" t="s">
        <v>2290</v>
      </c>
      <c r="J677" s="80" t="s">
        <v>970</v>
      </c>
      <c r="K677" t="s">
        <v>720</v>
      </c>
      <c r="L677" t="s">
        <v>129</v>
      </c>
      <c r="M677" t="s">
        <v>129</v>
      </c>
      <c r="N677" t="s">
        <v>129</v>
      </c>
      <c r="O677" s="54">
        <v>45124.433840983795</v>
      </c>
      <c r="P677" s="54">
        <v>45204.664605509257</v>
      </c>
      <c r="Q677" s="2">
        <v>45141</v>
      </c>
      <c r="R677" s="2">
        <v>45176</v>
      </c>
      <c r="S677" s="2">
        <v>45141</v>
      </c>
      <c r="T677" s="2">
        <v>45176</v>
      </c>
      <c r="U677" s="2">
        <v>45159</v>
      </c>
      <c r="V677" s="2">
        <v>45204</v>
      </c>
      <c r="W677">
        <f t="shared" si="40"/>
        <v>7</v>
      </c>
      <c r="X677">
        <f t="shared" si="41"/>
        <v>2023</v>
      </c>
      <c r="Y677">
        <f t="shared" si="42"/>
        <v>10</v>
      </c>
      <c r="Z677">
        <f t="shared" si="43"/>
        <v>2023</v>
      </c>
    </row>
    <row r="678" spans="1:26" x14ac:dyDescent="0.25">
      <c r="A678" s="80" t="s">
        <v>2684</v>
      </c>
      <c r="B678" t="s">
        <v>1373</v>
      </c>
      <c r="C678" t="s">
        <v>2685</v>
      </c>
      <c r="D678" t="s">
        <v>148</v>
      </c>
      <c r="E678" t="s">
        <v>288</v>
      </c>
      <c r="F678" t="s">
        <v>1200</v>
      </c>
      <c r="G678" t="s">
        <v>1077</v>
      </c>
      <c r="H678" t="s">
        <v>128</v>
      </c>
      <c r="I678" s="80" t="s">
        <v>1134</v>
      </c>
      <c r="J678" s="80" t="s">
        <v>970</v>
      </c>
      <c r="K678" t="s">
        <v>720</v>
      </c>
      <c r="L678" t="s">
        <v>129</v>
      </c>
      <c r="M678" t="s">
        <v>129</v>
      </c>
      <c r="N678" t="s">
        <v>129</v>
      </c>
      <c r="O678" s="54">
        <v>45121.546164768515</v>
      </c>
      <c r="P678" s="54">
        <v>45225.783778171295</v>
      </c>
      <c r="Q678" s="2">
        <v>44986</v>
      </c>
      <c r="R678" s="2">
        <v>45291</v>
      </c>
      <c r="S678" s="2">
        <v>44986</v>
      </c>
      <c r="T678" s="2">
        <v>45291</v>
      </c>
      <c r="U678" s="2">
        <v>45184</v>
      </c>
      <c r="V678" s="2">
        <v>45225</v>
      </c>
      <c r="W678">
        <f t="shared" si="40"/>
        <v>7</v>
      </c>
      <c r="X678">
        <f t="shared" si="41"/>
        <v>2023</v>
      </c>
      <c r="Y678">
        <f t="shared" si="42"/>
        <v>10</v>
      </c>
      <c r="Z678">
        <f t="shared" si="43"/>
        <v>2023</v>
      </c>
    </row>
    <row r="679" spans="1:26" x14ac:dyDescent="0.25">
      <c r="A679" s="80" t="s">
        <v>2686</v>
      </c>
      <c r="B679" t="s">
        <v>1348</v>
      </c>
      <c r="C679" t="s">
        <v>2687</v>
      </c>
      <c r="D679" t="s">
        <v>148</v>
      </c>
      <c r="E679" t="s">
        <v>416</v>
      </c>
      <c r="F679" t="s">
        <v>52</v>
      </c>
      <c r="G679" t="s">
        <v>102</v>
      </c>
      <c r="H679" t="s">
        <v>128</v>
      </c>
      <c r="I679" s="80" t="s">
        <v>2510</v>
      </c>
      <c r="J679" s="80" t="s">
        <v>2511</v>
      </c>
      <c r="K679" t="s">
        <v>131</v>
      </c>
      <c r="L679" t="s">
        <v>129</v>
      </c>
      <c r="M679" t="s">
        <v>129</v>
      </c>
      <c r="N679" t="s">
        <v>129</v>
      </c>
      <c r="O679" s="54">
        <v>45121.456492835649</v>
      </c>
      <c r="P679" s="54">
        <v>45355.60923746528</v>
      </c>
      <c r="Q679" s="2">
        <v>45323</v>
      </c>
      <c r="R679" s="2">
        <v>44961</v>
      </c>
      <c r="S679" s="2">
        <v>44927</v>
      </c>
      <c r="T679" s="2">
        <v>45291</v>
      </c>
      <c r="U679" s="2">
        <v>45323</v>
      </c>
      <c r="V679" s="2">
        <v>45355</v>
      </c>
      <c r="W679">
        <f t="shared" si="40"/>
        <v>7</v>
      </c>
      <c r="X679">
        <f t="shared" si="41"/>
        <v>2023</v>
      </c>
      <c r="Y679">
        <f t="shared" si="42"/>
        <v>3</v>
      </c>
      <c r="Z679">
        <f t="shared" si="43"/>
        <v>2024</v>
      </c>
    </row>
    <row r="680" spans="1:26" x14ac:dyDescent="0.25">
      <c r="A680" s="80" t="s">
        <v>2688</v>
      </c>
      <c r="B680" t="s">
        <v>1373</v>
      </c>
      <c r="C680" t="s">
        <v>2689</v>
      </c>
      <c r="D680" t="s">
        <v>148</v>
      </c>
      <c r="E680" t="s">
        <v>127</v>
      </c>
      <c r="F680" t="s">
        <v>1211</v>
      </c>
      <c r="G680" t="s">
        <v>1077</v>
      </c>
      <c r="H680" t="s">
        <v>128</v>
      </c>
      <c r="I680" s="80" t="s">
        <v>1069</v>
      </c>
      <c r="J680" s="80" t="s">
        <v>970</v>
      </c>
      <c r="K680" t="s">
        <v>720</v>
      </c>
      <c r="L680" t="s">
        <v>129</v>
      </c>
      <c r="M680" t="s">
        <v>129</v>
      </c>
      <c r="N680" t="s">
        <v>129</v>
      </c>
      <c r="O680" s="54">
        <v>45119.611196296297</v>
      </c>
      <c r="P680" s="54">
        <v>45215.510436446762</v>
      </c>
      <c r="Q680" s="2">
        <v>45141</v>
      </c>
      <c r="R680" s="2">
        <v>45176</v>
      </c>
      <c r="S680" s="2">
        <v>45141</v>
      </c>
      <c r="T680" s="2">
        <v>45176</v>
      </c>
      <c r="U680" s="2">
        <v>45180</v>
      </c>
      <c r="V680" s="2">
        <v>45215</v>
      </c>
      <c r="W680">
        <f t="shared" si="40"/>
        <v>7</v>
      </c>
      <c r="X680">
        <f t="shared" si="41"/>
        <v>2023</v>
      </c>
      <c r="Y680">
        <f t="shared" si="42"/>
        <v>10</v>
      </c>
      <c r="Z680">
        <f t="shared" si="43"/>
        <v>2023</v>
      </c>
    </row>
    <row r="681" spans="1:26" x14ac:dyDescent="0.25">
      <c r="A681" s="80" t="s">
        <v>2690</v>
      </c>
      <c r="B681" t="s">
        <v>1373</v>
      </c>
      <c r="C681" t="s">
        <v>2691</v>
      </c>
      <c r="D681" t="s">
        <v>148</v>
      </c>
      <c r="E681" t="s">
        <v>127</v>
      </c>
      <c r="F681" t="s">
        <v>1211</v>
      </c>
      <c r="G681" t="s">
        <v>1077</v>
      </c>
      <c r="H681" t="s">
        <v>128</v>
      </c>
      <c r="I681" s="80" t="s">
        <v>1069</v>
      </c>
      <c r="J681" s="80" t="s">
        <v>970</v>
      </c>
      <c r="K681" t="s">
        <v>720</v>
      </c>
      <c r="L681" t="s">
        <v>129</v>
      </c>
      <c r="M681" t="s">
        <v>129</v>
      </c>
      <c r="N681" t="s">
        <v>129</v>
      </c>
      <c r="O681" s="54">
        <v>45119.611083865741</v>
      </c>
      <c r="P681" s="54">
        <v>45215.510436006945</v>
      </c>
      <c r="Q681" s="2">
        <v>45141</v>
      </c>
      <c r="R681" s="2">
        <v>45176</v>
      </c>
      <c r="S681" s="2">
        <v>45141</v>
      </c>
      <c r="T681" s="2">
        <v>45176</v>
      </c>
      <c r="U681" s="2">
        <v>45180</v>
      </c>
      <c r="V681" s="2">
        <v>45215</v>
      </c>
      <c r="W681">
        <f t="shared" si="40"/>
        <v>7</v>
      </c>
      <c r="X681">
        <f t="shared" si="41"/>
        <v>2023</v>
      </c>
      <c r="Y681">
        <f t="shared" si="42"/>
        <v>10</v>
      </c>
      <c r="Z681">
        <f t="shared" si="43"/>
        <v>2023</v>
      </c>
    </row>
    <row r="682" spans="1:26" x14ac:dyDescent="0.25">
      <c r="A682" s="80" t="s">
        <v>2692</v>
      </c>
      <c r="B682" t="s">
        <v>1373</v>
      </c>
      <c r="C682" t="s">
        <v>2693</v>
      </c>
      <c r="D682" t="s">
        <v>148</v>
      </c>
      <c r="E682" t="s">
        <v>288</v>
      </c>
      <c r="F682" t="s">
        <v>1230</v>
      </c>
      <c r="G682" t="s">
        <v>1088</v>
      </c>
      <c r="H682" t="s">
        <v>128</v>
      </c>
      <c r="I682" s="80" t="s">
        <v>1060</v>
      </c>
      <c r="J682" s="80" t="s">
        <v>2270</v>
      </c>
      <c r="K682" t="s">
        <v>720</v>
      </c>
      <c r="L682" t="s">
        <v>129</v>
      </c>
      <c r="M682" t="s">
        <v>129</v>
      </c>
      <c r="N682" t="s">
        <v>129</v>
      </c>
      <c r="O682" s="54">
        <v>45119.534188587961</v>
      </c>
      <c r="P682" s="54">
        <v>45184.51726591435</v>
      </c>
      <c r="Q682" s="2">
        <v>45141</v>
      </c>
      <c r="R682" s="2">
        <v>45176</v>
      </c>
      <c r="S682" s="2">
        <v>45141</v>
      </c>
      <c r="T682" s="2">
        <v>45176</v>
      </c>
      <c r="U682" s="2">
        <v>45142</v>
      </c>
      <c r="V682" s="2">
        <v>45184</v>
      </c>
      <c r="W682">
        <f t="shared" si="40"/>
        <v>7</v>
      </c>
      <c r="X682">
        <f t="shared" si="41"/>
        <v>2023</v>
      </c>
      <c r="Y682">
        <f t="shared" si="42"/>
        <v>9</v>
      </c>
      <c r="Z682">
        <f t="shared" si="43"/>
        <v>2023</v>
      </c>
    </row>
    <row r="683" spans="1:26" x14ac:dyDescent="0.25">
      <c r="A683" s="80" t="s">
        <v>2694</v>
      </c>
      <c r="B683" t="s">
        <v>1373</v>
      </c>
      <c r="C683" t="s">
        <v>2695</v>
      </c>
      <c r="D683" t="s">
        <v>148</v>
      </c>
      <c r="E683" t="s">
        <v>416</v>
      </c>
      <c r="F683" t="s">
        <v>1211</v>
      </c>
      <c r="G683" t="s">
        <v>1104</v>
      </c>
      <c r="H683" t="s">
        <v>128</v>
      </c>
      <c r="I683" s="80" t="s">
        <v>1108</v>
      </c>
      <c r="J683" s="80" t="s">
        <v>970</v>
      </c>
      <c r="K683" t="s">
        <v>720</v>
      </c>
      <c r="L683" t="s">
        <v>129</v>
      </c>
      <c r="M683" t="s">
        <v>129</v>
      </c>
      <c r="N683" t="s">
        <v>129</v>
      </c>
      <c r="O683" s="54">
        <v>45119.473555810182</v>
      </c>
      <c r="P683" s="54">
        <v>45215.510435902775</v>
      </c>
      <c r="Q683" s="2">
        <v>45141</v>
      </c>
      <c r="R683" s="2">
        <v>45176</v>
      </c>
      <c r="S683" s="2">
        <v>45141</v>
      </c>
      <c r="T683" s="2">
        <v>45176</v>
      </c>
      <c r="U683" s="2">
        <v>45174</v>
      </c>
      <c r="V683" t="s">
        <v>129</v>
      </c>
      <c r="W683">
        <f t="shared" si="40"/>
        <v>7</v>
      </c>
      <c r="X683">
        <f t="shared" si="41"/>
        <v>2023</v>
      </c>
      <c r="Y683">
        <f t="shared" si="42"/>
        <v>10</v>
      </c>
      <c r="Z683">
        <f t="shared" si="43"/>
        <v>2023</v>
      </c>
    </row>
    <row r="684" spans="1:26" x14ac:dyDescent="0.25">
      <c r="A684" s="80" t="s">
        <v>2696</v>
      </c>
      <c r="B684" t="s">
        <v>1373</v>
      </c>
      <c r="C684" t="s">
        <v>2697</v>
      </c>
      <c r="D684" t="s">
        <v>148</v>
      </c>
      <c r="E684" t="s">
        <v>288</v>
      </c>
      <c r="F684" t="s">
        <v>1211</v>
      </c>
      <c r="G684" t="s">
        <v>1104</v>
      </c>
      <c r="H684" t="s">
        <v>128</v>
      </c>
      <c r="I684" s="80" t="s">
        <v>1108</v>
      </c>
      <c r="J684" s="80" t="s">
        <v>970</v>
      </c>
      <c r="K684" t="s">
        <v>720</v>
      </c>
      <c r="L684" t="s">
        <v>129</v>
      </c>
      <c r="M684" t="s">
        <v>129</v>
      </c>
      <c r="N684" t="s">
        <v>129</v>
      </c>
      <c r="O684" s="54">
        <v>45119.470823159725</v>
      </c>
      <c r="P684" s="54">
        <v>45215.510436365737</v>
      </c>
      <c r="Q684" s="2">
        <v>45141</v>
      </c>
      <c r="R684" s="2">
        <v>45176</v>
      </c>
      <c r="S684" s="2">
        <v>45141</v>
      </c>
      <c r="T684" s="2">
        <v>45176</v>
      </c>
      <c r="U684" s="2">
        <v>45175</v>
      </c>
      <c r="V684" s="2">
        <v>45215</v>
      </c>
      <c r="W684">
        <f t="shared" si="40"/>
        <v>7</v>
      </c>
      <c r="X684">
        <f t="shared" si="41"/>
        <v>2023</v>
      </c>
      <c r="Y684">
        <f t="shared" si="42"/>
        <v>10</v>
      </c>
      <c r="Z684">
        <f t="shared" si="43"/>
        <v>2023</v>
      </c>
    </row>
    <row r="685" spans="1:26" x14ac:dyDescent="0.25">
      <c r="A685" s="80" t="s">
        <v>2698</v>
      </c>
      <c r="B685" t="s">
        <v>1348</v>
      </c>
      <c r="C685" t="s">
        <v>2699</v>
      </c>
      <c r="D685" t="s">
        <v>148</v>
      </c>
      <c r="E685" t="s">
        <v>416</v>
      </c>
      <c r="F685" t="s">
        <v>1211</v>
      </c>
      <c r="G685" t="s">
        <v>1088</v>
      </c>
      <c r="H685" t="s">
        <v>128</v>
      </c>
      <c r="I685" s="80" t="s">
        <v>378</v>
      </c>
      <c r="J685" s="80" t="s">
        <v>2430</v>
      </c>
      <c r="K685" t="s">
        <v>720</v>
      </c>
      <c r="L685" t="s">
        <v>129</v>
      </c>
      <c r="M685" t="s">
        <v>129</v>
      </c>
      <c r="N685" t="s">
        <v>129</v>
      </c>
      <c r="O685" s="54">
        <v>45117.527212951391</v>
      </c>
      <c r="P685" s="54">
        <v>45215.509894374998</v>
      </c>
      <c r="Q685" s="2">
        <v>45141</v>
      </c>
      <c r="R685" s="2">
        <v>45176</v>
      </c>
      <c r="S685" s="2">
        <v>45141</v>
      </c>
      <c r="T685" s="2">
        <v>45176</v>
      </c>
      <c r="U685" s="2">
        <v>45160</v>
      </c>
      <c r="V685" s="2">
        <v>45215</v>
      </c>
      <c r="W685">
        <f t="shared" si="40"/>
        <v>7</v>
      </c>
      <c r="X685">
        <f t="shared" si="41"/>
        <v>2023</v>
      </c>
      <c r="Y685">
        <f t="shared" si="42"/>
        <v>10</v>
      </c>
      <c r="Z685">
        <f t="shared" si="43"/>
        <v>2023</v>
      </c>
    </row>
    <row r="686" spans="1:26" x14ac:dyDescent="0.25">
      <c r="A686" s="80" t="s">
        <v>2700</v>
      </c>
      <c r="B686" t="s">
        <v>1373</v>
      </c>
      <c r="C686" t="s">
        <v>2701</v>
      </c>
      <c r="D686" t="s">
        <v>148</v>
      </c>
      <c r="E686" t="s">
        <v>127</v>
      </c>
      <c r="F686" t="s">
        <v>1249</v>
      </c>
      <c r="G686" t="s">
        <v>1088</v>
      </c>
      <c r="H686" t="s">
        <v>128</v>
      </c>
      <c r="I686" s="80" t="s">
        <v>1195</v>
      </c>
      <c r="J686" s="80" t="s">
        <v>970</v>
      </c>
      <c r="K686" t="s">
        <v>720</v>
      </c>
      <c r="L686" t="s">
        <v>129</v>
      </c>
      <c r="M686" t="s">
        <v>129</v>
      </c>
      <c r="N686" t="s">
        <v>129</v>
      </c>
      <c r="O686" s="54">
        <v>45110.645698715278</v>
      </c>
      <c r="P686" s="54">
        <v>45204.664622777775</v>
      </c>
      <c r="Q686" s="2">
        <v>45141</v>
      </c>
      <c r="R686" s="2">
        <v>45176</v>
      </c>
      <c r="S686" s="2">
        <v>45141</v>
      </c>
      <c r="T686" s="2">
        <v>45176</v>
      </c>
      <c r="U686" s="2">
        <v>45156</v>
      </c>
      <c r="V686" s="2">
        <v>45204</v>
      </c>
      <c r="W686">
        <f t="shared" si="40"/>
        <v>7</v>
      </c>
      <c r="X686">
        <f t="shared" si="41"/>
        <v>2023</v>
      </c>
      <c r="Y686">
        <f t="shared" si="42"/>
        <v>10</v>
      </c>
      <c r="Z686">
        <f t="shared" si="43"/>
        <v>2023</v>
      </c>
    </row>
    <row r="687" spans="1:26" x14ac:dyDescent="0.25">
      <c r="A687" s="80" t="s">
        <v>2702</v>
      </c>
      <c r="B687" t="s">
        <v>1373</v>
      </c>
      <c r="C687" t="s">
        <v>2703</v>
      </c>
      <c r="D687" t="s">
        <v>148</v>
      </c>
      <c r="E687" t="s">
        <v>288</v>
      </c>
      <c r="F687" t="s">
        <v>1230</v>
      </c>
      <c r="G687" t="s">
        <v>1088</v>
      </c>
      <c r="H687" t="s">
        <v>128</v>
      </c>
      <c r="I687" s="80" t="s">
        <v>1195</v>
      </c>
      <c r="J687" s="80" t="s">
        <v>970</v>
      </c>
      <c r="K687" t="s">
        <v>720</v>
      </c>
      <c r="L687" t="s">
        <v>129</v>
      </c>
      <c r="M687" t="s">
        <v>129</v>
      </c>
      <c r="N687" t="s">
        <v>129</v>
      </c>
      <c r="O687" s="54">
        <v>45110.641946851851</v>
      </c>
      <c r="P687" s="54">
        <v>45184.531092430552</v>
      </c>
      <c r="Q687" s="2">
        <v>45127</v>
      </c>
      <c r="R687" s="2">
        <v>45162</v>
      </c>
      <c r="S687" s="2">
        <v>45127</v>
      </c>
      <c r="T687" s="2">
        <v>45162</v>
      </c>
      <c r="U687" s="2">
        <v>45146</v>
      </c>
      <c r="V687" s="2">
        <v>45184</v>
      </c>
      <c r="W687">
        <f t="shared" si="40"/>
        <v>7</v>
      </c>
      <c r="X687">
        <f t="shared" si="41"/>
        <v>2023</v>
      </c>
      <c r="Y687">
        <f t="shared" si="42"/>
        <v>9</v>
      </c>
      <c r="Z687">
        <f t="shared" si="43"/>
        <v>2023</v>
      </c>
    </row>
    <row r="688" spans="1:26" x14ac:dyDescent="0.25">
      <c r="A688" s="80" t="s">
        <v>1254</v>
      </c>
      <c r="B688" t="s">
        <v>124</v>
      </c>
      <c r="C688" t="s">
        <v>1255</v>
      </c>
      <c r="D688" t="s">
        <v>148</v>
      </c>
      <c r="E688" t="s">
        <v>288</v>
      </c>
      <c r="F688" t="s">
        <v>1256</v>
      </c>
      <c r="G688" t="s">
        <v>1088</v>
      </c>
      <c r="H688" t="s">
        <v>128</v>
      </c>
      <c r="I688" s="80" t="s">
        <v>1195</v>
      </c>
      <c r="J688" s="80" t="s">
        <v>1032</v>
      </c>
      <c r="K688" t="s">
        <v>720</v>
      </c>
      <c r="L688" t="s">
        <v>129</v>
      </c>
      <c r="M688" t="s">
        <v>129</v>
      </c>
      <c r="N688" t="s">
        <v>129</v>
      </c>
      <c r="O688" s="54">
        <v>45107.405679212963</v>
      </c>
      <c r="P688" s="54">
        <v>45132.097759374999</v>
      </c>
      <c r="Q688" s="2">
        <v>44986</v>
      </c>
      <c r="R688" s="2">
        <v>45291</v>
      </c>
      <c r="S688" s="2">
        <v>44986</v>
      </c>
      <c r="T688" s="2">
        <v>45291</v>
      </c>
      <c r="U688" t="s">
        <v>129</v>
      </c>
      <c r="V688" s="2">
        <v>45132</v>
      </c>
      <c r="W688">
        <f t="shared" si="40"/>
        <v>6</v>
      </c>
      <c r="X688">
        <f t="shared" si="41"/>
        <v>2023</v>
      </c>
      <c r="Y688">
        <f t="shared" si="42"/>
        <v>7</v>
      </c>
      <c r="Z688">
        <f t="shared" si="43"/>
        <v>2023</v>
      </c>
    </row>
    <row r="689" spans="1:26" x14ac:dyDescent="0.25">
      <c r="A689" s="80" t="s">
        <v>2704</v>
      </c>
      <c r="B689" t="s">
        <v>1373</v>
      </c>
      <c r="C689" t="s">
        <v>2705</v>
      </c>
      <c r="D689" t="s">
        <v>148</v>
      </c>
      <c r="E689" t="s">
        <v>135</v>
      </c>
      <c r="F689" t="s">
        <v>1249</v>
      </c>
      <c r="G689" t="s">
        <v>1104</v>
      </c>
      <c r="H689" t="s">
        <v>128</v>
      </c>
      <c r="I689" s="80" t="s">
        <v>1078</v>
      </c>
      <c r="J689" s="80" t="s">
        <v>970</v>
      </c>
      <c r="K689" t="s">
        <v>720</v>
      </c>
      <c r="L689" t="s">
        <v>129</v>
      </c>
      <c r="M689" t="s">
        <v>129</v>
      </c>
      <c r="N689" t="s">
        <v>129</v>
      </c>
      <c r="O689" s="54">
        <v>45106.642230925929</v>
      </c>
      <c r="P689" s="54">
        <v>45204.664622662036</v>
      </c>
      <c r="Q689" s="2">
        <v>45141</v>
      </c>
      <c r="R689" s="2">
        <v>45176</v>
      </c>
      <c r="S689" s="2">
        <v>45141</v>
      </c>
      <c r="T689" s="2">
        <v>45176</v>
      </c>
      <c r="U689" s="2">
        <v>45156</v>
      </c>
      <c r="V689" s="2">
        <v>45204</v>
      </c>
      <c r="W689">
        <f t="shared" si="40"/>
        <v>6</v>
      </c>
      <c r="X689">
        <f t="shared" si="41"/>
        <v>2023</v>
      </c>
      <c r="Y689">
        <f t="shared" si="42"/>
        <v>10</v>
      </c>
      <c r="Z689">
        <f t="shared" si="43"/>
        <v>2023</v>
      </c>
    </row>
    <row r="690" spans="1:26" x14ac:dyDescent="0.25">
      <c r="A690" s="80" t="s">
        <v>2706</v>
      </c>
      <c r="B690" t="s">
        <v>1373</v>
      </c>
      <c r="C690" t="s">
        <v>2707</v>
      </c>
      <c r="D690" t="s">
        <v>148</v>
      </c>
      <c r="E690" t="s">
        <v>416</v>
      </c>
      <c r="F690" t="s">
        <v>1211</v>
      </c>
      <c r="G690" t="s">
        <v>1104</v>
      </c>
      <c r="H690" t="s">
        <v>128</v>
      </c>
      <c r="I690" s="80" t="s">
        <v>1078</v>
      </c>
      <c r="J690" s="80" t="s">
        <v>970</v>
      </c>
      <c r="K690" t="s">
        <v>720</v>
      </c>
      <c r="L690" t="s">
        <v>129</v>
      </c>
      <c r="M690" t="s">
        <v>129</v>
      </c>
      <c r="N690" t="s">
        <v>129</v>
      </c>
      <c r="O690" s="54">
        <v>45106.625807256947</v>
      </c>
      <c r="P690" s="54">
        <v>45215.510455347219</v>
      </c>
      <c r="Q690" s="2">
        <v>45141</v>
      </c>
      <c r="R690" s="2">
        <v>45176</v>
      </c>
      <c r="S690" s="2">
        <v>45141</v>
      </c>
      <c r="T690" s="2">
        <v>45176</v>
      </c>
      <c r="U690" s="2">
        <v>45174</v>
      </c>
      <c r="V690" s="2">
        <v>45215</v>
      </c>
      <c r="W690">
        <f t="shared" si="40"/>
        <v>6</v>
      </c>
      <c r="X690">
        <f t="shared" si="41"/>
        <v>2023</v>
      </c>
      <c r="Y690">
        <f t="shared" si="42"/>
        <v>10</v>
      </c>
      <c r="Z690">
        <f t="shared" si="43"/>
        <v>2023</v>
      </c>
    </row>
    <row r="691" spans="1:26" x14ac:dyDescent="0.25">
      <c r="A691" s="80" t="s">
        <v>2708</v>
      </c>
      <c r="B691" t="s">
        <v>1373</v>
      </c>
      <c r="C691" t="s">
        <v>2709</v>
      </c>
      <c r="D691" t="s">
        <v>148</v>
      </c>
      <c r="E691" t="s">
        <v>211</v>
      </c>
      <c r="F691" t="s">
        <v>1211</v>
      </c>
      <c r="G691" t="s">
        <v>1104</v>
      </c>
      <c r="H691" t="s">
        <v>128</v>
      </c>
      <c r="I691" s="80" t="s">
        <v>1078</v>
      </c>
      <c r="J691" s="80" t="s">
        <v>970</v>
      </c>
      <c r="K691" t="s">
        <v>720</v>
      </c>
      <c r="L691" t="s">
        <v>129</v>
      </c>
      <c r="M691" t="s">
        <v>129</v>
      </c>
      <c r="N691" t="s">
        <v>129</v>
      </c>
      <c r="O691" s="54">
        <v>45106.625594062498</v>
      </c>
      <c r="P691" s="54">
        <v>45232.429184826389</v>
      </c>
      <c r="Q691" s="2">
        <v>45127</v>
      </c>
      <c r="R691" s="2">
        <v>45162</v>
      </c>
      <c r="S691" s="2">
        <v>45127</v>
      </c>
      <c r="T691" s="2">
        <v>45162</v>
      </c>
      <c r="U691" s="2">
        <v>45174</v>
      </c>
      <c r="V691" s="2">
        <v>45232</v>
      </c>
      <c r="W691">
        <f t="shared" si="40"/>
        <v>6</v>
      </c>
      <c r="X691">
        <f t="shared" si="41"/>
        <v>2023</v>
      </c>
      <c r="Y691">
        <f t="shared" si="42"/>
        <v>11</v>
      </c>
      <c r="Z691">
        <f t="shared" si="43"/>
        <v>2023</v>
      </c>
    </row>
    <row r="692" spans="1:26" x14ac:dyDescent="0.25">
      <c r="A692" s="80" t="s">
        <v>2710</v>
      </c>
      <c r="B692" t="s">
        <v>1373</v>
      </c>
      <c r="C692" t="s">
        <v>2711</v>
      </c>
      <c r="D692" t="s">
        <v>148</v>
      </c>
      <c r="E692" t="s">
        <v>416</v>
      </c>
      <c r="F692" t="s">
        <v>1127</v>
      </c>
      <c r="G692" t="s">
        <v>1077</v>
      </c>
      <c r="H692" t="s">
        <v>128</v>
      </c>
      <c r="I692" s="80" t="s">
        <v>1108</v>
      </c>
      <c r="J692" s="80" t="s">
        <v>970</v>
      </c>
      <c r="K692" t="s">
        <v>720</v>
      </c>
      <c r="L692" t="s">
        <v>129</v>
      </c>
      <c r="M692" t="s">
        <v>129</v>
      </c>
      <c r="N692" t="s">
        <v>129</v>
      </c>
      <c r="O692" s="54">
        <v>45105.335200752314</v>
      </c>
      <c r="P692" s="54">
        <v>45261.529373831021</v>
      </c>
      <c r="Q692" s="2">
        <v>45162</v>
      </c>
      <c r="R692" s="2">
        <v>45190</v>
      </c>
      <c r="S692" s="2">
        <v>45162</v>
      </c>
      <c r="T692" s="2">
        <v>45190</v>
      </c>
      <c r="U692" s="2">
        <v>45239</v>
      </c>
      <c r="V692" s="2">
        <v>45261</v>
      </c>
      <c r="W692">
        <f t="shared" si="40"/>
        <v>6</v>
      </c>
      <c r="X692">
        <f t="shared" si="41"/>
        <v>2023</v>
      </c>
      <c r="Y692">
        <f t="shared" si="42"/>
        <v>12</v>
      </c>
      <c r="Z692">
        <f t="shared" si="43"/>
        <v>2023</v>
      </c>
    </row>
    <row r="693" spans="1:26" x14ac:dyDescent="0.25">
      <c r="A693" s="80" t="s">
        <v>1257</v>
      </c>
      <c r="B693" t="s">
        <v>124</v>
      </c>
      <c r="C693" t="s">
        <v>1258</v>
      </c>
      <c r="D693" t="s">
        <v>148</v>
      </c>
      <c r="E693" t="s">
        <v>135</v>
      </c>
      <c r="F693" t="s">
        <v>1256</v>
      </c>
      <c r="G693" t="s">
        <v>1088</v>
      </c>
      <c r="H693" t="s">
        <v>128</v>
      </c>
      <c r="I693" t="s">
        <v>129</v>
      </c>
      <c r="J693" s="80" t="s">
        <v>1032</v>
      </c>
      <c r="K693" t="s">
        <v>720</v>
      </c>
      <c r="L693" t="s">
        <v>129</v>
      </c>
      <c r="M693" t="s">
        <v>129</v>
      </c>
      <c r="N693" t="s">
        <v>129</v>
      </c>
      <c r="O693" s="54">
        <v>45104.420803171299</v>
      </c>
      <c r="P693" s="54">
        <v>45271.588898483795</v>
      </c>
      <c r="Q693" s="2">
        <v>45099</v>
      </c>
      <c r="R693" s="2">
        <v>45127</v>
      </c>
      <c r="S693" s="2">
        <v>45099</v>
      </c>
      <c r="T693" s="2">
        <v>45127</v>
      </c>
      <c r="U693" s="2">
        <v>45106</v>
      </c>
      <c r="V693" s="2">
        <v>45271</v>
      </c>
      <c r="W693">
        <f t="shared" si="40"/>
        <v>6</v>
      </c>
      <c r="X693">
        <f t="shared" si="41"/>
        <v>2023</v>
      </c>
      <c r="Y693">
        <f t="shared" si="42"/>
        <v>12</v>
      </c>
      <c r="Z693">
        <f t="shared" si="43"/>
        <v>2023</v>
      </c>
    </row>
    <row r="694" spans="1:26" x14ac:dyDescent="0.25">
      <c r="A694" s="80" t="s">
        <v>2712</v>
      </c>
      <c r="B694" t="s">
        <v>1373</v>
      </c>
      <c r="C694" t="s">
        <v>2713</v>
      </c>
      <c r="D694" t="s">
        <v>148</v>
      </c>
      <c r="E694" t="s">
        <v>127</v>
      </c>
      <c r="F694" t="s">
        <v>1151</v>
      </c>
      <c r="G694" t="s">
        <v>1077</v>
      </c>
      <c r="H694" t="s">
        <v>128</v>
      </c>
      <c r="I694" s="80" t="s">
        <v>1134</v>
      </c>
      <c r="J694" s="80" t="s">
        <v>970</v>
      </c>
      <c r="K694" t="s">
        <v>720</v>
      </c>
      <c r="L694" t="s">
        <v>129</v>
      </c>
      <c r="M694" t="s">
        <v>129</v>
      </c>
      <c r="N694" t="s">
        <v>129</v>
      </c>
      <c r="O694" s="54">
        <v>45104.359640115741</v>
      </c>
      <c r="P694" s="54">
        <v>45232.425412500001</v>
      </c>
      <c r="Q694" s="2">
        <v>45127</v>
      </c>
      <c r="R694" s="2">
        <v>45162</v>
      </c>
      <c r="S694" s="2">
        <v>45127</v>
      </c>
      <c r="T694" s="2">
        <v>45162</v>
      </c>
      <c r="U694" s="2">
        <v>45212</v>
      </c>
      <c r="V694" s="2">
        <v>45232</v>
      </c>
      <c r="W694">
        <f t="shared" si="40"/>
        <v>6</v>
      </c>
      <c r="X694">
        <f t="shared" si="41"/>
        <v>2023</v>
      </c>
      <c r="Y694">
        <f t="shared" si="42"/>
        <v>11</v>
      </c>
      <c r="Z694">
        <f t="shared" si="43"/>
        <v>2023</v>
      </c>
    </row>
    <row r="695" spans="1:26" x14ac:dyDescent="0.25">
      <c r="A695" s="80" t="s">
        <v>2714</v>
      </c>
      <c r="B695" t="s">
        <v>1373</v>
      </c>
      <c r="C695" t="s">
        <v>2715</v>
      </c>
      <c r="D695" t="s">
        <v>148</v>
      </c>
      <c r="E695" t="s">
        <v>288</v>
      </c>
      <c r="F695" t="s">
        <v>2681</v>
      </c>
      <c r="G695" t="s">
        <v>1088</v>
      </c>
      <c r="H695" t="s">
        <v>128</v>
      </c>
      <c r="I695" s="80" t="s">
        <v>2490</v>
      </c>
      <c r="J695" s="80" t="s">
        <v>2452</v>
      </c>
      <c r="K695" t="s">
        <v>720</v>
      </c>
      <c r="L695" t="s">
        <v>129</v>
      </c>
      <c r="M695" t="s">
        <v>129</v>
      </c>
      <c r="N695" t="s">
        <v>129</v>
      </c>
      <c r="O695" s="54">
        <v>45103.545715300927</v>
      </c>
      <c r="P695" s="54">
        <v>45184.510882430557</v>
      </c>
      <c r="Q695" s="2">
        <v>45099</v>
      </c>
      <c r="R695" s="2">
        <v>45127</v>
      </c>
      <c r="S695" s="2">
        <v>45099</v>
      </c>
      <c r="T695" s="2">
        <v>45127</v>
      </c>
      <c r="U695" s="2">
        <v>45127</v>
      </c>
      <c r="V695" s="2">
        <v>45184</v>
      </c>
      <c r="W695">
        <f t="shared" si="40"/>
        <v>6</v>
      </c>
      <c r="X695">
        <f t="shared" si="41"/>
        <v>2023</v>
      </c>
      <c r="Y695">
        <f t="shared" si="42"/>
        <v>9</v>
      </c>
      <c r="Z695">
        <f t="shared" si="43"/>
        <v>2023</v>
      </c>
    </row>
    <row r="696" spans="1:26" x14ac:dyDescent="0.25">
      <c r="A696" s="80" t="s">
        <v>2716</v>
      </c>
      <c r="B696" t="s">
        <v>1373</v>
      </c>
      <c r="C696" t="s">
        <v>2717</v>
      </c>
      <c r="D696" t="s">
        <v>148</v>
      </c>
      <c r="E696" t="s">
        <v>127</v>
      </c>
      <c r="F696" t="s">
        <v>1151</v>
      </c>
      <c r="G696" t="s">
        <v>1077</v>
      </c>
      <c r="H696" t="s">
        <v>128</v>
      </c>
      <c r="I696" s="80" t="s">
        <v>1134</v>
      </c>
      <c r="J696" s="80" t="s">
        <v>1186</v>
      </c>
      <c r="K696" t="s">
        <v>720</v>
      </c>
      <c r="L696" t="s">
        <v>129</v>
      </c>
      <c r="M696" t="s">
        <v>129</v>
      </c>
      <c r="N696" t="s">
        <v>129</v>
      </c>
      <c r="O696" s="54">
        <v>45103.451286354168</v>
      </c>
      <c r="P696" s="54">
        <v>45252.410072928244</v>
      </c>
      <c r="Q696" s="2">
        <v>45127</v>
      </c>
      <c r="R696" s="2">
        <v>45162</v>
      </c>
      <c r="S696" s="2">
        <v>45127</v>
      </c>
      <c r="T696" s="2">
        <v>45162</v>
      </c>
      <c r="U696" s="2">
        <v>45216</v>
      </c>
      <c r="V696" s="2">
        <v>45252</v>
      </c>
      <c r="W696">
        <f t="shared" si="40"/>
        <v>6</v>
      </c>
      <c r="X696">
        <f t="shared" si="41"/>
        <v>2023</v>
      </c>
      <c r="Y696">
        <f t="shared" si="42"/>
        <v>11</v>
      </c>
      <c r="Z696">
        <f t="shared" si="43"/>
        <v>2023</v>
      </c>
    </row>
    <row r="697" spans="1:26" x14ac:dyDescent="0.25">
      <c r="A697" s="80" t="s">
        <v>2718</v>
      </c>
      <c r="B697" t="s">
        <v>1373</v>
      </c>
      <c r="C697" t="s">
        <v>2719</v>
      </c>
      <c r="D697" t="s">
        <v>148</v>
      </c>
      <c r="E697" t="s">
        <v>288</v>
      </c>
      <c r="F697" t="s">
        <v>1211</v>
      </c>
      <c r="G697" t="s">
        <v>1088</v>
      </c>
      <c r="H697" t="s">
        <v>128</v>
      </c>
      <c r="I697" s="80" t="s">
        <v>1134</v>
      </c>
      <c r="J697" s="80" t="s">
        <v>970</v>
      </c>
      <c r="K697" t="s">
        <v>720</v>
      </c>
      <c r="L697" t="s">
        <v>129</v>
      </c>
      <c r="M697" t="s">
        <v>129</v>
      </c>
      <c r="N697" t="s">
        <v>129</v>
      </c>
      <c r="O697" s="54">
        <v>45103.370022222225</v>
      </c>
      <c r="P697" s="54">
        <v>45215.510461689817</v>
      </c>
      <c r="Q697" s="2">
        <v>45127</v>
      </c>
      <c r="R697" s="2">
        <v>45162</v>
      </c>
      <c r="S697" s="2">
        <v>45127</v>
      </c>
      <c r="T697" s="2">
        <v>45162</v>
      </c>
      <c r="U697" s="2">
        <v>45177</v>
      </c>
      <c r="V697" s="2">
        <v>45215</v>
      </c>
      <c r="W697">
        <f t="shared" si="40"/>
        <v>6</v>
      </c>
      <c r="X697">
        <f t="shared" si="41"/>
        <v>2023</v>
      </c>
      <c r="Y697">
        <f t="shared" si="42"/>
        <v>10</v>
      </c>
      <c r="Z697">
        <f t="shared" si="43"/>
        <v>2023</v>
      </c>
    </row>
    <row r="698" spans="1:26" x14ac:dyDescent="0.25">
      <c r="A698" s="80" t="s">
        <v>2720</v>
      </c>
      <c r="B698" t="s">
        <v>1373</v>
      </c>
      <c r="C698" t="s">
        <v>2721</v>
      </c>
      <c r="D698" t="s">
        <v>148</v>
      </c>
      <c r="E698" t="s">
        <v>288</v>
      </c>
      <c r="F698" t="s">
        <v>1211</v>
      </c>
      <c r="G698" t="s">
        <v>1088</v>
      </c>
      <c r="H698" t="s">
        <v>128</v>
      </c>
      <c r="I698" s="80" t="s">
        <v>1134</v>
      </c>
      <c r="J698" s="80" t="s">
        <v>970</v>
      </c>
      <c r="K698" t="s">
        <v>720</v>
      </c>
      <c r="L698" t="s">
        <v>129</v>
      </c>
      <c r="M698" t="s">
        <v>129</v>
      </c>
      <c r="N698" t="s">
        <v>129</v>
      </c>
      <c r="O698" s="54">
        <v>45103.368721574072</v>
      </c>
      <c r="P698" s="54">
        <v>45215.510462349535</v>
      </c>
      <c r="Q698" s="2">
        <v>45127</v>
      </c>
      <c r="R698" s="2">
        <v>45162</v>
      </c>
      <c r="S698" s="2">
        <v>45127</v>
      </c>
      <c r="T698" s="2">
        <v>45162</v>
      </c>
      <c r="U698" s="2">
        <v>45177</v>
      </c>
      <c r="V698" s="2">
        <v>45215</v>
      </c>
      <c r="W698">
        <f t="shared" si="40"/>
        <v>6</v>
      </c>
      <c r="X698">
        <f t="shared" si="41"/>
        <v>2023</v>
      </c>
      <c r="Y698">
        <f t="shared" si="42"/>
        <v>10</v>
      </c>
      <c r="Z698">
        <f t="shared" si="43"/>
        <v>2023</v>
      </c>
    </row>
    <row r="699" spans="1:26" x14ac:dyDescent="0.25">
      <c r="A699" s="80" t="s">
        <v>2722</v>
      </c>
      <c r="B699" t="s">
        <v>1348</v>
      </c>
      <c r="C699" t="s">
        <v>2723</v>
      </c>
      <c r="D699" t="s">
        <v>148</v>
      </c>
      <c r="E699" t="s">
        <v>211</v>
      </c>
      <c r="F699" t="s">
        <v>46</v>
      </c>
      <c r="G699" t="s">
        <v>1098</v>
      </c>
      <c r="H699" t="s">
        <v>128</v>
      </c>
      <c r="I699" s="80" t="s">
        <v>1099</v>
      </c>
      <c r="J699" s="80" t="s">
        <v>1100</v>
      </c>
      <c r="K699" t="s">
        <v>131</v>
      </c>
      <c r="L699" t="s">
        <v>129</v>
      </c>
      <c r="M699" t="s">
        <v>129</v>
      </c>
      <c r="N699" t="s">
        <v>129</v>
      </c>
      <c r="O699" s="54">
        <v>45100.575899722222</v>
      </c>
      <c r="P699" s="54">
        <v>45184.516585937497</v>
      </c>
      <c r="Q699" s="2">
        <v>44986</v>
      </c>
      <c r="R699" s="2">
        <v>45230</v>
      </c>
      <c r="S699" s="2">
        <v>44986</v>
      </c>
      <c r="T699" s="2">
        <v>45230</v>
      </c>
      <c r="U699" s="2">
        <v>45131</v>
      </c>
      <c r="V699" s="2">
        <v>45184</v>
      </c>
      <c r="W699">
        <f t="shared" si="40"/>
        <v>6</v>
      </c>
      <c r="X699">
        <f t="shared" si="41"/>
        <v>2023</v>
      </c>
      <c r="Y699">
        <f t="shared" si="42"/>
        <v>9</v>
      </c>
      <c r="Z699">
        <f t="shared" si="43"/>
        <v>2023</v>
      </c>
    </row>
    <row r="700" spans="1:26" x14ac:dyDescent="0.25">
      <c r="A700" s="80" t="s">
        <v>2724</v>
      </c>
      <c r="B700" t="s">
        <v>1445</v>
      </c>
      <c r="C700" t="s">
        <v>2725</v>
      </c>
      <c r="D700" t="s">
        <v>148</v>
      </c>
      <c r="E700" t="s">
        <v>127</v>
      </c>
      <c r="F700" t="s">
        <v>1256</v>
      </c>
      <c r="G700" t="s">
        <v>1104</v>
      </c>
      <c r="H700" t="s">
        <v>128</v>
      </c>
      <c r="I700" s="80" t="s">
        <v>1099</v>
      </c>
      <c r="J700" s="80" t="s">
        <v>1100</v>
      </c>
      <c r="K700" t="s">
        <v>720</v>
      </c>
      <c r="L700" t="s">
        <v>129</v>
      </c>
      <c r="M700" t="s">
        <v>129</v>
      </c>
      <c r="N700" t="s">
        <v>129</v>
      </c>
      <c r="O700" s="54">
        <v>45099.556347893522</v>
      </c>
      <c r="P700" s="54">
        <v>45132.095079837964</v>
      </c>
      <c r="Q700" s="2">
        <v>44986</v>
      </c>
      <c r="R700" s="2">
        <v>45230</v>
      </c>
      <c r="S700" s="2">
        <v>44986</v>
      </c>
      <c r="T700" s="2">
        <v>45230</v>
      </c>
      <c r="U700" s="2">
        <v>45105</v>
      </c>
      <c r="V700" s="2">
        <v>45132</v>
      </c>
      <c r="W700">
        <f t="shared" si="40"/>
        <v>6</v>
      </c>
      <c r="X700">
        <f t="shared" si="41"/>
        <v>2023</v>
      </c>
      <c r="Y700">
        <f t="shared" si="42"/>
        <v>7</v>
      </c>
      <c r="Z700">
        <f t="shared" si="43"/>
        <v>2023</v>
      </c>
    </row>
    <row r="701" spans="1:26" x14ac:dyDescent="0.25">
      <c r="A701" s="80" t="s">
        <v>2726</v>
      </c>
      <c r="B701" t="s">
        <v>1373</v>
      </c>
      <c r="C701" t="s">
        <v>2519</v>
      </c>
      <c r="D701" t="s">
        <v>148</v>
      </c>
      <c r="E701" t="s">
        <v>206</v>
      </c>
      <c r="F701" t="s">
        <v>2727</v>
      </c>
      <c r="G701" t="s">
        <v>1104</v>
      </c>
      <c r="H701" t="s">
        <v>128</v>
      </c>
      <c r="I701" s="80" t="s">
        <v>1069</v>
      </c>
      <c r="J701" s="80" t="s">
        <v>970</v>
      </c>
      <c r="K701" t="s">
        <v>720</v>
      </c>
      <c r="L701" t="s">
        <v>129</v>
      </c>
      <c r="M701" t="s">
        <v>129</v>
      </c>
      <c r="N701" t="s">
        <v>129</v>
      </c>
      <c r="O701" s="54">
        <v>45099.474324479168</v>
      </c>
      <c r="P701" s="54">
        <v>45176.514172465279</v>
      </c>
      <c r="Q701" s="2">
        <v>45099</v>
      </c>
      <c r="R701" s="2">
        <v>45127</v>
      </c>
      <c r="S701" s="2">
        <v>45099</v>
      </c>
      <c r="T701" s="2">
        <v>45127</v>
      </c>
      <c r="U701" s="2">
        <v>45114</v>
      </c>
      <c r="V701" s="2">
        <v>45176</v>
      </c>
      <c r="W701">
        <f t="shared" si="40"/>
        <v>6</v>
      </c>
      <c r="X701">
        <f t="shared" si="41"/>
        <v>2023</v>
      </c>
      <c r="Y701">
        <f t="shared" si="42"/>
        <v>9</v>
      </c>
      <c r="Z701">
        <f t="shared" si="43"/>
        <v>2023</v>
      </c>
    </row>
    <row r="702" spans="1:26" x14ac:dyDescent="0.25">
      <c r="A702" s="80" t="s">
        <v>2728</v>
      </c>
      <c r="B702" t="s">
        <v>1373</v>
      </c>
      <c r="C702" t="s">
        <v>2517</v>
      </c>
      <c r="D702" t="s">
        <v>148</v>
      </c>
      <c r="E702" t="s">
        <v>206</v>
      </c>
      <c r="F702" t="s">
        <v>2727</v>
      </c>
      <c r="G702" t="s">
        <v>1104</v>
      </c>
      <c r="H702" t="s">
        <v>128</v>
      </c>
      <c r="I702" s="80" t="s">
        <v>1069</v>
      </c>
      <c r="J702" s="80" t="s">
        <v>970</v>
      </c>
      <c r="K702" t="s">
        <v>720</v>
      </c>
      <c r="L702" t="s">
        <v>129</v>
      </c>
      <c r="M702" t="s">
        <v>129</v>
      </c>
      <c r="N702" t="s">
        <v>129</v>
      </c>
      <c r="O702" s="54">
        <v>45099.473849849535</v>
      </c>
      <c r="P702" s="54">
        <v>45176.514106481482</v>
      </c>
      <c r="Q702" s="2">
        <v>45099</v>
      </c>
      <c r="R702" s="2">
        <v>45127</v>
      </c>
      <c r="S702" s="2">
        <v>45099</v>
      </c>
      <c r="T702" s="2">
        <v>45127</v>
      </c>
      <c r="U702" s="2">
        <v>45114</v>
      </c>
      <c r="V702" s="2">
        <v>45176</v>
      </c>
      <c r="W702">
        <f t="shared" si="40"/>
        <v>6</v>
      </c>
      <c r="X702">
        <f t="shared" si="41"/>
        <v>2023</v>
      </c>
      <c r="Y702">
        <f t="shared" si="42"/>
        <v>9</v>
      </c>
      <c r="Z702">
        <f t="shared" si="43"/>
        <v>2023</v>
      </c>
    </row>
    <row r="703" spans="1:26" x14ac:dyDescent="0.25">
      <c r="A703" s="80" t="s">
        <v>2729</v>
      </c>
      <c r="B703" t="s">
        <v>1373</v>
      </c>
      <c r="C703" t="s">
        <v>2730</v>
      </c>
      <c r="D703" t="s">
        <v>148</v>
      </c>
      <c r="E703" t="s">
        <v>288</v>
      </c>
      <c r="F703" t="s">
        <v>17</v>
      </c>
      <c r="G703" t="s">
        <v>1098</v>
      </c>
      <c r="H703" t="s">
        <v>128</v>
      </c>
      <c r="I703" s="80" t="s">
        <v>1099</v>
      </c>
      <c r="J703" s="80" t="s">
        <v>1100</v>
      </c>
      <c r="K703" t="s">
        <v>131</v>
      </c>
      <c r="L703" t="s">
        <v>129</v>
      </c>
      <c r="M703" t="s">
        <v>129</v>
      </c>
      <c r="N703" t="s">
        <v>129</v>
      </c>
      <c r="O703" s="54">
        <v>45096.829103240743</v>
      </c>
      <c r="P703" s="54">
        <v>45177.399696574073</v>
      </c>
      <c r="Q703" s="2">
        <v>45099</v>
      </c>
      <c r="R703" s="2">
        <v>45127</v>
      </c>
      <c r="S703" s="2">
        <v>45099</v>
      </c>
      <c r="T703" s="2">
        <v>45127</v>
      </c>
      <c r="U703" s="2">
        <v>45149</v>
      </c>
      <c r="V703" s="2">
        <v>45177</v>
      </c>
      <c r="W703">
        <f t="shared" si="40"/>
        <v>6</v>
      </c>
      <c r="X703">
        <f t="shared" si="41"/>
        <v>2023</v>
      </c>
      <c r="Y703">
        <f t="shared" si="42"/>
        <v>9</v>
      </c>
      <c r="Z703">
        <f t="shared" si="43"/>
        <v>2023</v>
      </c>
    </row>
    <row r="704" spans="1:26" x14ac:dyDescent="0.25">
      <c r="A704" s="80" t="s">
        <v>2731</v>
      </c>
      <c r="B704" t="s">
        <v>1373</v>
      </c>
      <c r="C704" t="s">
        <v>2732</v>
      </c>
      <c r="D704" t="s">
        <v>148</v>
      </c>
      <c r="E704" t="s">
        <v>288</v>
      </c>
      <c r="F704" t="s">
        <v>17</v>
      </c>
      <c r="G704" t="s">
        <v>1098</v>
      </c>
      <c r="H704" t="s">
        <v>128</v>
      </c>
      <c r="I704" s="80" t="s">
        <v>1099</v>
      </c>
      <c r="J704" s="80" t="s">
        <v>1100</v>
      </c>
      <c r="K704" t="s">
        <v>131</v>
      </c>
      <c r="L704" t="s">
        <v>129</v>
      </c>
      <c r="M704" t="s">
        <v>129</v>
      </c>
      <c r="N704" t="s">
        <v>129</v>
      </c>
      <c r="O704" s="54">
        <v>45096.82694550926</v>
      </c>
      <c r="P704" s="54">
        <v>45177.399708460645</v>
      </c>
      <c r="Q704" s="2">
        <v>45085</v>
      </c>
      <c r="R704" s="2">
        <v>45113</v>
      </c>
      <c r="S704" s="2">
        <v>45085</v>
      </c>
      <c r="T704" s="2">
        <v>45113</v>
      </c>
      <c r="U704" s="2">
        <v>45149</v>
      </c>
      <c r="V704" s="2">
        <v>45177</v>
      </c>
      <c r="W704">
        <f t="shared" si="40"/>
        <v>6</v>
      </c>
      <c r="X704">
        <f t="shared" si="41"/>
        <v>2023</v>
      </c>
      <c r="Y704">
        <f t="shared" si="42"/>
        <v>9</v>
      </c>
      <c r="Z704">
        <f t="shared" si="43"/>
        <v>2023</v>
      </c>
    </row>
    <row r="705" spans="1:26" x14ac:dyDescent="0.25">
      <c r="A705" s="80" t="s">
        <v>2733</v>
      </c>
      <c r="B705" t="s">
        <v>1373</v>
      </c>
      <c r="C705" t="s">
        <v>2734</v>
      </c>
      <c r="D705" t="s">
        <v>148</v>
      </c>
      <c r="E705" t="s">
        <v>211</v>
      </c>
      <c r="F705" t="s">
        <v>1076</v>
      </c>
      <c r="G705" t="s">
        <v>1104</v>
      </c>
      <c r="H705" t="s">
        <v>212</v>
      </c>
      <c r="I705" s="80" t="s">
        <v>1078</v>
      </c>
      <c r="J705" s="80" t="s">
        <v>970</v>
      </c>
      <c r="K705" t="s">
        <v>720</v>
      </c>
      <c r="L705" t="s">
        <v>129</v>
      </c>
      <c r="M705" t="s">
        <v>129</v>
      </c>
      <c r="N705" t="s">
        <v>129</v>
      </c>
      <c r="O705" s="54">
        <v>45096.640491215279</v>
      </c>
      <c r="P705" s="54">
        <v>45309.671408472219</v>
      </c>
      <c r="Q705" s="2">
        <v>45127</v>
      </c>
      <c r="R705" s="2">
        <v>45162</v>
      </c>
      <c r="S705" s="2">
        <v>45127</v>
      </c>
      <c r="T705" s="2">
        <v>45162</v>
      </c>
      <c r="U705" s="2">
        <v>45267</v>
      </c>
      <c r="V705" s="2">
        <v>45309</v>
      </c>
      <c r="W705">
        <f t="shared" si="40"/>
        <v>6</v>
      </c>
      <c r="X705">
        <f t="shared" si="41"/>
        <v>2023</v>
      </c>
      <c r="Y705">
        <f t="shared" si="42"/>
        <v>1</v>
      </c>
      <c r="Z705">
        <f t="shared" si="43"/>
        <v>2024</v>
      </c>
    </row>
    <row r="706" spans="1:26" x14ac:dyDescent="0.25">
      <c r="A706" s="80" t="s">
        <v>2735</v>
      </c>
      <c r="B706" t="s">
        <v>1373</v>
      </c>
      <c r="C706" t="s">
        <v>2736</v>
      </c>
      <c r="D706" t="s">
        <v>148</v>
      </c>
      <c r="E706" t="s">
        <v>288</v>
      </c>
      <c r="F706" t="s">
        <v>2727</v>
      </c>
      <c r="G706" t="s">
        <v>1104</v>
      </c>
      <c r="H706" t="s">
        <v>128</v>
      </c>
      <c r="I706" s="80" t="s">
        <v>2332</v>
      </c>
      <c r="J706" s="80" t="s">
        <v>970</v>
      </c>
      <c r="K706" t="s">
        <v>720</v>
      </c>
      <c r="L706" t="s">
        <v>129</v>
      </c>
      <c r="M706" t="s">
        <v>129</v>
      </c>
      <c r="N706" t="s">
        <v>129</v>
      </c>
      <c r="O706" s="54">
        <v>45096.606863622685</v>
      </c>
      <c r="P706" s="54">
        <v>45176.514211377318</v>
      </c>
      <c r="Q706" s="2">
        <v>45075</v>
      </c>
      <c r="R706" s="2">
        <v>45075</v>
      </c>
      <c r="S706" s="2">
        <v>45099</v>
      </c>
      <c r="T706" s="2">
        <v>45127</v>
      </c>
      <c r="U706" s="2">
        <v>45114</v>
      </c>
      <c r="V706" s="2">
        <v>45176</v>
      </c>
      <c r="W706">
        <f t="shared" ref="W706:W769" si="44">MONTH(O706)</f>
        <v>6</v>
      </c>
      <c r="X706">
        <f t="shared" ref="X706:X769" si="45">YEAR(O706)</f>
        <v>2023</v>
      </c>
      <c r="Y706">
        <f t="shared" ref="Y706:Y769" si="46">IFERROR(MONTH(P706),0)</f>
        <v>9</v>
      </c>
      <c r="Z706">
        <f t="shared" ref="Z706:Z769" si="47">IFERROR(YEAR(P706),0)</f>
        <v>2023</v>
      </c>
    </row>
    <row r="707" spans="1:26" x14ac:dyDescent="0.25">
      <c r="A707" s="80" t="s">
        <v>2737</v>
      </c>
      <c r="B707" t="s">
        <v>1373</v>
      </c>
      <c r="C707" t="s">
        <v>2738</v>
      </c>
      <c r="D707" t="s">
        <v>148</v>
      </c>
      <c r="E707" t="s">
        <v>288</v>
      </c>
      <c r="F707" t="s">
        <v>1256</v>
      </c>
      <c r="G707" t="s">
        <v>1104</v>
      </c>
      <c r="H707" t="s">
        <v>128</v>
      </c>
      <c r="I707" s="80" t="s">
        <v>1069</v>
      </c>
      <c r="J707" s="80" t="s">
        <v>970</v>
      </c>
      <c r="K707" t="s">
        <v>720</v>
      </c>
      <c r="L707" t="s">
        <v>129</v>
      </c>
      <c r="M707" t="s">
        <v>129</v>
      </c>
      <c r="N707" t="s">
        <v>129</v>
      </c>
      <c r="O707" s="54">
        <v>45096.560091712963</v>
      </c>
      <c r="P707" s="54">
        <v>45132.097794212961</v>
      </c>
      <c r="Q707" s="2">
        <v>45099</v>
      </c>
      <c r="R707" s="2">
        <v>45127</v>
      </c>
      <c r="S707" s="2">
        <v>45099</v>
      </c>
      <c r="T707" s="2">
        <v>45127</v>
      </c>
      <c r="U707" s="2">
        <v>45105</v>
      </c>
      <c r="V707" s="2">
        <v>45132</v>
      </c>
      <c r="W707">
        <f t="shared" si="44"/>
        <v>6</v>
      </c>
      <c r="X707">
        <f t="shared" si="45"/>
        <v>2023</v>
      </c>
      <c r="Y707">
        <f t="shared" si="46"/>
        <v>7</v>
      </c>
      <c r="Z707">
        <f t="shared" si="47"/>
        <v>2023</v>
      </c>
    </row>
    <row r="708" spans="1:26" x14ac:dyDescent="0.25">
      <c r="A708" s="80" t="s">
        <v>2739</v>
      </c>
      <c r="B708" t="s">
        <v>1373</v>
      </c>
      <c r="C708" t="s">
        <v>2740</v>
      </c>
      <c r="D708" t="s">
        <v>148</v>
      </c>
      <c r="E708" t="s">
        <v>416</v>
      </c>
      <c r="F708" t="s">
        <v>1230</v>
      </c>
      <c r="G708" t="s">
        <v>1104</v>
      </c>
      <c r="H708" t="s">
        <v>128</v>
      </c>
      <c r="I708" s="80" t="s">
        <v>1069</v>
      </c>
      <c r="J708" s="80" t="s">
        <v>970</v>
      </c>
      <c r="K708" t="s">
        <v>720</v>
      </c>
      <c r="L708" t="s">
        <v>129</v>
      </c>
      <c r="M708" t="s">
        <v>129</v>
      </c>
      <c r="N708" t="s">
        <v>129</v>
      </c>
      <c r="O708" s="54">
        <v>45096.430546493059</v>
      </c>
      <c r="P708" s="54">
        <v>45184.530658252312</v>
      </c>
      <c r="Q708" s="2">
        <v>45141</v>
      </c>
      <c r="R708" s="2">
        <v>45176</v>
      </c>
      <c r="S708" s="2">
        <v>45141</v>
      </c>
      <c r="T708" s="2">
        <v>45176</v>
      </c>
      <c r="U708" s="2">
        <v>45142</v>
      </c>
      <c r="V708" s="2">
        <v>45184</v>
      </c>
      <c r="W708">
        <f t="shared" si="44"/>
        <v>6</v>
      </c>
      <c r="X708">
        <f t="shared" si="45"/>
        <v>2023</v>
      </c>
      <c r="Y708">
        <f t="shared" si="46"/>
        <v>9</v>
      </c>
      <c r="Z708">
        <f t="shared" si="47"/>
        <v>2023</v>
      </c>
    </row>
    <row r="709" spans="1:26" x14ac:dyDescent="0.25">
      <c r="A709" s="80" t="s">
        <v>2741</v>
      </c>
      <c r="B709" t="s">
        <v>1373</v>
      </c>
      <c r="C709" t="s">
        <v>2742</v>
      </c>
      <c r="D709" t="s">
        <v>148</v>
      </c>
      <c r="E709" t="s">
        <v>416</v>
      </c>
      <c r="F709" t="s">
        <v>1230</v>
      </c>
      <c r="G709" t="s">
        <v>1104</v>
      </c>
      <c r="H709" t="s">
        <v>128</v>
      </c>
      <c r="I709" s="80" t="s">
        <v>1069</v>
      </c>
      <c r="J709" s="80" t="s">
        <v>970</v>
      </c>
      <c r="K709" t="s">
        <v>720</v>
      </c>
      <c r="L709" t="s">
        <v>129</v>
      </c>
      <c r="M709" t="s">
        <v>129</v>
      </c>
      <c r="N709" t="s">
        <v>129</v>
      </c>
      <c r="O709" s="54">
        <v>45096.429747060189</v>
      </c>
      <c r="P709" s="54">
        <v>45181.508316828702</v>
      </c>
      <c r="Q709" s="2">
        <v>45141</v>
      </c>
      <c r="R709" s="2">
        <v>45176</v>
      </c>
      <c r="S709" s="2">
        <v>45141</v>
      </c>
      <c r="T709" s="2">
        <v>45176</v>
      </c>
      <c r="U709" s="2">
        <v>45142</v>
      </c>
      <c r="V709" s="2">
        <v>45181</v>
      </c>
      <c r="W709">
        <f t="shared" si="44"/>
        <v>6</v>
      </c>
      <c r="X709">
        <f t="shared" si="45"/>
        <v>2023</v>
      </c>
      <c r="Y709">
        <f t="shared" si="46"/>
        <v>9</v>
      </c>
      <c r="Z709">
        <f t="shared" si="47"/>
        <v>2023</v>
      </c>
    </row>
    <row r="710" spans="1:26" x14ac:dyDescent="0.25">
      <c r="A710" s="80" t="s">
        <v>2743</v>
      </c>
      <c r="B710" t="s">
        <v>1373</v>
      </c>
      <c r="C710" t="s">
        <v>2744</v>
      </c>
      <c r="D710" t="s">
        <v>148</v>
      </c>
      <c r="E710" t="s">
        <v>416</v>
      </c>
      <c r="F710" t="s">
        <v>1249</v>
      </c>
      <c r="G710" t="s">
        <v>1104</v>
      </c>
      <c r="H710" t="s">
        <v>128</v>
      </c>
      <c r="I710" s="80" t="s">
        <v>1069</v>
      </c>
      <c r="J710" s="80" t="s">
        <v>970</v>
      </c>
      <c r="K710" t="s">
        <v>720</v>
      </c>
      <c r="L710" t="s">
        <v>129</v>
      </c>
      <c r="M710" t="s">
        <v>129</v>
      </c>
      <c r="N710" t="s">
        <v>129</v>
      </c>
      <c r="O710" s="54">
        <v>45093.594545231485</v>
      </c>
      <c r="P710" s="54">
        <v>45204.664624189812</v>
      </c>
      <c r="Q710" s="2">
        <v>45141</v>
      </c>
      <c r="R710" s="2">
        <v>45176</v>
      </c>
      <c r="S710" s="2">
        <v>45141</v>
      </c>
      <c r="T710" s="2">
        <v>45176</v>
      </c>
      <c r="U710" s="2">
        <v>45156</v>
      </c>
      <c r="V710" s="2">
        <v>45204</v>
      </c>
      <c r="W710">
        <f t="shared" si="44"/>
        <v>6</v>
      </c>
      <c r="X710">
        <f t="shared" si="45"/>
        <v>2023</v>
      </c>
      <c r="Y710">
        <f t="shared" si="46"/>
        <v>10</v>
      </c>
      <c r="Z710">
        <f t="shared" si="47"/>
        <v>2023</v>
      </c>
    </row>
    <row r="711" spans="1:26" x14ac:dyDescent="0.25">
      <c r="A711" s="80" t="s">
        <v>2745</v>
      </c>
      <c r="B711" t="s">
        <v>1373</v>
      </c>
      <c r="C711" t="s">
        <v>2746</v>
      </c>
      <c r="D711" t="s">
        <v>148</v>
      </c>
      <c r="E711" t="s">
        <v>211</v>
      </c>
      <c r="F711" t="s">
        <v>1230</v>
      </c>
      <c r="G711" t="s">
        <v>1088</v>
      </c>
      <c r="H711" t="s">
        <v>128</v>
      </c>
      <c r="I711" s="80" t="s">
        <v>1069</v>
      </c>
      <c r="J711" s="80" t="s">
        <v>970</v>
      </c>
      <c r="K711" t="s">
        <v>720</v>
      </c>
      <c r="L711" t="s">
        <v>129</v>
      </c>
      <c r="M711" t="s">
        <v>129</v>
      </c>
      <c r="N711" t="s">
        <v>129</v>
      </c>
      <c r="O711" s="54">
        <v>45093.59381604167</v>
      </c>
      <c r="P711" s="54">
        <v>45204.664624803241</v>
      </c>
      <c r="Q711" s="2">
        <v>45099</v>
      </c>
      <c r="R711" s="2">
        <v>45127</v>
      </c>
      <c r="S711" s="2">
        <v>45099</v>
      </c>
      <c r="T711" s="2">
        <v>45127</v>
      </c>
      <c r="U711" s="2">
        <v>45114</v>
      </c>
      <c r="V711" s="2">
        <v>45204</v>
      </c>
      <c r="W711">
        <f t="shared" si="44"/>
        <v>6</v>
      </c>
      <c r="X711">
        <f t="shared" si="45"/>
        <v>2023</v>
      </c>
      <c r="Y711">
        <f t="shared" si="46"/>
        <v>10</v>
      </c>
      <c r="Z711">
        <f t="shared" si="47"/>
        <v>2023</v>
      </c>
    </row>
    <row r="712" spans="1:26" x14ac:dyDescent="0.25">
      <c r="A712" s="80" t="s">
        <v>2747</v>
      </c>
      <c r="B712" t="s">
        <v>1373</v>
      </c>
      <c r="C712" t="s">
        <v>2748</v>
      </c>
      <c r="D712" t="s">
        <v>148</v>
      </c>
      <c r="E712" t="s">
        <v>127</v>
      </c>
      <c r="F712" t="s">
        <v>2727</v>
      </c>
      <c r="G712" t="s">
        <v>1088</v>
      </c>
      <c r="H712" t="s">
        <v>128</v>
      </c>
      <c r="I712" s="80" t="s">
        <v>1069</v>
      </c>
      <c r="J712" s="80" t="s">
        <v>970</v>
      </c>
      <c r="K712" t="s">
        <v>720</v>
      </c>
      <c r="L712" t="s">
        <v>129</v>
      </c>
      <c r="M712" t="s">
        <v>129</v>
      </c>
      <c r="N712" t="s">
        <v>129</v>
      </c>
      <c r="O712" s="54">
        <v>45093.592623877317</v>
      </c>
      <c r="P712" s="54">
        <v>45176.483004502312</v>
      </c>
      <c r="Q712" s="2">
        <v>45099</v>
      </c>
      <c r="R712" s="2">
        <v>45127</v>
      </c>
      <c r="S712" s="2">
        <v>45099</v>
      </c>
      <c r="T712" s="2">
        <v>45127</v>
      </c>
      <c r="U712" s="2">
        <v>45114</v>
      </c>
      <c r="V712" s="2">
        <v>45176</v>
      </c>
      <c r="W712">
        <f t="shared" si="44"/>
        <v>6</v>
      </c>
      <c r="X712">
        <f t="shared" si="45"/>
        <v>2023</v>
      </c>
      <c r="Y712">
        <f t="shared" si="46"/>
        <v>9</v>
      </c>
      <c r="Z712">
        <f t="shared" si="47"/>
        <v>2023</v>
      </c>
    </row>
    <row r="713" spans="1:26" x14ac:dyDescent="0.25">
      <c r="A713" s="80" t="s">
        <v>1261</v>
      </c>
      <c r="B713" t="s">
        <v>124</v>
      </c>
      <c r="C713" t="s">
        <v>1262</v>
      </c>
      <c r="D713" t="s">
        <v>148</v>
      </c>
      <c r="E713" t="s">
        <v>206</v>
      </c>
      <c r="F713" t="s">
        <v>2727</v>
      </c>
      <c r="G713" t="s">
        <v>1088</v>
      </c>
      <c r="H713" t="s">
        <v>128</v>
      </c>
      <c r="I713" t="s">
        <v>129</v>
      </c>
      <c r="J713" s="80" t="s">
        <v>1032</v>
      </c>
      <c r="K713" t="s">
        <v>720</v>
      </c>
      <c r="L713" t="s">
        <v>129</v>
      </c>
      <c r="M713" t="s">
        <v>129</v>
      </c>
      <c r="N713" t="s">
        <v>129</v>
      </c>
      <c r="O713" s="54">
        <v>45093.410992627316</v>
      </c>
      <c r="P713" s="54">
        <v>45181.701558703702</v>
      </c>
      <c r="Q713" s="2">
        <v>44986</v>
      </c>
      <c r="R713" s="2">
        <v>45291</v>
      </c>
      <c r="S713" s="2">
        <v>44986</v>
      </c>
      <c r="T713" s="2">
        <v>45291</v>
      </c>
      <c r="U713" s="2">
        <v>45105</v>
      </c>
      <c r="V713" s="2">
        <v>45181</v>
      </c>
      <c r="W713">
        <f t="shared" si="44"/>
        <v>6</v>
      </c>
      <c r="X713">
        <f t="shared" si="45"/>
        <v>2023</v>
      </c>
      <c r="Y713">
        <f t="shared" si="46"/>
        <v>9</v>
      </c>
      <c r="Z713">
        <f t="shared" si="47"/>
        <v>2023</v>
      </c>
    </row>
    <row r="714" spans="1:26" x14ac:dyDescent="0.25">
      <c r="A714" s="80" t="s">
        <v>2749</v>
      </c>
      <c r="B714" t="s">
        <v>1348</v>
      </c>
      <c r="C714" t="s">
        <v>2750</v>
      </c>
      <c r="D714" t="s">
        <v>148</v>
      </c>
      <c r="E714" t="s">
        <v>416</v>
      </c>
      <c r="F714" t="s">
        <v>20</v>
      </c>
      <c r="G714" t="s">
        <v>2317</v>
      </c>
      <c r="H714" t="s">
        <v>128</v>
      </c>
      <c r="I714" s="80" t="s">
        <v>378</v>
      </c>
      <c r="J714" s="80" t="s">
        <v>2430</v>
      </c>
      <c r="K714" t="s">
        <v>131</v>
      </c>
      <c r="L714" t="s">
        <v>129</v>
      </c>
      <c r="M714" t="s">
        <v>129</v>
      </c>
      <c r="N714" t="s">
        <v>129</v>
      </c>
      <c r="O714" s="54">
        <v>45091.771174374997</v>
      </c>
      <c r="P714" s="54">
        <v>45216.716375219905</v>
      </c>
      <c r="Q714" s="2">
        <v>44986</v>
      </c>
      <c r="R714" s="2">
        <v>45291</v>
      </c>
      <c r="S714" s="2">
        <v>44986</v>
      </c>
      <c r="T714" s="2">
        <v>45291</v>
      </c>
      <c r="U714" s="2">
        <v>45183</v>
      </c>
      <c r="V714" s="2">
        <v>45216</v>
      </c>
      <c r="W714">
        <f t="shared" si="44"/>
        <v>6</v>
      </c>
      <c r="X714">
        <f t="shared" si="45"/>
        <v>2023</v>
      </c>
      <c r="Y714">
        <f t="shared" si="46"/>
        <v>10</v>
      </c>
      <c r="Z714">
        <f t="shared" si="47"/>
        <v>2023</v>
      </c>
    </row>
    <row r="715" spans="1:26" x14ac:dyDescent="0.25">
      <c r="A715" s="80" t="s">
        <v>2751</v>
      </c>
      <c r="B715" t="s">
        <v>1348</v>
      </c>
      <c r="C715" t="s">
        <v>2752</v>
      </c>
      <c r="D715" t="s">
        <v>187</v>
      </c>
      <c r="E715" t="s">
        <v>950</v>
      </c>
      <c r="F715" t="s">
        <v>54</v>
      </c>
      <c r="G715" t="s">
        <v>102</v>
      </c>
      <c r="H715" t="s">
        <v>212</v>
      </c>
      <c r="I715" s="80" t="s">
        <v>2753</v>
      </c>
      <c r="J715" s="80" t="s">
        <v>2754</v>
      </c>
      <c r="K715" t="s">
        <v>131</v>
      </c>
      <c r="L715" t="s">
        <v>129</v>
      </c>
      <c r="M715" t="s">
        <v>129</v>
      </c>
      <c r="N715" t="s">
        <v>129</v>
      </c>
      <c r="O715" s="54">
        <v>45091.752307361108</v>
      </c>
      <c r="P715" t="s">
        <v>129</v>
      </c>
      <c r="Q715" s="2">
        <v>45337</v>
      </c>
      <c r="R715" s="2">
        <v>45364</v>
      </c>
      <c r="S715" s="2">
        <v>45091</v>
      </c>
      <c r="T715" s="2">
        <v>45133</v>
      </c>
      <c r="U715" s="2">
        <v>45341</v>
      </c>
      <c r="V715" s="2">
        <v>45378</v>
      </c>
      <c r="W715">
        <f t="shared" si="44"/>
        <v>6</v>
      </c>
      <c r="X715">
        <f t="shared" si="45"/>
        <v>2023</v>
      </c>
      <c r="Y715">
        <f t="shared" si="46"/>
        <v>0</v>
      </c>
      <c r="Z715">
        <f t="shared" si="47"/>
        <v>0</v>
      </c>
    </row>
    <row r="716" spans="1:26" x14ac:dyDescent="0.25">
      <c r="A716" s="80" t="s">
        <v>2755</v>
      </c>
      <c r="B716" t="s">
        <v>1348</v>
      </c>
      <c r="C716" t="s">
        <v>2756</v>
      </c>
      <c r="D716" t="s">
        <v>148</v>
      </c>
      <c r="E716" t="s">
        <v>211</v>
      </c>
      <c r="F716" t="s">
        <v>46</v>
      </c>
      <c r="G716" t="s">
        <v>1098</v>
      </c>
      <c r="H716" t="s">
        <v>128</v>
      </c>
      <c r="I716" s="80" t="s">
        <v>1099</v>
      </c>
      <c r="J716" s="80" t="s">
        <v>1100</v>
      </c>
      <c r="K716" t="s">
        <v>131</v>
      </c>
      <c r="L716" t="s">
        <v>129</v>
      </c>
      <c r="M716" t="s">
        <v>129</v>
      </c>
      <c r="N716" t="s">
        <v>129</v>
      </c>
      <c r="O716" s="54">
        <v>45090.693994467591</v>
      </c>
      <c r="P716" s="54">
        <v>45176.496116724535</v>
      </c>
      <c r="Q716" s="2">
        <v>45167</v>
      </c>
      <c r="R716" s="2">
        <v>45167</v>
      </c>
      <c r="S716" t="s">
        <v>129</v>
      </c>
      <c r="T716" t="s">
        <v>129</v>
      </c>
      <c r="U716" s="2">
        <v>45107</v>
      </c>
      <c r="V716" s="2">
        <v>45176</v>
      </c>
      <c r="W716">
        <f t="shared" si="44"/>
        <v>6</v>
      </c>
      <c r="X716">
        <f t="shared" si="45"/>
        <v>2023</v>
      </c>
      <c r="Y716">
        <f t="shared" si="46"/>
        <v>9</v>
      </c>
      <c r="Z716">
        <f t="shared" si="47"/>
        <v>2023</v>
      </c>
    </row>
    <row r="717" spans="1:26" x14ac:dyDescent="0.25">
      <c r="A717" s="80" t="s">
        <v>2757</v>
      </c>
      <c r="B717" t="s">
        <v>1373</v>
      </c>
      <c r="C717" t="s">
        <v>2758</v>
      </c>
      <c r="D717" t="s">
        <v>148</v>
      </c>
      <c r="E717" t="s">
        <v>416</v>
      </c>
      <c r="F717" t="s">
        <v>2681</v>
      </c>
      <c r="G717" t="s">
        <v>1104</v>
      </c>
      <c r="H717" t="s">
        <v>128</v>
      </c>
      <c r="I717" s="80" t="s">
        <v>1108</v>
      </c>
      <c r="J717" s="80" t="s">
        <v>970</v>
      </c>
      <c r="K717" t="s">
        <v>720</v>
      </c>
      <c r="L717" t="s">
        <v>129</v>
      </c>
      <c r="M717" t="s">
        <v>129</v>
      </c>
      <c r="N717" t="s">
        <v>129</v>
      </c>
      <c r="O717" s="54">
        <v>45090.509740925925</v>
      </c>
      <c r="P717" s="54">
        <v>45181.507949293984</v>
      </c>
      <c r="Q717" s="2">
        <v>45099</v>
      </c>
      <c r="R717" s="2">
        <v>45127</v>
      </c>
      <c r="S717" s="2">
        <v>45099</v>
      </c>
      <c r="T717" s="2">
        <v>45127</v>
      </c>
      <c r="U717" s="2">
        <v>45128</v>
      </c>
      <c r="V717" s="2">
        <v>45181</v>
      </c>
      <c r="W717">
        <f t="shared" si="44"/>
        <v>6</v>
      </c>
      <c r="X717">
        <f t="shared" si="45"/>
        <v>2023</v>
      </c>
      <c r="Y717">
        <f t="shared" si="46"/>
        <v>9</v>
      </c>
      <c r="Z717">
        <f t="shared" si="47"/>
        <v>2023</v>
      </c>
    </row>
    <row r="718" spans="1:26" x14ac:dyDescent="0.25">
      <c r="A718" s="80" t="s">
        <v>2759</v>
      </c>
      <c r="B718" t="s">
        <v>1373</v>
      </c>
      <c r="C718" t="s">
        <v>2760</v>
      </c>
      <c r="D718" t="s">
        <v>148</v>
      </c>
      <c r="E718" t="s">
        <v>288</v>
      </c>
      <c r="F718" t="s">
        <v>2727</v>
      </c>
      <c r="G718" t="s">
        <v>1104</v>
      </c>
      <c r="H718" t="s">
        <v>128</v>
      </c>
      <c r="I718" s="80" t="s">
        <v>1108</v>
      </c>
      <c r="J718" s="80" t="s">
        <v>970</v>
      </c>
      <c r="K718" t="s">
        <v>720</v>
      </c>
      <c r="L718" t="s">
        <v>129</v>
      </c>
      <c r="M718" t="s">
        <v>129</v>
      </c>
      <c r="N718" t="s">
        <v>129</v>
      </c>
      <c r="O718" s="54">
        <v>45090.50953935185</v>
      </c>
      <c r="P718" s="54">
        <v>45176.513739629627</v>
      </c>
      <c r="Q718" s="2">
        <v>45099</v>
      </c>
      <c r="R718" s="2">
        <v>45127</v>
      </c>
      <c r="S718" s="2">
        <v>45099</v>
      </c>
      <c r="T718" s="2">
        <v>45127</v>
      </c>
      <c r="U718" s="2">
        <v>45114</v>
      </c>
      <c r="V718" s="2">
        <v>45176</v>
      </c>
      <c r="W718">
        <f t="shared" si="44"/>
        <v>6</v>
      </c>
      <c r="X718">
        <f t="shared" si="45"/>
        <v>2023</v>
      </c>
      <c r="Y718">
        <f t="shared" si="46"/>
        <v>9</v>
      </c>
      <c r="Z718">
        <f t="shared" si="47"/>
        <v>2023</v>
      </c>
    </row>
    <row r="719" spans="1:26" x14ac:dyDescent="0.25">
      <c r="A719" s="80" t="s">
        <v>2761</v>
      </c>
      <c r="B719" t="s">
        <v>1373</v>
      </c>
      <c r="C719" t="s">
        <v>2762</v>
      </c>
      <c r="D719" t="s">
        <v>148</v>
      </c>
      <c r="E719" t="s">
        <v>416</v>
      </c>
      <c r="F719" t="s">
        <v>2681</v>
      </c>
      <c r="G719" t="s">
        <v>1104</v>
      </c>
      <c r="H719" t="s">
        <v>128</v>
      </c>
      <c r="I719" s="80" t="s">
        <v>1108</v>
      </c>
      <c r="J719" s="80" t="s">
        <v>970</v>
      </c>
      <c r="K719" t="s">
        <v>720</v>
      </c>
      <c r="L719" t="s">
        <v>129</v>
      </c>
      <c r="M719" t="s">
        <v>129</v>
      </c>
      <c r="N719" t="s">
        <v>129</v>
      </c>
      <c r="O719" s="54">
        <v>45090.509343634258</v>
      </c>
      <c r="P719" s="54">
        <v>45181.507949953702</v>
      </c>
      <c r="Q719" s="2">
        <v>45127</v>
      </c>
      <c r="R719" s="2">
        <v>45127</v>
      </c>
      <c r="S719" s="2">
        <v>45099</v>
      </c>
      <c r="T719" s="2">
        <v>45099</v>
      </c>
      <c r="U719" s="2">
        <v>45128</v>
      </c>
      <c r="V719" s="2">
        <v>45181</v>
      </c>
      <c r="W719">
        <f t="shared" si="44"/>
        <v>6</v>
      </c>
      <c r="X719">
        <f t="shared" si="45"/>
        <v>2023</v>
      </c>
      <c r="Y719">
        <f t="shared" si="46"/>
        <v>9</v>
      </c>
      <c r="Z719">
        <f t="shared" si="47"/>
        <v>2023</v>
      </c>
    </row>
    <row r="720" spans="1:26" x14ac:dyDescent="0.25">
      <c r="A720" s="80" t="s">
        <v>2763</v>
      </c>
      <c r="B720" t="s">
        <v>1373</v>
      </c>
      <c r="C720" t="s">
        <v>2764</v>
      </c>
      <c r="D720" t="s">
        <v>148</v>
      </c>
      <c r="E720" t="s">
        <v>288</v>
      </c>
      <c r="F720" t="s">
        <v>2727</v>
      </c>
      <c r="G720" t="s">
        <v>1077</v>
      </c>
      <c r="H720" t="s">
        <v>128</v>
      </c>
      <c r="I720" s="80" t="s">
        <v>1108</v>
      </c>
      <c r="J720" s="80" t="s">
        <v>970</v>
      </c>
      <c r="K720" t="s">
        <v>720</v>
      </c>
      <c r="L720" t="s">
        <v>129</v>
      </c>
      <c r="M720" t="s">
        <v>129</v>
      </c>
      <c r="N720" t="s">
        <v>129</v>
      </c>
      <c r="O720" s="54">
        <v>45090.507880046294</v>
      </c>
      <c r="P720" s="54">
        <v>45176.513695497684</v>
      </c>
      <c r="Q720" s="2">
        <v>45099</v>
      </c>
      <c r="R720" s="2">
        <v>45127</v>
      </c>
      <c r="S720" s="2">
        <v>45099</v>
      </c>
      <c r="T720" s="2">
        <v>45127</v>
      </c>
      <c r="U720" s="2">
        <v>45114</v>
      </c>
      <c r="V720" s="2">
        <v>45176</v>
      </c>
      <c r="W720">
        <f t="shared" si="44"/>
        <v>6</v>
      </c>
      <c r="X720">
        <f t="shared" si="45"/>
        <v>2023</v>
      </c>
      <c r="Y720">
        <f t="shared" si="46"/>
        <v>9</v>
      </c>
      <c r="Z720">
        <f t="shared" si="47"/>
        <v>2023</v>
      </c>
    </row>
    <row r="721" spans="1:26" x14ac:dyDescent="0.25">
      <c r="A721" s="80" t="s">
        <v>2765</v>
      </c>
      <c r="B721" t="s">
        <v>1373</v>
      </c>
      <c r="C721" t="s">
        <v>2766</v>
      </c>
      <c r="D721" t="s">
        <v>148</v>
      </c>
      <c r="E721" t="s">
        <v>127</v>
      </c>
      <c r="F721" t="s">
        <v>1662</v>
      </c>
      <c r="G721" t="s">
        <v>806</v>
      </c>
      <c r="H721" t="s">
        <v>128</v>
      </c>
      <c r="I721" s="80" t="s">
        <v>1778</v>
      </c>
      <c r="J721" s="80" t="s">
        <v>995</v>
      </c>
      <c r="K721" t="s">
        <v>720</v>
      </c>
      <c r="L721" t="s">
        <v>129</v>
      </c>
      <c r="M721" t="s">
        <v>129</v>
      </c>
      <c r="N721" t="s">
        <v>129</v>
      </c>
      <c r="O721" s="54">
        <v>45090.496709363426</v>
      </c>
      <c r="P721" s="54">
        <v>45428.698220787039</v>
      </c>
      <c r="Q721" s="2">
        <v>45385</v>
      </c>
      <c r="R721" s="2">
        <v>45398</v>
      </c>
      <c r="S721" s="2">
        <v>45141</v>
      </c>
      <c r="T721" s="2">
        <v>45176</v>
      </c>
      <c r="U721" s="2">
        <v>45386</v>
      </c>
      <c r="V721" s="2">
        <v>45428</v>
      </c>
      <c r="W721">
        <f t="shared" si="44"/>
        <v>6</v>
      </c>
      <c r="X721">
        <f t="shared" si="45"/>
        <v>2023</v>
      </c>
      <c r="Y721">
        <f t="shared" si="46"/>
        <v>5</v>
      </c>
      <c r="Z721">
        <f t="shared" si="47"/>
        <v>2024</v>
      </c>
    </row>
    <row r="722" spans="1:26" x14ac:dyDescent="0.25">
      <c r="A722" s="80" t="s">
        <v>2767</v>
      </c>
      <c r="B722" t="s">
        <v>1373</v>
      </c>
      <c r="C722" t="s">
        <v>2768</v>
      </c>
      <c r="D722" t="s">
        <v>148</v>
      </c>
      <c r="E722" t="s">
        <v>127</v>
      </c>
      <c r="F722" t="s">
        <v>2489</v>
      </c>
      <c r="G722" t="s">
        <v>1104</v>
      </c>
      <c r="H722" t="s">
        <v>128</v>
      </c>
      <c r="I722" s="80" t="s">
        <v>1108</v>
      </c>
      <c r="J722" s="80" t="s">
        <v>970</v>
      </c>
      <c r="K722" t="s">
        <v>720</v>
      </c>
      <c r="L722" t="s">
        <v>129</v>
      </c>
      <c r="M722" t="s">
        <v>129</v>
      </c>
      <c r="N722" t="s">
        <v>129</v>
      </c>
      <c r="O722" s="54">
        <v>45090.49559982639</v>
      </c>
      <c r="P722" s="54">
        <v>45246.706617291667</v>
      </c>
      <c r="Q722" s="2">
        <v>45141</v>
      </c>
      <c r="R722" s="2">
        <v>45176</v>
      </c>
      <c r="S722" s="2">
        <v>45141</v>
      </c>
      <c r="T722" s="2">
        <v>45176</v>
      </c>
      <c r="U722" s="2">
        <v>45202</v>
      </c>
      <c r="V722" s="2">
        <v>45246</v>
      </c>
      <c r="W722">
        <f t="shared" si="44"/>
        <v>6</v>
      </c>
      <c r="X722">
        <f t="shared" si="45"/>
        <v>2023</v>
      </c>
      <c r="Y722">
        <f t="shared" si="46"/>
        <v>11</v>
      </c>
      <c r="Z722">
        <f t="shared" si="47"/>
        <v>2023</v>
      </c>
    </row>
    <row r="723" spans="1:26" x14ac:dyDescent="0.25">
      <c r="A723" s="80" t="s">
        <v>2769</v>
      </c>
      <c r="B723" t="s">
        <v>1373</v>
      </c>
      <c r="C723" t="s">
        <v>2770</v>
      </c>
      <c r="D723" t="s">
        <v>148</v>
      </c>
      <c r="E723" t="s">
        <v>288</v>
      </c>
      <c r="F723" t="s">
        <v>1211</v>
      </c>
      <c r="G723" t="s">
        <v>1077</v>
      </c>
      <c r="H723" t="s">
        <v>128</v>
      </c>
      <c r="I723" s="80" t="s">
        <v>1108</v>
      </c>
      <c r="J723" s="80" t="s">
        <v>970</v>
      </c>
      <c r="K723" t="s">
        <v>720</v>
      </c>
      <c r="L723" t="s">
        <v>129</v>
      </c>
      <c r="M723" t="s">
        <v>129</v>
      </c>
      <c r="N723" t="s">
        <v>129</v>
      </c>
      <c r="O723" s="54">
        <v>45090.495129166666</v>
      </c>
      <c r="P723" s="54">
        <v>45215.51047079861</v>
      </c>
      <c r="Q723" s="2">
        <v>45141</v>
      </c>
      <c r="R723" s="2">
        <v>45141</v>
      </c>
      <c r="S723" s="2">
        <v>45141</v>
      </c>
      <c r="T723" s="2">
        <v>45176</v>
      </c>
      <c r="U723" s="2">
        <v>45170</v>
      </c>
      <c r="V723" s="2">
        <v>45215</v>
      </c>
      <c r="W723">
        <f t="shared" si="44"/>
        <v>6</v>
      </c>
      <c r="X723">
        <f t="shared" si="45"/>
        <v>2023</v>
      </c>
      <c r="Y723">
        <f t="shared" si="46"/>
        <v>10</v>
      </c>
      <c r="Z723">
        <f t="shared" si="47"/>
        <v>2023</v>
      </c>
    </row>
    <row r="724" spans="1:26" x14ac:dyDescent="0.25">
      <c r="A724" s="80" t="s">
        <v>2771</v>
      </c>
      <c r="B724" t="s">
        <v>1373</v>
      </c>
      <c r="C724" t="s">
        <v>2772</v>
      </c>
      <c r="D724" t="s">
        <v>148</v>
      </c>
      <c r="E724" t="s">
        <v>416</v>
      </c>
      <c r="F724" t="s">
        <v>1211</v>
      </c>
      <c r="G724" t="s">
        <v>1077</v>
      </c>
      <c r="H724" t="s">
        <v>128</v>
      </c>
      <c r="I724" s="80" t="s">
        <v>1108</v>
      </c>
      <c r="J724" s="80" t="s">
        <v>970</v>
      </c>
      <c r="K724" t="s">
        <v>720</v>
      </c>
      <c r="L724" t="s">
        <v>129</v>
      </c>
      <c r="M724" t="s">
        <v>129</v>
      </c>
      <c r="N724" t="s">
        <v>129</v>
      </c>
      <c r="O724" s="54">
        <v>45090.494023055559</v>
      </c>
      <c r="P724" s="54">
        <v>45215.510466284722</v>
      </c>
      <c r="Q724" s="2">
        <v>45141</v>
      </c>
      <c r="R724" s="2">
        <v>45176</v>
      </c>
      <c r="S724" s="2">
        <v>45141</v>
      </c>
      <c r="T724" s="2">
        <v>45176</v>
      </c>
      <c r="U724" s="2">
        <v>45170</v>
      </c>
      <c r="V724" s="2">
        <v>45215</v>
      </c>
      <c r="W724">
        <f t="shared" si="44"/>
        <v>6</v>
      </c>
      <c r="X724">
        <f t="shared" si="45"/>
        <v>2023</v>
      </c>
      <c r="Y724">
        <f t="shared" si="46"/>
        <v>10</v>
      </c>
      <c r="Z724">
        <f t="shared" si="47"/>
        <v>2023</v>
      </c>
    </row>
    <row r="725" spans="1:26" x14ac:dyDescent="0.25">
      <c r="A725" s="80" t="s">
        <v>2773</v>
      </c>
      <c r="B725" t="s">
        <v>1373</v>
      </c>
      <c r="C725" t="s">
        <v>2774</v>
      </c>
      <c r="D725" t="s">
        <v>148</v>
      </c>
      <c r="E725" t="s">
        <v>288</v>
      </c>
      <c r="F725" t="s">
        <v>1249</v>
      </c>
      <c r="G725" t="s">
        <v>1104</v>
      </c>
      <c r="H725" t="s">
        <v>128</v>
      </c>
      <c r="I725" s="80" t="s">
        <v>1108</v>
      </c>
      <c r="J725" s="80" t="s">
        <v>970</v>
      </c>
      <c r="K725" t="s">
        <v>720</v>
      </c>
      <c r="L725" t="s">
        <v>129</v>
      </c>
      <c r="M725" t="s">
        <v>129</v>
      </c>
      <c r="N725" t="s">
        <v>129</v>
      </c>
      <c r="O725" s="54">
        <v>45090.493735405093</v>
      </c>
      <c r="P725" s="54">
        <v>45204.664625393518</v>
      </c>
      <c r="Q725" s="2">
        <v>45127</v>
      </c>
      <c r="R725" s="2">
        <v>45162</v>
      </c>
      <c r="S725" s="2">
        <v>45127</v>
      </c>
      <c r="T725" s="2">
        <v>45162</v>
      </c>
      <c r="U725" s="2">
        <v>45156</v>
      </c>
      <c r="V725" s="2">
        <v>45204</v>
      </c>
      <c r="W725">
        <f t="shared" si="44"/>
        <v>6</v>
      </c>
      <c r="X725">
        <f t="shared" si="45"/>
        <v>2023</v>
      </c>
      <c r="Y725">
        <f t="shared" si="46"/>
        <v>10</v>
      </c>
      <c r="Z725">
        <f t="shared" si="47"/>
        <v>2023</v>
      </c>
    </row>
    <row r="726" spans="1:26" x14ac:dyDescent="0.25">
      <c r="A726" s="80" t="s">
        <v>2775</v>
      </c>
      <c r="B726" t="s">
        <v>1373</v>
      </c>
      <c r="C726" t="s">
        <v>2776</v>
      </c>
      <c r="D726" t="s">
        <v>148</v>
      </c>
      <c r="E726" t="s">
        <v>288</v>
      </c>
      <c r="F726" t="s">
        <v>1256</v>
      </c>
      <c r="G726" t="s">
        <v>1088</v>
      </c>
      <c r="H726" t="s">
        <v>128</v>
      </c>
      <c r="I726" s="80" t="s">
        <v>1069</v>
      </c>
      <c r="J726" s="80" t="s">
        <v>970</v>
      </c>
      <c r="K726" t="s">
        <v>720</v>
      </c>
      <c r="L726" t="s">
        <v>129</v>
      </c>
      <c r="M726" t="s">
        <v>129</v>
      </c>
      <c r="N726" t="s">
        <v>129</v>
      </c>
      <c r="O726" s="54">
        <v>45090.472514513887</v>
      </c>
      <c r="P726" s="54">
        <v>45176.492476284722</v>
      </c>
      <c r="Q726" s="2">
        <v>45141</v>
      </c>
      <c r="R726" s="2">
        <v>45176</v>
      </c>
      <c r="S726" s="2">
        <v>45141</v>
      </c>
      <c r="T726" s="2">
        <v>45176</v>
      </c>
      <c r="U726" s="2">
        <v>45176</v>
      </c>
      <c r="V726" s="2">
        <v>45176</v>
      </c>
      <c r="W726">
        <f t="shared" si="44"/>
        <v>6</v>
      </c>
      <c r="X726">
        <f t="shared" si="45"/>
        <v>2023</v>
      </c>
      <c r="Y726">
        <f t="shared" si="46"/>
        <v>9</v>
      </c>
      <c r="Z726">
        <f t="shared" si="47"/>
        <v>2023</v>
      </c>
    </row>
    <row r="727" spans="1:26" x14ac:dyDescent="0.25">
      <c r="A727" s="80" t="s">
        <v>2777</v>
      </c>
      <c r="B727" t="s">
        <v>1373</v>
      </c>
      <c r="C727" t="s">
        <v>2778</v>
      </c>
      <c r="D727" t="s">
        <v>148</v>
      </c>
      <c r="E727" t="s">
        <v>206</v>
      </c>
      <c r="F727" t="s">
        <v>25</v>
      </c>
      <c r="G727" t="s">
        <v>2317</v>
      </c>
      <c r="H727" t="s">
        <v>128</v>
      </c>
      <c r="I727" s="80" t="s">
        <v>2387</v>
      </c>
      <c r="J727" s="80" t="s">
        <v>2242</v>
      </c>
      <c r="K727" t="s">
        <v>131</v>
      </c>
      <c r="L727" t="s">
        <v>129</v>
      </c>
      <c r="M727" t="s">
        <v>129</v>
      </c>
      <c r="N727" t="s">
        <v>129</v>
      </c>
      <c r="O727" s="54">
        <v>45088.679350590275</v>
      </c>
      <c r="P727" s="54">
        <v>45271.536446967591</v>
      </c>
      <c r="Q727" s="2">
        <v>45019</v>
      </c>
      <c r="R727" s="2">
        <v>45019</v>
      </c>
      <c r="S727" s="2">
        <v>45047</v>
      </c>
      <c r="T727" s="2">
        <v>45260</v>
      </c>
      <c r="U727" s="2">
        <v>45245</v>
      </c>
      <c r="V727" s="2">
        <v>45271</v>
      </c>
      <c r="W727">
        <f t="shared" si="44"/>
        <v>6</v>
      </c>
      <c r="X727">
        <f t="shared" si="45"/>
        <v>2023</v>
      </c>
      <c r="Y727">
        <f t="shared" si="46"/>
        <v>12</v>
      </c>
      <c r="Z727">
        <f t="shared" si="47"/>
        <v>2023</v>
      </c>
    </row>
    <row r="728" spans="1:26" x14ac:dyDescent="0.25">
      <c r="A728" s="80" t="s">
        <v>1266</v>
      </c>
      <c r="B728" t="s">
        <v>124</v>
      </c>
      <c r="C728" t="s">
        <v>1267</v>
      </c>
      <c r="D728" t="s">
        <v>148</v>
      </c>
      <c r="E728" t="s">
        <v>416</v>
      </c>
      <c r="F728" t="s">
        <v>2727</v>
      </c>
      <c r="G728" t="s">
        <v>1088</v>
      </c>
      <c r="H728" t="s">
        <v>128</v>
      </c>
      <c r="I728" t="s">
        <v>129</v>
      </c>
      <c r="J728" s="80" t="s">
        <v>1032</v>
      </c>
      <c r="K728" t="s">
        <v>720</v>
      </c>
      <c r="L728" t="s">
        <v>129</v>
      </c>
      <c r="M728" t="s">
        <v>129</v>
      </c>
      <c r="N728" t="s">
        <v>129</v>
      </c>
      <c r="O728" s="54">
        <v>45083.74481866898</v>
      </c>
      <c r="P728" s="54">
        <v>45181.701640578707</v>
      </c>
      <c r="Q728" s="2">
        <v>44986</v>
      </c>
      <c r="R728" s="2">
        <v>45291</v>
      </c>
      <c r="S728" s="2">
        <v>44986</v>
      </c>
      <c r="T728" s="2">
        <v>45291</v>
      </c>
      <c r="U728" s="2">
        <v>45100</v>
      </c>
      <c r="V728" s="2">
        <v>45181</v>
      </c>
      <c r="W728">
        <f t="shared" si="44"/>
        <v>6</v>
      </c>
      <c r="X728">
        <f t="shared" si="45"/>
        <v>2023</v>
      </c>
      <c r="Y728">
        <f t="shared" si="46"/>
        <v>9</v>
      </c>
      <c r="Z728">
        <f t="shared" si="47"/>
        <v>2023</v>
      </c>
    </row>
    <row r="729" spans="1:26" x14ac:dyDescent="0.25">
      <c r="A729" s="80" t="s">
        <v>2779</v>
      </c>
      <c r="B729" t="s">
        <v>1373</v>
      </c>
      <c r="C729" t="s">
        <v>1058</v>
      </c>
      <c r="D729" t="s">
        <v>148</v>
      </c>
      <c r="E729" t="s">
        <v>416</v>
      </c>
      <c r="F729" t="s">
        <v>2681</v>
      </c>
      <c r="G729" t="s">
        <v>1088</v>
      </c>
      <c r="H729" t="s">
        <v>128</v>
      </c>
      <c r="I729" s="80" t="s">
        <v>1060</v>
      </c>
      <c r="J729" s="80" t="s">
        <v>2270</v>
      </c>
      <c r="K729" t="s">
        <v>720</v>
      </c>
      <c r="L729" t="s">
        <v>129</v>
      </c>
      <c r="M729" t="s">
        <v>129</v>
      </c>
      <c r="N729" t="s">
        <v>129</v>
      </c>
      <c r="O729" s="54">
        <v>45083.595772256944</v>
      </c>
      <c r="P729" s="54">
        <v>45181.507926956016</v>
      </c>
      <c r="Q729" s="2">
        <v>45127</v>
      </c>
      <c r="R729" s="2">
        <v>45162</v>
      </c>
      <c r="S729" s="2">
        <v>45127</v>
      </c>
      <c r="T729" s="2">
        <v>45162</v>
      </c>
      <c r="U729" s="2">
        <v>45127</v>
      </c>
      <c r="V729" s="2">
        <v>45181</v>
      </c>
      <c r="W729">
        <f t="shared" si="44"/>
        <v>6</v>
      </c>
      <c r="X729">
        <f t="shared" si="45"/>
        <v>2023</v>
      </c>
      <c r="Y729">
        <f t="shared" si="46"/>
        <v>9</v>
      </c>
      <c r="Z729">
        <f t="shared" si="47"/>
        <v>2023</v>
      </c>
    </row>
    <row r="730" spans="1:26" x14ac:dyDescent="0.25">
      <c r="A730" s="80" t="s">
        <v>2780</v>
      </c>
      <c r="B730" t="s">
        <v>1373</v>
      </c>
      <c r="C730" t="s">
        <v>2781</v>
      </c>
      <c r="D730" t="s">
        <v>148</v>
      </c>
      <c r="E730" t="s">
        <v>416</v>
      </c>
      <c r="F730" t="s">
        <v>2727</v>
      </c>
      <c r="G730" t="s">
        <v>1104</v>
      </c>
      <c r="H730" t="s">
        <v>128</v>
      </c>
      <c r="I730" s="80" t="s">
        <v>1108</v>
      </c>
      <c r="J730" s="80" t="s">
        <v>970</v>
      </c>
      <c r="K730" t="s">
        <v>720</v>
      </c>
      <c r="L730" t="s">
        <v>129</v>
      </c>
      <c r="M730" t="s">
        <v>129</v>
      </c>
      <c r="N730" t="s">
        <v>129</v>
      </c>
      <c r="O730" s="54">
        <v>45083.571580520831</v>
      </c>
      <c r="P730" s="54">
        <v>45176.480460856481</v>
      </c>
      <c r="Q730" s="2">
        <v>45099</v>
      </c>
      <c r="R730" s="2">
        <v>45127</v>
      </c>
      <c r="S730" s="2">
        <v>45099</v>
      </c>
      <c r="T730" s="2">
        <v>45127</v>
      </c>
      <c r="U730" s="2">
        <v>45118</v>
      </c>
      <c r="V730" s="2">
        <v>45176</v>
      </c>
      <c r="W730">
        <f t="shared" si="44"/>
        <v>6</v>
      </c>
      <c r="X730">
        <f t="shared" si="45"/>
        <v>2023</v>
      </c>
      <c r="Y730">
        <f t="shared" si="46"/>
        <v>9</v>
      </c>
      <c r="Z730">
        <f t="shared" si="47"/>
        <v>2023</v>
      </c>
    </row>
    <row r="731" spans="1:26" x14ac:dyDescent="0.25">
      <c r="A731" s="80" t="s">
        <v>2782</v>
      </c>
      <c r="B731" t="s">
        <v>1373</v>
      </c>
      <c r="C731" t="s">
        <v>2783</v>
      </c>
      <c r="D731" t="s">
        <v>148</v>
      </c>
      <c r="E731" t="s">
        <v>950</v>
      </c>
      <c r="F731" t="s">
        <v>2727</v>
      </c>
      <c r="G731" t="s">
        <v>1077</v>
      </c>
      <c r="H731" t="s">
        <v>128</v>
      </c>
      <c r="I731" s="80" t="s">
        <v>1108</v>
      </c>
      <c r="J731" s="80" t="s">
        <v>970</v>
      </c>
      <c r="K731" t="s">
        <v>720</v>
      </c>
      <c r="L731" t="s">
        <v>129</v>
      </c>
      <c r="M731" t="s">
        <v>129</v>
      </c>
      <c r="N731" t="s">
        <v>129</v>
      </c>
      <c r="O731" s="54">
        <v>45083.569599386574</v>
      </c>
      <c r="P731" s="54">
        <v>45176.481369050925</v>
      </c>
      <c r="Q731" s="2">
        <v>45099</v>
      </c>
      <c r="R731" s="2">
        <v>45127</v>
      </c>
      <c r="S731" s="2">
        <v>45099</v>
      </c>
      <c r="T731" s="2">
        <v>45127</v>
      </c>
      <c r="U731" s="2">
        <v>45114</v>
      </c>
      <c r="V731" s="2">
        <v>45176</v>
      </c>
      <c r="W731">
        <f t="shared" si="44"/>
        <v>6</v>
      </c>
      <c r="X731">
        <f t="shared" si="45"/>
        <v>2023</v>
      </c>
      <c r="Y731">
        <f t="shared" si="46"/>
        <v>9</v>
      </c>
      <c r="Z731">
        <f t="shared" si="47"/>
        <v>2023</v>
      </c>
    </row>
    <row r="732" spans="1:26" x14ac:dyDescent="0.25">
      <c r="A732" s="80" t="s">
        <v>2784</v>
      </c>
      <c r="B732" t="s">
        <v>1373</v>
      </c>
      <c r="C732" t="s">
        <v>2785</v>
      </c>
      <c r="D732" t="s">
        <v>148</v>
      </c>
      <c r="E732" t="s">
        <v>288</v>
      </c>
      <c r="F732" t="s">
        <v>1256</v>
      </c>
      <c r="G732" t="s">
        <v>1104</v>
      </c>
      <c r="H732" t="s">
        <v>128</v>
      </c>
      <c r="I732" s="80" t="s">
        <v>1108</v>
      </c>
      <c r="J732" s="80" t="s">
        <v>970</v>
      </c>
      <c r="K732" t="s">
        <v>720</v>
      </c>
      <c r="L732" t="s">
        <v>129</v>
      </c>
      <c r="M732" t="s">
        <v>129</v>
      </c>
      <c r="N732" t="s">
        <v>129</v>
      </c>
      <c r="O732" s="54">
        <v>45083.569352789353</v>
      </c>
      <c r="P732" s="54">
        <v>45132.097887511576</v>
      </c>
      <c r="Q732" s="2">
        <v>45127</v>
      </c>
      <c r="R732" s="2">
        <v>45127</v>
      </c>
      <c r="S732" s="2">
        <v>45099</v>
      </c>
      <c r="T732" s="2">
        <v>45099</v>
      </c>
      <c r="U732" s="2">
        <v>45103</v>
      </c>
      <c r="V732" s="2">
        <v>45132</v>
      </c>
      <c r="W732">
        <f t="shared" si="44"/>
        <v>6</v>
      </c>
      <c r="X732">
        <f t="shared" si="45"/>
        <v>2023</v>
      </c>
      <c r="Y732">
        <f t="shared" si="46"/>
        <v>7</v>
      </c>
      <c r="Z732">
        <f t="shared" si="47"/>
        <v>2023</v>
      </c>
    </row>
    <row r="733" spans="1:26" x14ac:dyDescent="0.25">
      <c r="A733" s="80" t="s">
        <v>2786</v>
      </c>
      <c r="B733" t="s">
        <v>1373</v>
      </c>
      <c r="C733" t="s">
        <v>2787</v>
      </c>
      <c r="D733" t="s">
        <v>148</v>
      </c>
      <c r="E733" t="s">
        <v>127</v>
      </c>
      <c r="F733" t="s">
        <v>1256</v>
      </c>
      <c r="G733" t="s">
        <v>1088</v>
      </c>
      <c r="H733" t="s">
        <v>128</v>
      </c>
      <c r="I733" s="80" t="s">
        <v>1078</v>
      </c>
      <c r="J733" s="80" t="s">
        <v>970</v>
      </c>
      <c r="K733" t="s">
        <v>720</v>
      </c>
      <c r="L733" t="s">
        <v>129</v>
      </c>
      <c r="M733" t="s">
        <v>129</v>
      </c>
      <c r="N733" t="s">
        <v>129</v>
      </c>
      <c r="O733" s="54">
        <v>45082.62485547454</v>
      </c>
      <c r="P733" s="54">
        <v>45132.097887523145</v>
      </c>
      <c r="Q733" s="2">
        <v>45099</v>
      </c>
      <c r="R733" s="2">
        <v>45127</v>
      </c>
      <c r="S733" s="2">
        <v>45099</v>
      </c>
      <c r="T733" s="2">
        <v>45127</v>
      </c>
      <c r="U733" s="2">
        <v>45100</v>
      </c>
      <c r="V733" s="2">
        <v>45132</v>
      </c>
      <c r="W733">
        <f t="shared" si="44"/>
        <v>6</v>
      </c>
      <c r="X733">
        <f t="shared" si="45"/>
        <v>2023</v>
      </c>
      <c r="Y733">
        <f t="shared" si="46"/>
        <v>7</v>
      </c>
      <c r="Z733">
        <f t="shared" si="47"/>
        <v>2023</v>
      </c>
    </row>
    <row r="734" spans="1:26" x14ac:dyDescent="0.25">
      <c r="A734" s="80" t="s">
        <v>2788</v>
      </c>
      <c r="B734" t="s">
        <v>1373</v>
      </c>
      <c r="C734" t="s">
        <v>2789</v>
      </c>
      <c r="D734" t="s">
        <v>148</v>
      </c>
      <c r="E734" t="s">
        <v>288</v>
      </c>
      <c r="F734" t="s">
        <v>1256</v>
      </c>
      <c r="G734" t="s">
        <v>1088</v>
      </c>
      <c r="H734" t="s">
        <v>128</v>
      </c>
      <c r="I734" s="80" t="s">
        <v>1078</v>
      </c>
      <c r="J734" s="80" t="s">
        <v>970</v>
      </c>
      <c r="K734" t="s">
        <v>720</v>
      </c>
      <c r="L734" t="s">
        <v>129</v>
      </c>
      <c r="M734" t="s">
        <v>129</v>
      </c>
      <c r="N734" t="s">
        <v>129</v>
      </c>
      <c r="O734" s="54">
        <v>45082.622298472219</v>
      </c>
      <c r="P734" s="54">
        <v>45132.097891851852</v>
      </c>
      <c r="Q734" s="2">
        <v>45099</v>
      </c>
      <c r="R734" s="2">
        <v>45127</v>
      </c>
      <c r="S734" s="2">
        <v>45099</v>
      </c>
      <c r="T734" s="2">
        <v>45127</v>
      </c>
      <c r="U734" s="2">
        <v>45100</v>
      </c>
      <c r="V734" s="2">
        <v>45132</v>
      </c>
      <c r="W734">
        <f t="shared" si="44"/>
        <v>6</v>
      </c>
      <c r="X734">
        <f t="shared" si="45"/>
        <v>2023</v>
      </c>
      <c r="Y734">
        <f t="shared" si="46"/>
        <v>7</v>
      </c>
      <c r="Z734">
        <f t="shared" si="47"/>
        <v>2023</v>
      </c>
    </row>
    <row r="735" spans="1:26" x14ac:dyDescent="0.25">
      <c r="A735" s="80" t="s">
        <v>2790</v>
      </c>
      <c r="B735" t="s">
        <v>1373</v>
      </c>
      <c r="C735" t="s">
        <v>2791</v>
      </c>
      <c r="D735" t="s">
        <v>148</v>
      </c>
      <c r="E735" t="s">
        <v>288</v>
      </c>
      <c r="F735" t="s">
        <v>2727</v>
      </c>
      <c r="G735" t="s">
        <v>1088</v>
      </c>
      <c r="H735" t="s">
        <v>128</v>
      </c>
      <c r="I735" s="80" t="s">
        <v>1060</v>
      </c>
      <c r="J735" s="80" t="s">
        <v>2270</v>
      </c>
      <c r="K735" t="s">
        <v>720</v>
      </c>
      <c r="L735" t="s">
        <v>129</v>
      </c>
      <c r="M735" t="s">
        <v>129</v>
      </c>
      <c r="N735" t="s">
        <v>129</v>
      </c>
      <c r="O735" s="54">
        <v>45078.456529756942</v>
      </c>
      <c r="P735" s="54">
        <v>45176.513211944446</v>
      </c>
      <c r="Q735" s="2">
        <v>45099</v>
      </c>
      <c r="R735" s="2">
        <v>45099</v>
      </c>
      <c r="S735" s="2">
        <v>45099</v>
      </c>
      <c r="T735" s="2">
        <v>45127</v>
      </c>
      <c r="U735" s="2">
        <v>45114</v>
      </c>
      <c r="V735" s="2">
        <v>45176</v>
      </c>
      <c r="W735">
        <f t="shared" si="44"/>
        <v>6</v>
      </c>
      <c r="X735">
        <f t="shared" si="45"/>
        <v>2023</v>
      </c>
      <c r="Y735">
        <f t="shared" si="46"/>
        <v>9</v>
      </c>
      <c r="Z735">
        <f t="shared" si="47"/>
        <v>2023</v>
      </c>
    </row>
    <row r="736" spans="1:26" x14ac:dyDescent="0.25">
      <c r="A736" s="80" t="s">
        <v>2792</v>
      </c>
      <c r="B736" t="s">
        <v>1348</v>
      </c>
      <c r="C736" t="s">
        <v>2793</v>
      </c>
      <c r="D736" t="s">
        <v>148</v>
      </c>
      <c r="E736" t="s">
        <v>416</v>
      </c>
      <c r="F736" t="s">
        <v>2681</v>
      </c>
      <c r="G736" t="s">
        <v>1104</v>
      </c>
      <c r="H736" t="s">
        <v>128</v>
      </c>
      <c r="I736" s="80" t="s">
        <v>2475</v>
      </c>
      <c r="J736" s="80" t="s">
        <v>1100</v>
      </c>
      <c r="K736" t="s">
        <v>720</v>
      </c>
      <c r="L736" t="s">
        <v>129</v>
      </c>
      <c r="M736" t="s">
        <v>129</v>
      </c>
      <c r="N736" t="s">
        <v>129</v>
      </c>
      <c r="O736" s="54">
        <v>45077.513135555557</v>
      </c>
      <c r="P736" s="54">
        <v>45181.507933715278</v>
      </c>
      <c r="Q736" s="2">
        <v>45127</v>
      </c>
      <c r="R736" s="2">
        <v>45162</v>
      </c>
      <c r="S736" s="2">
        <v>45127</v>
      </c>
      <c r="T736" s="2">
        <v>45162</v>
      </c>
      <c r="U736" s="2">
        <v>45128</v>
      </c>
      <c r="V736" s="2">
        <v>45181</v>
      </c>
      <c r="W736">
        <f t="shared" si="44"/>
        <v>5</v>
      </c>
      <c r="X736">
        <f t="shared" si="45"/>
        <v>2023</v>
      </c>
      <c r="Y736">
        <f t="shared" si="46"/>
        <v>9</v>
      </c>
      <c r="Z736">
        <f t="shared" si="47"/>
        <v>2023</v>
      </c>
    </row>
    <row r="737" spans="1:26" x14ac:dyDescent="0.25">
      <c r="A737" s="80" t="s">
        <v>2794</v>
      </c>
      <c r="B737" t="s">
        <v>1348</v>
      </c>
      <c r="C737" t="s">
        <v>2795</v>
      </c>
      <c r="D737" t="s">
        <v>148</v>
      </c>
      <c r="E737" t="s">
        <v>416</v>
      </c>
      <c r="F737" t="s">
        <v>1230</v>
      </c>
      <c r="G737" t="s">
        <v>1077</v>
      </c>
      <c r="H737" t="s">
        <v>128</v>
      </c>
      <c r="I737" s="80" t="s">
        <v>1099</v>
      </c>
      <c r="J737" s="80" t="s">
        <v>1100</v>
      </c>
      <c r="K737" t="s">
        <v>720</v>
      </c>
      <c r="L737" t="s">
        <v>129</v>
      </c>
      <c r="M737" t="s">
        <v>129</v>
      </c>
      <c r="N737" t="s">
        <v>129</v>
      </c>
      <c r="O737" s="54">
        <v>45076.684949456016</v>
      </c>
      <c r="P737" s="54">
        <v>45204.664159016203</v>
      </c>
      <c r="Q737" s="2">
        <v>45141</v>
      </c>
      <c r="R737" s="2">
        <v>45176</v>
      </c>
      <c r="S737" s="2">
        <v>45141</v>
      </c>
      <c r="T737" s="2">
        <v>45176</v>
      </c>
      <c r="U737" s="2">
        <v>45142</v>
      </c>
      <c r="V737" s="2">
        <v>45204</v>
      </c>
      <c r="W737">
        <f t="shared" si="44"/>
        <v>5</v>
      </c>
      <c r="X737">
        <f t="shared" si="45"/>
        <v>2023</v>
      </c>
      <c r="Y737">
        <f t="shared" si="46"/>
        <v>10</v>
      </c>
      <c r="Z737">
        <f t="shared" si="47"/>
        <v>2023</v>
      </c>
    </row>
    <row r="738" spans="1:26" x14ac:dyDescent="0.25">
      <c r="A738" s="80" t="s">
        <v>2796</v>
      </c>
      <c r="B738" t="s">
        <v>1373</v>
      </c>
      <c r="C738" t="s">
        <v>2501</v>
      </c>
      <c r="D738" t="s">
        <v>148</v>
      </c>
      <c r="E738" t="s">
        <v>950</v>
      </c>
      <c r="F738" t="s">
        <v>2489</v>
      </c>
      <c r="G738" t="s">
        <v>1077</v>
      </c>
      <c r="H738" t="s">
        <v>128</v>
      </c>
      <c r="I738" s="80" t="s">
        <v>2332</v>
      </c>
      <c r="J738" s="80" t="s">
        <v>1186</v>
      </c>
      <c r="K738" t="s">
        <v>720</v>
      </c>
      <c r="L738" t="s">
        <v>129</v>
      </c>
      <c r="M738" t="s">
        <v>129</v>
      </c>
      <c r="N738" t="s">
        <v>129</v>
      </c>
      <c r="O738" s="54">
        <v>45075.688274780092</v>
      </c>
      <c r="P738" s="54">
        <v>45246.384989745369</v>
      </c>
      <c r="Q738" s="2">
        <v>45099</v>
      </c>
      <c r="R738" s="2">
        <v>45127</v>
      </c>
      <c r="S738" s="2">
        <v>45099</v>
      </c>
      <c r="T738" s="2">
        <v>45127</v>
      </c>
      <c r="U738" s="2">
        <v>45198</v>
      </c>
      <c r="V738" s="2">
        <v>45246</v>
      </c>
      <c r="W738">
        <f t="shared" si="44"/>
        <v>5</v>
      </c>
      <c r="X738">
        <f t="shared" si="45"/>
        <v>2023</v>
      </c>
      <c r="Y738">
        <f t="shared" si="46"/>
        <v>11</v>
      </c>
      <c r="Z738">
        <f t="shared" si="47"/>
        <v>2023</v>
      </c>
    </row>
    <row r="739" spans="1:26" x14ac:dyDescent="0.25">
      <c r="A739" s="80" t="s">
        <v>2797</v>
      </c>
      <c r="B739" t="s">
        <v>1373</v>
      </c>
      <c r="C739" t="s">
        <v>2798</v>
      </c>
      <c r="D739" t="s">
        <v>148</v>
      </c>
      <c r="E739" t="s">
        <v>211</v>
      </c>
      <c r="F739" t="s">
        <v>2727</v>
      </c>
      <c r="G739" t="s">
        <v>1088</v>
      </c>
      <c r="H739" t="s">
        <v>128</v>
      </c>
      <c r="I739" s="80" t="s">
        <v>1095</v>
      </c>
      <c r="J739" s="80" t="s">
        <v>970</v>
      </c>
      <c r="K739" t="s">
        <v>720</v>
      </c>
      <c r="L739" t="s">
        <v>129</v>
      </c>
      <c r="M739" t="s">
        <v>129</v>
      </c>
      <c r="N739" t="s">
        <v>129</v>
      </c>
      <c r="O739" s="54">
        <v>45075.656366238429</v>
      </c>
      <c r="P739" s="54">
        <v>45176.481748761573</v>
      </c>
      <c r="Q739" s="2">
        <v>45099</v>
      </c>
      <c r="R739" s="2">
        <v>45127</v>
      </c>
      <c r="S739" s="2">
        <v>45099</v>
      </c>
      <c r="T739" s="2">
        <v>45127</v>
      </c>
      <c r="U739" s="2">
        <v>45118</v>
      </c>
      <c r="V739" s="2">
        <v>45176</v>
      </c>
      <c r="W739">
        <f t="shared" si="44"/>
        <v>5</v>
      </c>
      <c r="X739">
        <f t="shared" si="45"/>
        <v>2023</v>
      </c>
      <c r="Y739">
        <f t="shared" si="46"/>
        <v>9</v>
      </c>
      <c r="Z739">
        <f t="shared" si="47"/>
        <v>2023</v>
      </c>
    </row>
    <row r="740" spans="1:26" x14ac:dyDescent="0.25">
      <c r="A740" s="80" t="s">
        <v>2799</v>
      </c>
      <c r="B740" t="s">
        <v>1373</v>
      </c>
      <c r="C740" t="s">
        <v>2800</v>
      </c>
      <c r="D740" t="s">
        <v>148</v>
      </c>
      <c r="E740" t="s">
        <v>211</v>
      </c>
      <c r="F740" t="s">
        <v>2727</v>
      </c>
      <c r="G740" t="s">
        <v>1104</v>
      </c>
      <c r="H740" t="s">
        <v>128</v>
      </c>
      <c r="I740" s="80" t="s">
        <v>1095</v>
      </c>
      <c r="J740" s="80" t="s">
        <v>970</v>
      </c>
      <c r="K740" t="s">
        <v>720</v>
      </c>
      <c r="L740" t="s">
        <v>129</v>
      </c>
      <c r="M740" t="s">
        <v>129</v>
      </c>
      <c r="N740" t="s">
        <v>129</v>
      </c>
      <c r="O740" s="54">
        <v>45075.655036296295</v>
      </c>
      <c r="P740" s="54">
        <v>45176.510157083336</v>
      </c>
      <c r="Q740" s="2">
        <v>45099</v>
      </c>
      <c r="R740" s="2">
        <v>45291</v>
      </c>
      <c r="S740" s="2">
        <v>45099</v>
      </c>
      <c r="T740" s="2">
        <v>45127</v>
      </c>
      <c r="U740" s="2">
        <v>45120</v>
      </c>
      <c r="V740" s="2">
        <v>45176</v>
      </c>
      <c r="W740">
        <f t="shared" si="44"/>
        <v>5</v>
      </c>
      <c r="X740">
        <f t="shared" si="45"/>
        <v>2023</v>
      </c>
      <c r="Y740">
        <f t="shared" si="46"/>
        <v>9</v>
      </c>
      <c r="Z740">
        <f t="shared" si="47"/>
        <v>2023</v>
      </c>
    </row>
    <row r="741" spans="1:26" x14ac:dyDescent="0.25">
      <c r="A741" s="80" t="s">
        <v>2801</v>
      </c>
      <c r="B741" t="s">
        <v>1373</v>
      </c>
      <c r="C741" t="s">
        <v>2802</v>
      </c>
      <c r="D741" t="s">
        <v>148</v>
      </c>
      <c r="E741" t="s">
        <v>127</v>
      </c>
      <c r="F741" t="s">
        <v>2727</v>
      </c>
      <c r="G741" t="s">
        <v>1104</v>
      </c>
      <c r="H741" t="s">
        <v>128</v>
      </c>
      <c r="I741" s="80" t="s">
        <v>1095</v>
      </c>
      <c r="J741" s="80" t="s">
        <v>970</v>
      </c>
      <c r="K741" t="s">
        <v>720</v>
      </c>
      <c r="L741" t="s">
        <v>129</v>
      </c>
      <c r="M741" t="s">
        <v>129</v>
      </c>
      <c r="N741" t="s">
        <v>129</v>
      </c>
      <c r="O741" s="54">
        <v>45075.654351620367</v>
      </c>
      <c r="P741" s="54">
        <v>45132.103071435187</v>
      </c>
      <c r="Q741" s="2">
        <v>45099</v>
      </c>
      <c r="R741" s="2">
        <v>45127</v>
      </c>
      <c r="S741" s="2">
        <v>45099</v>
      </c>
      <c r="T741" s="2">
        <v>45127</v>
      </c>
      <c r="U741" s="2">
        <v>45120</v>
      </c>
      <c r="V741" s="2">
        <v>45132</v>
      </c>
      <c r="W741">
        <f t="shared" si="44"/>
        <v>5</v>
      </c>
      <c r="X741">
        <f t="shared" si="45"/>
        <v>2023</v>
      </c>
      <c r="Y741">
        <f t="shared" si="46"/>
        <v>7</v>
      </c>
      <c r="Z741">
        <f t="shared" si="47"/>
        <v>2023</v>
      </c>
    </row>
    <row r="742" spans="1:26" x14ac:dyDescent="0.25">
      <c r="A742" s="80" t="s">
        <v>2803</v>
      </c>
      <c r="B742" t="s">
        <v>1373</v>
      </c>
      <c r="C742" t="s">
        <v>2804</v>
      </c>
      <c r="D742" t="s">
        <v>148</v>
      </c>
      <c r="E742" t="s">
        <v>950</v>
      </c>
      <c r="F742" t="s">
        <v>2727</v>
      </c>
      <c r="G742" t="s">
        <v>1104</v>
      </c>
      <c r="H742" t="s">
        <v>128</v>
      </c>
      <c r="I742" s="80" t="s">
        <v>1095</v>
      </c>
      <c r="J742" s="80" t="s">
        <v>970</v>
      </c>
      <c r="K742" t="s">
        <v>720</v>
      </c>
      <c r="L742" t="s">
        <v>129</v>
      </c>
      <c r="M742" t="s">
        <v>129</v>
      </c>
      <c r="N742" t="s">
        <v>129</v>
      </c>
      <c r="O742" s="54">
        <v>45075.653284722219</v>
      </c>
      <c r="P742" s="54">
        <v>45176.482092557868</v>
      </c>
      <c r="Q742" s="2">
        <v>45099</v>
      </c>
      <c r="R742" s="2">
        <v>45127</v>
      </c>
      <c r="S742" s="2">
        <v>45098</v>
      </c>
      <c r="T742" s="2">
        <v>45127</v>
      </c>
      <c r="U742" s="2">
        <v>45114</v>
      </c>
      <c r="V742" s="2">
        <v>45176</v>
      </c>
      <c r="W742">
        <f t="shared" si="44"/>
        <v>5</v>
      </c>
      <c r="X742">
        <f t="shared" si="45"/>
        <v>2023</v>
      </c>
      <c r="Y742">
        <f t="shared" si="46"/>
        <v>9</v>
      </c>
      <c r="Z742">
        <f t="shared" si="47"/>
        <v>2023</v>
      </c>
    </row>
    <row r="743" spans="1:26" x14ac:dyDescent="0.25">
      <c r="A743" s="80" t="s">
        <v>2805</v>
      </c>
      <c r="B743" t="s">
        <v>1373</v>
      </c>
      <c r="C743" t="s">
        <v>2806</v>
      </c>
      <c r="D743" t="s">
        <v>148</v>
      </c>
      <c r="E743" t="s">
        <v>288</v>
      </c>
      <c r="F743" t="s">
        <v>1256</v>
      </c>
      <c r="G743" t="s">
        <v>1104</v>
      </c>
      <c r="H743" t="s">
        <v>128</v>
      </c>
      <c r="I743" s="80" t="s">
        <v>1095</v>
      </c>
      <c r="J743" s="80" t="s">
        <v>970</v>
      </c>
      <c r="K743" t="s">
        <v>720</v>
      </c>
      <c r="L743" t="s">
        <v>129</v>
      </c>
      <c r="M743" t="s">
        <v>129</v>
      </c>
      <c r="N743" t="s">
        <v>129</v>
      </c>
      <c r="O743" s="54">
        <v>45075.635724548614</v>
      </c>
      <c r="P743" s="54">
        <v>45132.097893194441</v>
      </c>
      <c r="Q743" s="2">
        <v>45127</v>
      </c>
      <c r="R743" s="2">
        <v>45291</v>
      </c>
      <c r="S743" s="2">
        <v>45099</v>
      </c>
      <c r="T743" s="2">
        <v>45127</v>
      </c>
      <c r="U743" s="2">
        <v>45103</v>
      </c>
      <c r="V743" s="2">
        <v>45132</v>
      </c>
      <c r="W743">
        <f t="shared" si="44"/>
        <v>5</v>
      </c>
      <c r="X743">
        <f t="shared" si="45"/>
        <v>2023</v>
      </c>
      <c r="Y743">
        <f t="shared" si="46"/>
        <v>7</v>
      </c>
      <c r="Z743">
        <f t="shared" si="47"/>
        <v>2023</v>
      </c>
    </row>
    <row r="744" spans="1:26" x14ac:dyDescent="0.25">
      <c r="A744" s="80" t="s">
        <v>2807</v>
      </c>
      <c r="B744" t="s">
        <v>1373</v>
      </c>
      <c r="C744" t="s">
        <v>2808</v>
      </c>
      <c r="D744" t="s">
        <v>148</v>
      </c>
      <c r="E744" t="s">
        <v>135</v>
      </c>
      <c r="F744" t="s">
        <v>2681</v>
      </c>
      <c r="G744" t="s">
        <v>1104</v>
      </c>
      <c r="H744" t="s">
        <v>128</v>
      </c>
      <c r="I744" s="80" t="s">
        <v>1172</v>
      </c>
      <c r="J744" s="80" t="s">
        <v>970</v>
      </c>
      <c r="K744" t="s">
        <v>720</v>
      </c>
      <c r="L744" t="s">
        <v>129</v>
      </c>
      <c r="M744" t="s">
        <v>129</v>
      </c>
      <c r="N744" t="s">
        <v>129</v>
      </c>
      <c r="O744" s="54">
        <v>45075.55561048611</v>
      </c>
      <c r="P744" s="54">
        <v>45181.507952337961</v>
      </c>
      <c r="Q744" s="2">
        <v>45127</v>
      </c>
      <c r="R744" s="2">
        <v>45162</v>
      </c>
      <c r="S744" s="2">
        <v>45127</v>
      </c>
      <c r="T744" s="2">
        <v>45162</v>
      </c>
      <c r="U744" s="2">
        <v>45131</v>
      </c>
      <c r="V744" s="2">
        <v>45181</v>
      </c>
      <c r="W744">
        <f t="shared" si="44"/>
        <v>5</v>
      </c>
      <c r="X744">
        <f t="shared" si="45"/>
        <v>2023</v>
      </c>
      <c r="Y744">
        <f t="shared" si="46"/>
        <v>9</v>
      </c>
      <c r="Z744">
        <f t="shared" si="47"/>
        <v>2023</v>
      </c>
    </row>
    <row r="745" spans="1:26" x14ac:dyDescent="0.25">
      <c r="A745" s="80" t="s">
        <v>2809</v>
      </c>
      <c r="B745" t="s">
        <v>1373</v>
      </c>
      <c r="C745" t="s">
        <v>2810</v>
      </c>
      <c r="D745" t="s">
        <v>148</v>
      </c>
      <c r="E745" t="s">
        <v>127</v>
      </c>
      <c r="F745" t="s">
        <v>1162</v>
      </c>
      <c r="G745" t="s">
        <v>1077</v>
      </c>
      <c r="H745" t="s">
        <v>128</v>
      </c>
      <c r="I745" s="80" t="s">
        <v>1069</v>
      </c>
      <c r="J745" s="80" t="s">
        <v>970</v>
      </c>
      <c r="K745" t="s">
        <v>720</v>
      </c>
      <c r="L745" t="s">
        <v>129</v>
      </c>
      <c r="M745" t="s">
        <v>129</v>
      </c>
      <c r="N745" t="s">
        <v>129</v>
      </c>
      <c r="O745" s="54">
        <v>45075.554291365741</v>
      </c>
      <c r="P745" s="54">
        <v>45246.706623668979</v>
      </c>
      <c r="Q745" s="2">
        <v>45068</v>
      </c>
      <c r="R745" s="2">
        <v>45068</v>
      </c>
      <c r="S745" s="2">
        <v>44986</v>
      </c>
      <c r="T745" s="2">
        <v>45291</v>
      </c>
      <c r="U745" s="2">
        <v>45225</v>
      </c>
      <c r="V745" s="2">
        <v>45246</v>
      </c>
      <c r="W745">
        <f t="shared" si="44"/>
        <v>5</v>
      </c>
      <c r="X745">
        <f t="shared" si="45"/>
        <v>2023</v>
      </c>
      <c r="Y745">
        <f t="shared" si="46"/>
        <v>11</v>
      </c>
      <c r="Z745">
        <f t="shared" si="47"/>
        <v>2023</v>
      </c>
    </row>
    <row r="746" spans="1:26" x14ac:dyDescent="0.25">
      <c r="A746" s="80" t="s">
        <v>2811</v>
      </c>
      <c r="B746" t="s">
        <v>1373</v>
      </c>
      <c r="C746" t="s">
        <v>2812</v>
      </c>
      <c r="D746" t="s">
        <v>148</v>
      </c>
      <c r="E746" t="s">
        <v>127</v>
      </c>
      <c r="F746" t="s">
        <v>1162</v>
      </c>
      <c r="G746" t="s">
        <v>1104</v>
      </c>
      <c r="H746" t="s">
        <v>128</v>
      </c>
      <c r="I746" s="80" t="s">
        <v>1069</v>
      </c>
      <c r="J746" s="80" t="s">
        <v>970</v>
      </c>
      <c r="K746" t="s">
        <v>720</v>
      </c>
      <c r="L746" t="s">
        <v>129</v>
      </c>
      <c r="M746" t="s">
        <v>129</v>
      </c>
      <c r="N746" t="s">
        <v>129</v>
      </c>
      <c r="O746" s="54">
        <v>45075.553548541669</v>
      </c>
      <c r="P746" s="54">
        <v>45246.706666956015</v>
      </c>
      <c r="Q746" s="2">
        <v>45068</v>
      </c>
      <c r="R746" s="2">
        <v>45068</v>
      </c>
      <c r="S746" s="2">
        <v>44986</v>
      </c>
      <c r="T746" s="2">
        <v>45291</v>
      </c>
      <c r="U746" s="2">
        <v>45226</v>
      </c>
      <c r="V746" s="2">
        <v>45246</v>
      </c>
      <c r="W746">
        <f t="shared" si="44"/>
        <v>5</v>
      </c>
      <c r="X746">
        <f t="shared" si="45"/>
        <v>2023</v>
      </c>
      <c r="Y746">
        <f t="shared" si="46"/>
        <v>11</v>
      </c>
      <c r="Z746">
        <f t="shared" si="47"/>
        <v>2023</v>
      </c>
    </row>
    <row r="747" spans="1:26" x14ac:dyDescent="0.25">
      <c r="A747" s="80" t="s">
        <v>2813</v>
      </c>
      <c r="B747" t="s">
        <v>1373</v>
      </c>
      <c r="C747" t="s">
        <v>2814</v>
      </c>
      <c r="D747" t="s">
        <v>148</v>
      </c>
      <c r="E747" t="s">
        <v>135</v>
      </c>
      <c r="F747" t="s">
        <v>1211</v>
      </c>
      <c r="G747" t="s">
        <v>1088</v>
      </c>
      <c r="H747" t="s">
        <v>128</v>
      </c>
      <c r="I747" s="80" t="s">
        <v>1095</v>
      </c>
      <c r="J747" s="80" t="s">
        <v>970</v>
      </c>
      <c r="K747" t="s">
        <v>720</v>
      </c>
      <c r="L747" t="s">
        <v>129</v>
      </c>
      <c r="M747" t="s">
        <v>129</v>
      </c>
      <c r="N747" t="s">
        <v>129</v>
      </c>
      <c r="O747" s="54">
        <v>45075.515261412038</v>
      </c>
      <c r="P747" s="54">
        <v>45215.510465277781</v>
      </c>
      <c r="Q747" s="2">
        <v>45141</v>
      </c>
      <c r="R747" s="2">
        <v>45176</v>
      </c>
      <c r="S747" s="2">
        <v>45141</v>
      </c>
      <c r="T747" s="2">
        <v>45176</v>
      </c>
      <c r="U747" s="2">
        <v>45173</v>
      </c>
      <c r="V747" s="2">
        <v>45215</v>
      </c>
      <c r="W747">
        <f t="shared" si="44"/>
        <v>5</v>
      </c>
      <c r="X747">
        <f t="shared" si="45"/>
        <v>2023</v>
      </c>
      <c r="Y747">
        <f t="shared" si="46"/>
        <v>10</v>
      </c>
      <c r="Z747">
        <f t="shared" si="47"/>
        <v>2023</v>
      </c>
    </row>
    <row r="748" spans="1:26" x14ac:dyDescent="0.25">
      <c r="A748" s="80" t="s">
        <v>2815</v>
      </c>
      <c r="B748" t="s">
        <v>1373</v>
      </c>
      <c r="C748" t="s">
        <v>2816</v>
      </c>
      <c r="D748" t="s">
        <v>148</v>
      </c>
      <c r="E748" t="s">
        <v>135</v>
      </c>
      <c r="F748" t="s">
        <v>1249</v>
      </c>
      <c r="G748" t="s">
        <v>1104</v>
      </c>
      <c r="H748" t="s">
        <v>128</v>
      </c>
      <c r="I748" s="80" t="s">
        <v>1095</v>
      </c>
      <c r="J748" s="80" t="s">
        <v>970</v>
      </c>
      <c r="K748" t="s">
        <v>720</v>
      </c>
      <c r="L748" t="s">
        <v>129</v>
      </c>
      <c r="M748" t="s">
        <v>129</v>
      </c>
      <c r="N748" t="s">
        <v>129</v>
      </c>
      <c r="O748" s="54">
        <v>45075.514637199078</v>
      </c>
      <c r="P748" s="54">
        <v>45204.664626319442</v>
      </c>
      <c r="Q748" s="2">
        <v>45141</v>
      </c>
      <c r="R748" s="2">
        <v>45176</v>
      </c>
      <c r="S748" s="2">
        <v>45141</v>
      </c>
      <c r="T748" s="2">
        <v>45176</v>
      </c>
      <c r="U748" s="2">
        <v>45156</v>
      </c>
      <c r="V748" s="2">
        <v>45204</v>
      </c>
      <c r="W748">
        <f t="shared" si="44"/>
        <v>5</v>
      </c>
      <c r="X748">
        <f t="shared" si="45"/>
        <v>2023</v>
      </c>
      <c r="Y748">
        <f t="shared" si="46"/>
        <v>10</v>
      </c>
      <c r="Z748">
        <f t="shared" si="47"/>
        <v>2023</v>
      </c>
    </row>
    <row r="749" spans="1:26" x14ac:dyDescent="0.25">
      <c r="A749" s="80" t="s">
        <v>2817</v>
      </c>
      <c r="B749" t="s">
        <v>1373</v>
      </c>
      <c r="C749" t="s">
        <v>2818</v>
      </c>
      <c r="D749" t="s">
        <v>148</v>
      </c>
      <c r="E749" t="s">
        <v>288</v>
      </c>
      <c r="F749" t="s">
        <v>2727</v>
      </c>
      <c r="G749" t="s">
        <v>1088</v>
      </c>
      <c r="H749" t="s">
        <v>128</v>
      </c>
      <c r="I749" s="80" t="s">
        <v>1060</v>
      </c>
      <c r="J749" s="80" t="s">
        <v>2270</v>
      </c>
      <c r="K749" t="s">
        <v>720</v>
      </c>
      <c r="L749" t="s">
        <v>129</v>
      </c>
      <c r="M749" t="s">
        <v>129</v>
      </c>
      <c r="N749" t="s">
        <v>129</v>
      </c>
      <c r="O749" s="54">
        <v>45075.474759375</v>
      </c>
      <c r="P749" s="54">
        <v>45176.512887268516</v>
      </c>
      <c r="Q749" s="2">
        <v>45099</v>
      </c>
      <c r="R749" s="2">
        <v>45127</v>
      </c>
      <c r="S749" s="2">
        <v>45099</v>
      </c>
      <c r="T749" s="2">
        <v>45127</v>
      </c>
      <c r="U749" s="2">
        <v>45114</v>
      </c>
      <c r="V749" s="2">
        <v>45176</v>
      </c>
      <c r="W749">
        <f t="shared" si="44"/>
        <v>5</v>
      </c>
      <c r="X749">
        <f t="shared" si="45"/>
        <v>2023</v>
      </c>
      <c r="Y749">
        <f t="shared" si="46"/>
        <v>9</v>
      </c>
      <c r="Z749">
        <f t="shared" si="47"/>
        <v>2023</v>
      </c>
    </row>
    <row r="750" spans="1:26" x14ac:dyDescent="0.25">
      <c r="A750" s="80" t="s">
        <v>2819</v>
      </c>
      <c r="B750" t="s">
        <v>1373</v>
      </c>
      <c r="C750" t="s">
        <v>2820</v>
      </c>
      <c r="D750" t="s">
        <v>148</v>
      </c>
      <c r="E750" t="s">
        <v>211</v>
      </c>
      <c r="F750" t="s">
        <v>2489</v>
      </c>
      <c r="G750" t="s">
        <v>1088</v>
      </c>
      <c r="H750" t="s">
        <v>128</v>
      </c>
      <c r="I750" s="80" t="s">
        <v>1078</v>
      </c>
      <c r="J750" s="80" t="s">
        <v>970</v>
      </c>
      <c r="K750" t="s">
        <v>720</v>
      </c>
      <c r="L750" t="s">
        <v>129</v>
      </c>
      <c r="M750" t="s">
        <v>129</v>
      </c>
      <c r="N750" t="s">
        <v>129</v>
      </c>
      <c r="O750" s="54">
        <v>45075.466190150466</v>
      </c>
      <c r="P750" s="54">
        <v>45246.384987361111</v>
      </c>
      <c r="Q750" s="2">
        <v>45127</v>
      </c>
      <c r="R750" s="2">
        <v>45162</v>
      </c>
      <c r="S750" s="2">
        <v>45127</v>
      </c>
      <c r="T750" s="2">
        <v>45162</v>
      </c>
      <c r="U750" s="2">
        <v>45190</v>
      </c>
      <c r="V750" s="2">
        <v>45246</v>
      </c>
      <c r="W750">
        <f t="shared" si="44"/>
        <v>5</v>
      </c>
      <c r="X750">
        <f t="shared" si="45"/>
        <v>2023</v>
      </c>
      <c r="Y750">
        <f t="shared" si="46"/>
        <v>11</v>
      </c>
      <c r="Z750">
        <f t="shared" si="47"/>
        <v>2023</v>
      </c>
    </row>
    <row r="751" spans="1:26" x14ac:dyDescent="0.25">
      <c r="A751" s="80" t="s">
        <v>2821</v>
      </c>
      <c r="B751" t="s">
        <v>1373</v>
      </c>
      <c r="C751" t="s">
        <v>2822</v>
      </c>
      <c r="D751" t="s">
        <v>148</v>
      </c>
      <c r="E751" t="s">
        <v>211</v>
      </c>
      <c r="F751" t="s">
        <v>1249</v>
      </c>
      <c r="G751" t="s">
        <v>1104</v>
      </c>
      <c r="H751" t="s">
        <v>128</v>
      </c>
      <c r="I751" s="80" t="s">
        <v>1078</v>
      </c>
      <c r="J751" s="80" t="s">
        <v>970</v>
      </c>
      <c r="K751" t="s">
        <v>720</v>
      </c>
      <c r="L751" t="s">
        <v>129</v>
      </c>
      <c r="M751" t="s">
        <v>129</v>
      </c>
      <c r="N751" t="s">
        <v>129</v>
      </c>
      <c r="O751" s="54">
        <v>45075.465872337962</v>
      </c>
      <c r="P751" s="54">
        <v>45204.664647002312</v>
      </c>
      <c r="Q751" s="2">
        <v>45114</v>
      </c>
      <c r="R751" s="2">
        <v>45162</v>
      </c>
      <c r="S751" s="2">
        <v>45141</v>
      </c>
      <c r="T751" s="2">
        <v>45176</v>
      </c>
      <c r="U751" s="2">
        <v>45156</v>
      </c>
      <c r="V751" s="2">
        <v>45204</v>
      </c>
      <c r="W751">
        <f t="shared" si="44"/>
        <v>5</v>
      </c>
      <c r="X751">
        <f t="shared" si="45"/>
        <v>2023</v>
      </c>
      <c r="Y751">
        <f t="shared" si="46"/>
        <v>10</v>
      </c>
      <c r="Z751">
        <f t="shared" si="47"/>
        <v>2023</v>
      </c>
    </row>
    <row r="752" spans="1:26" x14ac:dyDescent="0.25">
      <c r="A752" s="80" t="s">
        <v>2823</v>
      </c>
      <c r="B752" t="s">
        <v>1373</v>
      </c>
      <c r="C752" t="s">
        <v>2824</v>
      </c>
      <c r="D752" t="s">
        <v>148</v>
      </c>
      <c r="E752" t="s">
        <v>211</v>
      </c>
      <c r="F752" t="s">
        <v>1087</v>
      </c>
      <c r="G752" t="s">
        <v>1104</v>
      </c>
      <c r="H752" t="s">
        <v>128</v>
      </c>
      <c r="I752" s="80" t="s">
        <v>1078</v>
      </c>
      <c r="J752" s="80" t="s">
        <v>970</v>
      </c>
      <c r="K752" t="s">
        <v>720</v>
      </c>
      <c r="L752" t="s">
        <v>129</v>
      </c>
      <c r="M752" t="s">
        <v>129</v>
      </c>
      <c r="N752" t="s">
        <v>129</v>
      </c>
      <c r="O752" s="54">
        <v>45075.464428206018</v>
      </c>
      <c r="P752" s="54">
        <v>45274.514750277776</v>
      </c>
      <c r="Q752" s="2">
        <v>45057</v>
      </c>
      <c r="R752" s="2">
        <v>45091</v>
      </c>
      <c r="S752" s="2">
        <v>45057</v>
      </c>
      <c r="T752" s="2">
        <v>45091</v>
      </c>
      <c r="U752" s="2">
        <v>45254</v>
      </c>
      <c r="V752" s="2">
        <v>45274</v>
      </c>
      <c r="W752">
        <f t="shared" si="44"/>
        <v>5</v>
      </c>
      <c r="X752">
        <f t="shared" si="45"/>
        <v>2023</v>
      </c>
      <c r="Y752">
        <f t="shared" si="46"/>
        <v>12</v>
      </c>
      <c r="Z752">
        <f t="shared" si="47"/>
        <v>2023</v>
      </c>
    </row>
    <row r="753" spans="1:26" x14ac:dyDescent="0.25">
      <c r="A753" s="80" t="s">
        <v>2825</v>
      </c>
      <c r="B753" t="s">
        <v>1373</v>
      </c>
      <c r="C753" t="s">
        <v>2826</v>
      </c>
      <c r="D753" t="s">
        <v>148</v>
      </c>
      <c r="E753" t="s">
        <v>127</v>
      </c>
      <c r="F753" t="s">
        <v>1151</v>
      </c>
      <c r="G753" t="s">
        <v>1104</v>
      </c>
      <c r="H753" t="s">
        <v>128</v>
      </c>
      <c r="I753" s="80" t="s">
        <v>1078</v>
      </c>
      <c r="J753" s="80" t="s">
        <v>1186</v>
      </c>
      <c r="K753" t="s">
        <v>720</v>
      </c>
      <c r="L753" t="s">
        <v>129</v>
      </c>
      <c r="M753" t="s">
        <v>129</v>
      </c>
      <c r="N753" t="s">
        <v>129</v>
      </c>
      <c r="O753" s="54">
        <v>45075.454955439818</v>
      </c>
      <c r="P753" s="54">
        <v>45252.410068969904</v>
      </c>
      <c r="Q753" s="2">
        <v>45127</v>
      </c>
      <c r="R753" s="2">
        <v>45162</v>
      </c>
      <c r="S753" s="2">
        <v>45127</v>
      </c>
      <c r="T753" s="2">
        <v>45162</v>
      </c>
      <c r="U753" s="2">
        <v>45212</v>
      </c>
      <c r="V753" s="2">
        <v>45252</v>
      </c>
      <c r="W753">
        <f t="shared" si="44"/>
        <v>5</v>
      </c>
      <c r="X753">
        <f t="shared" si="45"/>
        <v>2023</v>
      </c>
      <c r="Y753">
        <f t="shared" si="46"/>
        <v>11</v>
      </c>
      <c r="Z753">
        <f t="shared" si="47"/>
        <v>2023</v>
      </c>
    </row>
    <row r="754" spans="1:26" x14ac:dyDescent="0.25">
      <c r="A754" s="80" t="s">
        <v>2827</v>
      </c>
      <c r="B754" t="s">
        <v>1373</v>
      </c>
      <c r="C754" t="s">
        <v>2828</v>
      </c>
      <c r="D754" t="s">
        <v>148</v>
      </c>
      <c r="E754" t="s">
        <v>127</v>
      </c>
      <c r="F754" t="s">
        <v>1127</v>
      </c>
      <c r="G754" t="s">
        <v>1104</v>
      </c>
      <c r="H754" t="s">
        <v>128</v>
      </c>
      <c r="I754" s="80" t="s">
        <v>1078</v>
      </c>
      <c r="J754" s="80" t="s">
        <v>970</v>
      </c>
      <c r="K754" t="s">
        <v>720</v>
      </c>
      <c r="L754" t="s">
        <v>129</v>
      </c>
      <c r="M754" t="s">
        <v>129</v>
      </c>
      <c r="N754" t="s">
        <v>129</v>
      </c>
      <c r="O754" s="54">
        <v>45075.454597268515</v>
      </c>
      <c r="P754" s="54">
        <v>45274.514753946758</v>
      </c>
      <c r="Q754" s="2">
        <v>45057</v>
      </c>
      <c r="R754" s="2">
        <v>45091</v>
      </c>
      <c r="S754" s="2">
        <v>45057</v>
      </c>
      <c r="T754" s="2">
        <v>45091</v>
      </c>
      <c r="U754" s="2">
        <v>45239</v>
      </c>
      <c r="V754" s="2">
        <v>45274</v>
      </c>
      <c r="W754">
        <f t="shared" si="44"/>
        <v>5</v>
      </c>
      <c r="X754">
        <f t="shared" si="45"/>
        <v>2023</v>
      </c>
      <c r="Y754">
        <f t="shared" si="46"/>
        <v>12</v>
      </c>
      <c r="Z754">
        <f t="shared" si="47"/>
        <v>2023</v>
      </c>
    </row>
    <row r="755" spans="1:26" x14ac:dyDescent="0.25">
      <c r="A755" s="80" t="s">
        <v>2829</v>
      </c>
      <c r="B755" t="s">
        <v>1373</v>
      </c>
      <c r="C755" t="s">
        <v>2830</v>
      </c>
      <c r="D755" t="s">
        <v>148</v>
      </c>
      <c r="E755" t="s">
        <v>127</v>
      </c>
      <c r="F755" t="s">
        <v>1230</v>
      </c>
      <c r="G755" t="s">
        <v>1104</v>
      </c>
      <c r="H755" t="s">
        <v>128</v>
      </c>
      <c r="I755" s="80" t="s">
        <v>1078</v>
      </c>
      <c r="J755" s="80" t="s">
        <v>970</v>
      </c>
      <c r="K755" t="s">
        <v>720</v>
      </c>
      <c r="L755" t="s">
        <v>129</v>
      </c>
      <c r="M755" t="s">
        <v>129</v>
      </c>
      <c r="N755" t="s">
        <v>129</v>
      </c>
      <c r="O755" s="54">
        <v>45075.454209861113</v>
      </c>
      <c r="P755" s="54">
        <v>45181.508318078704</v>
      </c>
      <c r="Q755" s="2">
        <v>45141</v>
      </c>
      <c r="R755" s="2">
        <v>45176</v>
      </c>
      <c r="S755" s="2">
        <v>45141</v>
      </c>
      <c r="T755" s="2">
        <v>45176</v>
      </c>
      <c r="U755" s="2">
        <v>45142</v>
      </c>
      <c r="V755" s="2">
        <v>45181</v>
      </c>
      <c r="W755">
        <f t="shared" si="44"/>
        <v>5</v>
      </c>
      <c r="X755">
        <f t="shared" si="45"/>
        <v>2023</v>
      </c>
      <c r="Y755">
        <f t="shared" si="46"/>
        <v>9</v>
      </c>
      <c r="Z755">
        <f t="shared" si="47"/>
        <v>2023</v>
      </c>
    </row>
    <row r="756" spans="1:26" x14ac:dyDescent="0.25">
      <c r="A756" s="80" t="s">
        <v>2831</v>
      </c>
      <c r="B756" t="s">
        <v>1373</v>
      </c>
      <c r="C756" t="s">
        <v>2832</v>
      </c>
      <c r="D756" t="s">
        <v>148</v>
      </c>
      <c r="E756" t="s">
        <v>288</v>
      </c>
      <c r="F756" t="s">
        <v>1230</v>
      </c>
      <c r="G756" t="s">
        <v>1104</v>
      </c>
      <c r="H756" t="s">
        <v>128</v>
      </c>
      <c r="I756" s="80" t="s">
        <v>1078</v>
      </c>
      <c r="J756" s="80" t="s">
        <v>970</v>
      </c>
      <c r="K756" t="s">
        <v>720</v>
      </c>
      <c r="L756" t="s">
        <v>129</v>
      </c>
      <c r="M756" t="s">
        <v>129</v>
      </c>
      <c r="N756" t="s">
        <v>129</v>
      </c>
      <c r="O756" s="54">
        <v>45075.453262499999</v>
      </c>
      <c r="P756" s="54">
        <v>45184.517626354165</v>
      </c>
      <c r="Q756" s="2">
        <v>45141</v>
      </c>
      <c r="R756" s="2">
        <v>45176</v>
      </c>
      <c r="S756" s="2">
        <v>45141</v>
      </c>
      <c r="T756" s="2">
        <v>45176</v>
      </c>
      <c r="U756" s="2">
        <v>45142</v>
      </c>
      <c r="V756" s="2">
        <v>45184</v>
      </c>
      <c r="W756">
        <f t="shared" si="44"/>
        <v>5</v>
      </c>
      <c r="X756">
        <f t="shared" si="45"/>
        <v>2023</v>
      </c>
      <c r="Y756">
        <f t="shared" si="46"/>
        <v>9</v>
      </c>
      <c r="Z756">
        <f t="shared" si="47"/>
        <v>2023</v>
      </c>
    </row>
    <row r="757" spans="1:26" x14ac:dyDescent="0.25">
      <c r="A757" s="80" t="s">
        <v>2833</v>
      </c>
      <c r="B757" t="s">
        <v>1373</v>
      </c>
      <c r="C757" t="s">
        <v>2834</v>
      </c>
      <c r="D757" t="s">
        <v>148</v>
      </c>
      <c r="E757" t="s">
        <v>416</v>
      </c>
      <c r="F757" t="s">
        <v>2681</v>
      </c>
      <c r="G757" t="s">
        <v>1104</v>
      </c>
      <c r="H757" t="s">
        <v>128</v>
      </c>
      <c r="I757" s="80" t="s">
        <v>1078</v>
      </c>
      <c r="J757" s="80" t="s">
        <v>970</v>
      </c>
      <c r="K757" t="s">
        <v>720</v>
      </c>
      <c r="L757" t="s">
        <v>129</v>
      </c>
      <c r="M757" t="s">
        <v>129</v>
      </c>
      <c r="N757" t="s">
        <v>129</v>
      </c>
      <c r="O757" s="54">
        <v>45075.448957349538</v>
      </c>
      <c r="P757" s="54">
        <v>45181.507955219909</v>
      </c>
      <c r="Q757" s="2">
        <v>45127</v>
      </c>
      <c r="R757" s="2">
        <v>45162</v>
      </c>
      <c r="S757" s="2">
        <v>45127</v>
      </c>
      <c r="T757" s="2">
        <v>45162</v>
      </c>
      <c r="U757" s="2">
        <v>45128</v>
      </c>
      <c r="V757" s="2">
        <v>45181</v>
      </c>
      <c r="W757">
        <f t="shared" si="44"/>
        <v>5</v>
      </c>
      <c r="X757">
        <f t="shared" si="45"/>
        <v>2023</v>
      </c>
      <c r="Y757">
        <f t="shared" si="46"/>
        <v>9</v>
      </c>
      <c r="Z757">
        <f t="shared" si="47"/>
        <v>2023</v>
      </c>
    </row>
    <row r="758" spans="1:26" x14ac:dyDescent="0.25">
      <c r="A758" s="80" t="s">
        <v>2835</v>
      </c>
      <c r="B758" t="s">
        <v>1373</v>
      </c>
      <c r="C758" t="s">
        <v>2836</v>
      </c>
      <c r="D758" t="s">
        <v>148</v>
      </c>
      <c r="E758" t="s">
        <v>416</v>
      </c>
      <c r="F758" t="s">
        <v>1256</v>
      </c>
      <c r="G758" t="s">
        <v>1077</v>
      </c>
      <c r="H758" t="s">
        <v>128</v>
      </c>
      <c r="I758" s="80" t="s">
        <v>1078</v>
      </c>
      <c r="J758" s="80" t="s">
        <v>970</v>
      </c>
      <c r="K758" t="s">
        <v>720</v>
      </c>
      <c r="L758" t="s">
        <v>129</v>
      </c>
      <c r="M758" t="s">
        <v>129</v>
      </c>
      <c r="N758" t="s">
        <v>129</v>
      </c>
      <c r="O758" s="54">
        <v>45075.448614097222</v>
      </c>
      <c r="P758" s="54">
        <v>45132.097900219909</v>
      </c>
      <c r="Q758" s="2">
        <v>45099</v>
      </c>
      <c r="R758" s="2">
        <v>45127</v>
      </c>
      <c r="S758" s="2">
        <v>45099</v>
      </c>
      <c r="T758" s="2">
        <v>45127</v>
      </c>
      <c r="U758" s="2">
        <v>45104</v>
      </c>
      <c r="V758" s="2">
        <v>45132</v>
      </c>
      <c r="W758">
        <f t="shared" si="44"/>
        <v>5</v>
      </c>
      <c r="X758">
        <f t="shared" si="45"/>
        <v>2023</v>
      </c>
      <c r="Y758">
        <f t="shared" si="46"/>
        <v>7</v>
      </c>
      <c r="Z758">
        <f t="shared" si="47"/>
        <v>2023</v>
      </c>
    </row>
    <row r="759" spans="1:26" x14ac:dyDescent="0.25">
      <c r="A759" s="80" t="s">
        <v>2837</v>
      </c>
      <c r="B759" t="s">
        <v>1373</v>
      </c>
      <c r="C759" t="s">
        <v>2838</v>
      </c>
      <c r="D759" t="s">
        <v>148</v>
      </c>
      <c r="E759" t="s">
        <v>416</v>
      </c>
      <c r="F759" t="s">
        <v>1256</v>
      </c>
      <c r="G759" t="s">
        <v>1077</v>
      </c>
      <c r="H759" t="s">
        <v>128</v>
      </c>
      <c r="I759" s="80" t="s">
        <v>1078</v>
      </c>
      <c r="J759" s="80" t="s">
        <v>970</v>
      </c>
      <c r="K759" t="s">
        <v>720</v>
      </c>
      <c r="L759" t="s">
        <v>129</v>
      </c>
      <c r="M759" t="s">
        <v>129</v>
      </c>
      <c r="N759" t="s">
        <v>129</v>
      </c>
      <c r="O759" s="54">
        <v>45075.447021493055</v>
      </c>
      <c r="P759" s="54">
        <v>45132.097902395835</v>
      </c>
      <c r="Q759" s="2">
        <v>45099</v>
      </c>
      <c r="R759" s="2">
        <v>45127</v>
      </c>
      <c r="S759" s="2">
        <v>45099</v>
      </c>
      <c r="T759" s="2">
        <v>45127</v>
      </c>
      <c r="U759" s="2">
        <v>45103</v>
      </c>
      <c r="V759" s="2">
        <v>45132</v>
      </c>
      <c r="W759">
        <f t="shared" si="44"/>
        <v>5</v>
      </c>
      <c r="X759">
        <f t="shared" si="45"/>
        <v>2023</v>
      </c>
      <c r="Y759">
        <f t="shared" si="46"/>
        <v>7</v>
      </c>
      <c r="Z759">
        <f t="shared" si="47"/>
        <v>2023</v>
      </c>
    </row>
    <row r="760" spans="1:26" x14ac:dyDescent="0.25">
      <c r="A760" s="80" t="s">
        <v>2839</v>
      </c>
      <c r="B760" t="s">
        <v>1373</v>
      </c>
      <c r="C760" t="s">
        <v>2840</v>
      </c>
      <c r="D760" t="s">
        <v>148</v>
      </c>
      <c r="E760" t="s">
        <v>416</v>
      </c>
      <c r="F760" t="s">
        <v>1256</v>
      </c>
      <c r="G760" t="s">
        <v>1077</v>
      </c>
      <c r="H760" t="s">
        <v>128</v>
      </c>
      <c r="I760" s="80" t="s">
        <v>1078</v>
      </c>
      <c r="J760" s="80" t="s">
        <v>970</v>
      </c>
      <c r="K760" t="s">
        <v>720</v>
      </c>
      <c r="L760" t="s">
        <v>129</v>
      </c>
      <c r="M760" t="s">
        <v>129</v>
      </c>
      <c r="N760" t="s">
        <v>129</v>
      </c>
      <c r="O760" s="54">
        <v>45075.446575486108</v>
      </c>
      <c r="P760" s="54">
        <v>45132.097902719906</v>
      </c>
      <c r="Q760" s="2">
        <v>45099</v>
      </c>
      <c r="R760" s="2">
        <v>45127</v>
      </c>
      <c r="S760" s="2">
        <v>45099</v>
      </c>
      <c r="T760" s="2">
        <v>45127</v>
      </c>
      <c r="U760" s="2">
        <v>45100</v>
      </c>
      <c r="V760" s="2">
        <v>45132</v>
      </c>
      <c r="W760">
        <f t="shared" si="44"/>
        <v>5</v>
      </c>
      <c r="X760">
        <f t="shared" si="45"/>
        <v>2023</v>
      </c>
      <c r="Y760">
        <f t="shared" si="46"/>
        <v>7</v>
      </c>
      <c r="Z760">
        <f t="shared" si="47"/>
        <v>2023</v>
      </c>
    </row>
    <row r="761" spans="1:26" x14ac:dyDescent="0.25">
      <c r="A761" s="80" t="s">
        <v>2841</v>
      </c>
      <c r="B761" t="s">
        <v>1373</v>
      </c>
      <c r="C761" t="s">
        <v>2842</v>
      </c>
      <c r="D761" t="s">
        <v>148</v>
      </c>
      <c r="E761" t="s">
        <v>288</v>
      </c>
      <c r="F761" t="s">
        <v>1256</v>
      </c>
      <c r="G761" t="s">
        <v>1077</v>
      </c>
      <c r="H761" t="s">
        <v>128</v>
      </c>
      <c r="I761" s="80" t="s">
        <v>1078</v>
      </c>
      <c r="J761" s="80" t="s">
        <v>970</v>
      </c>
      <c r="K761" t="s">
        <v>720</v>
      </c>
      <c r="L761" t="s">
        <v>129</v>
      </c>
      <c r="M761" t="s">
        <v>129</v>
      </c>
      <c r="N761" t="s">
        <v>129</v>
      </c>
      <c r="O761" s="54">
        <v>45075.446222395833</v>
      </c>
      <c r="P761" s="54">
        <v>45132.0979046875</v>
      </c>
      <c r="Q761" s="2">
        <v>45099</v>
      </c>
      <c r="R761" s="2">
        <v>45127</v>
      </c>
      <c r="S761" s="2">
        <v>45099</v>
      </c>
      <c r="T761" s="2">
        <v>45127</v>
      </c>
      <c r="U761" s="2">
        <v>45100</v>
      </c>
      <c r="V761" s="2">
        <v>45132</v>
      </c>
      <c r="W761">
        <f t="shared" si="44"/>
        <v>5</v>
      </c>
      <c r="X761">
        <f t="shared" si="45"/>
        <v>2023</v>
      </c>
      <c r="Y761">
        <f t="shared" si="46"/>
        <v>7</v>
      </c>
      <c r="Z761">
        <f t="shared" si="47"/>
        <v>2023</v>
      </c>
    </row>
    <row r="762" spans="1:26" x14ac:dyDescent="0.25">
      <c r="A762" s="80" t="s">
        <v>2843</v>
      </c>
      <c r="B762" t="s">
        <v>1373</v>
      </c>
      <c r="C762" t="s">
        <v>2844</v>
      </c>
      <c r="D762" t="s">
        <v>148</v>
      </c>
      <c r="E762" t="s">
        <v>416</v>
      </c>
      <c r="F762" t="s">
        <v>2681</v>
      </c>
      <c r="G762" t="s">
        <v>1077</v>
      </c>
      <c r="H762" t="s">
        <v>128</v>
      </c>
      <c r="I762" s="80" t="s">
        <v>1172</v>
      </c>
      <c r="J762" s="80" t="s">
        <v>970</v>
      </c>
      <c r="K762" t="s">
        <v>720</v>
      </c>
      <c r="L762" t="s">
        <v>129</v>
      </c>
      <c r="M762" t="s">
        <v>129</v>
      </c>
      <c r="N762" t="s">
        <v>129</v>
      </c>
      <c r="O762" s="54">
        <v>45074.457598136571</v>
      </c>
      <c r="P762" s="54">
        <v>45181.507955057874</v>
      </c>
      <c r="Q762" s="2">
        <v>45127</v>
      </c>
      <c r="R762" s="2">
        <v>45127</v>
      </c>
      <c r="S762" s="2">
        <v>45127</v>
      </c>
      <c r="T762" s="2">
        <v>45162</v>
      </c>
      <c r="U762" s="2">
        <v>45127</v>
      </c>
      <c r="V762" s="2">
        <v>45181</v>
      </c>
      <c r="W762">
        <f t="shared" si="44"/>
        <v>5</v>
      </c>
      <c r="X762">
        <f t="shared" si="45"/>
        <v>2023</v>
      </c>
      <c r="Y762">
        <f t="shared" si="46"/>
        <v>9</v>
      </c>
      <c r="Z762">
        <f t="shared" si="47"/>
        <v>2023</v>
      </c>
    </row>
    <row r="763" spans="1:26" x14ac:dyDescent="0.25">
      <c r="A763" s="80" t="s">
        <v>2845</v>
      </c>
      <c r="B763" t="s">
        <v>1373</v>
      </c>
      <c r="C763" t="s">
        <v>2846</v>
      </c>
      <c r="D763" t="s">
        <v>148</v>
      </c>
      <c r="E763" t="s">
        <v>288</v>
      </c>
      <c r="F763" t="s">
        <v>2681</v>
      </c>
      <c r="G763" t="s">
        <v>1077</v>
      </c>
      <c r="H763" t="s">
        <v>128</v>
      </c>
      <c r="I763" s="80" t="s">
        <v>1172</v>
      </c>
      <c r="J763" s="80" t="s">
        <v>970</v>
      </c>
      <c r="K763" t="s">
        <v>720</v>
      </c>
      <c r="L763" t="s">
        <v>129</v>
      </c>
      <c r="M763" t="s">
        <v>129</v>
      </c>
      <c r="N763" t="s">
        <v>129</v>
      </c>
      <c r="O763" s="54">
        <v>45074.456969976854</v>
      </c>
      <c r="P763" s="54">
        <v>45181.507961111114</v>
      </c>
      <c r="Q763" s="2">
        <v>45127</v>
      </c>
      <c r="R763" s="2">
        <v>45162</v>
      </c>
      <c r="S763" s="2">
        <v>45127</v>
      </c>
      <c r="T763" s="2">
        <v>45162</v>
      </c>
      <c r="U763" s="2">
        <v>45127</v>
      </c>
      <c r="V763" s="2">
        <v>45181</v>
      </c>
      <c r="W763">
        <f t="shared" si="44"/>
        <v>5</v>
      </c>
      <c r="X763">
        <f t="shared" si="45"/>
        <v>2023</v>
      </c>
      <c r="Y763">
        <f t="shared" si="46"/>
        <v>9</v>
      </c>
      <c r="Z763">
        <f t="shared" si="47"/>
        <v>2023</v>
      </c>
    </row>
    <row r="764" spans="1:26" x14ac:dyDescent="0.25">
      <c r="A764" s="80" t="s">
        <v>2847</v>
      </c>
      <c r="B764" t="s">
        <v>1373</v>
      </c>
      <c r="C764" t="s">
        <v>2848</v>
      </c>
      <c r="D764" t="s">
        <v>148</v>
      </c>
      <c r="E764" t="s">
        <v>211</v>
      </c>
      <c r="F764" t="s">
        <v>2489</v>
      </c>
      <c r="G764" t="s">
        <v>1077</v>
      </c>
      <c r="H764" t="s">
        <v>128</v>
      </c>
      <c r="I764" s="80" t="s">
        <v>1069</v>
      </c>
      <c r="J764" s="80" t="s">
        <v>970</v>
      </c>
      <c r="K764" t="s">
        <v>720</v>
      </c>
      <c r="L764" t="s">
        <v>129</v>
      </c>
      <c r="M764" t="s">
        <v>129</v>
      </c>
      <c r="N764" t="s">
        <v>129</v>
      </c>
      <c r="O764" s="54">
        <v>45074.455161377315</v>
      </c>
      <c r="P764" s="54">
        <v>45225.783779791665</v>
      </c>
      <c r="Q764" s="2">
        <v>45068</v>
      </c>
      <c r="R764" s="2">
        <v>45068</v>
      </c>
      <c r="S764" s="2">
        <v>44986</v>
      </c>
      <c r="T764" s="2">
        <v>45291</v>
      </c>
      <c r="U764" s="2">
        <v>45190</v>
      </c>
      <c r="V764" s="2">
        <v>45225</v>
      </c>
      <c r="W764">
        <f t="shared" si="44"/>
        <v>5</v>
      </c>
      <c r="X764">
        <f t="shared" si="45"/>
        <v>2023</v>
      </c>
      <c r="Y764">
        <f t="shared" si="46"/>
        <v>10</v>
      </c>
      <c r="Z764">
        <f t="shared" si="47"/>
        <v>2023</v>
      </c>
    </row>
    <row r="765" spans="1:26" x14ac:dyDescent="0.25">
      <c r="A765" s="80" t="s">
        <v>2849</v>
      </c>
      <c r="B765" t="s">
        <v>1373</v>
      </c>
      <c r="C765" t="s">
        <v>2850</v>
      </c>
      <c r="D765" t="s">
        <v>148</v>
      </c>
      <c r="E765" t="s">
        <v>288</v>
      </c>
      <c r="F765" t="s">
        <v>1200</v>
      </c>
      <c r="G765" t="s">
        <v>1077</v>
      </c>
      <c r="H765" t="s">
        <v>128</v>
      </c>
      <c r="I765" s="80" t="s">
        <v>1069</v>
      </c>
      <c r="J765" s="80" t="s">
        <v>970</v>
      </c>
      <c r="K765" t="s">
        <v>720</v>
      </c>
      <c r="L765" t="s">
        <v>129</v>
      </c>
      <c r="M765" t="s">
        <v>129</v>
      </c>
      <c r="N765" t="s">
        <v>129</v>
      </c>
      <c r="O765" s="54">
        <v>45074.453563796298</v>
      </c>
      <c r="P765" s="54">
        <v>45225.783777476849</v>
      </c>
      <c r="Q765" s="2">
        <v>45068</v>
      </c>
      <c r="R765" s="2">
        <v>45068</v>
      </c>
      <c r="S765" s="2">
        <v>44986</v>
      </c>
      <c r="T765" s="2">
        <v>45291</v>
      </c>
      <c r="U765" s="2">
        <v>45183</v>
      </c>
      <c r="V765" s="2">
        <v>45225</v>
      </c>
      <c r="W765">
        <f t="shared" si="44"/>
        <v>5</v>
      </c>
      <c r="X765">
        <f t="shared" si="45"/>
        <v>2023</v>
      </c>
      <c r="Y765">
        <f t="shared" si="46"/>
        <v>10</v>
      </c>
      <c r="Z765">
        <f t="shared" si="47"/>
        <v>2023</v>
      </c>
    </row>
    <row r="766" spans="1:26" x14ac:dyDescent="0.25">
      <c r="A766" s="80" t="s">
        <v>2851</v>
      </c>
      <c r="B766" t="s">
        <v>1373</v>
      </c>
      <c r="C766" t="s">
        <v>2852</v>
      </c>
      <c r="D766" t="s">
        <v>148</v>
      </c>
      <c r="E766" t="s">
        <v>135</v>
      </c>
      <c r="F766" t="s">
        <v>1256</v>
      </c>
      <c r="G766" t="s">
        <v>1104</v>
      </c>
      <c r="H766" t="s">
        <v>128</v>
      </c>
      <c r="I766" s="80" t="s">
        <v>1108</v>
      </c>
      <c r="J766" s="80" t="s">
        <v>970</v>
      </c>
      <c r="K766" t="s">
        <v>720</v>
      </c>
      <c r="L766" t="s">
        <v>129</v>
      </c>
      <c r="M766" t="s">
        <v>129</v>
      </c>
      <c r="N766" t="s">
        <v>129</v>
      </c>
      <c r="O766" s="54">
        <v>45072.507344548612</v>
      </c>
      <c r="P766" s="54">
        <v>45132.097906435185</v>
      </c>
      <c r="Q766" s="2">
        <v>45099</v>
      </c>
      <c r="R766" s="2">
        <v>45127</v>
      </c>
      <c r="S766" s="2">
        <v>45097</v>
      </c>
      <c r="T766" s="2">
        <v>45127</v>
      </c>
      <c r="U766" s="2">
        <v>45103</v>
      </c>
      <c r="V766" s="2">
        <v>45132</v>
      </c>
      <c r="W766">
        <f t="shared" si="44"/>
        <v>5</v>
      </c>
      <c r="X766">
        <f t="shared" si="45"/>
        <v>2023</v>
      </c>
      <c r="Y766">
        <f t="shared" si="46"/>
        <v>7</v>
      </c>
      <c r="Z766">
        <f t="shared" si="47"/>
        <v>2023</v>
      </c>
    </row>
    <row r="767" spans="1:26" x14ac:dyDescent="0.25">
      <c r="A767" s="80" t="s">
        <v>2853</v>
      </c>
      <c r="B767" t="s">
        <v>1373</v>
      </c>
      <c r="C767" t="s">
        <v>2854</v>
      </c>
      <c r="D767" t="s">
        <v>148</v>
      </c>
      <c r="E767" t="s">
        <v>288</v>
      </c>
      <c r="F767" t="s">
        <v>1256</v>
      </c>
      <c r="G767" t="s">
        <v>1104</v>
      </c>
      <c r="H767" t="s">
        <v>128</v>
      </c>
      <c r="I767" s="80" t="s">
        <v>1108</v>
      </c>
      <c r="J767" s="80" t="s">
        <v>970</v>
      </c>
      <c r="K767" t="s">
        <v>720</v>
      </c>
      <c r="L767" t="s">
        <v>129</v>
      </c>
      <c r="M767" t="s">
        <v>129</v>
      </c>
      <c r="N767" t="s">
        <v>129</v>
      </c>
      <c r="O767" s="54">
        <v>45072.49610517361</v>
      </c>
      <c r="P767" s="54">
        <v>45132.097911006946</v>
      </c>
      <c r="Q767" s="2">
        <v>45099</v>
      </c>
      <c r="R767" s="2">
        <v>45127</v>
      </c>
      <c r="S767" s="2">
        <v>45099</v>
      </c>
      <c r="T767" s="2">
        <v>45127</v>
      </c>
      <c r="U767" s="2">
        <v>45103</v>
      </c>
      <c r="V767" s="2">
        <v>45132</v>
      </c>
      <c r="W767">
        <f t="shared" si="44"/>
        <v>5</v>
      </c>
      <c r="X767">
        <f t="shared" si="45"/>
        <v>2023</v>
      </c>
      <c r="Y767">
        <f t="shared" si="46"/>
        <v>7</v>
      </c>
      <c r="Z767">
        <f t="shared" si="47"/>
        <v>2023</v>
      </c>
    </row>
    <row r="768" spans="1:26" x14ac:dyDescent="0.25">
      <c r="A768" s="80" t="s">
        <v>2855</v>
      </c>
      <c r="B768" t="s">
        <v>1373</v>
      </c>
      <c r="C768" t="s">
        <v>2856</v>
      </c>
      <c r="D768" t="s">
        <v>148</v>
      </c>
      <c r="E768" t="s">
        <v>211</v>
      </c>
      <c r="F768" t="s">
        <v>890</v>
      </c>
      <c r="G768" t="s">
        <v>806</v>
      </c>
      <c r="H768" t="s">
        <v>128</v>
      </c>
      <c r="I768" s="80" t="s">
        <v>1535</v>
      </c>
      <c r="J768" s="80" t="s">
        <v>995</v>
      </c>
      <c r="K768" t="s">
        <v>720</v>
      </c>
      <c r="L768" t="s">
        <v>129</v>
      </c>
      <c r="M768" t="s">
        <v>129</v>
      </c>
      <c r="N768" t="s">
        <v>129</v>
      </c>
      <c r="O768" s="54">
        <v>45072.485480347219</v>
      </c>
      <c r="P768" s="54">
        <v>45441.403532951386</v>
      </c>
      <c r="Q768" s="2">
        <v>45400</v>
      </c>
      <c r="R768" s="2">
        <v>45426</v>
      </c>
      <c r="S768" s="2">
        <v>44986</v>
      </c>
      <c r="T768" s="2">
        <v>45291</v>
      </c>
      <c r="U768" s="2">
        <v>45400</v>
      </c>
      <c r="V768" s="2">
        <v>45441</v>
      </c>
      <c r="W768">
        <f t="shared" si="44"/>
        <v>5</v>
      </c>
      <c r="X768">
        <f t="shared" si="45"/>
        <v>2023</v>
      </c>
      <c r="Y768">
        <f t="shared" si="46"/>
        <v>5</v>
      </c>
      <c r="Z768">
        <f t="shared" si="47"/>
        <v>2024</v>
      </c>
    </row>
    <row r="769" spans="1:26" x14ac:dyDescent="0.25">
      <c r="A769" s="80" t="s">
        <v>2857</v>
      </c>
      <c r="B769" t="s">
        <v>1373</v>
      </c>
      <c r="C769" t="s">
        <v>2858</v>
      </c>
      <c r="D769" t="s">
        <v>148</v>
      </c>
      <c r="E769" t="s">
        <v>416</v>
      </c>
      <c r="F769" t="s">
        <v>2727</v>
      </c>
      <c r="G769" t="s">
        <v>1104</v>
      </c>
      <c r="H769" t="s">
        <v>128</v>
      </c>
      <c r="I769" s="80" t="s">
        <v>1069</v>
      </c>
      <c r="J769" s="80" t="s">
        <v>970</v>
      </c>
      <c r="K769" t="s">
        <v>720</v>
      </c>
      <c r="L769" t="s">
        <v>129</v>
      </c>
      <c r="M769" t="s">
        <v>129</v>
      </c>
      <c r="N769" t="s">
        <v>129</v>
      </c>
      <c r="O769" s="54">
        <v>45071.721795879632</v>
      </c>
      <c r="P769" s="54">
        <v>45176.483221041664</v>
      </c>
      <c r="Q769" s="2">
        <v>45099</v>
      </c>
      <c r="R769" s="2">
        <v>45127</v>
      </c>
      <c r="S769" s="2">
        <v>45099</v>
      </c>
      <c r="T769" s="2">
        <v>45127</v>
      </c>
      <c r="U769" s="2">
        <v>45114</v>
      </c>
      <c r="V769" s="2">
        <v>45176</v>
      </c>
      <c r="W769">
        <f t="shared" si="44"/>
        <v>5</v>
      </c>
      <c r="X769">
        <f t="shared" si="45"/>
        <v>2023</v>
      </c>
      <c r="Y769">
        <f t="shared" si="46"/>
        <v>9</v>
      </c>
      <c r="Z769">
        <f t="shared" si="47"/>
        <v>2023</v>
      </c>
    </row>
    <row r="770" spans="1:26" x14ac:dyDescent="0.25">
      <c r="A770" s="80" t="s">
        <v>2859</v>
      </c>
      <c r="B770" t="s">
        <v>1373</v>
      </c>
      <c r="C770" t="s">
        <v>2860</v>
      </c>
      <c r="D770" t="s">
        <v>148</v>
      </c>
      <c r="E770" t="s">
        <v>127</v>
      </c>
      <c r="F770" t="s">
        <v>1256</v>
      </c>
      <c r="G770" t="s">
        <v>1088</v>
      </c>
      <c r="H770" t="s">
        <v>128</v>
      </c>
      <c r="I770" s="80" t="s">
        <v>1069</v>
      </c>
      <c r="J770" s="80" t="s">
        <v>970</v>
      </c>
      <c r="K770" t="s">
        <v>720</v>
      </c>
      <c r="L770" t="s">
        <v>129</v>
      </c>
      <c r="M770" t="s">
        <v>129</v>
      </c>
      <c r="N770" t="s">
        <v>129</v>
      </c>
      <c r="O770" s="54">
        <v>45071.721100590279</v>
      </c>
      <c r="P770" s="54">
        <v>45132.097923067129</v>
      </c>
      <c r="Q770" s="2">
        <v>45099</v>
      </c>
      <c r="R770" s="2">
        <v>45127</v>
      </c>
      <c r="S770" s="2">
        <v>45099</v>
      </c>
      <c r="T770" s="2">
        <v>45127</v>
      </c>
      <c r="U770" s="2">
        <v>45106</v>
      </c>
      <c r="V770" s="2">
        <v>45132</v>
      </c>
      <c r="W770">
        <f t="shared" ref="W770:W835" si="48">MONTH(O770)</f>
        <v>5</v>
      </c>
      <c r="X770">
        <f t="shared" ref="X770:X835" si="49">YEAR(O770)</f>
        <v>2023</v>
      </c>
      <c r="Y770">
        <f t="shared" ref="Y770:Y835" si="50">IFERROR(MONTH(P770),0)</f>
        <v>7</v>
      </c>
      <c r="Z770">
        <f t="shared" ref="Z770:Z835" si="51">IFERROR(YEAR(P770),0)</f>
        <v>2023</v>
      </c>
    </row>
    <row r="771" spans="1:26" x14ac:dyDescent="0.25">
      <c r="A771" s="80" t="s">
        <v>2861</v>
      </c>
      <c r="B771" t="s">
        <v>1373</v>
      </c>
      <c r="C771" t="s">
        <v>2862</v>
      </c>
      <c r="D771" t="s">
        <v>148</v>
      </c>
      <c r="E771" t="s">
        <v>416</v>
      </c>
      <c r="F771" t="s">
        <v>1230</v>
      </c>
      <c r="G771" t="s">
        <v>1088</v>
      </c>
      <c r="H771" t="s">
        <v>128</v>
      </c>
      <c r="I771" s="80" t="s">
        <v>1060</v>
      </c>
      <c r="J771" s="80" t="s">
        <v>2270</v>
      </c>
      <c r="K771" t="s">
        <v>720</v>
      </c>
      <c r="L771" t="s">
        <v>129</v>
      </c>
      <c r="M771" t="s">
        <v>129</v>
      </c>
      <c r="N771" t="s">
        <v>129</v>
      </c>
      <c r="O771" s="54">
        <v>45070.974328993056</v>
      </c>
      <c r="P771" s="54">
        <v>45181.508312847225</v>
      </c>
      <c r="Q771" s="2">
        <v>45141</v>
      </c>
      <c r="R771" s="2">
        <v>45162</v>
      </c>
      <c r="S771" s="2">
        <v>45141</v>
      </c>
      <c r="T771" s="2">
        <v>45176</v>
      </c>
      <c r="U771" s="2">
        <v>45142</v>
      </c>
      <c r="V771" s="2">
        <v>45181</v>
      </c>
      <c r="W771">
        <f t="shared" si="48"/>
        <v>5</v>
      </c>
      <c r="X771">
        <f t="shared" si="49"/>
        <v>2023</v>
      </c>
      <c r="Y771">
        <f t="shared" si="50"/>
        <v>9</v>
      </c>
      <c r="Z771">
        <f t="shared" si="51"/>
        <v>2023</v>
      </c>
    </row>
    <row r="772" spans="1:26" x14ac:dyDescent="0.25">
      <c r="A772" s="80" t="s">
        <v>2863</v>
      </c>
      <c r="B772" t="s">
        <v>1373</v>
      </c>
      <c r="C772" t="s">
        <v>2864</v>
      </c>
      <c r="D772" t="s">
        <v>148</v>
      </c>
      <c r="E772" t="s">
        <v>416</v>
      </c>
      <c r="F772" t="s">
        <v>1249</v>
      </c>
      <c r="G772" t="s">
        <v>1088</v>
      </c>
      <c r="H772" t="s">
        <v>128</v>
      </c>
      <c r="I772" s="80" t="s">
        <v>1060</v>
      </c>
      <c r="J772" s="80" t="s">
        <v>2270</v>
      </c>
      <c r="K772" t="s">
        <v>720</v>
      </c>
      <c r="L772" t="s">
        <v>129</v>
      </c>
      <c r="M772" t="s">
        <v>129</v>
      </c>
      <c r="N772" t="s">
        <v>129</v>
      </c>
      <c r="O772" s="54">
        <v>45070.972340717592</v>
      </c>
      <c r="P772" s="54">
        <v>45188.537399386572</v>
      </c>
      <c r="Q772" s="2">
        <v>45141</v>
      </c>
      <c r="R772" s="2">
        <v>45176</v>
      </c>
      <c r="S772" s="2">
        <v>45141</v>
      </c>
      <c r="T772" s="2">
        <v>45176</v>
      </c>
      <c r="U772" s="2">
        <v>45156</v>
      </c>
      <c r="V772" s="2">
        <v>45188</v>
      </c>
      <c r="W772">
        <f t="shared" si="48"/>
        <v>5</v>
      </c>
      <c r="X772">
        <f t="shared" si="49"/>
        <v>2023</v>
      </c>
      <c r="Y772">
        <f t="shared" si="50"/>
        <v>9</v>
      </c>
      <c r="Z772">
        <f t="shared" si="51"/>
        <v>2023</v>
      </c>
    </row>
    <row r="773" spans="1:26" x14ac:dyDescent="0.25">
      <c r="A773" s="80" t="s">
        <v>2865</v>
      </c>
      <c r="B773" t="s">
        <v>1373</v>
      </c>
      <c r="C773" t="s">
        <v>2866</v>
      </c>
      <c r="D773" t="s">
        <v>148</v>
      </c>
      <c r="E773" t="s">
        <v>135</v>
      </c>
      <c r="F773" t="s">
        <v>1256</v>
      </c>
      <c r="G773" t="s">
        <v>1104</v>
      </c>
      <c r="H773" t="s">
        <v>128</v>
      </c>
      <c r="I773" s="80" t="s">
        <v>1095</v>
      </c>
      <c r="J773" s="80" t="s">
        <v>970</v>
      </c>
      <c r="K773" t="s">
        <v>720</v>
      </c>
      <c r="L773" t="s">
        <v>129</v>
      </c>
      <c r="M773" t="s">
        <v>129</v>
      </c>
      <c r="N773" t="s">
        <v>129</v>
      </c>
      <c r="O773" s="54">
        <v>45070.965560648146</v>
      </c>
      <c r="P773" s="54">
        <v>45132.097922997687</v>
      </c>
      <c r="Q773" s="2">
        <v>45099</v>
      </c>
      <c r="R773" s="2">
        <v>45127</v>
      </c>
      <c r="S773" s="2">
        <v>45099</v>
      </c>
      <c r="T773" s="2">
        <v>45127</v>
      </c>
      <c r="U773" s="2">
        <v>45104</v>
      </c>
      <c r="V773" s="2">
        <v>45132</v>
      </c>
      <c r="W773">
        <f t="shared" si="48"/>
        <v>5</v>
      </c>
      <c r="X773">
        <f t="shared" si="49"/>
        <v>2023</v>
      </c>
      <c r="Y773">
        <f t="shared" si="50"/>
        <v>7</v>
      </c>
      <c r="Z773">
        <f t="shared" si="51"/>
        <v>2023</v>
      </c>
    </row>
    <row r="774" spans="1:26" x14ac:dyDescent="0.25">
      <c r="A774" s="80" t="s">
        <v>2867</v>
      </c>
      <c r="B774" t="s">
        <v>1373</v>
      </c>
      <c r="C774" t="s">
        <v>2868</v>
      </c>
      <c r="D774" t="s">
        <v>148</v>
      </c>
      <c r="E774" t="s">
        <v>288</v>
      </c>
      <c r="F774" t="s">
        <v>1256</v>
      </c>
      <c r="G774" t="s">
        <v>1104</v>
      </c>
      <c r="H774" t="s">
        <v>128</v>
      </c>
      <c r="I774" s="80" t="s">
        <v>1095</v>
      </c>
      <c r="J774" s="80" t="s">
        <v>970</v>
      </c>
      <c r="K774" t="s">
        <v>720</v>
      </c>
      <c r="L774" t="s">
        <v>129</v>
      </c>
      <c r="M774" t="s">
        <v>129</v>
      </c>
      <c r="N774" t="s">
        <v>129</v>
      </c>
      <c r="O774" s="54">
        <v>45070.964821111113</v>
      </c>
      <c r="P774" s="54">
        <v>45132.097927314811</v>
      </c>
      <c r="Q774" s="2">
        <v>45099</v>
      </c>
      <c r="R774" s="2">
        <v>45291</v>
      </c>
      <c r="S774" s="2">
        <v>45099</v>
      </c>
      <c r="T774" s="2">
        <v>45127</v>
      </c>
      <c r="U774" s="2">
        <v>45103</v>
      </c>
      <c r="V774" s="2">
        <v>45132</v>
      </c>
      <c r="W774">
        <f t="shared" si="48"/>
        <v>5</v>
      </c>
      <c r="X774">
        <f t="shared" si="49"/>
        <v>2023</v>
      </c>
      <c r="Y774">
        <f t="shared" si="50"/>
        <v>7</v>
      </c>
      <c r="Z774">
        <f t="shared" si="51"/>
        <v>2023</v>
      </c>
    </row>
    <row r="775" spans="1:26" x14ac:dyDescent="0.25">
      <c r="A775" s="80" t="s">
        <v>2869</v>
      </c>
      <c r="B775" t="s">
        <v>1373</v>
      </c>
      <c r="C775" t="s">
        <v>2870</v>
      </c>
      <c r="D775" t="s">
        <v>148</v>
      </c>
      <c r="E775" t="s">
        <v>211</v>
      </c>
      <c r="F775" t="s">
        <v>1256</v>
      </c>
      <c r="G775" t="s">
        <v>1104</v>
      </c>
      <c r="H775" t="s">
        <v>128</v>
      </c>
      <c r="I775" s="80" t="s">
        <v>1069</v>
      </c>
      <c r="J775" s="80" t="s">
        <v>970</v>
      </c>
      <c r="K775" t="s">
        <v>720</v>
      </c>
      <c r="L775" t="s">
        <v>129</v>
      </c>
      <c r="M775" t="s">
        <v>129</v>
      </c>
      <c r="N775" t="s">
        <v>129</v>
      </c>
      <c r="O775" s="54">
        <v>45070.960616342592</v>
      </c>
      <c r="P775" s="54">
        <v>45132.097929467593</v>
      </c>
      <c r="Q775" s="2">
        <v>45099</v>
      </c>
      <c r="R775" s="2">
        <v>45099</v>
      </c>
      <c r="S775" s="2">
        <v>45099</v>
      </c>
      <c r="T775" s="2">
        <v>45127</v>
      </c>
      <c r="U775" s="2">
        <v>45105</v>
      </c>
      <c r="V775" s="2">
        <v>45132</v>
      </c>
      <c r="W775">
        <f t="shared" si="48"/>
        <v>5</v>
      </c>
      <c r="X775">
        <f t="shared" si="49"/>
        <v>2023</v>
      </c>
      <c r="Y775">
        <f t="shared" si="50"/>
        <v>7</v>
      </c>
      <c r="Z775">
        <f t="shared" si="51"/>
        <v>2023</v>
      </c>
    </row>
    <row r="776" spans="1:26" x14ac:dyDescent="0.25">
      <c r="A776" s="80" t="s">
        <v>2871</v>
      </c>
      <c r="B776" t="s">
        <v>1373</v>
      </c>
      <c r="C776" t="s">
        <v>2872</v>
      </c>
      <c r="D776" t="s">
        <v>148</v>
      </c>
      <c r="E776" t="s">
        <v>416</v>
      </c>
      <c r="F776" t="s">
        <v>1200</v>
      </c>
      <c r="G776" t="s">
        <v>1088</v>
      </c>
      <c r="H776" t="s">
        <v>128</v>
      </c>
      <c r="I776" s="80" t="s">
        <v>1069</v>
      </c>
      <c r="J776" s="80" t="s">
        <v>970</v>
      </c>
      <c r="K776" t="s">
        <v>720</v>
      </c>
      <c r="L776" t="s">
        <v>129</v>
      </c>
      <c r="M776" t="s">
        <v>129</v>
      </c>
      <c r="N776" t="s">
        <v>129</v>
      </c>
      <c r="O776" s="54">
        <v>45070.960290023148</v>
      </c>
      <c r="P776" s="54">
        <v>45225.783800081015</v>
      </c>
      <c r="Q776" s="2">
        <v>45099</v>
      </c>
      <c r="R776" s="2">
        <v>45127</v>
      </c>
      <c r="S776" s="2">
        <v>45099</v>
      </c>
      <c r="T776" s="2">
        <v>45127</v>
      </c>
      <c r="U776" s="2">
        <v>45180</v>
      </c>
      <c r="V776" s="2">
        <v>45225</v>
      </c>
      <c r="W776">
        <f t="shared" si="48"/>
        <v>5</v>
      </c>
      <c r="X776">
        <f t="shared" si="49"/>
        <v>2023</v>
      </c>
      <c r="Y776">
        <f t="shared" si="50"/>
        <v>10</v>
      </c>
      <c r="Z776">
        <f t="shared" si="51"/>
        <v>2023</v>
      </c>
    </row>
    <row r="777" spans="1:26" x14ac:dyDescent="0.25">
      <c r="A777" s="80" t="s">
        <v>2873</v>
      </c>
      <c r="B777" t="s">
        <v>1373</v>
      </c>
      <c r="C777" t="s">
        <v>2874</v>
      </c>
      <c r="D777" t="s">
        <v>148</v>
      </c>
      <c r="E777" t="s">
        <v>288</v>
      </c>
      <c r="F777" t="s">
        <v>2875</v>
      </c>
      <c r="G777" t="s">
        <v>1104</v>
      </c>
      <c r="H777" t="s">
        <v>128</v>
      </c>
      <c r="I777" s="80" t="s">
        <v>1069</v>
      </c>
      <c r="J777" s="80" t="s">
        <v>970</v>
      </c>
      <c r="K777" t="s">
        <v>720</v>
      </c>
      <c r="L777" t="s">
        <v>129</v>
      </c>
      <c r="M777" t="s">
        <v>129</v>
      </c>
      <c r="N777" t="s">
        <v>129</v>
      </c>
      <c r="O777" s="54">
        <v>45070.959223298611</v>
      </c>
      <c r="P777" s="54">
        <v>45132.102650451387</v>
      </c>
      <c r="Q777" s="2">
        <v>45099</v>
      </c>
      <c r="R777" s="2">
        <v>45134</v>
      </c>
      <c r="S777" s="2">
        <v>45099</v>
      </c>
      <c r="T777" s="2">
        <v>45134</v>
      </c>
      <c r="U777" s="2">
        <v>45089</v>
      </c>
      <c r="V777" s="2">
        <v>45132</v>
      </c>
      <c r="W777">
        <f t="shared" si="48"/>
        <v>5</v>
      </c>
      <c r="X777">
        <f t="shared" si="49"/>
        <v>2023</v>
      </c>
      <c r="Y777">
        <f t="shared" si="50"/>
        <v>7</v>
      </c>
      <c r="Z777">
        <f t="shared" si="51"/>
        <v>2023</v>
      </c>
    </row>
    <row r="778" spans="1:26" x14ac:dyDescent="0.25">
      <c r="A778" s="80" t="s">
        <v>2876</v>
      </c>
      <c r="B778" t="s">
        <v>1373</v>
      </c>
      <c r="C778" t="s">
        <v>2877</v>
      </c>
      <c r="D778" t="s">
        <v>148</v>
      </c>
      <c r="E778" t="s">
        <v>135</v>
      </c>
      <c r="F778" t="s">
        <v>1256</v>
      </c>
      <c r="G778" t="s">
        <v>1077</v>
      </c>
      <c r="H778" t="s">
        <v>128</v>
      </c>
      <c r="I778" s="80" t="s">
        <v>1069</v>
      </c>
      <c r="J778" s="80" t="s">
        <v>970</v>
      </c>
      <c r="K778" t="s">
        <v>720</v>
      </c>
      <c r="L778" t="s">
        <v>129</v>
      </c>
      <c r="M778" t="s">
        <v>129</v>
      </c>
      <c r="N778" t="s">
        <v>129</v>
      </c>
      <c r="O778" s="54">
        <v>45070.709610011574</v>
      </c>
      <c r="P778" s="54">
        <v>45132.097925567126</v>
      </c>
      <c r="Q778" s="2">
        <v>45099</v>
      </c>
      <c r="R778" s="2">
        <v>45127</v>
      </c>
      <c r="S778" s="2">
        <v>45099</v>
      </c>
      <c r="T778" s="2">
        <v>45127</v>
      </c>
      <c r="U778" s="2">
        <v>45110</v>
      </c>
      <c r="V778" s="2">
        <v>45132</v>
      </c>
      <c r="W778">
        <f t="shared" si="48"/>
        <v>5</v>
      </c>
      <c r="X778">
        <f t="shared" si="49"/>
        <v>2023</v>
      </c>
      <c r="Y778">
        <f t="shared" si="50"/>
        <v>7</v>
      </c>
      <c r="Z778">
        <f t="shared" si="51"/>
        <v>2023</v>
      </c>
    </row>
    <row r="779" spans="1:26" x14ac:dyDescent="0.25">
      <c r="A779" s="80" t="s">
        <v>2878</v>
      </c>
      <c r="B779" t="s">
        <v>1373</v>
      </c>
      <c r="C779" t="s">
        <v>2879</v>
      </c>
      <c r="D779" t="s">
        <v>148</v>
      </c>
      <c r="E779" t="s">
        <v>416</v>
      </c>
      <c r="F779" t="s">
        <v>1256</v>
      </c>
      <c r="G779" t="s">
        <v>1077</v>
      </c>
      <c r="H779" t="s">
        <v>128</v>
      </c>
      <c r="I779" s="80" t="s">
        <v>1069</v>
      </c>
      <c r="J779" s="80" t="s">
        <v>970</v>
      </c>
      <c r="K779" t="s">
        <v>720</v>
      </c>
      <c r="L779" t="s">
        <v>129</v>
      </c>
      <c r="M779" t="s">
        <v>129</v>
      </c>
      <c r="N779" t="s">
        <v>129</v>
      </c>
      <c r="O779" s="54">
        <v>45070.708281770836</v>
      </c>
      <c r="P779" s="54">
        <v>45132.097929768519</v>
      </c>
      <c r="Q779" s="2">
        <v>45085</v>
      </c>
      <c r="R779" s="2">
        <v>45119</v>
      </c>
      <c r="S779" s="2">
        <v>45085</v>
      </c>
      <c r="T779" s="2">
        <v>45120</v>
      </c>
      <c r="U779" s="2">
        <v>45103</v>
      </c>
      <c r="V779" s="2">
        <v>45132</v>
      </c>
      <c r="W779">
        <f t="shared" si="48"/>
        <v>5</v>
      </c>
      <c r="X779">
        <f t="shared" si="49"/>
        <v>2023</v>
      </c>
      <c r="Y779">
        <f t="shared" si="50"/>
        <v>7</v>
      </c>
      <c r="Z779">
        <f t="shared" si="51"/>
        <v>2023</v>
      </c>
    </row>
    <row r="780" spans="1:26" x14ac:dyDescent="0.25">
      <c r="A780" s="80" t="s">
        <v>2880</v>
      </c>
      <c r="B780" t="s">
        <v>1373</v>
      </c>
      <c r="C780" t="s">
        <v>1178</v>
      </c>
      <c r="D780" t="s">
        <v>148</v>
      </c>
      <c r="E780" t="s">
        <v>416</v>
      </c>
      <c r="F780" t="s">
        <v>2727</v>
      </c>
      <c r="G780" t="s">
        <v>1088</v>
      </c>
      <c r="H780" t="s">
        <v>128</v>
      </c>
      <c r="I780" s="80" t="s">
        <v>1069</v>
      </c>
      <c r="J780" s="80" t="s">
        <v>970</v>
      </c>
      <c r="K780" t="s">
        <v>720</v>
      </c>
      <c r="L780" t="s">
        <v>129</v>
      </c>
      <c r="M780" t="s">
        <v>129</v>
      </c>
      <c r="N780" t="s">
        <v>129</v>
      </c>
      <c r="O780" s="54">
        <v>45070.486921585645</v>
      </c>
      <c r="P780" s="54">
        <v>45176.514255833332</v>
      </c>
      <c r="Q780" s="2">
        <v>45099</v>
      </c>
      <c r="R780" s="2">
        <v>45134</v>
      </c>
      <c r="S780" s="2">
        <v>45099</v>
      </c>
      <c r="T780" s="2">
        <v>45127</v>
      </c>
      <c r="U780" s="2">
        <v>45113</v>
      </c>
      <c r="V780" s="2">
        <v>45176</v>
      </c>
      <c r="W780">
        <f t="shared" si="48"/>
        <v>5</v>
      </c>
      <c r="X780">
        <f t="shared" si="49"/>
        <v>2023</v>
      </c>
      <c r="Y780">
        <f t="shared" si="50"/>
        <v>9</v>
      </c>
      <c r="Z780">
        <f t="shared" si="51"/>
        <v>2023</v>
      </c>
    </row>
    <row r="781" spans="1:26" x14ac:dyDescent="0.25">
      <c r="A781" s="80" t="s">
        <v>2881</v>
      </c>
      <c r="B781" t="s">
        <v>1373</v>
      </c>
      <c r="C781" t="s">
        <v>2882</v>
      </c>
      <c r="D781" t="s">
        <v>148</v>
      </c>
      <c r="E781" t="s">
        <v>127</v>
      </c>
      <c r="F781" t="s">
        <v>1211</v>
      </c>
      <c r="G781" t="s">
        <v>1077</v>
      </c>
      <c r="H781" t="s">
        <v>128</v>
      </c>
      <c r="I781" s="80" t="s">
        <v>1069</v>
      </c>
      <c r="J781" s="80" t="s">
        <v>970</v>
      </c>
      <c r="K781" t="s">
        <v>720</v>
      </c>
      <c r="L781" t="s">
        <v>129</v>
      </c>
      <c r="M781" t="s">
        <v>129</v>
      </c>
      <c r="N781" t="s">
        <v>129</v>
      </c>
      <c r="O781" s="54">
        <v>45070.360656944446</v>
      </c>
      <c r="P781" s="54">
        <v>45232.431807175926</v>
      </c>
      <c r="Q781" s="2">
        <v>45141</v>
      </c>
      <c r="R781" s="2">
        <v>45176</v>
      </c>
      <c r="S781" s="2">
        <v>45141</v>
      </c>
      <c r="T781" s="2">
        <v>45176</v>
      </c>
      <c r="U781" s="2">
        <v>45174</v>
      </c>
      <c r="V781" s="2">
        <v>45232</v>
      </c>
      <c r="W781">
        <f t="shared" si="48"/>
        <v>5</v>
      </c>
      <c r="X781">
        <f t="shared" si="49"/>
        <v>2023</v>
      </c>
      <c r="Y781">
        <f t="shared" si="50"/>
        <v>11</v>
      </c>
      <c r="Z781">
        <f t="shared" si="51"/>
        <v>2023</v>
      </c>
    </row>
    <row r="782" spans="1:26" x14ac:dyDescent="0.25">
      <c r="A782" s="80" t="s">
        <v>2883</v>
      </c>
      <c r="B782" t="s">
        <v>1373</v>
      </c>
      <c r="C782" t="s">
        <v>2884</v>
      </c>
      <c r="D782" t="s">
        <v>148</v>
      </c>
      <c r="E782" t="s">
        <v>127</v>
      </c>
      <c r="F782" t="s">
        <v>1249</v>
      </c>
      <c r="G782" t="s">
        <v>1104</v>
      </c>
      <c r="H782" t="s">
        <v>128</v>
      </c>
      <c r="I782" s="80" t="s">
        <v>1069</v>
      </c>
      <c r="J782" s="80" t="s">
        <v>970</v>
      </c>
      <c r="K782" t="s">
        <v>720</v>
      </c>
      <c r="L782" t="s">
        <v>129</v>
      </c>
      <c r="M782" t="s">
        <v>129</v>
      </c>
      <c r="N782" t="s">
        <v>129</v>
      </c>
      <c r="O782" s="54">
        <v>45070.349416747682</v>
      </c>
      <c r="P782" s="54">
        <v>45204.664647384256</v>
      </c>
      <c r="Q782" s="2">
        <v>45141</v>
      </c>
      <c r="R782" s="2">
        <v>45176</v>
      </c>
      <c r="S782" s="2">
        <v>45141</v>
      </c>
      <c r="T782" s="2">
        <v>45176</v>
      </c>
      <c r="U782" s="2">
        <v>45156</v>
      </c>
      <c r="V782" s="2">
        <v>45204</v>
      </c>
      <c r="W782">
        <f t="shared" si="48"/>
        <v>5</v>
      </c>
      <c r="X782">
        <f t="shared" si="49"/>
        <v>2023</v>
      </c>
      <c r="Y782">
        <f t="shared" si="50"/>
        <v>10</v>
      </c>
      <c r="Z782">
        <f t="shared" si="51"/>
        <v>2023</v>
      </c>
    </row>
    <row r="783" spans="1:26" x14ac:dyDescent="0.25">
      <c r="A783" s="80" t="s">
        <v>2885</v>
      </c>
      <c r="B783" t="s">
        <v>1373</v>
      </c>
      <c r="C783" t="s">
        <v>2886</v>
      </c>
      <c r="D783" t="s">
        <v>148</v>
      </c>
      <c r="E783" t="s">
        <v>135</v>
      </c>
      <c r="F783" t="s">
        <v>1270</v>
      </c>
      <c r="G783" t="s">
        <v>1077</v>
      </c>
      <c r="H783" t="s">
        <v>128</v>
      </c>
      <c r="I783" s="80" t="s">
        <v>1056</v>
      </c>
      <c r="J783" s="80" t="s">
        <v>970</v>
      </c>
      <c r="K783" t="s">
        <v>720</v>
      </c>
      <c r="L783" t="s">
        <v>129</v>
      </c>
      <c r="M783" t="s">
        <v>129</v>
      </c>
      <c r="N783" t="s">
        <v>129</v>
      </c>
      <c r="O783" s="54">
        <v>45069.699268518518</v>
      </c>
      <c r="P783" s="54">
        <v>45110.822025208334</v>
      </c>
      <c r="Q783" s="2">
        <v>45069</v>
      </c>
      <c r="R783" s="2">
        <v>45069</v>
      </c>
      <c r="S783" s="2">
        <v>45071</v>
      </c>
      <c r="T783" s="2">
        <v>45105</v>
      </c>
      <c r="U783" s="2">
        <v>45075</v>
      </c>
      <c r="V783" s="2">
        <v>45110</v>
      </c>
      <c r="W783">
        <f t="shared" si="48"/>
        <v>5</v>
      </c>
      <c r="X783">
        <f t="shared" si="49"/>
        <v>2023</v>
      </c>
      <c r="Y783">
        <f t="shared" si="50"/>
        <v>7</v>
      </c>
      <c r="Z783">
        <f t="shared" si="51"/>
        <v>2023</v>
      </c>
    </row>
    <row r="784" spans="1:26" x14ac:dyDescent="0.25">
      <c r="A784" s="80" t="s">
        <v>2887</v>
      </c>
      <c r="B784" t="s">
        <v>1373</v>
      </c>
      <c r="C784" t="s">
        <v>2888</v>
      </c>
      <c r="D784" t="s">
        <v>148</v>
      </c>
      <c r="E784" t="s">
        <v>127</v>
      </c>
      <c r="F784" t="s">
        <v>2681</v>
      </c>
      <c r="G784" t="s">
        <v>1077</v>
      </c>
      <c r="H784" t="s">
        <v>128</v>
      </c>
      <c r="I784" s="80" t="s">
        <v>1069</v>
      </c>
      <c r="J784" s="80" t="s">
        <v>970</v>
      </c>
      <c r="K784" t="s">
        <v>720</v>
      </c>
      <c r="L784" t="s">
        <v>129</v>
      </c>
      <c r="M784" t="s">
        <v>129</v>
      </c>
      <c r="N784" t="s">
        <v>129</v>
      </c>
      <c r="O784" s="54">
        <v>45068.717145763891</v>
      </c>
      <c r="P784" s="54">
        <v>45181.507966435187</v>
      </c>
      <c r="Q784" s="2">
        <v>45099</v>
      </c>
      <c r="R784" s="2">
        <v>45127</v>
      </c>
      <c r="S784" s="2">
        <v>45099</v>
      </c>
      <c r="T784" s="2">
        <v>45127</v>
      </c>
      <c r="U784" s="2">
        <v>45114</v>
      </c>
      <c r="V784" s="2">
        <v>45181</v>
      </c>
      <c r="W784">
        <f t="shared" si="48"/>
        <v>5</v>
      </c>
      <c r="X784">
        <f t="shared" si="49"/>
        <v>2023</v>
      </c>
      <c r="Y784">
        <f t="shared" si="50"/>
        <v>9</v>
      </c>
      <c r="Z784">
        <f t="shared" si="51"/>
        <v>2023</v>
      </c>
    </row>
    <row r="785" spans="1:26" x14ac:dyDescent="0.25">
      <c r="A785" s="80" t="s">
        <v>2889</v>
      </c>
      <c r="B785" t="s">
        <v>1373</v>
      </c>
      <c r="C785" t="s">
        <v>2890</v>
      </c>
      <c r="D785" t="s">
        <v>148</v>
      </c>
      <c r="E785" t="s">
        <v>127</v>
      </c>
      <c r="F785" t="s">
        <v>2681</v>
      </c>
      <c r="G785" t="s">
        <v>1077</v>
      </c>
      <c r="H785" t="s">
        <v>128</v>
      </c>
      <c r="I785" s="80" t="s">
        <v>1069</v>
      </c>
      <c r="J785" s="80" t="s">
        <v>970</v>
      </c>
      <c r="K785" t="s">
        <v>720</v>
      </c>
      <c r="L785" t="s">
        <v>129</v>
      </c>
      <c r="M785" t="s">
        <v>129</v>
      </c>
      <c r="N785" t="s">
        <v>129</v>
      </c>
      <c r="O785" s="54">
        <v>45068.716677395831</v>
      </c>
      <c r="P785" s="54">
        <v>45181.507970254628</v>
      </c>
      <c r="Q785" s="2">
        <v>45099</v>
      </c>
      <c r="R785" s="2">
        <v>45127</v>
      </c>
      <c r="S785" s="2">
        <v>45099</v>
      </c>
      <c r="T785" s="2">
        <v>45127</v>
      </c>
      <c r="U785" s="2">
        <v>45114</v>
      </c>
      <c r="V785" s="2">
        <v>45181</v>
      </c>
      <c r="W785">
        <f t="shared" si="48"/>
        <v>5</v>
      </c>
      <c r="X785">
        <f t="shared" si="49"/>
        <v>2023</v>
      </c>
      <c r="Y785">
        <f t="shared" si="50"/>
        <v>9</v>
      </c>
      <c r="Z785">
        <f t="shared" si="51"/>
        <v>2023</v>
      </c>
    </row>
    <row r="786" spans="1:26" x14ac:dyDescent="0.25">
      <c r="A786" s="80" t="s">
        <v>2891</v>
      </c>
      <c r="B786" t="s">
        <v>1373</v>
      </c>
      <c r="C786" t="s">
        <v>2892</v>
      </c>
      <c r="D786" t="s">
        <v>148</v>
      </c>
      <c r="E786" t="s">
        <v>288</v>
      </c>
      <c r="F786" t="s">
        <v>2875</v>
      </c>
      <c r="G786" t="s">
        <v>1104</v>
      </c>
      <c r="H786" t="s">
        <v>128</v>
      </c>
      <c r="I786" s="80" t="s">
        <v>1069</v>
      </c>
      <c r="J786" s="80" t="s">
        <v>970</v>
      </c>
      <c r="K786" t="s">
        <v>720</v>
      </c>
      <c r="L786" t="s">
        <v>129</v>
      </c>
      <c r="M786" t="s">
        <v>129</v>
      </c>
      <c r="N786" t="s">
        <v>129</v>
      </c>
      <c r="O786" s="54">
        <v>45068.715203101849</v>
      </c>
      <c r="P786" s="54">
        <v>45132.097941134256</v>
      </c>
      <c r="Q786" s="2">
        <v>45099</v>
      </c>
      <c r="R786" s="2">
        <v>45134</v>
      </c>
      <c r="S786" s="2">
        <v>45099</v>
      </c>
      <c r="T786" s="2">
        <v>45134</v>
      </c>
      <c r="U786" s="2">
        <v>45089</v>
      </c>
      <c r="V786" s="2">
        <v>45132</v>
      </c>
      <c r="W786">
        <f t="shared" si="48"/>
        <v>5</v>
      </c>
      <c r="X786">
        <f t="shared" si="49"/>
        <v>2023</v>
      </c>
      <c r="Y786">
        <f t="shared" si="50"/>
        <v>7</v>
      </c>
      <c r="Z786">
        <f t="shared" si="51"/>
        <v>2023</v>
      </c>
    </row>
    <row r="787" spans="1:26" x14ac:dyDescent="0.25">
      <c r="A787" s="80" t="s">
        <v>2893</v>
      </c>
      <c r="B787" t="s">
        <v>1373</v>
      </c>
      <c r="C787" t="s">
        <v>2894</v>
      </c>
      <c r="D787" t="s">
        <v>148</v>
      </c>
      <c r="E787" t="s">
        <v>288</v>
      </c>
      <c r="F787" t="s">
        <v>2875</v>
      </c>
      <c r="G787" t="s">
        <v>1104</v>
      </c>
      <c r="H787" t="s">
        <v>128</v>
      </c>
      <c r="I787" s="80" t="s">
        <v>1069</v>
      </c>
      <c r="J787" s="80" t="s">
        <v>970</v>
      </c>
      <c r="K787" t="s">
        <v>720</v>
      </c>
      <c r="L787" t="s">
        <v>129</v>
      </c>
      <c r="M787" t="s">
        <v>129</v>
      </c>
      <c r="N787" t="s">
        <v>129</v>
      </c>
      <c r="O787" s="54">
        <v>45068.714658032404</v>
      </c>
      <c r="P787" s="54">
        <v>45132.097944004629</v>
      </c>
      <c r="Q787" s="2">
        <v>45099</v>
      </c>
      <c r="R787" s="2">
        <v>45134</v>
      </c>
      <c r="S787" s="2">
        <v>45099</v>
      </c>
      <c r="T787" s="2">
        <v>45134</v>
      </c>
      <c r="U787" s="2">
        <v>45089</v>
      </c>
      <c r="V787" s="2">
        <v>45132</v>
      </c>
      <c r="W787">
        <f t="shared" si="48"/>
        <v>5</v>
      </c>
      <c r="X787">
        <f t="shared" si="49"/>
        <v>2023</v>
      </c>
      <c r="Y787">
        <f t="shared" si="50"/>
        <v>7</v>
      </c>
      <c r="Z787">
        <f t="shared" si="51"/>
        <v>2023</v>
      </c>
    </row>
    <row r="788" spans="1:26" x14ac:dyDescent="0.25">
      <c r="A788" s="80" t="s">
        <v>2895</v>
      </c>
      <c r="B788" t="s">
        <v>1373</v>
      </c>
      <c r="C788" t="s">
        <v>2896</v>
      </c>
      <c r="D788" t="s">
        <v>148</v>
      </c>
      <c r="E788" t="s">
        <v>416</v>
      </c>
      <c r="F788" t="s">
        <v>2727</v>
      </c>
      <c r="G788" t="s">
        <v>1104</v>
      </c>
      <c r="H788" t="s">
        <v>128</v>
      </c>
      <c r="I788" s="80" t="s">
        <v>1069</v>
      </c>
      <c r="J788" s="80" t="s">
        <v>970</v>
      </c>
      <c r="K788" t="s">
        <v>720</v>
      </c>
      <c r="L788" t="s">
        <v>129</v>
      </c>
      <c r="M788" t="s">
        <v>129</v>
      </c>
      <c r="N788" t="s">
        <v>129</v>
      </c>
      <c r="O788" s="54">
        <v>45068.712776296299</v>
      </c>
      <c r="P788" s="54">
        <v>45176.483443356483</v>
      </c>
      <c r="Q788" s="2">
        <v>45099</v>
      </c>
      <c r="R788" s="2">
        <v>45127</v>
      </c>
      <c r="S788" s="2">
        <v>45099</v>
      </c>
      <c r="T788" s="2">
        <v>45127</v>
      </c>
      <c r="U788" s="2">
        <v>45114</v>
      </c>
      <c r="V788" s="2">
        <v>45176</v>
      </c>
      <c r="W788">
        <f t="shared" si="48"/>
        <v>5</v>
      </c>
      <c r="X788">
        <f t="shared" si="49"/>
        <v>2023</v>
      </c>
      <c r="Y788">
        <f t="shared" si="50"/>
        <v>9</v>
      </c>
      <c r="Z788">
        <f t="shared" si="51"/>
        <v>2023</v>
      </c>
    </row>
    <row r="789" spans="1:26" x14ac:dyDescent="0.25">
      <c r="A789" s="80" t="s">
        <v>2897</v>
      </c>
      <c r="B789" t="s">
        <v>1373</v>
      </c>
      <c r="C789" t="s">
        <v>2898</v>
      </c>
      <c r="D789" t="s">
        <v>148</v>
      </c>
      <c r="E789" t="s">
        <v>135</v>
      </c>
      <c r="F789" t="s">
        <v>2875</v>
      </c>
      <c r="G789" t="s">
        <v>1104</v>
      </c>
      <c r="H789" t="s">
        <v>128</v>
      </c>
      <c r="I789" s="80" t="s">
        <v>1069</v>
      </c>
      <c r="J789" s="80" t="s">
        <v>970</v>
      </c>
      <c r="K789" t="s">
        <v>720</v>
      </c>
      <c r="L789" t="s">
        <v>129</v>
      </c>
      <c r="M789" t="s">
        <v>129</v>
      </c>
      <c r="N789" t="s">
        <v>129</v>
      </c>
      <c r="O789" s="54">
        <v>45068.711160185187</v>
      </c>
      <c r="P789" s="54">
        <v>45114.459111550925</v>
      </c>
      <c r="Q789" s="2">
        <v>45099</v>
      </c>
      <c r="R789" s="2">
        <v>45134</v>
      </c>
      <c r="S789" s="2">
        <v>45099</v>
      </c>
      <c r="T789" s="2">
        <v>45134</v>
      </c>
      <c r="U789" s="2">
        <v>45086</v>
      </c>
      <c r="V789" s="2">
        <v>45114</v>
      </c>
      <c r="W789">
        <f t="shared" si="48"/>
        <v>5</v>
      </c>
      <c r="X789">
        <f t="shared" si="49"/>
        <v>2023</v>
      </c>
      <c r="Y789">
        <f t="shared" si="50"/>
        <v>7</v>
      </c>
      <c r="Z789">
        <f t="shared" si="51"/>
        <v>2023</v>
      </c>
    </row>
    <row r="790" spans="1:26" x14ac:dyDescent="0.25">
      <c r="A790" s="80" t="s">
        <v>2899</v>
      </c>
      <c r="B790" t="s">
        <v>1373</v>
      </c>
      <c r="C790" t="s">
        <v>2900</v>
      </c>
      <c r="D790" t="s">
        <v>148</v>
      </c>
      <c r="E790" t="s">
        <v>288</v>
      </c>
      <c r="F790" t="s">
        <v>2875</v>
      </c>
      <c r="G790" t="s">
        <v>1104</v>
      </c>
      <c r="H790" t="s">
        <v>128</v>
      </c>
      <c r="I790" s="80" t="s">
        <v>1069</v>
      </c>
      <c r="J790" s="80" t="s">
        <v>970</v>
      </c>
      <c r="K790" t="s">
        <v>720</v>
      </c>
      <c r="L790" t="s">
        <v>129</v>
      </c>
      <c r="M790" t="s">
        <v>129</v>
      </c>
      <c r="N790" t="s">
        <v>129</v>
      </c>
      <c r="O790" s="54">
        <v>45068.709065324074</v>
      </c>
      <c r="P790" s="54">
        <v>45114.459116944447</v>
      </c>
      <c r="Q790" s="2">
        <v>45099</v>
      </c>
      <c r="R790" s="2">
        <v>45134</v>
      </c>
      <c r="S790" s="2">
        <v>45099</v>
      </c>
      <c r="T790" s="2">
        <v>45134</v>
      </c>
      <c r="U790" s="2">
        <v>45085</v>
      </c>
      <c r="V790" s="2">
        <v>45114</v>
      </c>
      <c r="W790">
        <f t="shared" si="48"/>
        <v>5</v>
      </c>
      <c r="X790">
        <f t="shared" si="49"/>
        <v>2023</v>
      </c>
      <c r="Y790">
        <f t="shared" si="50"/>
        <v>7</v>
      </c>
      <c r="Z790">
        <f t="shared" si="51"/>
        <v>2023</v>
      </c>
    </row>
    <row r="791" spans="1:26" x14ac:dyDescent="0.25">
      <c r="A791" s="80" t="s">
        <v>2901</v>
      </c>
      <c r="B791" t="s">
        <v>1348</v>
      </c>
      <c r="C791" t="s">
        <v>2902</v>
      </c>
      <c r="D791" t="s">
        <v>148</v>
      </c>
      <c r="E791" t="s">
        <v>950</v>
      </c>
      <c r="F791" t="s">
        <v>1256</v>
      </c>
      <c r="G791" t="s">
        <v>1088</v>
      </c>
      <c r="H791" t="s">
        <v>128</v>
      </c>
      <c r="I791" s="80" t="s">
        <v>1099</v>
      </c>
      <c r="J791" s="80" t="s">
        <v>1100</v>
      </c>
      <c r="K791" t="s">
        <v>720</v>
      </c>
      <c r="L791" t="s">
        <v>129</v>
      </c>
      <c r="M791" t="s">
        <v>129</v>
      </c>
      <c r="N791" t="s">
        <v>129</v>
      </c>
      <c r="O791" s="54">
        <v>45068.671219548611</v>
      </c>
      <c r="P791" s="54">
        <v>45132.081184513889</v>
      </c>
      <c r="Q791" s="2">
        <v>45071</v>
      </c>
      <c r="R791" s="2">
        <v>45105</v>
      </c>
      <c r="S791" s="2">
        <v>45071</v>
      </c>
      <c r="T791" s="2">
        <v>45105</v>
      </c>
      <c r="U791" s="2">
        <v>45085</v>
      </c>
      <c r="V791" s="2">
        <v>45131</v>
      </c>
      <c r="W791">
        <f t="shared" si="48"/>
        <v>5</v>
      </c>
      <c r="X791">
        <f t="shared" si="49"/>
        <v>2023</v>
      </c>
      <c r="Y791">
        <f t="shared" si="50"/>
        <v>7</v>
      </c>
      <c r="Z791">
        <f t="shared" si="51"/>
        <v>2023</v>
      </c>
    </row>
    <row r="792" spans="1:26" x14ac:dyDescent="0.25">
      <c r="A792" s="80" t="s">
        <v>2903</v>
      </c>
      <c r="B792" t="s">
        <v>1348</v>
      </c>
      <c r="C792" t="s">
        <v>2904</v>
      </c>
      <c r="D792" t="s">
        <v>148</v>
      </c>
      <c r="E792" t="s">
        <v>211</v>
      </c>
      <c r="F792" t="s">
        <v>1001</v>
      </c>
      <c r="G792" t="s">
        <v>806</v>
      </c>
      <c r="H792" t="s">
        <v>128</v>
      </c>
      <c r="I792" s="80" t="s">
        <v>2905</v>
      </c>
      <c r="J792" s="80" t="s">
        <v>2038</v>
      </c>
      <c r="K792" t="s">
        <v>720</v>
      </c>
      <c r="L792" t="s">
        <v>129</v>
      </c>
      <c r="M792" t="s">
        <v>129</v>
      </c>
      <c r="N792" t="s">
        <v>129</v>
      </c>
      <c r="O792" s="54">
        <v>45063.409302349537</v>
      </c>
      <c r="P792" s="54">
        <v>45364.517879548614</v>
      </c>
      <c r="Q792" s="2">
        <v>45330</v>
      </c>
      <c r="R792" s="2">
        <v>45342</v>
      </c>
      <c r="S792" s="2">
        <v>45292</v>
      </c>
      <c r="T792" s="2">
        <v>45657</v>
      </c>
      <c r="U792" s="2">
        <v>45338</v>
      </c>
      <c r="V792" s="2">
        <v>45364</v>
      </c>
      <c r="W792">
        <f t="shared" si="48"/>
        <v>5</v>
      </c>
      <c r="X792">
        <f t="shared" si="49"/>
        <v>2023</v>
      </c>
      <c r="Y792">
        <f t="shared" si="50"/>
        <v>3</v>
      </c>
      <c r="Z792">
        <f t="shared" si="51"/>
        <v>2024</v>
      </c>
    </row>
    <row r="793" spans="1:26" x14ac:dyDescent="0.25">
      <c r="A793" s="80" t="s">
        <v>2906</v>
      </c>
      <c r="B793" t="s">
        <v>1373</v>
      </c>
      <c r="C793" t="s">
        <v>2907</v>
      </c>
      <c r="D793" t="s">
        <v>148</v>
      </c>
      <c r="E793" t="s">
        <v>288</v>
      </c>
      <c r="F793" t="s">
        <v>2875</v>
      </c>
      <c r="G793" t="s">
        <v>1077</v>
      </c>
      <c r="H793" t="s">
        <v>128</v>
      </c>
      <c r="I793" s="80" t="s">
        <v>2076</v>
      </c>
      <c r="J793" s="80" t="s">
        <v>2452</v>
      </c>
      <c r="K793" t="s">
        <v>720</v>
      </c>
      <c r="L793" t="s">
        <v>129</v>
      </c>
      <c r="M793" t="s">
        <v>129</v>
      </c>
      <c r="N793" t="s">
        <v>129</v>
      </c>
      <c r="O793" s="54">
        <v>45058.439056041665</v>
      </c>
      <c r="P793" s="54">
        <v>45132.109124074072</v>
      </c>
      <c r="Q793" s="2">
        <v>45085</v>
      </c>
      <c r="R793" s="2">
        <v>45113</v>
      </c>
      <c r="S793" s="2">
        <v>45085</v>
      </c>
      <c r="T793" s="2">
        <v>45113</v>
      </c>
      <c r="U793" s="2">
        <v>45085</v>
      </c>
      <c r="V793" s="2">
        <v>45132</v>
      </c>
      <c r="W793">
        <f t="shared" si="48"/>
        <v>5</v>
      </c>
      <c r="X793">
        <f t="shared" si="49"/>
        <v>2023</v>
      </c>
      <c r="Y793">
        <f t="shared" si="50"/>
        <v>7</v>
      </c>
      <c r="Z793">
        <f t="shared" si="51"/>
        <v>2023</v>
      </c>
    </row>
    <row r="794" spans="1:26" x14ac:dyDescent="0.25">
      <c r="A794" s="80" t="s">
        <v>2908</v>
      </c>
      <c r="B794" t="s">
        <v>1373</v>
      </c>
      <c r="C794" t="s">
        <v>2909</v>
      </c>
      <c r="D794" t="s">
        <v>148</v>
      </c>
      <c r="E794" t="s">
        <v>288</v>
      </c>
      <c r="F794" t="s">
        <v>2875</v>
      </c>
      <c r="G794" t="s">
        <v>1104</v>
      </c>
      <c r="H794" t="s">
        <v>128</v>
      </c>
      <c r="I794" s="80" t="s">
        <v>2495</v>
      </c>
      <c r="J794" s="80" t="s">
        <v>2452</v>
      </c>
      <c r="K794" t="s">
        <v>720</v>
      </c>
      <c r="L794" t="s">
        <v>129</v>
      </c>
      <c r="M794" t="s">
        <v>129</v>
      </c>
      <c r="N794" t="s">
        <v>129</v>
      </c>
      <c r="O794" s="54">
        <v>45058.402861076385</v>
      </c>
      <c r="P794" s="54">
        <v>45132.109903657409</v>
      </c>
      <c r="Q794" s="2">
        <v>45099</v>
      </c>
      <c r="R794" s="2">
        <v>45127</v>
      </c>
      <c r="S794" s="2">
        <v>45099</v>
      </c>
      <c r="T794" s="2">
        <v>45127</v>
      </c>
      <c r="U794" s="2">
        <v>45089</v>
      </c>
      <c r="V794" s="2">
        <v>45132</v>
      </c>
      <c r="W794">
        <f t="shared" si="48"/>
        <v>5</v>
      </c>
      <c r="X794">
        <f t="shared" si="49"/>
        <v>2023</v>
      </c>
      <c r="Y794">
        <f t="shared" si="50"/>
        <v>7</v>
      </c>
      <c r="Z794">
        <f t="shared" si="51"/>
        <v>2023</v>
      </c>
    </row>
    <row r="795" spans="1:26" x14ac:dyDescent="0.25">
      <c r="A795" s="80" t="s">
        <v>2910</v>
      </c>
      <c r="B795" t="s">
        <v>1373</v>
      </c>
      <c r="C795" t="s">
        <v>2911</v>
      </c>
      <c r="D795" t="s">
        <v>148</v>
      </c>
      <c r="E795" t="s">
        <v>135</v>
      </c>
      <c r="F795" t="s">
        <v>1256</v>
      </c>
      <c r="G795" t="s">
        <v>1088</v>
      </c>
      <c r="H795" t="s">
        <v>128</v>
      </c>
      <c r="I795" s="80" t="s">
        <v>2076</v>
      </c>
      <c r="J795" s="80" t="s">
        <v>2452</v>
      </c>
      <c r="K795" t="s">
        <v>720</v>
      </c>
      <c r="L795" t="s">
        <v>129</v>
      </c>
      <c r="M795" t="s">
        <v>129</v>
      </c>
      <c r="N795" t="s">
        <v>129</v>
      </c>
      <c r="O795" s="54">
        <v>45058.402461620368</v>
      </c>
      <c r="P795" s="54">
        <v>45132.097761446763</v>
      </c>
      <c r="Q795" s="2">
        <v>45097</v>
      </c>
      <c r="R795" s="2">
        <v>45127</v>
      </c>
      <c r="S795" s="2">
        <v>45099</v>
      </c>
      <c r="T795" s="2">
        <v>45127</v>
      </c>
      <c r="U795" s="2">
        <v>45100</v>
      </c>
      <c r="V795" s="2">
        <v>45132</v>
      </c>
      <c r="W795">
        <f t="shared" si="48"/>
        <v>5</v>
      </c>
      <c r="X795">
        <f t="shared" si="49"/>
        <v>2023</v>
      </c>
      <c r="Y795">
        <f t="shared" si="50"/>
        <v>7</v>
      </c>
      <c r="Z795">
        <f t="shared" si="51"/>
        <v>2023</v>
      </c>
    </row>
    <row r="796" spans="1:26" x14ac:dyDescent="0.25">
      <c r="A796" s="80" t="s">
        <v>2912</v>
      </c>
      <c r="B796" t="s">
        <v>1373</v>
      </c>
      <c r="C796" t="s">
        <v>2913</v>
      </c>
      <c r="D796" t="s">
        <v>148</v>
      </c>
      <c r="E796" t="s">
        <v>288</v>
      </c>
      <c r="F796" t="s">
        <v>2875</v>
      </c>
      <c r="G796" t="s">
        <v>1077</v>
      </c>
      <c r="H796" t="s">
        <v>128</v>
      </c>
      <c r="I796" s="80" t="s">
        <v>2490</v>
      </c>
      <c r="J796" s="80" t="s">
        <v>2452</v>
      </c>
      <c r="K796" t="s">
        <v>720</v>
      </c>
      <c r="L796" t="s">
        <v>129</v>
      </c>
      <c r="M796" t="s">
        <v>129</v>
      </c>
      <c r="N796" t="s">
        <v>129</v>
      </c>
      <c r="O796" s="54">
        <v>45058.402087233793</v>
      </c>
      <c r="P796" s="54">
        <v>45132.109901886572</v>
      </c>
      <c r="Q796" s="2">
        <v>45085</v>
      </c>
      <c r="R796" s="2">
        <v>45113</v>
      </c>
      <c r="S796" s="2">
        <v>45085</v>
      </c>
      <c r="T796" s="2">
        <v>45113</v>
      </c>
      <c r="U796" t="s">
        <v>129</v>
      </c>
      <c r="V796" s="2">
        <v>45132</v>
      </c>
      <c r="W796">
        <f t="shared" si="48"/>
        <v>5</v>
      </c>
      <c r="X796">
        <f t="shared" si="49"/>
        <v>2023</v>
      </c>
      <c r="Y796">
        <f t="shared" si="50"/>
        <v>7</v>
      </c>
      <c r="Z796">
        <f t="shared" si="51"/>
        <v>2023</v>
      </c>
    </row>
    <row r="797" spans="1:26" x14ac:dyDescent="0.25">
      <c r="A797" s="80" t="s">
        <v>2914</v>
      </c>
      <c r="B797" t="s">
        <v>1373</v>
      </c>
      <c r="C797" t="s">
        <v>2915</v>
      </c>
      <c r="D797" t="s">
        <v>148</v>
      </c>
      <c r="E797" t="s">
        <v>206</v>
      </c>
      <c r="F797" t="s">
        <v>1249</v>
      </c>
      <c r="G797" t="s">
        <v>1077</v>
      </c>
      <c r="H797" t="s">
        <v>128</v>
      </c>
      <c r="I797" s="80" t="s">
        <v>2495</v>
      </c>
      <c r="J797" s="80" t="s">
        <v>2452</v>
      </c>
      <c r="K797" t="s">
        <v>720</v>
      </c>
      <c r="L797" t="s">
        <v>129</v>
      </c>
      <c r="M797" t="s">
        <v>129</v>
      </c>
      <c r="N797" t="s">
        <v>129</v>
      </c>
      <c r="O797" s="54">
        <v>45058.377873819445</v>
      </c>
      <c r="P797" s="54">
        <v>45204.664146840281</v>
      </c>
      <c r="Q797" s="2">
        <v>45099</v>
      </c>
      <c r="R797" s="2">
        <v>45127</v>
      </c>
      <c r="S797" s="2">
        <v>45099</v>
      </c>
      <c r="T797" s="2">
        <v>45127</v>
      </c>
      <c r="U797" s="2">
        <v>45159</v>
      </c>
      <c r="V797" s="2">
        <v>45204</v>
      </c>
      <c r="W797">
        <f t="shared" si="48"/>
        <v>5</v>
      </c>
      <c r="X797">
        <f t="shared" si="49"/>
        <v>2023</v>
      </c>
      <c r="Y797">
        <f t="shared" si="50"/>
        <v>10</v>
      </c>
      <c r="Z797">
        <f t="shared" si="51"/>
        <v>2023</v>
      </c>
    </row>
    <row r="798" spans="1:26" x14ac:dyDescent="0.25">
      <c r="A798" s="80" t="s">
        <v>2916</v>
      </c>
      <c r="B798" t="s">
        <v>1373</v>
      </c>
      <c r="C798" t="s">
        <v>2566</v>
      </c>
      <c r="D798" t="s">
        <v>148</v>
      </c>
      <c r="E798" t="s">
        <v>206</v>
      </c>
      <c r="F798" t="s">
        <v>1249</v>
      </c>
      <c r="G798" t="s">
        <v>1077</v>
      </c>
      <c r="H798" t="s">
        <v>128</v>
      </c>
      <c r="I798" s="80" t="s">
        <v>2490</v>
      </c>
      <c r="J798" s="80" t="s">
        <v>2452</v>
      </c>
      <c r="K798" t="s">
        <v>720</v>
      </c>
      <c r="L798" t="s">
        <v>129</v>
      </c>
      <c r="M798" t="s">
        <v>129</v>
      </c>
      <c r="N798" t="s">
        <v>129</v>
      </c>
      <c r="O798" s="54">
        <v>45058.376980787034</v>
      </c>
      <c r="P798" s="54">
        <v>45204.664152106481</v>
      </c>
      <c r="Q798" s="2">
        <v>45141</v>
      </c>
      <c r="R798" s="2">
        <v>45176</v>
      </c>
      <c r="S798" s="2">
        <v>45141</v>
      </c>
      <c r="T798" s="2">
        <v>45176</v>
      </c>
      <c r="U798" s="2">
        <v>45149</v>
      </c>
      <c r="V798" s="2">
        <v>45204</v>
      </c>
      <c r="W798">
        <f t="shared" si="48"/>
        <v>5</v>
      </c>
      <c r="X798">
        <f t="shared" si="49"/>
        <v>2023</v>
      </c>
      <c r="Y798">
        <f t="shared" si="50"/>
        <v>10</v>
      </c>
      <c r="Z798">
        <f t="shared" si="51"/>
        <v>2023</v>
      </c>
    </row>
    <row r="799" spans="1:26" x14ac:dyDescent="0.25">
      <c r="A799" s="80" t="s">
        <v>2917</v>
      </c>
      <c r="B799" t="s">
        <v>1348</v>
      </c>
      <c r="C799" t="s">
        <v>2918</v>
      </c>
      <c r="D799" t="s">
        <v>148</v>
      </c>
      <c r="E799" t="s">
        <v>127</v>
      </c>
      <c r="F799" t="s">
        <v>1256</v>
      </c>
      <c r="G799" t="s">
        <v>1088</v>
      </c>
      <c r="H799" t="s">
        <v>128</v>
      </c>
      <c r="I799" s="80" t="s">
        <v>1099</v>
      </c>
      <c r="J799" s="80" t="s">
        <v>1100</v>
      </c>
      <c r="K799" t="s">
        <v>720</v>
      </c>
      <c r="L799" t="s">
        <v>129</v>
      </c>
      <c r="M799" t="s">
        <v>129</v>
      </c>
      <c r="N799" t="s">
        <v>129</v>
      </c>
      <c r="O799" s="54">
        <v>45057.698265810184</v>
      </c>
      <c r="P799" s="54">
        <v>45132.081184050927</v>
      </c>
      <c r="Q799" s="2">
        <v>45085</v>
      </c>
      <c r="R799" s="2">
        <v>45113</v>
      </c>
      <c r="S799" s="2">
        <v>45085</v>
      </c>
      <c r="T799" s="2">
        <v>45113</v>
      </c>
      <c r="U799" s="2">
        <v>45090</v>
      </c>
      <c r="V799" s="2">
        <v>45131</v>
      </c>
      <c r="W799">
        <f t="shared" si="48"/>
        <v>5</v>
      </c>
      <c r="X799">
        <f t="shared" si="49"/>
        <v>2023</v>
      </c>
      <c r="Y799">
        <f t="shared" si="50"/>
        <v>7</v>
      </c>
      <c r="Z799">
        <f t="shared" si="51"/>
        <v>2023</v>
      </c>
    </row>
    <row r="800" spans="1:26" x14ac:dyDescent="0.25">
      <c r="A800" s="80" t="s">
        <v>2919</v>
      </c>
      <c r="B800" t="s">
        <v>1373</v>
      </c>
      <c r="C800" t="s">
        <v>2920</v>
      </c>
      <c r="D800" t="s">
        <v>148</v>
      </c>
      <c r="E800" t="s">
        <v>288</v>
      </c>
      <c r="F800" t="s">
        <v>1230</v>
      </c>
      <c r="G800" t="s">
        <v>1077</v>
      </c>
      <c r="H800" t="s">
        <v>128</v>
      </c>
      <c r="I800" s="80" t="s">
        <v>2076</v>
      </c>
      <c r="J800" s="80" t="s">
        <v>2452</v>
      </c>
      <c r="K800" t="s">
        <v>720</v>
      </c>
      <c r="L800" t="s">
        <v>129</v>
      </c>
      <c r="M800" t="s">
        <v>129</v>
      </c>
      <c r="N800" t="s">
        <v>129</v>
      </c>
      <c r="O800" s="54">
        <v>45057.67453733796</v>
      </c>
      <c r="P800" s="54">
        <v>45184.511801805558</v>
      </c>
      <c r="Q800" s="2">
        <v>45099</v>
      </c>
      <c r="R800" s="2">
        <v>45127</v>
      </c>
      <c r="S800" s="2">
        <v>45099</v>
      </c>
      <c r="T800" s="2">
        <v>45127</v>
      </c>
      <c r="U800" s="2">
        <v>45131</v>
      </c>
      <c r="V800" s="2">
        <v>45184</v>
      </c>
      <c r="W800">
        <f t="shared" si="48"/>
        <v>5</v>
      </c>
      <c r="X800">
        <f t="shared" si="49"/>
        <v>2023</v>
      </c>
      <c r="Y800">
        <f t="shared" si="50"/>
        <v>9</v>
      </c>
      <c r="Z800">
        <f t="shared" si="51"/>
        <v>2023</v>
      </c>
    </row>
    <row r="801" spans="1:26" x14ac:dyDescent="0.25">
      <c r="A801" s="80" t="s">
        <v>2921</v>
      </c>
      <c r="B801" t="s">
        <v>1373</v>
      </c>
      <c r="C801" t="s">
        <v>2922</v>
      </c>
      <c r="D801" t="s">
        <v>148</v>
      </c>
      <c r="E801" t="s">
        <v>206</v>
      </c>
      <c r="F801" t="s">
        <v>1270</v>
      </c>
      <c r="G801" t="s">
        <v>1077</v>
      </c>
      <c r="H801" t="s">
        <v>128</v>
      </c>
      <c r="I801" s="80" t="s">
        <v>1056</v>
      </c>
      <c r="J801" s="80" t="s">
        <v>970</v>
      </c>
      <c r="K801" t="s">
        <v>720</v>
      </c>
      <c r="L801" t="s">
        <v>129</v>
      </c>
      <c r="M801" t="s">
        <v>129</v>
      </c>
      <c r="N801" t="s">
        <v>129</v>
      </c>
      <c r="O801" s="54">
        <v>45056.717076990739</v>
      </c>
      <c r="P801" s="54">
        <v>45110.822025092595</v>
      </c>
      <c r="Q801" s="2">
        <v>45071</v>
      </c>
      <c r="R801" s="2">
        <v>45105</v>
      </c>
      <c r="S801" s="2">
        <v>45071</v>
      </c>
      <c r="T801" s="2">
        <v>45105</v>
      </c>
      <c r="U801" s="2">
        <v>45075</v>
      </c>
      <c r="V801" s="2">
        <v>45110</v>
      </c>
      <c r="W801">
        <f t="shared" si="48"/>
        <v>5</v>
      </c>
      <c r="X801">
        <f t="shared" si="49"/>
        <v>2023</v>
      </c>
      <c r="Y801">
        <f t="shared" si="50"/>
        <v>7</v>
      </c>
      <c r="Z801">
        <f t="shared" si="51"/>
        <v>2023</v>
      </c>
    </row>
    <row r="802" spans="1:26" x14ac:dyDescent="0.25">
      <c r="A802" s="80" t="s">
        <v>2923</v>
      </c>
      <c r="B802" t="s">
        <v>1348</v>
      </c>
      <c r="C802" t="s">
        <v>2924</v>
      </c>
      <c r="D802" t="s">
        <v>148</v>
      </c>
      <c r="E802" t="s">
        <v>416</v>
      </c>
      <c r="F802" t="s">
        <v>1256</v>
      </c>
      <c r="G802" t="s">
        <v>1088</v>
      </c>
      <c r="H802" t="s">
        <v>128</v>
      </c>
      <c r="I802" s="80" t="s">
        <v>1099</v>
      </c>
      <c r="J802" s="80" t="s">
        <v>1100</v>
      </c>
      <c r="K802" t="s">
        <v>720</v>
      </c>
      <c r="L802" t="s">
        <v>129</v>
      </c>
      <c r="M802" t="s">
        <v>129</v>
      </c>
      <c r="N802" t="s">
        <v>129</v>
      </c>
      <c r="O802" s="54">
        <v>45056.679656261571</v>
      </c>
      <c r="P802" s="54">
        <v>45132.081186597221</v>
      </c>
      <c r="Q802" s="2">
        <v>45085</v>
      </c>
      <c r="R802" s="2">
        <v>45113</v>
      </c>
      <c r="S802" s="2">
        <v>45085</v>
      </c>
      <c r="T802" s="2">
        <v>45113</v>
      </c>
      <c r="U802" s="2">
        <v>45090</v>
      </c>
      <c r="V802" s="2">
        <v>45131</v>
      </c>
      <c r="W802">
        <f t="shared" si="48"/>
        <v>5</v>
      </c>
      <c r="X802">
        <f t="shared" si="49"/>
        <v>2023</v>
      </c>
      <c r="Y802">
        <f t="shared" si="50"/>
        <v>7</v>
      </c>
      <c r="Z802">
        <f t="shared" si="51"/>
        <v>2023</v>
      </c>
    </row>
    <row r="803" spans="1:26" x14ac:dyDescent="0.25">
      <c r="A803" s="80" t="s">
        <v>2925</v>
      </c>
      <c r="B803" t="s">
        <v>1348</v>
      </c>
      <c r="C803" t="s">
        <v>2926</v>
      </c>
      <c r="D803" t="s">
        <v>148</v>
      </c>
      <c r="E803" t="s">
        <v>211</v>
      </c>
      <c r="F803" t="s">
        <v>1256</v>
      </c>
      <c r="G803" t="s">
        <v>1088</v>
      </c>
      <c r="H803" t="s">
        <v>128</v>
      </c>
      <c r="I803" s="80" t="s">
        <v>1099</v>
      </c>
      <c r="J803" s="80" t="s">
        <v>1100</v>
      </c>
      <c r="K803" t="s">
        <v>720</v>
      </c>
      <c r="L803" t="s">
        <v>129</v>
      </c>
      <c r="M803" t="s">
        <v>129</v>
      </c>
      <c r="N803" t="s">
        <v>129</v>
      </c>
      <c r="O803" s="54">
        <v>45056.673190613423</v>
      </c>
      <c r="P803" s="54">
        <v>45132.081178935186</v>
      </c>
      <c r="Q803" s="2">
        <v>45099</v>
      </c>
      <c r="R803" s="2">
        <v>45127</v>
      </c>
      <c r="S803" s="2">
        <v>45099</v>
      </c>
      <c r="T803" s="2">
        <v>45127</v>
      </c>
      <c r="U803" s="2">
        <v>45090</v>
      </c>
      <c r="V803" s="2">
        <v>45131</v>
      </c>
      <c r="W803">
        <f t="shared" si="48"/>
        <v>5</v>
      </c>
      <c r="X803">
        <f t="shared" si="49"/>
        <v>2023</v>
      </c>
      <c r="Y803">
        <f t="shared" si="50"/>
        <v>7</v>
      </c>
      <c r="Z803">
        <f t="shared" si="51"/>
        <v>2023</v>
      </c>
    </row>
    <row r="804" spans="1:26" x14ac:dyDescent="0.25">
      <c r="A804" s="80" t="s">
        <v>2927</v>
      </c>
      <c r="B804" t="s">
        <v>1373</v>
      </c>
      <c r="C804" t="s">
        <v>2928</v>
      </c>
      <c r="D804" t="s">
        <v>148</v>
      </c>
      <c r="E804" t="s">
        <v>950</v>
      </c>
      <c r="F804" t="s">
        <v>1256</v>
      </c>
      <c r="G804" t="s">
        <v>1077</v>
      </c>
      <c r="H804" t="s">
        <v>128</v>
      </c>
      <c r="I804" s="80" t="s">
        <v>1069</v>
      </c>
      <c r="J804" s="80" t="s">
        <v>970</v>
      </c>
      <c r="K804" t="s">
        <v>720</v>
      </c>
      <c r="L804" t="s">
        <v>129</v>
      </c>
      <c r="M804" t="s">
        <v>129</v>
      </c>
      <c r="N804" t="s">
        <v>129</v>
      </c>
      <c r="O804" s="54">
        <v>45056.646855752311</v>
      </c>
      <c r="P804" s="54">
        <v>45132.097944398149</v>
      </c>
      <c r="Q804" s="2">
        <v>45085</v>
      </c>
      <c r="R804" s="2">
        <v>45119</v>
      </c>
      <c r="S804" s="2">
        <v>45085</v>
      </c>
      <c r="T804" s="2">
        <v>45119</v>
      </c>
      <c r="U804" s="2">
        <v>45100</v>
      </c>
      <c r="V804" s="2">
        <v>45132</v>
      </c>
      <c r="W804">
        <f t="shared" si="48"/>
        <v>5</v>
      </c>
      <c r="X804">
        <f t="shared" si="49"/>
        <v>2023</v>
      </c>
      <c r="Y804">
        <f t="shared" si="50"/>
        <v>7</v>
      </c>
      <c r="Z804">
        <f t="shared" si="51"/>
        <v>2023</v>
      </c>
    </row>
    <row r="805" spans="1:26" x14ac:dyDescent="0.25">
      <c r="A805" s="80" t="s">
        <v>2929</v>
      </c>
      <c r="B805" t="s">
        <v>1373</v>
      </c>
      <c r="C805" t="s">
        <v>2930</v>
      </c>
      <c r="D805" t="s">
        <v>148</v>
      </c>
      <c r="E805" t="s">
        <v>206</v>
      </c>
      <c r="F805" t="s">
        <v>1230</v>
      </c>
      <c r="G805" t="s">
        <v>1104</v>
      </c>
      <c r="H805" t="s">
        <v>128</v>
      </c>
      <c r="I805" s="80" t="s">
        <v>2076</v>
      </c>
      <c r="J805" s="80" t="s">
        <v>2452</v>
      </c>
      <c r="K805" t="s">
        <v>720</v>
      </c>
      <c r="L805" t="s">
        <v>129</v>
      </c>
      <c r="M805" t="s">
        <v>129</v>
      </c>
      <c r="N805" t="s">
        <v>129</v>
      </c>
      <c r="O805" s="54">
        <v>45055.752799629627</v>
      </c>
      <c r="P805" s="54">
        <v>45184.515856261576</v>
      </c>
      <c r="Q805" s="2">
        <v>45127</v>
      </c>
      <c r="R805" s="2">
        <v>45162</v>
      </c>
      <c r="S805" s="2">
        <v>45127</v>
      </c>
      <c r="T805" s="2">
        <v>45162</v>
      </c>
      <c r="U805" s="2">
        <v>45128</v>
      </c>
      <c r="V805" s="2">
        <v>45184</v>
      </c>
      <c r="W805">
        <f t="shared" si="48"/>
        <v>5</v>
      </c>
      <c r="X805">
        <f t="shared" si="49"/>
        <v>2023</v>
      </c>
      <c r="Y805">
        <f t="shared" si="50"/>
        <v>9</v>
      </c>
      <c r="Z805">
        <f t="shared" si="51"/>
        <v>2023</v>
      </c>
    </row>
    <row r="806" spans="1:26" x14ac:dyDescent="0.25">
      <c r="A806" s="80" t="s">
        <v>2931</v>
      </c>
      <c r="B806" t="s">
        <v>1373</v>
      </c>
      <c r="C806" t="s">
        <v>2932</v>
      </c>
      <c r="D806" t="s">
        <v>148</v>
      </c>
      <c r="E806" t="s">
        <v>950</v>
      </c>
      <c r="F806" t="s">
        <v>2875</v>
      </c>
      <c r="G806" t="s">
        <v>1077</v>
      </c>
      <c r="H806" t="s">
        <v>128</v>
      </c>
      <c r="I806" s="80" t="s">
        <v>1069</v>
      </c>
      <c r="J806" s="80" t="s">
        <v>970</v>
      </c>
      <c r="K806" t="s">
        <v>720</v>
      </c>
      <c r="L806" t="s">
        <v>129</v>
      </c>
      <c r="M806" t="s">
        <v>129</v>
      </c>
      <c r="N806" t="s">
        <v>129</v>
      </c>
      <c r="O806" s="54">
        <v>45055.702972905092</v>
      </c>
      <c r="P806" s="54">
        <v>45114.459111354168</v>
      </c>
      <c r="Q806" s="2">
        <v>45071</v>
      </c>
      <c r="R806" s="2">
        <v>45105</v>
      </c>
      <c r="S806" s="2">
        <v>45071</v>
      </c>
      <c r="T806" s="2">
        <v>45105</v>
      </c>
      <c r="U806" s="2">
        <v>45085</v>
      </c>
      <c r="V806" s="2">
        <v>45114</v>
      </c>
      <c r="W806">
        <f t="shared" si="48"/>
        <v>5</v>
      </c>
      <c r="X806">
        <f t="shared" si="49"/>
        <v>2023</v>
      </c>
      <c r="Y806">
        <f t="shared" si="50"/>
        <v>7</v>
      </c>
      <c r="Z806">
        <f t="shared" si="51"/>
        <v>2023</v>
      </c>
    </row>
    <row r="807" spans="1:26" x14ac:dyDescent="0.25">
      <c r="A807" s="80" t="s">
        <v>2933</v>
      </c>
      <c r="B807" t="s">
        <v>1373</v>
      </c>
      <c r="C807" t="s">
        <v>2934</v>
      </c>
      <c r="D807" t="s">
        <v>148</v>
      </c>
      <c r="E807" t="s">
        <v>950</v>
      </c>
      <c r="F807" t="s">
        <v>17</v>
      </c>
      <c r="G807" t="s">
        <v>1098</v>
      </c>
      <c r="H807" t="s">
        <v>128</v>
      </c>
      <c r="I807" s="80" t="s">
        <v>1099</v>
      </c>
      <c r="J807" s="80" t="s">
        <v>1100</v>
      </c>
      <c r="K807" t="s">
        <v>131</v>
      </c>
      <c r="L807" t="s">
        <v>129</v>
      </c>
      <c r="M807" t="s">
        <v>129</v>
      </c>
      <c r="N807" t="s">
        <v>129</v>
      </c>
      <c r="O807" s="54">
        <v>45055.702463043985</v>
      </c>
      <c r="P807" s="54">
        <v>45177.399708437501</v>
      </c>
      <c r="Q807" s="2">
        <v>45071</v>
      </c>
      <c r="R807" s="2">
        <v>45105</v>
      </c>
      <c r="S807" s="2">
        <v>45071</v>
      </c>
      <c r="T807" s="2">
        <v>45105</v>
      </c>
      <c r="U807" s="2">
        <v>45135</v>
      </c>
      <c r="V807" s="2">
        <v>45177</v>
      </c>
      <c r="W807">
        <f t="shared" si="48"/>
        <v>5</v>
      </c>
      <c r="X807">
        <f t="shared" si="49"/>
        <v>2023</v>
      </c>
      <c r="Y807">
        <f t="shared" si="50"/>
        <v>9</v>
      </c>
      <c r="Z807">
        <f t="shared" si="51"/>
        <v>2023</v>
      </c>
    </row>
    <row r="808" spans="1:26" x14ac:dyDescent="0.25">
      <c r="A808" s="80" t="s">
        <v>2935</v>
      </c>
      <c r="B808" t="s">
        <v>1373</v>
      </c>
      <c r="C808" t="s">
        <v>2936</v>
      </c>
      <c r="D808" t="s">
        <v>148</v>
      </c>
      <c r="E808" t="s">
        <v>416</v>
      </c>
      <c r="F808" t="s">
        <v>1270</v>
      </c>
      <c r="G808" t="s">
        <v>1088</v>
      </c>
      <c r="H808" t="s">
        <v>128</v>
      </c>
      <c r="I808" s="80" t="s">
        <v>1069</v>
      </c>
      <c r="J808" s="80" t="s">
        <v>970</v>
      </c>
      <c r="K808" t="s">
        <v>720</v>
      </c>
      <c r="L808" t="s">
        <v>129</v>
      </c>
      <c r="M808" t="s">
        <v>129</v>
      </c>
      <c r="N808" t="s">
        <v>129</v>
      </c>
      <c r="O808" s="54">
        <v>45055.696402511574</v>
      </c>
      <c r="P808" s="54">
        <v>45110.822025370369</v>
      </c>
      <c r="Q808" s="2">
        <v>45071</v>
      </c>
      <c r="R808" s="2">
        <v>45105</v>
      </c>
      <c r="S808" s="2">
        <v>45071</v>
      </c>
      <c r="T808" s="2">
        <v>45105</v>
      </c>
      <c r="U808" s="2">
        <v>45072</v>
      </c>
      <c r="V808" s="2">
        <v>45110</v>
      </c>
      <c r="W808">
        <f t="shared" si="48"/>
        <v>5</v>
      </c>
      <c r="X808">
        <f t="shared" si="49"/>
        <v>2023</v>
      </c>
      <c r="Y808">
        <f t="shared" si="50"/>
        <v>7</v>
      </c>
      <c r="Z808">
        <f t="shared" si="51"/>
        <v>2023</v>
      </c>
    </row>
    <row r="809" spans="1:26" x14ac:dyDescent="0.25">
      <c r="A809" s="80" t="s">
        <v>2937</v>
      </c>
      <c r="B809" t="s">
        <v>1373</v>
      </c>
      <c r="C809" t="s">
        <v>2938</v>
      </c>
      <c r="D809" t="s">
        <v>148</v>
      </c>
      <c r="E809" t="s">
        <v>288</v>
      </c>
      <c r="F809" t="s">
        <v>2875</v>
      </c>
      <c r="G809" t="s">
        <v>1088</v>
      </c>
      <c r="H809" t="s">
        <v>128</v>
      </c>
      <c r="I809" s="80" t="s">
        <v>1195</v>
      </c>
      <c r="J809" s="80" t="s">
        <v>970</v>
      </c>
      <c r="K809" t="s">
        <v>720</v>
      </c>
      <c r="L809" t="s">
        <v>129</v>
      </c>
      <c r="M809" t="s">
        <v>129</v>
      </c>
      <c r="N809" t="s">
        <v>129</v>
      </c>
      <c r="O809" s="54">
        <v>45055.526907025465</v>
      </c>
      <c r="P809" s="54">
        <v>45132.101459479163</v>
      </c>
      <c r="Q809" s="2">
        <v>45099</v>
      </c>
      <c r="R809" s="2">
        <v>45127</v>
      </c>
      <c r="S809" s="2">
        <v>45099</v>
      </c>
      <c r="T809" s="2">
        <v>45127</v>
      </c>
      <c r="U809" s="2">
        <v>45085</v>
      </c>
      <c r="V809" s="2">
        <v>45132</v>
      </c>
      <c r="W809">
        <f t="shared" si="48"/>
        <v>5</v>
      </c>
      <c r="X809">
        <f t="shared" si="49"/>
        <v>2023</v>
      </c>
      <c r="Y809">
        <f t="shared" si="50"/>
        <v>7</v>
      </c>
      <c r="Z809">
        <f t="shared" si="51"/>
        <v>2023</v>
      </c>
    </row>
    <row r="810" spans="1:26" x14ac:dyDescent="0.25">
      <c r="A810" s="80" t="s">
        <v>1271</v>
      </c>
      <c r="B810" t="s">
        <v>124</v>
      </c>
      <c r="C810" t="s">
        <v>1272</v>
      </c>
      <c r="D810" t="s">
        <v>148</v>
      </c>
      <c r="E810" t="s">
        <v>206</v>
      </c>
      <c r="F810" t="s">
        <v>1270</v>
      </c>
      <c r="G810" t="s">
        <v>1077</v>
      </c>
      <c r="H810" t="s">
        <v>128</v>
      </c>
      <c r="I810" t="s">
        <v>129</v>
      </c>
      <c r="J810" s="80" t="s">
        <v>1032</v>
      </c>
      <c r="K810" t="s">
        <v>720</v>
      </c>
      <c r="L810" t="s">
        <v>129</v>
      </c>
      <c r="M810" t="s">
        <v>129</v>
      </c>
      <c r="N810" t="s">
        <v>129</v>
      </c>
      <c r="O810" s="54">
        <v>45055.443813437501</v>
      </c>
      <c r="P810" s="54">
        <v>45110.822019143518</v>
      </c>
      <c r="Q810" s="2">
        <v>45071</v>
      </c>
      <c r="R810" s="2">
        <v>45105</v>
      </c>
      <c r="S810" s="2">
        <v>45071</v>
      </c>
      <c r="T810" s="2">
        <v>45105</v>
      </c>
      <c r="U810" s="2">
        <v>45078</v>
      </c>
      <c r="V810" s="2">
        <v>45110</v>
      </c>
      <c r="W810">
        <f t="shared" si="48"/>
        <v>5</v>
      </c>
      <c r="X810">
        <f t="shared" si="49"/>
        <v>2023</v>
      </c>
      <c r="Y810">
        <f t="shared" si="50"/>
        <v>7</v>
      </c>
      <c r="Z810">
        <f t="shared" si="51"/>
        <v>2023</v>
      </c>
    </row>
    <row r="811" spans="1:26" x14ac:dyDescent="0.25">
      <c r="A811" s="80" t="s">
        <v>2939</v>
      </c>
      <c r="B811" t="s">
        <v>1373</v>
      </c>
      <c r="C811" t="s">
        <v>2940</v>
      </c>
      <c r="D811" t="s">
        <v>148</v>
      </c>
      <c r="E811" t="s">
        <v>416</v>
      </c>
      <c r="F811" t="s">
        <v>2875</v>
      </c>
      <c r="G811" t="s">
        <v>1077</v>
      </c>
      <c r="H811" t="s">
        <v>128</v>
      </c>
      <c r="I811" s="80" t="s">
        <v>1069</v>
      </c>
      <c r="J811" s="80" t="s">
        <v>970</v>
      </c>
      <c r="K811" t="s">
        <v>720</v>
      </c>
      <c r="L811" t="s">
        <v>129</v>
      </c>
      <c r="M811" t="s">
        <v>129</v>
      </c>
      <c r="N811" t="s">
        <v>129</v>
      </c>
      <c r="O811" s="54">
        <v>45055.330530347223</v>
      </c>
      <c r="P811" s="54">
        <v>45114.459114560188</v>
      </c>
      <c r="Q811" s="2">
        <v>45085</v>
      </c>
      <c r="R811" s="2">
        <v>45119</v>
      </c>
      <c r="S811" s="2">
        <v>45085</v>
      </c>
      <c r="T811" s="2">
        <v>45119</v>
      </c>
      <c r="U811" s="2">
        <v>45085</v>
      </c>
      <c r="V811" s="2">
        <v>45114</v>
      </c>
      <c r="W811">
        <f t="shared" si="48"/>
        <v>5</v>
      </c>
      <c r="X811">
        <f t="shared" si="49"/>
        <v>2023</v>
      </c>
      <c r="Y811">
        <f t="shared" si="50"/>
        <v>7</v>
      </c>
      <c r="Z811">
        <f t="shared" si="51"/>
        <v>2023</v>
      </c>
    </row>
    <row r="812" spans="1:26" x14ac:dyDescent="0.25">
      <c r="A812" s="80" t="s">
        <v>2941</v>
      </c>
      <c r="B812" t="s">
        <v>1373</v>
      </c>
      <c r="C812" t="s">
        <v>2942</v>
      </c>
      <c r="D812" t="s">
        <v>148</v>
      </c>
      <c r="E812" t="s">
        <v>211</v>
      </c>
      <c r="F812" t="s">
        <v>2875</v>
      </c>
      <c r="G812" t="s">
        <v>1088</v>
      </c>
      <c r="H812" t="s">
        <v>128</v>
      </c>
      <c r="I812" s="80" t="s">
        <v>1195</v>
      </c>
      <c r="J812" s="80" t="s">
        <v>970</v>
      </c>
      <c r="K812" t="s">
        <v>720</v>
      </c>
      <c r="L812" t="s">
        <v>129</v>
      </c>
      <c r="M812" t="s">
        <v>129</v>
      </c>
      <c r="N812" t="s">
        <v>129</v>
      </c>
      <c r="O812" s="54">
        <v>45054.723659513889</v>
      </c>
      <c r="P812" s="54">
        <v>45114.459112916666</v>
      </c>
      <c r="Q812" s="2">
        <v>45071</v>
      </c>
      <c r="R812" s="2">
        <v>45105</v>
      </c>
      <c r="S812" s="2">
        <v>45071</v>
      </c>
      <c r="T812" s="2">
        <v>45105</v>
      </c>
      <c r="U812" s="2">
        <v>45072</v>
      </c>
      <c r="V812" s="2">
        <v>45114</v>
      </c>
      <c r="W812">
        <f t="shared" si="48"/>
        <v>5</v>
      </c>
      <c r="X812">
        <f t="shared" si="49"/>
        <v>2023</v>
      </c>
      <c r="Y812">
        <f t="shared" si="50"/>
        <v>7</v>
      </c>
      <c r="Z812">
        <f t="shared" si="51"/>
        <v>2023</v>
      </c>
    </row>
    <row r="813" spans="1:26" x14ac:dyDescent="0.25">
      <c r="A813" s="80" t="s">
        <v>2943</v>
      </c>
      <c r="B813" t="s">
        <v>1373</v>
      </c>
      <c r="C813" t="s">
        <v>2944</v>
      </c>
      <c r="D813" t="s">
        <v>148</v>
      </c>
      <c r="E813" t="s">
        <v>416</v>
      </c>
      <c r="F813" t="s">
        <v>2945</v>
      </c>
      <c r="G813" t="s">
        <v>1088</v>
      </c>
      <c r="H813" t="s">
        <v>128</v>
      </c>
      <c r="I813" s="80" t="s">
        <v>1056</v>
      </c>
      <c r="J813" s="80" t="s">
        <v>970</v>
      </c>
      <c r="K813" t="s">
        <v>720</v>
      </c>
      <c r="L813" t="s">
        <v>129</v>
      </c>
      <c r="M813" t="s">
        <v>129</v>
      </c>
      <c r="N813" t="s">
        <v>129</v>
      </c>
      <c r="O813" s="54">
        <v>45054.66060505787</v>
      </c>
      <c r="P813" s="54">
        <v>45110.810521354164</v>
      </c>
      <c r="Q813" s="2">
        <v>45057</v>
      </c>
      <c r="R813" s="2">
        <v>45091</v>
      </c>
      <c r="S813" s="2">
        <v>45057</v>
      </c>
      <c r="T813" s="2">
        <v>45091</v>
      </c>
      <c r="U813" s="2">
        <v>45065</v>
      </c>
      <c r="V813" s="2">
        <v>45110</v>
      </c>
      <c r="W813">
        <f t="shared" si="48"/>
        <v>5</v>
      </c>
      <c r="X813">
        <f t="shared" si="49"/>
        <v>2023</v>
      </c>
      <c r="Y813">
        <f t="shared" si="50"/>
        <v>7</v>
      </c>
      <c r="Z813">
        <f t="shared" si="51"/>
        <v>2023</v>
      </c>
    </row>
    <row r="814" spans="1:26" x14ac:dyDescent="0.25">
      <c r="A814" s="80" t="s">
        <v>2946</v>
      </c>
      <c r="B814" t="s">
        <v>1373</v>
      </c>
      <c r="C814" t="s">
        <v>2789</v>
      </c>
      <c r="D814" t="s">
        <v>148</v>
      </c>
      <c r="E814" t="s">
        <v>135</v>
      </c>
      <c r="F814" t="s">
        <v>2945</v>
      </c>
      <c r="G814" t="s">
        <v>1088</v>
      </c>
      <c r="H814" t="s">
        <v>128</v>
      </c>
      <c r="I814" s="80" t="s">
        <v>1078</v>
      </c>
      <c r="J814" s="80" t="s">
        <v>970</v>
      </c>
      <c r="K814" t="s">
        <v>720</v>
      </c>
      <c r="L814" t="s">
        <v>129</v>
      </c>
      <c r="M814" t="s">
        <v>129</v>
      </c>
      <c r="N814" t="s">
        <v>129</v>
      </c>
      <c r="O814" s="54">
        <v>45054.614760902776</v>
      </c>
      <c r="P814" s="54">
        <v>45110.81052259259</v>
      </c>
      <c r="Q814" s="2">
        <v>45057</v>
      </c>
      <c r="R814" s="2">
        <v>45091</v>
      </c>
      <c r="S814" s="2">
        <v>45057</v>
      </c>
      <c r="T814" s="2">
        <v>45091</v>
      </c>
      <c r="U814" s="2">
        <v>45065</v>
      </c>
      <c r="V814" s="2">
        <v>45110</v>
      </c>
      <c r="W814">
        <f t="shared" si="48"/>
        <v>5</v>
      </c>
      <c r="X814">
        <f t="shared" si="49"/>
        <v>2023</v>
      </c>
      <c r="Y814">
        <f t="shared" si="50"/>
        <v>7</v>
      </c>
      <c r="Z814">
        <f t="shared" si="51"/>
        <v>2023</v>
      </c>
    </row>
    <row r="815" spans="1:26" x14ac:dyDescent="0.25">
      <c r="A815" s="80" t="s">
        <v>2947</v>
      </c>
      <c r="B815" t="s">
        <v>1373</v>
      </c>
      <c r="C815" t="s">
        <v>2948</v>
      </c>
      <c r="D815" t="s">
        <v>148</v>
      </c>
      <c r="E815" t="s">
        <v>288</v>
      </c>
      <c r="F815" t="s">
        <v>1270</v>
      </c>
      <c r="G815" t="s">
        <v>1077</v>
      </c>
      <c r="H815" t="s">
        <v>128</v>
      </c>
      <c r="I815" s="80" t="s">
        <v>1069</v>
      </c>
      <c r="J815" s="80" t="s">
        <v>970</v>
      </c>
      <c r="K815" t="s">
        <v>720</v>
      </c>
      <c r="L815" t="s">
        <v>129</v>
      </c>
      <c r="M815" t="s">
        <v>129</v>
      </c>
      <c r="N815" t="s">
        <v>129</v>
      </c>
      <c r="O815" s="54">
        <v>45054.614096342593</v>
      </c>
      <c r="P815" s="54">
        <v>45110.82202482639</v>
      </c>
      <c r="Q815" s="2">
        <v>45071</v>
      </c>
      <c r="R815" s="2">
        <v>45105</v>
      </c>
      <c r="S815" s="2">
        <v>45071</v>
      </c>
      <c r="T815" s="2">
        <v>45105</v>
      </c>
      <c r="U815" s="2">
        <v>45072</v>
      </c>
      <c r="V815" s="2">
        <v>45110</v>
      </c>
      <c r="W815">
        <f t="shared" si="48"/>
        <v>5</v>
      </c>
      <c r="X815">
        <f t="shared" si="49"/>
        <v>2023</v>
      </c>
      <c r="Y815">
        <f t="shared" si="50"/>
        <v>7</v>
      </c>
      <c r="Z815">
        <f t="shared" si="51"/>
        <v>2023</v>
      </c>
    </row>
    <row r="816" spans="1:26" x14ac:dyDescent="0.25">
      <c r="A816" s="80" t="s">
        <v>2949</v>
      </c>
      <c r="B816" t="s">
        <v>1373</v>
      </c>
      <c r="C816" t="s">
        <v>2950</v>
      </c>
      <c r="D816" t="s">
        <v>148</v>
      </c>
      <c r="E816" t="s">
        <v>135</v>
      </c>
      <c r="F816" t="s">
        <v>1270</v>
      </c>
      <c r="G816" t="s">
        <v>1088</v>
      </c>
      <c r="H816" t="s">
        <v>128</v>
      </c>
      <c r="I816" s="80" t="s">
        <v>1195</v>
      </c>
      <c r="J816" s="80" t="s">
        <v>970</v>
      </c>
      <c r="K816" t="s">
        <v>720</v>
      </c>
      <c r="L816" t="s">
        <v>129</v>
      </c>
      <c r="M816" t="s">
        <v>129</v>
      </c>
      <c r="N816" t="s">
        <v>129</v>
      </c>
      <c r="O816" s="54">
        <v>45054.613595381947</v>
      </c>
      <c r="P816" s="54">
        <v>45110.822026400463</v>
      </c>
      <c r="Q816" s="2">
        <v>45071</v>
      </c>
      <c r="R816" s="2">
        <v>45105</v>
      </c>
      <c r="S816" s="2">
        <v>45071</v>
      </c>
      <c r="T816" s="2">
        <v>45105</v>
      </c>
      <c r="U816" s="2">
        <v>45072</v>
      </c>
      <c r="V816" s="2">
        <v>45110</v>
      </c>
      <c r="W816">
        <f t="shared" si="48"/>
        <v>5</v>
      </c>
      <c r="X816">
        <f t="shared" si="49"/>
        <v>2023</v>
      </c>
      <c r="Y816">
        <f t="shared" si="50"/>
        <v>7</v>
      </c>
      <c r="Z816">
        <f t="shared" si="51"/>
        <v>2023</v>
      </c>
    </row>
    <row r="817" spans="1:26" x14ac:dyDescent="0.25">
      <c r="A817" s="80" t="s">
        <v>2951</v>
      </c>
      <c r="B817" t="s">
        <v>1373</v>
      </c>
      <c r="C817" t="s">
        <v>2952</v>
      </c>
      <c r="D817" t="s">
        <v>148</v>
      </c>
      <c r="E817" t="s">
        <v>135</v>
      </c>
      <c r="F817" t="s">
        <v>2945</v>
      </c>
      <c r="G817" t="s">
        <v>1088</v>
      </c>
      <c r="H817" t="s">
        <v>128</v>
      </c>
      <c r="I817" s="80" t="s">
        <v>1195</v>
      </c>
      <c r="J817" s="80" t="s">
        <v>970</v>
      </c>
      <c r="K817" t="s">
        <v>720</v>
      </c>
      <c r="L817" t="s">
        <v>129</v>
      </c>
      <c r="M817" t="s">
        <v>129</v>
      </c>
      <c r="N817" t="s">
        <v>129</v>
      </c>
      <c r="O817" s="54">
        <v>45054.612859548608</v>
      </c>
      <c r="P817" s="54">
        <v>45110.810522685184</v>
      </c>
      <c r="Q817" s="2">
        <v>45057</v>
      </c>
      <c r="R817" s="2">
        <v>45091</v>
      </c>
      <c r="S817" s="2">
        <v>45057</v>
      </c>
      <c r="T817" s="2">
        <v>45091</v>
      </c>
      <c r="U817" s="2">
        <v>45062</v>
      </c>
      <c r="V817" s="2">
        <v>45110</v>
      </c>
      <c r="W817">
        <f t="shared" si="48"/>
        <v>5</v>
      </c>
      <c r="X817">
        <f t="shared" si="49"/>
        <v>2023</v>
      </c>
      <c r="Y817">
        <f t="shared" si="50"/>
        <v>7</v>
      </c>
      <c r="Z817">
        <f t="shared" si="51"/>
        <v>2023</v>
      </c>
    </row>
    <row r="818" spans="1:26" x14ac:dyDescent="0.25">
      <c r="A818" s="80" t="s">
        <v>2953</v>
      </c>
      <c r="B818" t="s">
        <v>1373</v>
      </c>
      <c r="C818" t="s">
        <v>2954</v>
      </c>
      <c r="D818" t="s">
        <v>148</v>
      </c>
      <c r="E818" t="s">
        <v>135</v>
      </c>
      <c r="F818" t="s">
        <v>2945</v>
      </c>
      <c r="G818" t="s">
        <v>1088</v>
      </c>
      <c r="H818" t="s">
        <v>128</v>
      </c>
      <c r="I818" s="80" t="s">
        <v>1056</v>
      </c>
      <c r="J818" s="80" t="s">
        <v>970</v>
      </c>
      <c r="K818" t="s">
        <v>720</v>
      </c>
      <c r="L818" t="s">
        <v>129</v>
      </c>
      <c r="M818" t="s">
        <v>129</v>
      </c>
      <c r="N818" t="s">
        <v>129</v>
      </c>
      <c r="O818" s="54">
        <v>45054.612449629632</v>
      </c>
      <c r="P818" s="54">
        <v>45110.81052284722</v>
      </c>
      <c r="Q818" s="2">
        <v>45057</v>
      </c>
      <c r="R818" s="2">
        <v>45091</v>
      </c>
      <c r="S818" s="2">
        <v>45057</v>
      </c>
      <c r="T818" s="2">
        <v>45091</v>
      </c>
      <c r="U818" s="2">
        <v>45062</v>
      </c>
      <c r="V818" s="2">
        <v>45110</v>
      </c>
      <c r="W818">
        <f t="shared" si="48"/>
        <v>5</v>
      </c>
      <c r="X818">
        <f t="shared" si="49"/>
        <v>2023</v>
      </c>
      <c r="Y818">
        <f t="shared" si="50"/>
        <v>7</v>
      </c>
      <c r="Z818">
        <f t="shared" si="51"/>
        <v>2023</v>
      </c>
    </row>
    <row r="819" spans="1:26" x14ac:dyDescent="0.25">
      <c r="A819" s="80" t="s">
        <v>2955</v>
      </c>
      <c r="B819" t="s">
        <v>1348</v>
      </c>
      <c r="C819" t="s">
        <v>2956</v>
      </c>
      <c r="D819" t="s">
        <v>148</v>
      </c>
      <c r="E819" t="s">
        <v>127</v>
      </c>
      <c r="F819" t="s">
        <v>2957</v>
      </c>
      <c r="G819" t="s">
        <v>1098</v>
      </c>
      <c r="H819" t="s">
        <v>128</v>
      </c>
      <c r="I819" s="80" t="s">
        <v>1099</v>
      </c>
      <c r="J819" s="80" t="s">
        <v>1100</v>
      </c>
      <c r="K819" t="s">
        <v>131</v>
      </c>
      <c r="L819" t="s">
        <v>129</v>
      </c>
      <c r="M819" t="s">
        <v>129</v>
      </c>
      <c r="N819" t="s">
        <v>129</v>
      </c>
      <c r="O819" s="54">
        <v>45050.398325289352</v>
      </c>
      <c r="P819" s="54">
        <v>45132.401209351854</v>
      </c>
      <c r="Q819" s="2">
        <v>45035</v>
      </c>
      <c r="R819" s="2">
        <v>45035</v>
      </c>
      <c r="S819" t="s">
        <v>129</v>
      </c>
      <c r="T819" t="s">
        <v>129</v>
      </c>
      <c r="U819" s="2">
        <v>45079</v>
      </c>
      <c r="V819" s="2">
        <v>45132</v>
      </c>
      <c r="W819">
        <f t="shared" si="48"/>
        <v>5</v>
      </c>
      <c r="X819">
        <f t="shared" si="49"/>
        <v>2023</v>
      </c>
      <c r="Y819">
        <f t="shared" si="50"/>
        <v>7</v>
      </c>
      <c r="Z819">
        <f t="shared" si="51"/>
        <v>2023</v>
      </c>
    </row>
    <row r="820" spans="1:26" x14ac:dyDescent="0.25">
      <c r="A820" s="80" t="s">
        <v>2958</v>
      </c>
      <c r="B820" t="s">
        <v>1373</v>
      </c>
      <c r="C820" t="s">
        <v>2959</v>
      </c>
      <c r="D820" t="s">
        <v>148</v>
      </c>
      <c r="E820" t="s">
        <v>127</v>
      </c>
      <c r="F820" t="s">
        <v>2945</v>
      </c>
      <c r="G820" t="s">
        <v>1088</v>
      </c>
      <c r="H820" t="s">
        <v>128</v>
      </c>
      <c r="I820" s="80" t="s">
        <v>1078</v>
      </c>
      <c r="J820" s="80" t="s">
        <v>970</v>
      </c>
      <c r="K820" t="s">
        <v>720</v>
      </c>
      <c r="L820" t="s">
        <v>129</v>
      </c>
      <c r="M820" t="s">
        <v>129</v>
      </c>
      <c r="N820" t="s">
        <v>129</v>
      </c>
      <c r="O820" s="54">
        <v>45044.468280868059</v>
      </c>
      <c r="P820" s="54">
        <v>45110.810523611108</v>
      </c>
      <c r="Q820" s="2">
        <v>45019</v>
      </c>
      <c r="R820" s="2">
        <v>45019</v>
      </c>
      <c r="S820" t="s">
        <v>129</v>
      </c>
      <c r="T820" t="s">
        <v>129</v>
      </c>
      <c r="U820" s="2">
        <v>45068</v>
      </c>
      <c r="V820" s="2">
        <v>45110</v>
      </c>
      <c r="W820">
        <f t="shared" si="48"/>
        <v>4</v>
      </c>
      <c r="X820">
        <f t="shared" si="49"/>
        <v>2023</v>
      </c>
      <c r="Y820">
        <f t="shared" si="50"/>
        <v>7</v>
      </c>
      <c r="Z820">
        <f t="shared" si="51"/>
        <v>2023</v>
      </c>
    </row>
    <row r="821" spans="1:26" x14ac:dyDescent="0.25">
      <c r="A821" s="80" t="s">
        <v>2960</v>
      </c>
      <c r="B821" t="s">
        <v>1373</v>
      </c>
      <c r="C821" t="s">
        <v>2961</v>
      </c>
      <c r="D821" t="s">
        <v>148</v>
      </c>
      <c r="E821" t="s">
        <v>135</v>
      </c>
      <c r="F821" t="s">
        <v>2681</v>
      </c>
      <c r="G821" t="s">
        <v>1104</v>
      </c>
      <c r="H821" t="s">
        <v>128</v>
      </c>
      <c r="I821" s="80" t="s">
        <v>1172</v>
      </c>
      <c r="J821" s="80" t="s">
        <v>970</v>
      </c>
      <c r="K821" t="s">
        <v>720</v>
      </c>
      <c r="L821" t="s">
        <v>129</v>
      </c>
      <c r="M821" t="s">
        <v>129</v>
      </c>
      <c r="N821" t="s">
        <v>129</v>
      </c>
      <c r="O821" s="54">
        <v>45042.429943090276</v>
      </c>
      <c r="P821" s="54">
        <v>45181.508018703702</v>
      </c>
      <c r="Q821" s="2">
        <v>45127</v>
      </c>
      <c r="R821" s="2">
        <v>45127</v>
      </c>
      <c r="S821" s="2">
        <v>45127</v>
      </c>
      <c r="T821" s="2">
        <v>45162</v>
      </c>
      <c r="U821" s="2">
        <v>45131</v>
      </c>
      <c r="V821" s="2">
        <v>45181</v>
      </c>
      <c r="W821">
        <f t="shared" si="48"/>
        <v>4</v>
      </c>
      <c r="X821">
        <f t="shared" si="49"/>
        <v>2023</v>
      </c>
      <c r="Y821">
        <f t="shared" si="50"/>
        <v>9</v>
      </c>
      <c r="Z821">
        <f t="shared" si="51"/>
        <v>2023</v>
      </c>
    </row>
    <row r="822" spans="1:26" x14ac:dyDescent="0.25">
      <c r="A822" s="80" t="s">
        <v>2962</v>
      </c>
      <c r="B822" t="s">
        <v>1373</v>
      </c>
      <c r="C822" t="s">
        <v>2963</v>
      </c>
      <c r="D822" t="s">
        <v>148</v>
      </c>
      <c r="E822" t="s">
        <v>127</v>
      </c>
      <c r="F822" t="s">
        <v>22</v>
      </c>
      <c r="G822" t="s">
        <v>2317</v>
      </c>
      <c r="H822" t="s">
        <v>128</v>
      </c>
      <c r="I822" s="80" t="s">
        <v>378</v>
      </c>
      <c r="J822" s="80" t="s">
        <v>2430</v>
      </c>
      <c r="K822" t="s">
        <v>131</v>
      </c>
      <c r="L822" t="s">
        <v>129</v>
      </c>
      <c r="M822" t="s">
        <v>129</v>
      </c>
      <c r="N822" t="s">
        <v>129</v>
      </c>
      <c r="O822" s="54">
        <v>45041.517992314817</v>
      </c>
      <c r="P822" s="54">
        <v>45247.587713460649</v>
      </c>
      <c r="Q822" s="2">
        <v>45127</v>
      </c>
      <c r="R822" s="2">
        <v>45162</v>
      </c>
      <c r="S822" s="2">
        <v>45127</v>
      </c>
      <c r="T822" s="2">
        <v>45162</v>
      </c>
      <c r="U822" s="2">
        <v>45196</v>
      </c>
      <c r="V822" s="2">
        <v>45247</v>
      </c>
      <c r="W822">
        <f t="shared" si="48"/>
        <v>4</v>
      </c>
      <c r="X822">
        <f t="shared" si="49"/>
        <v>2023</v>
      </c>
      <c r="Y822">
        <f t="shared" si="50"/>
        <v>11</v>
      </c>
      <c r="Z822">
        <f t="shared" si="51"/>
        <v>2023</v>
      </c>
    </row>
    <row r="823" spans="1:26" x14ac:dyDescent="0.25">
      <c r="A823" s="80" t="s">
        <v>2964</v>
      </c>
      <c r="B823" t="s">
        <v>1373</v>
      </c>
      <c r="C823" t="s">
        <v>2965</v>
      </c>
      <c r="D823" t="s">
        <v>148</v>
      </c>
      <c r="E823" t="s">
        <v>416</v>
      </c>
      <c r="F823" t="s">
        <v>1200</v>
      </c>
      <c r="G823" t="s">
        <v>1088</v>
      </c>
      <c r="H823" t="s">
        <v>128</v>
      </c>
      <c r="I823" s="80" t="s">
        <v>1060</v>
      </c>
      <c r="J823" s="80" t="s">
        <v>2270</v>
      </c>
      <c r="K823" t="s">
        <v>720</v>
      </c>
      <c r="L823" t="s">
        <v>129</v>
      </c>
      <c r="M823" t="s">
        <v>129</v>
      </c>
      <c r="N823" t="s">
        <v>129</v>
      </c>
      <c r="O823" s="54">
        <v>45041.51504085648</v>
      </c>
      <c r="P823" s="54">
        <v>45225.783599328701</v>
      </c>
      <c r="Q823" s="2">
        <v>45141</v>
      </c>
      <c r="R823" s="2">
        <v>45176</v>
      </c>
      <c r="S823" s="2">
        <v>45141</v>
      </c>
      <c r="T823" s="2">
        <v>45176</v>
      </c>
      <c r="U823" s="2">
        <v>45188</v>
      </c>
      <c r="V823" s="2">
        <v>45225</v>
      </c>
      <c r="W823">
        <f t="shared" si="48"/>
        <v>4</v>
      </c>
      <c r="X823">
        <f t="shared" si="49"/>
        <v>2023</v>
      </c>
      <c r="Y823">
        <f t="shared" si="50"/>
        <v>10</v>
      </c>
      <c r="Z823">
        <f t="shared" si="51"/>
        <v>2023</v>
      </c>
    </row>
    <row r="824" spans="1:26" x14ac:dyDescent="0.25">
      <c r="A824" s="80" t="s">
        <v>2966</v>
      </c>
      <c r="B824" t="s">
        <v>1373</v>
      </c>
      <c r="C824" t="s">
        <v>2967</v>
      </c>
      <c r="D824" t="s">
        <v>148</v>
      </c>
      <c r="E824" t="s">
        <v>288</v>
      </c>
      <c r="F824" t="s">
        <v>1270</v>
      </c>
      <c r="G824" t="s">
        <v>1088</v>
      </c>
      <c r="H824" t="s">
        <v>128</v>
      </c>
      <c r="I824" s="80" t="s">
        <v>1069</v>
      </c>
      <c r="J824" s="80" t="s">
        <v>970</v>
      </c>
      <c r="K824" t="s">
        <v>720</v>
      </c>
      <c r="L824" t="s">
        <v>129</v>
      </c>
      <c r="M824" t="s">
        <v>129</v>
      </c>
      <c r="N824" t="s">
        <v>129</v>
      </c>
      <c r="O824" s="54">
        <v>45035.645990925928</v>
      </c>
      <c r="P824" s="54">
        <v>45110.822033738426</v>
      </c>
      <c r="Q824" s="2">
        <v>45071</v>
      </c>
      <c r="R824" s="2">
        <v>45105</v>
      </c>
      <c r="S824" s="2">
        <v>45071</v>
      </c>
      <c r="T824" s="2">
        <v>45105</v>
      </c>
      <c r="U824" s="2">
        <v>45072</v>
      </c>
      <c r="V824" s="2">
        <v>45110</v>
      </c>
      <c r="W824">
        <f t="shared" si="48"/>
        <v>4</v>
      </c>
      <c r="X824">
        <f t="shared" si="49"/>
        <v>2023</v>
      </c>
      <c r="Y824">
        <f t="shared" si="50"/>
        <v>7</v>
      </c>
      <c r="Z824">
        <f t="shared" si="51"/>
        <v>2023</v>
      </c>
    </row>
    <row r="825" spans="1:26" x14ac:dyDescent="0.25">
      <c r="A825" s="80" t="s">
        <v>2968</v>
      </c>
      <c r="B825" t="s">
        <v>1373</v>
      </c>
      <c r="C825" t="s">
        <v>2969</v>
      </c>
      <c r="D825" t="s">
        <v>148</v>
      </c>
      <c r="E825" t="s">
        <v>950</v>
      </c>
      <c r="F825" t="s">
        <v>1270</v>
      </c>
      <c r="G825" t="s">
        <v>1077</v>
      </c>
      <c r="H825" t="s">
        <v>128</v>
      </c>
      <c r="I825" s="80" t="s">
        <v>1069</v>
      </c>
      <c r="J825" s="80" t="s">
        <v>970</v>
      </c>
      <c r="K825" t="s">
        <v>720</v>
      </c>
      <c r="L825" t="s">
        <v>129</v>
      </c>
      <c r="M825" t="s">
        <v>129</v>
      </c>
      <c r="N825" t="s">
        <v>129</v>
      </c>
      <c r="O825" s="54">
        <v>45035.645513958334</v>
      </c>
      <c r="P825" s="54">
        <v>45110.822044004628</v>
      </c>
      <c r="Q825" s="2">
        <v>45071</v>
      </c>
      <c r="R825" s="2">
        <v>45105</v>
      </c>
      <c r="S825" s="2">
        <v>45071</v>
      </c>
      <c r="T825" s="2">
        <v>45105</v>
      </c>
      <c r="U825" s="2">
        <v>45072</v>
      </c>
      <c r="V825" s="2">
        <v>45110</v>
      </c>
      <c r="W825">
        <f t="shared" si="48"/>
        <v>4</v>
      </c>
      <c r="X825">
        <f t="shared" si="49"/>
        <v>2023</v>
      </c>
      <c r="Y825">
        <f t="shared" si="50"/>
        <v>7</v>
      </c>
      <c r="Z825">
        <f t="shared" si="51"/>
        <v>2023</v>
      </c>
    </row>
    <row r="826" spans="1:26" x14ac:dyDescent="0.25">
      <c r="A826" s="80" t="s">
        <v>2970</v>
      </c>
      <c r="B826" t="s">
        <v>1373</v>
      </c>
      <c r="C826" t="s">
        <v>2971</v>
      </c>
      <c r="D826" t="s">
        <v>148</v>
      </c>
      <c r="E826" t="s">
        <v>135</v>
      </c>
      <c r="F826" t="s">
        <v>1256</v>
      </c>
      <c r="G826" t="s">
        <v>1104</v>
      </c>
      <c r="H826" t="s">
        <v>128</v>
      </c>
      <c r="I826" s="80" t="s">
        <v>1069</v>
      </c>
      <c r="J826" s="80" t="s">
        <v>970</v>
      </c>
      <c r="K826" t="s">
        <v>720</v>
      </c>
      <c r="L826" t="s">
        <v>129</v>
      </c>
      <c r="M826" t="s">
        <v>129</v>
      </c>
      <c r="N826" t="s">
        <v>129</v>
      </c>
      <c r="O826" s="54">
        <v>45035.644534050924</v>
      </c>
      <c r="P826" s="54">
        <v>45132.09794446759</v>
      </c>
      <c r="Q826" s="2">
        <v>45099</v>
      </c>
      <c r="R826" s="2">
        <v>45127</v>
      </c>
      <c r="S826" s="2">
        <v>45099</v>
      </c>
      <c r="T826" s="2">
        <v>45127</v>
      </c>
      <c r="U826" s="2">
        <v>45103</v>
      </c>
      <c r="V826" s="2">
        <v>45132</v>
      </c>
      <c r="W826">
        <f t="shared" si="48"/>
        <v>4</v>
      </c>
      <c r="X826">
        <f t="shared" si="49"/>
        <v>2023</v>
      </c>
      <c r="Y826">
        <f t="shared" si="50"/>
        <v>7</v>
      </c>
      <c r="Z826">
        <f t="shared" si="51"/>
        <v>2023</v>
      </c>
    </row>
    <row r="827" spans="1:26" x14ac:dyDescent="0.25">
      <c r="A827" s="80" t="s">
        <v>2972</v>
      </c>
      <c r="B827" t="s">
        <v>1373</v>
      </c>
      <c r="C827" t="s">
        <v>2973</v>
      </c>
      <c r="D827" t="s">
        <v>148</v>
      </c>
      <c r="E827" t="s">
        <v>416</v>
      </c>
      <c r="F827" t="s">
        <v>1270</v>
      </c>
      <c r="G827" t="s">
        <v>1088</v>
      </c>
      <c r="H827" t="s">
        <v>128</v>
      </c>
      <c r="I827" s="80" t="s">
        <v>1195</v>
      </c>
      <c r="J827" s="80" t="s">
        <v>970</v>
      </c>
      <c r="K827" t="s">
        <v>720</v>
      </c>
      <c r="L827" t="s">
        <v>129</v>
      </c>
      <c r="M827" t="s">
        <v>129</v>
      </c>
      <c r="N827" t="s">
        <v>129</v>
      </c>
      <c r="O827" s="54">
        <v>45035.642145231483</v>
      </c>
      <c r="P827" s="54">
        <v>45110.822044398148</v>
      </c>
      <c r="Q827" s="2">
        <v>45071</v>
      </c>
      <c r="R827" s="2">
        <v>45105</v>
      </c>
      <c r="S827" s="2">
        <v>45071</v>
      </c>
      <c r="T827" s="2">
        <v>45105</v>
      </c>
      <c r="U827" s="2">
        <v>45072</v>
      </c>
      <c r="V827" s="2">
        <v>45110</v>
      </c>
      <c r="W827">
        <f t="shared" si="48"/>
        <v>4</v>
      </c>
      <c r="X827">
        <f t="shared" si="49"/>
        <v>2023</v>
      </c>
      <c r="Y827">
        <f t="shared" si="50"/>
        <v>7</v>
      </c>
      <c r="Z827">
        <f t="shared" si="51"/>
        <v>2023</v>
      </c>
    </row>
    <row r="828" spans="1:26" x14ac:dyDescent="0.25">
      <c r="A828" s="80" t="s">
        <v>2974</v>
      </c>
      <c r="B828" t="s">
        <v>1373</v>
      </c>
      <c r="C828" t="s">
        <v>2975</v>
      </c>
      <c r="D828" t="s">
        <v>148</v>
      </c>
      <c r="E828" t="s">
        <v>127</v>
      </c>
      <c r="F828" t="s">
        <v>1256</v>
      </c>
      <c r="G828" t="s">
        <v>1088</v>
      </c>
      <c r="H828" t="s">
        <v>128</v>
      </c>
      <c r="I828" s="80" t="s">
        <v>1195</v>
      </c>
      <c r="J828" s="80" t="s">
        <v>970</v>
      </c>
      <c r="K828" t="s">
        <v>720</v>
      </c>
      <c r="L828" t="s">
        <v>129</v>
      </c>
      <c r="M828" t="s">
        <v>129</v>
      </c>
      <c r="N828" t="s">
        <v>129</v>
      </c>
      <c r="O828" s="54">
        <v>45035.640505023148</v>
      </c>
      <c r="P828" s="54">
        <v>45132.097947812501</v>
      </c>
      <c r="Q828" s="2">
        <v>45099</v>
      </c>
      <c r="R828" s="2">
        <v>45134</v>
      </c>
      <c r="S828" s="2">
        <v>45099</v>
      </c>
      <c r="T828" s="2">
        <v>45134</v>
      </c>
      <c r="U828" s="2">
        <v>45100</v>
      </c>
      <c r="V828" s="2">
        <v>45132</v>
      </c>
      <c r="W828">
        <f t="shared" si="48"/>
        <v>4</v>
      </c>
      <c r="X828">
        <f t="shared" si="49"/>
        <v>2023</v>
      </c>
      <c r="Y828">
        <f t="shared" si="50"/>
        <v>7</v>
      </c>
      <c r="Z828">
        <f t="shared" si="51"/>
        <v>2023</v>
      </c>
    </row>
    <row r="829" spans="1:26" x14ac:dyDescent="0.25">
      <c r="A829" s="80" t="s">
        <v>2976</v>
      </c>
      <c r="B829" t="s">
        <v>1373</v>
      </c>
      <c r="C829" t="s">
        <v>2977</v>
      </c>
      <c r="D829" t="s">
        <v>148</v>
      </c>
      <c r="E829" t="s">
        <v>127</v>
      </c>
      <c r="F829" t="s">
        <v>2945</v>
      </c>
      <c r="G829" t="s">
        <v>1088</v>
      </c>
      <c r="H829" t="s">
        <v>128</v>
      </c>
      <c r="I829" s="80" t="s">
        <v>1195</v>
      </c>
      <c r="J829" s="80" t="s">
        <v>970</v>
      </c>
      <c r="K829" t="s">
        <v>720</v>
      </c>
      <c r="L829" t="s">
        <v>129</v>
      </c>
      <c r="M829" t="s">
        <v>129</v>
      </c>
      <c r="N829" t="s">
        <v>129</v>
      </c>
      <c r="O829" s="54">
        <v>45035.639748993053</v>
      </c>
      <c r="P829" s="54">
        <v>45110.810522719905</v>
      </c>
      <c r="Q829" s="2">
        <v>45057</v>
      </c>
      <c r="R829" s="2">
        <v>45057</v>
      </c>
      <c r="S829" s="2">
        <v>45057</v>
      </c>
      <c r="T829" s="2">
        <v>45091</v>
      </c>
      <c r="U829" s="2">
        <v>45063</v>
      </c>
      <c r="V829" s="2">
        <v>45110</v>
      </c>
      <c r="W829">
        <f t="shared" si="48"/>
        <v>4</v>
      </c>
      <c r="X829">
        <f t="shared" si="49"/>
        <v>2023</v>
      </c>
      <c r="Y829">
        <f t="shared" si="50"/>
        <v>7</v>
      </c>
      <c r="Z829">
        <f t="shared" si="51"/>
        <v>2023</v>
      </c>
    </row>
    <row r="830" spans="1:26" x14ac:dyDescent="0.25">
      <c r="A830" s="80" t="s">
        <v>2978</v>
      </c>
      <c r="B830" t="s">
        <v>1373</v>
      </c>
      <c r="C830" t="s">
        <v>2979</v>
      </c>
      <c r="D830" t="s">
        <v>148</v>
      </c>
      <c r="E830" t="s">
        <v>211</v>
      </c>
      <c r="F830" t="s">
        <v>2945</v>
      </c>
      <c r="G830" t="s">
        <v>1088</v>
      </c>
      <c r="H830" t="s">
        <v>128</v>
      </c>
      <c r="I830" s="80" t="s">
        <v>1056</v>
      </c>
      <c r="J830" s="80" t="s">
        <v>970</v>
      </c>
      <c r="K830" t="s">
        <v>720</v>
      </c>
      <c r="L830" t="s">
        <v>129</v>
      </c>
      <c r="M830" t="s">
        <v>129</v>
      </c>
      <c r="N830" t="s">
        <v>129</v>
      </c>
      <c r="O830" s="54">
        <v>45035.535823229169</v>
      </c>
      <c r="P830" s="54">
        <v>45110.810522870372</v>
      </c>
      <c r="Q830" s="2">
        <v>45057</v>
      </c>
      <c r="R830" s="2">
        <v>45091</v>
      </c>
      <c r="S830" s="2">
        <v>45057</v>
      </c>
      <c r="T830" s="2">
        <v>45091</v>
      </c>
      <c r="U830" s="2">
        <v>45063</v>
      </c>
      <c r="V830" s="2">
        <v>45110</v>
      </c>
      <c r="W830">
        <f t="shared" si="48"/>
        <v>4</v>
      </c>
      <c r="X830">
        <f t="shared" si="49"/>
        <v>2023</v>
      </c>
      <c r="Y830">
        <f t="shared" si="50"/>
        <v>7</v>
      </c>
      <c r="Z830">
        <f t="shared" si="51"/>
        <v>2023</v>
      </c>
    </row>
    <row r="831" spans="1:26" x14ac:dyDescent="0.25">
      <c r="A831" s="80" t="s">
        <v>2980</v>
      </c>
      <c r="B831" t="s">
        <v>1445</v>
      </c>
      <c r="C831" t="s">
        <v>2981</v>
      </c>
      <c r="D831" t="s">
        <v>148</v>
      </c>
      <c r="E831" t="s">
        <v>416</v>
      </c>
      <c r="F831" t="s">
        <v>50</v>
      </c>
      <c r="G831" t="s">
        <v>104</v>
      </c>
      <c r="H831" t="s">
        <v>128</v>
      </c>
      <c r="I831" s="80" t="s">
        <v>1563</v>
      </c>
      <c r="J831" s="80" t="s">
        <v>1448</v>
      </c>
      <c r="K831" t="s">
        <v>131</v>
      </c>
      <c r="L831" t="s">
        <v>129</v>
      </c>
      <c r="M831" t="s">
        <v>129</v>
      </c>
      <c r="N831" t="s">
        <v>129</v>
      </c>
      <c r="O831" s="54">
        <v>44994.330629293981</v>
      </c>
      <c r="P831" s="54">
        <v>45327.486598738426</v>
      </c>
      <c r="Q831" s="2">
        <v>44960</v>
      </c>
      <c r="R831" s="2">
        <v>45022</v>
      </c>
      <c r="S831" t="s">
        <v>129</v>
      </c>
      <c r="T831" t="s">
        <v>129</v>
      </c>
      <c r="U831" s="2">
        <v>45300</v>
      </c>
      <c r="V831" s="2">
        <v>45327</v>
      </c>
      <c r="W831">
        <f t="shared" si="48"/>
        <v>3</v>
      </c>
      <c r="X831">
        <f t="shared" si="49"/>
        <v>2023</v>
      </c>
      <c r="Y831">
        <f t="shared" si="50"/>
        <v>2</v>
      </c>
      <c r="Z831">
        <f t="shared" si="51"/>
        <v>2024</v>
      </c>
    </row>
    <row r="832" spans="1:26" x14ac:dyDescent="0.25">
      <c r="A832" s="80" t="s">
        <v>2982</v>
      </c>
      <c r="B832" t="s">
        <v>1445</v>
      </c>
      <c r="C832" t="s">
        <v>2983</v>
      </c>
      <c r="D832" t="s">
        <v>187</v>
      </c>
      <c r="E832" t="s">
        <v>127</v>
      </c>
      <c r="F832" t="s">
        <v>52</v>
      </c>
      <c r="G832" t="s">
        <v>102</v>
      </c>
      <c r="H832" t="s">
        <v>212</v>
      </c>
      <c r="I832" s="80" t="s">
        <v>1754</v>
      </c>
      <c r="J832" s="80" t="s">
        <v>201</v>
      </c>
      <c r="K832" t="s">
        <v>131</v>
      </c>
      <c r="L832" t="s">
        <v>129</v>
      </c>
      <c r="M832" t="s">
        <v>129</v>
      </c>
      <c r="N832" t="s">
        <v>129</v>
      </c>
      <c r="O832" s="54">
        <v>44424.608023287037</v>
      </c>
      <c r="P832" t="s">
        <v>129</v>
      </c>
      <c r="Q832" s="2">
        <v>45309</v>
      </c>
      <c r="R832" s="2">
        <v>44554</v>
      </c>
      <c r="S832" s="2">
        <v>45292</v>
      </c>
      <c r="T832" s="2">
        <v>45351</v>
      </c>
      <c r="U832" s="2">
        <v>45323</v>
      </c>
      <c r="V832" s="2">
        <v>45355</v>
      </c>
      <c r="W832">
        <f t="shared" si="48"/>
        <v>8</v>
      </c>
      <c r="X832">
        <f t="shared" si="49"/>
        <v>2021</v>
      </c>
      <c r="Y832">
        <f t="shared" si="50"/>
        <v>0</v>
      </c>
      <c r="Z832">
        <f t="shared" si="51"/>
        <v>0</v>
      </c>
    </row>
    <row r="833" spans="1:26" x14ac:dyDescent="0.25">
      <c r="A833" s="80" t="s">
        <v>2984</v>
      </c>
      <c r="B833" t="s">
        <v>1445</v>
      </c>
      <c r="C833" t="s">
        <v>2985</v>
      </c>
      <c r="D833" t="s">
        <v>148</v>
      </c>
      <c r="E833" t="s">
        <v>127</v>
      </c>
      <c r="F833" t="s">
        <v>52</v>
      </c>
      <c r="G833" t="s">
        <v>102</v>
      </c>
      <c r="H833" t="s">
        <v>212</v>
      </c>
      <c r="I833" s="80" t="s">
        <v>1754</v>
      </c>
      <c r="J833" s="80" t="s">
        <v>201</v>
      </c>
      <c r="K833" t="s">
        <v>131</v>
      </c>
      <c r="L833" t="s">
        <v>129</v>
      </c>
      <c r="M833" t="s">
        <v>129</v>
      </c>
      <c r="N833" t="s">
        <v>129</v>
      </c>
      <c r="O833" s="54">
        <v>44424.607127997682</v>
      </c>
      <c r="P833" s="54">
        <v>45355.609271631947</v>
      </c>
      <c r="Q833" s="2">
        <v>45309</v>
      </c>
      <c r="R833" s="2">
        <v>44553</v>
      </c>
      <c r="S833" s="2">
        <v>45292</v>
      </c>
      <c r="T833" s="2">
        <v>45351</v>
      </c>
      <c r="U833" s="2">
        <v>45309</v>
      </c>
      <c r="V833" s="2">
        <v>45355</v>
      </c>
      <c r="W833">
        <f t="shared" si="48"/>
        <v>8</v>
      </c>
      <c r="X833">
        <f t="shared" si="49"/>
        <v>2021</v>
      </c>
      <c r="Y833">
        <f t="shared" si="50"/>
        <v>3</v>
      </c>
      <c r="Z833">
        <f t="shared" si="51"/>
        <v>2024</v>
      </c>
    </row>
    <row r="834" spans="1:26" x14ac:dyDescent="0.25">
      <c r="A834" s="80" t="s">
        <v>2986</v>
      </c>
      <c r="B834" t="s">
        <v>1445</v>
      </c>
      <c r="C834" t="s">
        <v>2987</v>
      </c>
      <c r="D834" t="s">
        <v>148</v>
      </c>
      <c r="E834" t="s">
        <v>211</v>
      </c>
      <c r="F834" t="s">
        <v>52</v>
      </c>
      <c r="G834" t="s">
        <v>102</v>
      </c>
      <c r="H834" t="s">
        <v>212</v>
      </c>
      <c r="I834" s="80" t="s">
        <v>1754</v>
      </c>
      <c r="J834" s="80" t="s">
        <v>201</v>
      </c>
      <c r="K834" t="s">
        <v>131</v>
      </c>
      <c r="L834" t="s">
        <v>129</v>
      </c>
      <c r="M834" t="s">
        <v>129</v>
      </c>
      <c r="N834" t="s">
        <v>129</v>
      </c>
      <c r="O834" s="54">
        <v>44424.60485236111</v>
      </c>
      <c r="P834" s="54">
        <v>45355.609277083335</v>
      </c>
      <c r="Q834" s="2">
        <v>45309</v>
      </c>
      <c r="R834" s="2">
        <v>44553</v>
      </c>
      <c r="S834" s="2">
        <v>45292</v>
      </c>
      <c r="T834" s="2">
        <v>45351</v>
      </c>
      <c r="U834" s="2">
        <v>45321</v>
      </c>
      <c r="V834" s="2">
        <v>45355</v>
      </c>
      <c r="W834">
        <f t="shared" si="48"/>
        <v>8</v>
      </c>
      <c r="X834">
        <f t="shared" si="49"/>
        <v>2021</v>
      </c>
      <c r="Y834">
        <f t="shared" si="50"/>
        <v>3</v>
      </c>
      <c r="Z834">
        <f t="shared" si="51"/>
        <v>2024</v>
      </c>
    </row>
    <row r="835" spans="1:26" x14ac:dyDescent="0.25">
      <c r="A835" s="80" t="s">
        <v>2988</v>
      </c>
      <c r="B835" t="s">
        <v>1445</v>
      </c>
      <c r="C835" t="s">
        <v>2989</v>
      </c>
      <c r="D835" t="s">
        <v>148</v>
      </c>
      <c r="E835" t="s">
        <v>127</v>
      </c>
      <c r="F835" t="s">
        <v>52</v>
      </c>
      <c r="G835" t="s">
        <v>102</v>
      </c>
      <c r="H835" t="s">
        <v>212</v>
      </c>
      <c r="I835" s="80" t="s">
        <v>1754</v>
      </c>
      <c r="J835" s="80" t="s">
        <v>201</v>
      </c>
      <c r="K835" t="s">
        <v>131</v>
      </c>
      <c r="L835" t="s">
        <v>129</v>
      </c>
      <c r="M835" t="s">
        <v>129</v>
      </c>
      <c r="N835" t="s">
        <v>129</v>
      </c>
      <c r="O835" s="54">
        <v>44424.600667037033</v>
      </c>
      <c r="P835" s="54">
        <v>45355.609268749999</v>
      </c>
      <c r="Q835" s="2">
        <v>45309</v>
      </c>
      <c r="R835" s="2">
        <v>44553</v>
      </c>
      <c r="S835" s="2">
        <v>45292</v>
      </c>
      <c r="T835" s="2">
        <v>45351</v>
      </c>
      <c r="U835" s="2">
        <v>45314</v>
      </c>
      <c r="V835" s="2">
        <v>45355</v>
      </c>
      <c r="W835">
        <f t="shared" si="48"/>
        <v>8</v>
      </c>
      <c r="X835">
        <f t="shared" si="49"/>
        <v>2021</v>
      </c>
      <c r="Y835">
        <f t="shared" si="50"/>
        <v>3</v>
      </c>
      <c r="Z835">
        <f t="shared" si="51"/>
        <v>2024</v>
      </c>
    </row>
    <row r="836" spans="1:26" x14ac:dyDescent="0.25">
      <c r="A836" s="80"/>
      <c r="I836" s="80"/>
      <c r="J836" s="80"/>
      <c r="O836" s="54"/>
      <c r="P836" s="54"/>
      <c r="Q836" s="2"/>
      <c r="R836" s="2"/>
      <c r="S836" s="2"/>
      <c r="T836" s="2"/>
      <c r="U836" s="2"/>
      <c r="V836" s="2"/>
    </row>
    <row r="837" spans="1:26" x14ac:dyDescent="0.25">
      <c r="A837" s="80"/>
      <c r="I837" s="80"/>
      <c r="J837" s="80"/>
      <c r="O837" s="54"/>
      <c r="P837" s="54"/>
      <c r="Q837" s="2"/>
      <c r="R837" s="2"/>
      <c r="S837" s="2"/>
      <c r="T837" s="2"/>
      <c r="U837" s="2"/>
      <c r="V837" s="2"/>
    </row>
    <row r="838" spans="1:26" x14ac:dyDescent="0.25">
      <c r="A838" s="80"/>
      <c r="I838" s="80"/>
      <c r="J838" s="80"/>
      <c r="O838" s="54"/>
      <c r="P838" s="54"/>
      <c r="Q838" s="2"/>
      <c r="R838" s="2"/>
      <c r="S838" s="2"/>
      <c r="T838" s="2"/>
      <c r="U838" s="2"/>
      <c r="V838" s="2"/>
    </row>
    <row r="839" spans="1:26" x14ac:dyDescent="0.25">
      <c r="A839" s="80"/>
      <c r="I839" s="80"/>
      <c r="J839" s="80"/>
      <c r="O839" s="54"/>
      <c r="P839" s="54"/>
      <c r="Q839" s="2"/>
      <c r="R839" s="2"/>
      <c r="S839" s="2"/>
      <c r="T839" s="2"/>
      <c r="U839" s="2"/>
      <c r="V839" s="2"/>
    </row>
    <row r="840" spans="1:26" x14ac:dyDescent="0.25">
      <c r="A840" s="80"/>
      <c r="I840" s="80"/>
      <c r="J840" s="80"/>
      <c r="O840" s="54"/>
      <c r="P840" s="54"/>
      <c r="Q840" s="2"/>
      <c r="R840" s="2"/>
      <c r="S840" s="2"/>
      <c r="T840" s="2"/>
      <c r="U840" s="2"/>
      <c r="V840" s="2"/>
    </row>
    <row r="841" spans="1:26" x14ac:dyDescent="0.25">
      <c r="A841" s="80"/>
      <c r="I841" s="80"/>
      <c r="J841" s="80"/>
      <c r="O841" s="54"/>
      <c r="P841" s="54"/>
      <c r="Q841" s="2"/>
      <c r="R841" s="2"/>
      <c r="S841" s="2"/>
      <c r="T841" s="2"/>
      <c r="U841" s="2"/>
      <c r="V841" s="2"/>
    </row>
    <row r="842" spans="1:26" x14ac:dyDescent="0.25">
      <c r="A842" s="80"/>
      <c r="I842" s="80"/>
      <c r="J842" s="80"/>
      <c r="O842" s="54"/>
      <c r="P842" s="54"/>
      <c r="Q842" s="2"/>
      <c r="R842" s="2"/>
      <c r="S842" s="2"/>
      <c r="T842" s="2"/>
      <c r="U842" s="2"/>
      <c r="V842" s="2"/>
    </row>
    <row r="843" spans="1:26" x14ac:dyDescent="0.25">
      <c r="A843" s="80"/>
      <c r="I843" s="80"/>
      <c r="J843" s="80"/>
      <c r="O843" s="54"/>
      <c r="P843" s="54"/>
      <c r="Q843" s="2"/>
      <c r="R843" s="2"/>
      <c r="S843" s="2"/>
      <c r="T843" s="2"/>
      <c r="U843" s="2"/>
      <c r="V843" s="2"/>
    </row>
    <row r="844" spans="1:26" x14ac:dyDescent="0.25">
      <c r="A844" s="80"/>
      <c r="I844" s="80"/>
      <c r="J844" s="80"/>
      <c r="O844" s="54"/>
      <c r="P844" s="54"/>
      <c r="Q844" s="2"/>
      <c r="R844" s="2"/>
      <c r="S844" s="2"/>
      <c r="T844" s="2"/>
      <c r="U844" s="2"/>
      <c r="V844" s="2"/>
    </row>
    <row r="845" spans="1:26" x14ac:dyDescent="0.25">
      <c r="A845" s="80"/>
      <c r="I845" s="80"/>
      <c r="J845" s="80"/>
      <c r="O845" s="54"/>
      <c r="P845" s="54"/>
      <c r="Q845" s="2"/>
      <c r="R845" s="2"/>
      <c r="S845" s="2"/>
      <c r="T845" s="2"/>
      <c r="U845" s="2"/>
      <c r="V845" s="2"/>
    </row>
    <row r="846" spans="1:26" x14ac:dyDescent="0.25">
      <c r="A846" s="80"/>
      <c r="I846" s="80"/>
      <c r="J846" s="80"/>
      <c r="O846" s="54"/>
      <c r="P846" s="54"/>
      <c r="Q846" s="2"/>
      <c r="R846" s="2"/>
      <c r="S846" s="2"/>
      <c r="T846" s="2"/>
      <c r="U846" s="2"/>
      <c r="V846" s="2"/>
    </row>
    <row r="847" spans="1:26" x14ac:dyDescent="0.25">
      <c r="A847" s="80"/>
      <c r="I847" s="80"/>
      <c r="J847" s="80"/>
      <c r="O847" s="54"/>
      <c r="P847" s="54"/>
      <c r="Q847" s="2"/>
      <c r="R847" s="2"/>
      <c r="S847" s="2"/>
      <c r="T847" s="2"/>
      <c r="U847" s="2"/>
      <c r="V847" s="2"/>
    </row>
    <row r="848" spans="1:26" x14ac:dyDescent="0.25">
      <c r="A848" s="80"/>
      <c r="I848" s="80"/>
      <c r="J848" s="80"/>
      <c r="O848" s="54"/>
      <c r="P848" s="54"/>
      <c r="Q848" s="2"/>
      <c r="R848" s="2"/>
      <c r="S848" s="2"/>
      <c r="T848" s="2"/>
      <c r="U848" s="2"/>
      <c r="V848" s="2"/>
    </row>
    <row r="849" spans="1:22" x14ac:dyDescent="0.25">
      <c r="A849" s="80"/>
      <c r="I849" s="80"/>
      <c r="J849" s="80"/>
      <c r="O849" s="54"/>
      <c r="P849" s="54"/>
      <c r="Q849" s="2"/>
      <c r="R849" s="2"/>
      <c r="S849" s="2"/>
      <c r="T849" s="2"/>
      <c r="U849" s="2"/>
      <c r="V849" s="2"/>
    </row>
    <row r="850" spans="1:22" x14ac:dyDescent="0.25">
      <c r="A850" s="80"/>
      <c r="I850" s="80"/>
      <c r="J850" s="80"/>
      <c r="O850" s="54"/>
      <c r="P850" s="54"/>
      <c r="Q850" s="2"/>
      <c r="R850" s="2"/>
      <c r="S850" s="2"/>
      <c r="T850" s="2"/>
      <c r="U850" s="2"/>
      <c r="V850" s="2"/>
    </row>
    <row r="851" spans="1:22" x14ac:dyDescent="0.25">
      <c r="A851" s="80"/>
      <c r="I851" s="80"/>
      <c r="J851" s="80"/>
      <c r="O851" s="54"/>
      <c r="P851" s="54"/>
      <c r="Q851" s="2"/>
      <c r="R851" s="2"/>
      <c r="S851" s="2"/>
      <c r="T851" s="2"/>
      <c r="U851" s="2"/>
      <c r="V851" s="2"/>
    </row>
    <row r="852" spans="1:22" x14ac:dyDescent="0.25">
      <c r="A852" s="80"/>
      <c r="I852" s="80"/>
      <c r="J852" s="80"/>
      <c r="O852" s="54"/>
      <c r="P852" s="54"/>
      <c r="Q852" s="2"/>
      <c r="R852" s="2"/>
      <c r="S852" s="2"/>
      <c r="T852" s="2"/>
      <c r="U852" s="2"/>
      <c r="V852" s="2"/>
    </row>
    <row r="853" spans="1:22" x14ac:dyDescent="0.25">
      <c r="A853" s="80"/>
      <c r="I853" s="80"/>
      <c r="J853" s="80"/>
      <c r="O853" s="54"/>
      <c r="P853" s="54"/>
      <c r="Q853" s="2"/>
      <c r="R853" s="2"/>
      <c r="S853" s="2"/>
      <c r="T853" s="2"/>
      <c r="U853" s="2"/>
      <c r="V853" s="2"/>
    </row>
    <row r="854" spans="1:22" x14ac:dyDescent="0.25">
      <c r="A854" s="80"/>
      <c r="I854" s="80"/>
      <c r="J854" s="80"/>
      <c r="O854" s="54"/>
      <c r="P854" s="54"/>
      <c r="Q854" s="2"/>
      <c r="R854" s="2"/>
      <c r="S854" s="2"/>
      <c r="T854" s="2"/>
      <c r="U854" s="2"/>
      <c r="V854" s="2"/>
    </row>
    <row r="855" spans="1:22" x14ac:dyDescent="0.25">
      <c r="A855" s="80"/>
      <c r="I855" s="80"/>
      <c r="J855" s="80"/>
      <c r="O855" s="54"/>
      <c r="P855" s="54"/>
      <c r="Q855" s="2"/>
      <c r="R855" s="2"/>
      <c r="S855" s="2"/>
      <c r="T855" s="2"/>
      <c r="U855" s="2"/>
      <c r="V855" s="2"/>
    </row>
    <row r="856" spans="1:22" x14ac:dyDescent="0.25">
      <c r="A856" s="80"/>
      <c r="I856" s="80"/>
      <c r="J856" s="80"/>
      <c r="O856" s="54"/>
      <c r="P856" s="54"/>
      <c r="Q856" s="2"/>
      <c r="R856" s="2"/>
      <c r="S856" s="2"/>
      <c r="T856" s="2"/>
      <c r="U856" s="2"/>
      <c r="V856" s="2"/>
    </row>
    <row r="857" spans="1:22" x14ac:dyDescent="0.25">
      <c r="A857" s="80"/>
      <c r="I857" s="80"/>
      <c r="J857" s="80"/>
      <c r="O857" s="54"/>
      <c r="P857" s="54"/>
      <c r="Q857" s="2"/>
      <c r="R857" s="2"/>
      <c r="S857" s="2"/>
      <c r="T857" s="2"/>
      <c r="U857" s="2"/>
      <c r="V857" s="2"/>
    </row>
    <row r="858" spans="1:22" x14ac:dyDescent="0.25">
      <c r="A858" s="80"/>
      <c r="I858" s="80"/>
      <c r="J858" s="80"/>
      <c r="O858" s="54"/>
      <c r="P858" s="54"/>
      <c r="Q858" s="2"/>
      <c r="R858" s="2"/>
      <c r="S858" s="2"/>
      <c r="T858" s="2"/>
      <c r="U858" s="2"/>
      <c r="V858" s="2"/>
    </row>
    <row r="859" spans="1:22" x14ac:dyDescent="0.25">
      <c r="A859" s="80"/>
      <c r="I859" s="80"/>
      <c r="J859" s="80"/>
      <c r="O859" s="54"/>
      <c r="P859" s="54"/>
      <c r="Q859" s="2"/>
      <c r="R859" s="2"/>
      <c r="S859" s="2"/>
      <c r="T859" s="2"/>
      <c r="U859" s="2"/>
      <c r="V859" s="2"/>
    </row>
    <row r="860" spans="1:22" x14ac:dyDescent="0.25">
      <c r="A860" s="80"/>
      <c r="I860" s="80"/>
      <c r="J860" s="80"/>
      <c r="O860" s="54"/>
      <c r="P860" s="54"/>
      <c r="Q860" s="2"/>
      <c r="R860" s="2"/>
      <c r="S860" s="2"/>
      <c r="T860" s="2"/>
      <c r="U860" s="2"/>
      <c r="V860" s="2"/>
    </row>
    <row r="861" spans="1:22" x14ac:dyDescent="0.25">
      <c r="A861" s="80"/>
      <c r="I861" s="80"/>
      <c r="J861" s="80"/>
      <c r="O861" s="54"/>
      <c r="P861" s="54"/>
      <c r="Q861" s="2"/>
      <c r="R861" s="2"/>
      <c r="S861" s="2"/>
      <c r="T861" s="2"/>
      <c r="U861" s="2"/>
      <c r="V861" s="2"/>
    </row>
    <row r="862" spans="1:22" x14ac:dyDescent="0.25">
      <c r="A862" s="80"/>
      <c r="I862" s="80"/>
      <c r="J862" s="80"/>
      <c r="O862" s="54"/>
      <c r="P862" s="54"/>
      <c r="Q862" s="2"/>
      <c r="R862" s="2"/>
      <c r="S862" s="2"/>
      <c r="T862" s="2"/>
      <c r="U862" s="2"/>
      <c r="V862" s="2"/>
    </row>
    <row r="863" spans="1:22" x14ac:dyDescent="0.25">
      <c r="A863" s="80"/>
      <c r="I863" s="80"/>
      <c r="J863" s="80"/>
      <c r="O863" s="54"/>
      <c r="P863" s="54"/>
      <c r="Q863" s="2"/>
      <c r="R863" s="2"/>
      <c r="S863" s="2"/>
      <c r="T863" s="2"/>
      <c r="U863" s="2"/>
      <c r="V863" s="2"/>
    </row>
    <row r="864" spans="1:22" x14ac:dyDescent="0.25">
      <c r="A864" s="80"/>
      <c r="I864" s="80"/>
      <c r="J864" s="80"/>
      <c r="O864" s="54"/>
      <c r="P864" s="54"/>
      <c r="Q864" s="2"/>
      <c r="R864" s="2"/>
      <c r="S864" s="2"/>
      <c r="T864" s="2"/>
      <c r="U864" s="2"/>
      <c r="V864" s="2"/>
    </row>
    <row r="865" spans="1:22" x14ac:dyDescent="0.25">
      <c r="A865" s="80"/>
      <c r="I865" s="80"/>
      <c r="J865" s="80"/>
      <c r="O865" s="54"/>
      <c r="P865" s="54"/>
      <c r="Q865" s="2"/>
      <c r="R865" s="2"/>
      <c r="S865" s="2"/>
      <c r="T865" s="2"/>
      <c r="U865" s="2"/>
      <c r="V865" s="2"/>
    </row>
    <row r="866" spans="1:22" x14ac:dyDescent="0.25">
      <c r="A866" s="80"/>
      <c r="I866" s="80"/>
      <c r="J866" s="80"/>
      <c r="O866" s="54"/>
      <c r="P866" s="54"/>
      <c r="Q866" s="2"/>
      <c r="R866" s="2"/>
      <c r="S866" s="2"/>
      <c r="T866" s="2"/>
      <c r="U866" s="2"/>
      <c r="V866" s="2"/>
    </row>
    <row r="867" spans="1:22" x14ac:dyDescent="0.25">
      <c r="A867" s="80"/>
      <c r="I867" s="80"/>
      <c r="J867" s="80"/>
      <c r="O867" s="54"/>
      <c r="P867" s="54"/>
      <c r="Q867" s="2"/>
      <c r="R867" s="2"/>
      <c r="S867" s="2"/>
      <c r="T867" s="2"/>
      <c r="U867" s="2"/>
      <c r="V867" s="2"/>
    </row>
    <row r="868" spans="1:22" x14ac:dyDescent="0.25">
      <c r="A868" s="80"/>
      <c r="I868" s="80"/>
      <c r="J868" s="80"/>
      <c r="O868" s="54"/>
      <c r="P868" s="54"/>
      <c r="Q868" s="2"/>
      <c r="R868" s="2"/>
      <c r="S868" s="2"/>
      <c r="T868" s="2"/>
      <c r="U868" s="2"/>
      <c r="V868" s="2"/>
    </row>
    <row r="869" spans="1:22" x14ac:dyDescent="0.25">
      <c r="A869" s="80"/>
      <c r="I869" s="80"/>
      <c r="J869" s="80"/>
      <c r="O869" s="54"/>
      <c r="P869" s="54"/>
      <c r="Q869" s="2"/>
      <c r="R869" s="2"/>
      <c r="S869" s="2"/>
      <c r="T869" s="2"/>
      <c r="U869" s="2"/>
      <c r="V869" s="2"/>
    </row>
    <row r="870" spans="1:22" x14ac:dyDescent="0.25">
      <c r="A870" s="80"/>
      <c r="I870" s="80"/>
      <c r="J870" s="80"/>
      <c r="O870" s="54"/>
      <c r="P870" s="54"/>
      <c r="Q870" s="2"/>
      <c r="R870" s="2"/>
      <c r="S870" s="2"/>
      <c r="T870" s="2"/>
      <c r="U870" s="2"/>
      <c r="V870" s="2"/>
    </row>
    <row r="871" spans="1:22" x14ac:dyDescent="0.25">
      <c r="A871" s="80"/>
      <c r="I871" s="80"/>
      <c r="J871" s="80"/>
      <c r="O871" s="54"/>
      <c r="P871" s="54"/>
      <c r="Q871" s="2"/>
      <c r="R871" s="2"/>
      <c r="S871" s="2"/>
      <c r="T871" s="2"/>
      <c r="V871" s="2"/>
    </row>
    <row r="872" spans="1:22" x14ac:dyDescent="0.25">
      <c r="A872" s="80"/>
      <c r="I872" s="80"/>
      <c r="J872" s="80"/>
      <c r="O872" s="54"/>
      <c r="P872" s="54"/>
      <c r="Q872" s="2"/>
      <c r="R872" s="2"/>
      <c r="S872" s="2"/>
      <c r="T872" s="2"/>
      <c r="U872" s="2"/>
      <c r="V872" s="2"/>
    </row>
    <row r="873" spans="1:22" x14ac:dyDescent="0.25">
      <c r="A873" s="80"/>
      <c r="I873" s="80"/>
      <c r="J873" s="80"/>
      <c r="O873" s="54"/>
      <c r="P873" s="54"/>
      <c r="Q873" s="2"/>
      <c r="R873" s="2"/>
      <c r="S873" s="2"/>
      <c r="T873" s="2"/>
      <c r="U873" s="2"/>
      <c r="V873" s="2"/>
    </row>
    <row r="874" spans="1:22" x14ac:dyDescent="0.25">
      <c r="A874" s="80"/>
      <c r="I874" s="80"/>
      <c r="J874" s="80"/>
      <c r="O874" s="54"/>
      <c r="P874" s="54"/>
      <c r="Q874" s="2"/>
      <c r="R874" s="2"/>
      <c r="S874" s="2"/>
      <c r="T874" s="2"/>
      <c r="U874" s="2"/>
      <c r="V874" s="2"/>
    </row>
    <row r="875" spans="1:22" x14ac:dyDescent="0.25">
      <c r="A875" s="80"/>
      <c r="I875" s="80"/>
      <c r="J875" s="80"/>
      <c r="O875" s="54"/>
      <c r="P875" s="54"/>
      <c r="Q875" s="2"/>
      <c r="R875" s="2"/>
      <c r="S875" s="2"/>
      <c r="T875" s="2"/>
      <c r="U875" s="2"/>
      <c r="V875" s="2"/>
    </row>
    <row r="876" spans="1:22" x14ac:dyDescent="0.25">
      <c r="A876" s="80"/>
      <c r="I876" s="80"/>
      <c r="J876" s="80"/>
      <c r="O876" s="54"/>
      <c r="P876" s="54"/>
      <c r="Q876" s="2"/>
      <c r="R876" s="2"/>
      <c r="S876" s="2"/>
      <c r="T876" s="2"/>
      <c r="U876" s="2"/>
      <c r="V876" s="2"/>
    </row>
    <row r="877" spans="1:22" x14ac:dyDescent="0.25">
      <c r="A877" s="80"/>
      <c r="I877" s="80"/>
      <c r="J877" s="80"/>
      <c r="O877" s="54"/>
      <c r="P877" s="54"/>
      <c r="Q877" s="2"/>
      <c r="R877" s="2"/>
      <c r="S877" s="2"/>
      <c r="T877" s="2"/>
      <c r="U877" s="2"/>
      <c r="V877" s="2"/>
    </row>
    <row r="878" spans="1:22" x14ac:dyDescent="0.25">
      <c r="A878" s="80"/>
      <c r="I878" s="80"/>
      <c r="J878" s="80"/>
      <c r="O878" s="54"/>
      <c r="P878" s="54"/>
      <c r="Q878" s="2"/>
      <c r="R878" s="2"/>
      <c r="S878" s="2"/>
      <c r="T878" s="2"/>
      <c r="U878" s="2"/>
      <c r="V878" s="2"/>
    </row>
    <row r="879" spans="1:22" x14ac:dyDescent="0.25">
      <c r="A879" s="80"/>
      <c r="I879" s="80"/>
      <c r="J879" s="80"/>
      <c r="O879" s="54"/>
      <c r="P879" s="54"/>
      <c r="Q879" s="2"/>
      <c r="R879" s="2"/>
      <c r="S879" s="2"/>
      <c r="T879" s="2"/>
      <c r="U879" s="2"/>
      <c r="V879" s="2"/>
    </row>
    <row r="880" spans="1:22" x14ac:dyDescent="0.25">
      <c r="A880" s="80"/>
      <c r="I880" s="80"/>
      <c r="J880" s="80"/>
      <c r="O880" s="54"/>
      <c r="P880" s="54"/>
      <c r="Q880" s="2"/>
      <c r="R880" s="2"/>
      <c r="S880" s="2"/>
      <c r="T880" s="2"/>
      <c r="U880" s="2"/>
      <c r="V880" s="2"/>
    </row>
    <row r="881" spans="1:22" x14ac:dyDescent="0.25">
      <c r="A881" s="80"/>
      <c r="I881" s="80"/>
      <c r="J881" s="80"/>
      <c r="O881" s="54"/>
      <c r="P881" s="54"/>
      <c r="Q881" s="2"/>
      <c r="R881" s="2"/>
      <c r="S881" s="2"/>
      <c r="T881" s="2"/>
      <c r="U881" s="2"/>
      <c r="V881" s="2"/>
    </row>
    <row r="882" spans="1:22" x14ac:dyDescent="0.25">
      <c r="A882" s="80"/>
      <c r="J882" s="80"/>
      <c r="O882" s="54"/>
      <c r="P882" s="54"/>
      <c r="Q882" s="2"/>
      <c r="R882" s="2"/>
      <c r="S882" s="2"/>
      <c r="T882" s="2"/>
      <c r="U882" s="2"/>
      <c r="V882" s="2"/>
    </row>
    <row r="883" spans="1:22" x14ac:dyDescent="0.25">
      <c r="A883" s="80"/>
      <c r="I883" s="80"/>
      <c r="J883" s="80"/>
      <c r="O883" s="54"/>
      <c r="P883" s="54"/>
      <c r="Q883" s="2"/>
      <c r="R883" s="2"/>
      <c r="S883" s="2"/>
      <c r="T883" s="2"/>
      <c r="U883" s="2"/>
      <c r="V883" s="2"/>
    </row>
    <row r="884" spans="1:22" x14ac:dyDescent="0.25">
      <c r="A884" s="80"/>
      <c r="I884" s="80"/>
      <c r="J884" s="80"/>
      <c r="O884" s="54"/>
      <c r="P884" s="54"/>
      <c r="Q884" s="2"/>
      <c r="R884" s="2"/>
      <c r="S884" s="2"/>
      <c r="T884" s="2"/>
      <c r="U884" s="2"/>
      <c r="V884" s="2"/>
    </row>
    <row r="885" spans="1:22" x14ac:dyDescent="0.25">
      <c r="A885" s="80"/>
      <c r="I885" s="80"/>
      <c r="J885" s="80"/>
      <c r="O885" s="54"/>
      <c r="P885" s="54"/>
      <c r="Q885" s="2"/>
      <c r="R885" s="2"/>
      <c r="S885" s="2"/>
      <c r="T885" s="2"/>
      <c r="U885" s="2"/>
      <c r="V885" s="2"/>
    </row>
    <row r="886" spans="1:22" x14ac:dyDescent="0.25">
      <c r="A886" s="80"/>
      <c r="I886" s="80"/>
      <c r="J886" s="80"/>
      <c r="O886" s="54"/>
      <c r="P886" s="54"/>
      <c r="Q886" s="2"/>
      <c r="R886" s="2"/>
      <c r="S886" s="2"/>
      <c r="T886" s="2"/>
      <c r="U886" s="2"/>
      <c r="V886" s="2"/>
    </row>
    <row r="887" spans="1:22" x14ac:dyDescent="0.25">
      <c r="A887" s="80"/>
      <c r="I887" s="80"/>
      <c r="J887" s="80"/>
      <c r="O887" s="54"/>
      <c r="P887" s="54"/>
      <c r="Q887" s="2"/>
      <c r="R887" s="2"/>
      <c r="S887" s="2"/>
      <c r="T887" s="2"/>
      <c r="U887" s="2"/>
      <c r="V887" s="2"/>
    </row>
    <row r="888" spans="1:22" x14ac:dyDescent="0.25">
      <c r="A888" s="80"/>
      <c r="I888" s="80"/>
      <c r="J888" s="80"/>
      <c r="O888" s="54"/>
      <c r="P888" s="54"/>
      <c r="Q888" s="2"/>
      <c r="R888" s="2"/>
      <c r="S888" s="2"/>
      <c r="T888" s="2"/>
      <c r="U888" s="2"/>
      <c r="V888" s="2"/>
    </row>
    <row r="889" spans="1:22" x14ac:dyDescent="0.25">
      <c r="A889" s="80"/>
      <c r="I889" s="80"/>
      <c r="J889" s="80"/>
      <c r="O889" s="54"/>
      <c r="P889" s="54"/>
      <c r="Q889" s="2"/>
      <c r="R889" s="2"/>
      <c r="S889" s="2"/>
      <c r="T889" s="2"/>
      <c r="U889" s="2"/>
    </row>
    <row r="890" spans="1:22" x14ac:dyDescent="0.25">
      <c r="A890" s="80"/>
      <c r="I890" s="80"/>
      <c r="J890" s="80"/>
      <c r="O890" s="54"/>
      <c r="P890" s="54"/>
      <c r="Q890" s="2"/>
      <c r="R890" s="2"/>
      <c r="S890" s="2"/>
      <c r="T890" s="2"/>
      <c r="U890" s="2"/>
      <c r="V890" s="2"/>
    </row>
    <row r="891" spans="1:22" x14ac:dyDescent="0.25">
      <c r="A891" s="80"/>
      <c r="I891" s="80"/>
      <c r="J891" s="80"/>
      <c r="O891" s="54"/>
      <c r="P891" s="54"/>
      <c r="Q891" s="2"/>
      <c r="R891" s="2"/>
      <c r="S891" s="2"/>
      <c r="T891" s="2"/>
      <c r="U891" s="2"/>
      <c r="V891" s="2"/>
    </row>
    <row r="892" spans="1:22" x14ac:dyDescent="0.25">
      <c r="A892" s="80"/>
      <c r="I892" s="80"/>
      <c r="J892" s="80"/>
      <c r="O892" s="54"/>
      <c r="P892" s="54"/>
      <c r="Q892" s="2"/>
      <c r="R892" s="2"/>
      <c r="S892" s="2"/>
      <c r="T892" s="2"/>
      <c r="U892" s="2"/>
      <c r="V892" s="2"/>
    </row>
    <row r="893" spans="1:22" x14ac:dyDescent="0.25">
      <c r="A893" s="80"/>
      <c r="I893" s="80"/>
      <c r="J893" s="80"/>
      <c r="O893" s="54"/>
      <c r="P893" s="54"/>
      <c r="Q893" s="2"/>
      <c r="R893" s="2"/>
      <c r="S893" s="2"/>
      <c r="T893" s="2"/>
      <c r="U893" s="2"/>
      <c r="V893" s="2"/>
    </row>
    <row r="894" spans="1:22" x14ac:dyDescent="0.25">
      <c r="A894" s="80"/>
      <c r="I894" s="80"/>
      <c r="J894" s="80"/>
      <c r="O894" s="54"/>
      <c r="P894" s="54"/>
      <c r="Q894" s="2"/>
      <c r="R894" s="2"/>
      <c r="S894" s="2"/>
      <c r="T894" s="2"/>
      <c r="V894" s="2"/>
    </row>
    <row r="895" spans="1:22" x14ac:dyDescent="0.25">
      <c r="A895" s="80"/>
      <c r="I895" s="80"/>
      <c r="J895" s="80"/>
      <c r="O895" s="54"/>
      <c r="P895" s="54"/>
      <c r="Q895" s="2"/>
      <c r="R895" s="2"/>
      <c r="S895" s="2"/>
      <c r="T895" s="2"/>
      <c r="U895" s="2"/>
      <c r="V895" s="2"/>
    </row>
    <row r="896" spans="1:22" x14ac:dyDescent="0.25">
      <c r="A896" s="80"/>
      <c r="I896" s="80"/>
      <c r="J896" s="80"/>
      <c r="O896" s="54"/>
      <c r="P896" s="54"/>
      <c r="Q896" s="2"/>
      <c r="R896" s="2"/>
      <c r="S896" s="2"/>
      <c r="T896" s="2"/>
      <c r="U896" s="2"/>
      <c r="V896" s="2"/>
    </row>
    <row r="897" spans="1:22" x14ac:dyDescent="0.25">
      <c r="A897" s="80"/>
      <c r="I897" s="80"/>
      <c r="J897" s="80"/>
      <c r="O897" s="54"/>
      <c r="P897" s="54"/>
      <c r="Q897" s="2"/>
      <c r="R897" s="2"/>
      <c r="S897" s="2"/>
      <c r="T897" s="2"/>
      <c r="U897" s="2"/>
      <c r="V897" s="2"/>
    </row>
    <row r="898" spans="1:22" x14ac:dyDescent="0.25">
      <c r="A898" s="80"/>
      <c r="I898" s="80"/>
      <c r="J898" s="80"/>
      <c r="O898" s="54"/>
      <c r="P898" s="54"/>
      <c r="Q898" s="2"/>
      <c r="R898" s="2"/>
      <c r="S898" s="2"/>
      <c r="T898" s="2"/>
      <c r="U898" s="2"/>
      <c r="V898" s="2"/>
    </row>
    <row r="899" spans="1:22" x14ac:dyDescent="0.25">
      <c r="A899" s="80"/>
      <c r="J899" s="80"/>
      <c r="O899" s="54"/>
      <c r="P899" s="54"/>
      <c r="Q899" s="2"/>
      <c r="R899" s="2"/>
      <c r="S899" s="2"/>
      <c r="T899" s="2"/>
      <c r="U899" s="2"/>
      <c r="V899" s="2"/>
    </row>
    <row r="900" spans="1:22" x14ac:dyDescent="0.25">
      <c r="A900" s="80"/>
      <c r="I900" s="80"/>
      <c r="J900" s="80"/>
      <c r="O900" s="54"/>
      <c r="P900" s="54"/>
      <c r="Q900" s="2"/>
      <c r="R900" s="2"/>
      <c r="S900" s="2"/>
      <c r="T900" s="2"/>
      <c r="U900" s="2"/>
      <c r="V900" s="2"/>
    </row>
    <row r="901" spans="1:22" x14ac:dyDescent="0.25">
      <c r="A901" s="80"/>
      <c r="I901" s="80"/>
      <c r="J901" s="80"/>
      <c r="O901" s="54"/>
      <c r="P901" s="54"/>
      <c r="Q901" s="2"/>
      <c r="R901" s="2"/>
      <c r="S901" s="2"/>
      <c r="T901" s="2"/>
      <c r="U901" s="2"/>
      <c r="V901" s="2"/>
    </row>
    <row r="902" spans="1:22" x14ac:dyDescent="0.25">
      <c r="A902" s="80"/>
      <c r="I902" s="80"/>
      <c r="J902" s="80"/>
      <c r="O902" s="54"/>
      <c r="P902" s="54"/>
      <c r="Q902" s="2"/>
      <c r="R902" s="2"/>
      <c r="S902" s="2"/>
      <c r="T902" s="2"/>
      <c r="U902" s="2"/>
      <c r="V902" s="2"/>
    </row>
    <row r="903" spans="1:22" x14ac:dyDescent="0.25">
      <c r="A903" s="80"/>
      <c r="I903" s="80"/>
      <c r="J903" s="80"/>
      <c r="O903" s="54"/>
      <c r="P903" s="54"/>
      <c r="Q903" s="2"/>
      <c r="R903" s="2"/>
      <c r="S903" s="2"/>
      <c r="T903" s="2"/>
      <c r="U903" s="2"/>
      <c r="V903" s="2"/>
    </row>
    <row r="904" spans="1:22" x14ac:dyDescent="0.25">
      <c r="A904" s="80"/>
      <c r="I904" s="80"/>
      <c r="J904" s="80"/>
      <c r="O904" s="54"/>
      <c r="P904" s="54"/>
      <c r="Q904" s="2"/>
      <c r="R904" s="2"/>
      <c r="S904" s="2"/>
      <c r="T904" s="2"/>
      <c r="U904" s="2"/>
      <c r="V904" s="2"/>
    </row>
    <row r="905" spans="1:22" x14ac:dyDescent="0.25">
      <c r="A905" s="80"/>
      <c r="I905" s="80"/>
      <c r="J905" s="80"/>
      <c r="O905" s="54"/>
      <c r="P905" s="54"/>
      <c r="Q905" s="2"/>
      <c r="R905" s="2"/>
      <c r="S905" s="2"/>
      <c r="T905" s="2"/>
      <c r="U905" s="2"/>
      <c r="V905" s="2"/>
    </row>
    <row r="906" spans="1:22" x14ac:dyDescent="0.25">
      <c r="A906" s="80"/>
      <c r="I906" s="80"/>
      <c r="J906" s="80"/>
      <c r="O906" s="54"/>
      <c r="P906" s="54"/>
      <c r="Q906" s="2"/>
      <c r="R906" s="2"/>
      <c r="S906" s="2"/>
      <c r="T906" s="2"/>
      <c r="U906" s="2"/>
      <c r="V906" s="2"/>
    </row>
    <row r="907" spans="1:22" x14ac:dyDescent="0.25">
      <c r="A907" s="80"/>
      <c r="I907" s="80"/>
      <c r="J907" s="80"/>
      <c r="O907" s="54"/>
      <c r="P907" s="54"/>
      <c r="Q907" s="2"/>
      <c r="R907" s="2"/>
      <c r="S907" s="2"/>
      <c r="T907" s="2"/>
      <c r="U907" s="2"/>
      <c r="V907" s="2"/>
    </row>
    <row r="908" spans="1:22" x14ac:dyDescent="0.25">
      <c r="A908" s="80"/>
      <c r="I908" s="80"/>
      <c r="J908" s="80"/>
      <c r="O908" s="54"/>
      <c r="P908" s="54"/>
      <c r="Q908" s="2"/>
      <c r="R908" s="2"/>
      <c r="S908" s="2"/>
      <c r="T908" s="2"/>
      <c r="U908" s="2"/>
      <c r="V908" s="2"/>
    </row>
    <row r="909" spans="1:22" x14ac:dyDescent="0.25">
      <c r="A909" s="80"/>
      <c r="I909" s="80"/>
      <c r="J909" s="80"/>
      <c r="O909" s="54"/>
      <c r="P909" s="54"/>
      <c r="Q909" s="2"/>
      <c r="R909" s="2"/>
      <c r="S909" s="2"/>
      <c r="T909" s="2"/>
      <c r="U909" s="2"/>
      <c r="V909" s="2"/>
    </row>
    <row r="910" spans="1:22" x14ac:dyDescent="0.25">
      <c r="A910" s="80"/>
      <c r="I910" s="80"/>
      <c r="J910" s="80"/>
      <c r="O910" s="54"/>
      <c r="P910" s="54"/>
      <c r="Q910" s="2"/>
      <c r="R910" s="2"/>
      <c r="S910" s="2"/>
      <c r="T910" s="2"/>
      <c r="U910" s="2"/>
      <c r="V910" s="2"/>
    </row>
    <row r="911" spans="1:22" x14ac:dyDescent="0.25">
      <c r="A911" s="80"/>
      <c r="I911" s="80"/>
      <c r="J911" s="80"/>
      <c r="O911" s="54"/>
      <c r="P911" s="54"/>
      <c r="Q911" s="2"/>
      <c r="R911" s="2"/>
      <c r="S911" s="2"/>
      <c r="T911" s="2"/>
      <c r="U911" s="2"/>
      <c r="V911" s="2"/>
    </row>
    <row r="912" spans="1:22" x14ac:dyDescent="0.25">
      <c r="A912" s="80"/>
      <c r="I912" s="80"/>
      <c r="J912" s="80"/>
      <c r="O912" s="54"/>
      <c r="P912" s="54"/>
      <c r="Q912" s="2"/>
      <c r="R912" s="2"/>
      <c r="S912" s="2"/>
      <c r="T912" s="2"/>
      <c r="U912" s="2"/>
      <c r="V912" s="2"/>
    </row>
    <row r="913" spans="1:22" x14ac:dyDescent="0.25">
      <c r="A913" s="80"/>
      <c r="I913" s="80"/>
      <c r="J913" s="80"/>
      <c r="O913" s="54"/>
      <c r="P913" s="54"/>
      <c r="Q913" s="2"/>
      <c r="R913" s="2"/>
      <c r="S913" s="2"/>
      <c r="T913" s="2"/>
      <c r="U913" s="2"/>
      <c r="V913" s="2"/>
    </row>
    <row r="914" spans="1:22" x14ac:dyDescent="0.25">
      <c r="A914" s="80"/>
      <c r="I914" s="80"/>
      <c r="J914" s="80"/>
      <c r="O914" s="54"/>
      <c r="P914" s="54"/>
      <c r="Q914" s="2"/>
      <c r="R914" s="2"/>
      <c r="S914" s="2"/>
      <c r="T914" s="2"/>
      <c r="U914" s="2"/>
      <c r="V914" s="2"/>
    </row>
    <row r="915" spans="1:22" x14ac:dyDescent="0.25">
      <c r="A915" s="80"/>
      <c r="I915" s="80"/>
      <c r="J915" s="80"/>
      <c r="O915" s="54"/>
      <c r="P915" s="54"/>
      <c r="Q915" s="2"/>
      <c r="R915" s="2"/>
      <c r="S915" s="2"/>
      <c r="T915" s="2"/>
      <c r="U915" s="2"/>
      <c r="V915" s="2"/>
    </row>
    <row r="916" spans="1:22" x14ac:dyDescent="0.25">
      <c r="A916" s="80"/>
      <c r="I916" s="80"/>
      <c r="J916" s="80"/>
      <c r="O916" s="54"/>
      <c r="P916" s="54"/>
      <c r="Q916" s="2"/>
      <c r="R916" s="2"/>
      <c r="S916" s="2"/>
      <c r="T916" s="2"/>
      <c r="U916" s="2"/>
      <c r="V916" s="2"/>
    </row>
    <row r="917" spans="1:22" x14ac:dyDescent="0.25">
      <c r="A917" s="80"/>
      <c r="I917" s="80"/>
      <c r="J917" s="80"/>
      <c r="O917" s="54"/>
      <c r="P917" s="54"/>
      <c r="Q917" s="2"/>
      <c r="R917" s="2"/>
      <c r="S917" s="2"/>
      <c r="T917" s="2"/>
      <c r="U917" s="2"/>
      <c r="V917" s="2"/>
    </row>
    <row r="918" spans="1:22" x14ac:dyDescent="0.25">
      <c r="A918" s="80"/>
      <c r="I918" s="80"/>
      <c r="J918" s="80"/>
      <c r="O918" s="54"/>
      <c r="P918" s="54"/>
      <c r="Q918" s="2"/>
      <c r="R918" s="2"/>
      <c r="S918" s="2"/>
      <c r="T918" s="2"/>
      <c r="U918" s="2"/>
      <c r="V918" s="2"/>
    </row>
    <row r="919" spans="1:22" x14ac:dyDescent="0.25">
      <c r="A919" s="80"/>
      <c r="J919" s="80"/>
      <c r="O919" s="54"/>
      <c r="P919" s="54"/>
      <c r="Q919" s="2"/>
      <c r="R919" s="2"/>
      <c r="S919" s="2"/>
      <c r="T919" s="2"/>
      <c r="U919" s="2"/>
      <c r="V919" s="2"/>
    </row>
    <row r="920" spans="1:22" x14ac:dyDescent="0.25">
      <c r="A920" s="80"/>
      <c r="I920" s="80"/>
      <c r="J920" s="80"/>
      <c r="O920" s="54"/>
      <c r="P920" s="54"/>
      <c r="Q920" s="2"/>
      <c r="R920" s="2"/>
      <c r="S920" s="2"/>
      <c r="T920" s="2"/>
      <c r="U920" s="2"/>
      <c r="V920" s="2"/>
    </row>
    <row r="921" spans="1:22" x14ac:dyDescent="0.25">
      <c r="A921" s="80"/>
      <c r="I921" s="80"/>
      <c r="J921" s="80"/>
      <c r="O921" s="54"/>
      <c r="Q921" s="2"/>
      <c r="R921" s="2"/>
      <c r="S921" s="2"/>
      <c r="T921" s="2"/>
      <c r="U921" s="2"/>
      <c r="V921" s="2"/>
    </row>
    <row r="922" spans="1:22" x14ac:dyDescent="0.25">
      <c r="A922" s="80"/>
      <c r="I922" s="80"/>
      <c r="J922" s="80"/>
      <c r="O922" s="54"/>
      <c r="P922" s="54"/>
      <c r="Q922" s="2"/>
      <c r="R922" s="2"/>
      <c r="U922" s="2"/>
      <c r="V922" s="2"/>
    </row>
    <row r="923" spans="1:22" x14ac:dyDescent="0.25">
      <c r="A923" s="80"/>
      <c r="I923" s="80"/>
      <c r="J923" s="80"/>
      <c r="O923" s="54"/>
      <c r="P923" s="54"/>
      <c r="Q923" s="2"/>
      <c r="R923" s="2"/>
      <c r="S923" s="2"/>
      <c r="T923" s="2"/>
      <c r="U923" s="2"/>
      <c r="V923" s="2"/>
    </row>
    <row r="924" spans="1:22" x14ac:dyDescent="0.25">
      <c r="A924" s="80"/>
      <c r="I924" s="80"/>
      <c r="J924" s="80"/>
      <c r="O924" s="54"/>
      <c r="P924" s="54"/>
      <c r="Q924" s="2"/>
      <c r="R924" s="2"/>
      <c r="S924" s="2"/>
      <c r="T924" s="2"/>
      <c r="U924" s="2"/>
      <c r="V924" s="2"/>
    </row>
    <row r="925" spans="1:22" x14ac:dyDescent="0.25">
      <c r="A925" s="80"/>
      <c r="I925" s="80"/>
      <c r="J925" s="80"/>
      <c r="O925" s="54"/>
      <c r="P925" s="54"/>
      <c r="Q925" s="2"/>
      <c r="R925" s="2"/>
      <c r="S925" s="2"/>
      <c r="T925" s="2"/>
      <c r="U925" s="2"/>
      <c r="V925" s="2"/>
    </row>
    <row r="926" spans="1:22" x14ac:dyDescent="0.25">
      <c r="A926" s="80"/>
      <c r="I926" s="80"/>
      <c r="J926" s="80"/>
      <c r="O926" s="54"/>
      <c r="P926" s="54"/>
      <c r="Q926" s="2"/>
      <c r="R926" s="2"/>
      <c r="S926" s="2"/>
      <c r="T926" s="2"/>
      <c r="U926" s="2"/>
      <c r="V926" s="2"/>
    </row>
    <row r="927" spans="1:22" x14ac:dyDescent="0.25">
      <c r="A927" s="80"/>
      <c r="I927" s="80"/>
      <c r="J927" s="80"/>
      <c r="O927" s="54"/>
      <c r="P927" s="54"/>
      <c r="Q927" s="2"/>
      <c r="R927" s="2"/>
      <c r="S927" s="2"/>
      <c r="T927" s="2"/>
      <c r="U927" s="2"/>
      <c r="V927" s="2"/>
    </row>
    <row r="928" spans="1:22" x14ac:dyDescent="0.25">
      <c r="A928" s="80"/>
      <c r="I928" s="80"/>
      <c r="J928" s="80"/>
      <c r="O928" s="54"/>
      <c r="P928" s="54"/>
      <c r="Q928" s="2"/>
      <c r="R928" s="2"/>
      <c r="S928" s="2"/>
      <c r="T928" s="2"/>
      <c r="U928" s="2"/>
      <c r="V928" s="2"/>
    </row>
    <row r="929" spans="1:22" x14ac:dyDescent="0.25">
      <c r="A929" s="80"/>
      <c r="I929" s="80"/>
      <c r="J929" s="80"/>
      <c r="O929" s="54"/>
      <c r="P929" s="54"/>
      <c r="Q929" s="2"/>
      <c r="R929" s="2"/>
      <c r="S929" s="2"/>
      <c r="T929" s="2"/>
      <c r="U929" s="2"/>
      <c r="V929" s="2"/>
    </row>
    <row r="930" spans="1:22" x14ac:dyDescent="0.25">
      <c r="A930" s="80"/>
      <c r="I930" s="80"/>
      <c r="J930" s="80"/>
      <c r="O930" s="54"/>
      <c r="P930" s="54"/>
      <c r="Q930" s="2"/>
      <c r="R930" s="2"/>
      <c r="S930" s="2"/>
      <c r="T930" s="2"/>
      <c r="U930" s="2"/>
      <c r="V930" s="2"/>
    </row>
    <row r="931" spans="1:22" x14ac:dyDescent="0.25">
      <c r="A931" s="80"/>
      <c r="I931" s="80"/>
      <c r="J931" s="80"/>
      <c r="O931" s="54"/>
      <c r="P931" s="54"/>
      <c r="Q931" s="2"/>
      <c r="R931" s="2"/>
      <c r="S931" s="2"/>
      <c r="T931" s="2"/>
      <c r="U931" s="2"/>
      <c r="V931" s="2"/>
    </row>
    <row r="932" spans="1:22" x14ac:dyDescent="0.25">
      <c r="A932" s="80"/>
      <c r="I932" s="80"/>
      <c r="J932" s="80"/>
      <c r="O932" s="54"/>
      <c r="P932" s="54"/>
      <c r="Q932" s="2"/>
      <c r="R932" s="2"/>
      <c r="S932" s="2"/>
      <c r="T932" s="2"/>
      <c r="U932" s="2"/>
      <c r="V932" s="2"/>
    </row>
    <row r="933" spans="1:22" x14ac:dyDescent="0.25">
      <c r="A933" s="80"/>
      <c r="I933" s="80"/>
      <c r="J933" s="80"/>
      <c r="O933" s="54"/>
      <c r="P933" s="54"/>
      <c r="Q933" s="2"/>
      <c r="R933" s="2"/>
      <c r="S933" s="2"/>
      <c r="T933" s="2"/>
      <c r="U933" s="2"/>
      <c r="V933" s="2"/>
    </row>
    <row r="934" spans="1:22" x14ac:dyDescent="0.25">
      <c r="A934" s="80"/>
      <c r="J934" s="80"/>
      <c r="O934" s="54"/>
      <c r="P934" s="54"/>
      <c r="Q934" s="2"/>
      <c r="R934" s="2"/>
      <c r="S934" s="2"/>
      <c r="T934" s="2"/>
      <c r="U934" s="2"/>
      <c r="V934" s="2"/>
    </row>
    <row r="935" spans="1:22" x14ac:dyDescent="0.25">
      <c r="A935" s="80"/>
      <c r="I935" s="80"/>
      <c r="J935" s="80"/>
      <c r="O935" s="54"/>
      <c r="P935" s="54"/>
      <c r="Q935" s="2"/>
      <c r="R935" s="2"/>
      <c r="S935" s="2"/>
      <c r="T935" s="2"/>
      <c r="U935" s="2"/>
      <c r="V935" s="2"/>
    </row>
    <row r="936" spans="1:22" x14ac:dyDescent="0.25">
      <c r="A936" s="80"/>
      <c r="I936" s="80"/>
      <c r="J936" s="80"/>
      <c r="O936" s="54"/>
      <c r="P936" s="54"/>
      <c r="Q936" s="2"/>
      <c r="R936" s="2"/>
      <c r="S936" s="2"/>
      <c r="T936" s="2"/>
      <c r="U936" s="2"/>
      <c r="V936" s="2"/>
    </row>
    <row r="937" spans="1:22" x14ac:dyDescent="0.25">
      <c r="A937" s="80"/>
      <c r="I937" s="80"/>
      <c r="J937" s="80"/>
      <c r="O937" s="54"/>
      <c r="P937" s="54"/>
      <c r="Q937" s="2"/>
      <c r="R937" s="2"/>
      <c r="S937" s="2"/>
      <c r="T937" s="2"/>
      <c r="U937" s="2"/>
      <c r="V937" s="2"/>
    </row>
    <row r="938" spans="1:22" x14ac:dyDescent="0.25">
      <c r="A938" s="80"/>
      <c r="I938" s="80"/>
      <c r="J938" s="80"/>
      <c r="O938" s="54"/>
      <c r="P938" s="54"/>
      <c r="Q938" s="2"/>
      <c r="R938" s="2"/>
      <c r="S938" s="2"/>
      <c r="T938" s="2"/>
      <c r="U938" s="2"/>
      <c r="V938" s="2"/>
    </row>
    <row r="939" spans="1:22" x14ac:dyDescent="0.25">
      <c r="A939" s="80"/>
      <c r="I939" s="80"/>
      <c r="J939" s="80"/>
      <c r="O939" s="54"/>
      <c r="P939" s="54"/>
      <c r="Q939" s="2"/>
      <c r="R939" s="2"/>
      <c r="S939" s="2"/>
      <c r="T939" s="2"/>
      <c r="U939" s="2"/>
      <c r="V939" s="2"/>
    </row>
    <row r="940" spans="1:22" x14ac:dyDescent="0.25">
      <c r="A940" s="80"/>
      <c r="I940" s="80"/>
      <c r="J940" s="80"/>
      <c r="O940" s="54"/>
      <c r="P940" s="54"/>
      <c r="Q940" s="2"/>
      <c r="R940" s="2"/>
      <c r="S940" s="2"/>
      <c r="T940" s="2"/>
      <c r="U940" s="2"/>
      <c r="V940" s="2"/>
    </row>
    <row r="941" spans="1:22" x14ac:dyDescent="0.25">
      <c r="A941" s="80"/>
      <c r="I941" s="80"/>
      <c r="J941" s="80"/>
      <c r="O941" s="54"/>
      <c r="P941" s="54"/>
      <c r="Q941" s="2"/>
      <c r="R941" s="2"/>
      <c r="S941" s="2"/>
      <c r="T941" s="2"/>
      <c r="U941" s="2"/>
      <c r="V941" s="2"/>
    </row>
    <row r="942" spans="1:22" x14ac:dyDescent="0.25">
      <c r="A942" s="80"/>
      <c r="I942" s="80"/>
      <c r="J942" s="80"/>
      <c r="O942" s="54"/>
      <c r="P942" s="54"/>
      <c r="Q942" s="2"/>
      <c r="R942" s="2"/>
      <c r="S942" s="2"/>
      <c r="T942" s="2"/>
      <c r="U942" s="2"/>
      <c r="V942" s="2"/>
    </row>
    <row r="943" spans="1:22" x14ac:dyDescent="0.25">
      <c r="A943" s="80"/>
      <c r="I943" s="80"/>
      <c r="J943" s="80"/>
      <c r="O943" s="54"/>
      <c r="P943" s="54"/>
      <c r="Q943" s="2"/>
      <c r="R943" s="2"/>
      <c r="S943" s="2"/>
      <c r="T943" s="2"/>
      <c r="U943" s="2"/>
      <c r="V943" s="2"/>
    </row>
    <row r="944" spans="1:22" x14ac:dyDescent="0.25">
      <c r="A944" s="80"/>
      <c r="I944" s="80"/>
      <c r="J944" s="80"/>
      <c r="O944" s="54"/>
      <c r="P944" s="54"/>
      <c r="Q944" s="2"/>
      <c r="R944" s="2"/>
      <c r="S944" s="2"/>
      <c r="T944" s="2"/>
      <c r="U944" s="2"/>
      <c r="V944" s="2"/>
    </row>
    <row r="945" spans="1:22" x14ac:dyDescent="0.25">
      <c r="A945" s="80"/>
      <c r="I945" s="80"/>
      <c r="J945" s="80"/>
      <c r="O945" s="54"/>
      <c r="P945" s="54"/>
      <c r="Q945" s="2"/>
      <c r="R945" s="2"/>
      <c r="S945" s="2"/>
      <c r="T945" s="2"/>
      <c r="U945" s="2"/>
      <c r="V945" s="2"/>
    </row>
    <row r="946" spans="1:22" x14ac:dyDescent="0.25">
      <c r="A946" s="80"/>
      <c r="I946" s="80"/>
      <c r="J946" s="80"/>
      <c r="O946" s="54"/>
      <c r="P946" s="54"/>
      <c r="Q946" s="2"/>
      <c r="R946" s="2"/>
      <c r="S946" s="2"/>
      <c r="T946" s="2"/>
      <c r="U946" s="2"/>
      <c r="V946" s="2"/>
    </row>
    <row r="947" spans="1:22" x14ac:dyDescent="0.25">
      <c r="A947" s="80"/>
      <c r="I947" s="80"/>
      <c r="J947" s="80"/>
      <c r="O947" s="54"/>
      <c r="P947" s="54"/>
      <c r="Q947" s="2"/>
      <c r="R947" s="2"/>
      <c r="S947" s="2"/>
      <c r="T947" s="2"/>
      <c r="U947" s="2"/>
      <c r="V947" s="2"/>
    </row>
    <row r="948" spans="1:22" x14ac:dyDescent="0.25">
      <c r="A948" s="80"/>
      <c r="I948" s="80"/>
      <c r="J948" s="80"/>
      <c r="O948" s="54"/>
      <c r="P948" s="54"/>
      <c r="Q948" s="2"/>
      <c r="R948" s="2"/>
      <c r="S948" s="2"/>
      <c r="T948" s="2"/>
      <c r="U948" s="2"/>
      <c r="V948" s="2"/>
    </row>
    <row r="949" spans="1:22" x14ac:dyDescent="0.25">
      <c r="A949" s="80"/>
      <c r="I949" s="80"/>
      <c r="J949" s="80"/>
      <c r="O949" s="54"/>
      <c r="P949" s="54"/>
      <c r="Q949" s="2"/>
      <c r="R949" s="2"/>
      <c r="S949" s="2"/>
      <c r="T949" s="2"/>
      <c r="U949" s="2"/>
      <c r="V949" s="2"/>
    </row>
    <row r="950" spans="1:22" x14ac:dyDescent="0.25">
      <c r="A950" s="80"/>
      <c r="I950" s="80"/>
      <c r="J950" s="80"/>
      <c r="O950" s="54"/>
      <c r="P950" s="54"/>
      <c r="Q950" s="2"/>
      <c r="R950" s="2"/>
      <c r="S950" s="2"/>
      <c r="T950" s="2"/>
      <c r="U950" s="2"/>
      <c r="V950" s="2"/>
    </row>
    <row r="951" spans="1:22" x14ac:dyDescent="0.25">
      <c r="A951" s="80"/>
      <c r="I951" s="80"/>
      <c r="J951" s="80"/>
      <c r="O951" s="54"/>
      <c r="P951" s="54"/>
      <c r="Q951" s="2"/>
      <c r="R951" s="2"/>
      <c r="S951" s="2"/>
      <c r="T951" s="2"/>
      <c r="U951" s="2"/>
      <c r="V951" s="2"/>
    </row>
    <row r="952" spans="1:22" x14ac:dyDescent="0.25">
      <c r="A952" s="80"/>
      <c r="I952" s="80"/>
      <c r="J952" s="80"/>
      <c r="O952" s="54"/>
      <c r="P952" s="54"/>
      <c r="Q952" s="2"/>
      <c r="R952" s="2"/>
      <c r="S952" s="2"/>
      <c r="T952" s="2"/>
      <c r="U952" s="2"/>
      <c r="V952" s="2"/>
    </row>
    <row r="953" spans="1:22" x14ac:dyDescent="0.25">
      <c r="A953" s="80"/>
      <c r="I953" s="80"/>
      <c r="J953" s="80"/>
      <c r="O953" s="54"/>
      <c r="P953" s="54"/>
      <c r="Q953" s="2"/>
      <c r="R953" s="2"/>
      <c r="S953" s="2"/>
      <c r="T953" s="2"/>
      <c r="U953" s="2"/>
      <c r="V953" s="2"/>
    </row>
    <row r="954" spans="1:22" x14ac:dyDescent="0.25">
      <c r="A954" s="80"/>
      <c r="I954" s="80"/>
      <c r="J954" s="80"/>
      <c r="O954" s="54"/>
      <c r="P954" s="54"/>
      <c r="Q954" s="2"/>
      <c r="R954" s="2"/>
      <c r="S954" s="2"/>
      <c r="T954" s="2"/>
      <c r="U954" s="2"/>
      <c r="V954" s="2"/>
    </row>
    <row r="955" spans="1:22" x14ac:dyDescent="0.25">
      <c r="A955" s="80"/>
      <c r="I955" s="80"/>
      <c r="J955" s="80"/>
      <c r="O955" s="54"/>
      <c r="P955" s="54"/>
      <c r="Q955" s="2"/>
      <c r="R955" s="2"/>
      <c r="S955" s="2"/>
      <c r="T955" s="2"/>
      <c r="U955" s="2"/>
      <c r="V955" s="2"/>
    </row>
    <row r="956" spans="1:22" x14ac:dyDescent="0.25">
      <c r="A956" s="80"/>
      <c r="I956" s="80"/>
      <c r="J956" s="80"/>
      <c r="O956" s="54"/>
      <c r="P956" s="54"/>
      <c r="Q956" s="2"/>
      <c r="R956" s="2"/>
      <c r="S956" s="2"/>
      <c r="T956" s="2"/>
      <c r="U956" s="2"/>
      <c r="V956" s="2"/>
    </row>
    <row r="957" spans="1:22" x14ac:dyDescent="0.25">
      <c r="A957" s="80"/>
      <c r="I957" s="80"/>
      <c r="J957" s="80"/>
      <c r="O957" s="54"/>
      <c r="P957" s="54"/>
      <c r="Q957" s="2"/>
      <c r="R957" s="2"/>
      <c r="S957" s="2"/>
      <c r="T957" s="2"/>
      <c r="U957" s="2"/>
      <c r="V957" s="2"/>
    </row>
    <row r="958" spans="1:22" x14ac:dyDescent="0.25">
      <c r="A958" s="80"/>
      <c r="I958" s="80"/>
      <c r="J958" s="80"/>
      <c r="O958" s="54"/>
      <c r="P958" s="54"/>
      <c r="Q958" s="2"/>
      <c r="R958" s="2"/>
      <c r="S958" s="2"/>
      <c r="T958" s="2"/>
      <c r="U958" s="2"/>
      <c r="V958" s="2"/>
    </row>
    <row r="959" spans="1:22" x14ac:dyDescent="0.25">
      <c r="A959" s="80"/>
      <c r="I959" s="80"/>
      <c r="J959" s="80"/>
      <c r="O959" s="54"/>
      <c r="P959" s="54"/>
      <c r="Q959" s="2"/>
      <c r="R959" s="2"/>
      <c r="S959" s="2"/>
      <c r="T959" s="2"/>
      <c r="U959" s="2"/>
      <c r="V959" s="2"/>
    </row>
    <row r="960" spans="1:22" x14ac:dyDescent="0.25">
      <c r="A960" s="80"/>
      <c r="I960" s="80"/>
      <c r="J960" s="80"/>
      <c r="O960" s="54"/>
      <c r="P960" s="54"/>
      <c r="Q960" s="2"/>
      <c r="R960" s="2"/>
      <c r="S960" s="2"/>
      <c r="T960" s="2"/>
      <c r="U960" s="2"/>
      <c r="V960" s="2"/>
    </row>
    <row r="961" spans="1:22" x14ac:dyDescent="0.25">
      <c r="A961" s="80"/>
      <c r="I961" s="80"/>
      <c r="J961" s="80"/>
      <c r="O961" s="54"/>
      <c r="P961" s="54"/>
      <c r="Q961" s="2"/>
      <c r="R961" s="2"/>
      <c r="S961" s="2"/>
      <c r="T961" s="2"/>
      <c r="U961" s="2"/>
      <c r="V961" s="2"/>
    </row>
    <row r="962" spans="1:22" x14ac:dyDescent="0.25">
      <c r="A962" s="80"/>
      <c r="I962" s="80"/>
      <c r="J962" s="80"/>
      <c r="O962" s="54"/>
      <c r="P962" s="54"/>
      <c r="Q962" s="2"/>
      <c r="R962" s="2"/>
      <c r="S962" s="2"/>
      <c r="T962" s="2"/>
      <c r="U962" s="2"/>
      <c r="V962" s="2"/>
    </row>
    <row r="963" spans="1:22" x14ac:dyDescent="0.25">
      <c r="A963" s="80"/>
      <c r="I963" s="80"/>
      <c r="J963" s="80"/>
      <c r="O963" s="54"/>
      <c r="P963" s="54"/>
      <c r="Q963" s="2"/>
      <c r="R963" s="2"/>
      <c r="S963" s="2"/>
      <c r="T963" s="2"/>
      <c r="U963" s="2"/>
      <c r="V963" s="2"/>
    </row>
    <row r="964" spans="1:22" x14ac:dyDescent="0.25">
      <c r="A964" s="80"/>
      <c r="I964" s="80"/>
      <c r="J964" s="80"/>
      <c r="O964" s="54"/>
      <c r="P964" s="54"/>
      <c r="Q964" s="2"/>
      <c r="R964" s="2"/>
      <c r="S964" s="2"/>
      <c r="T964" s="2"/>
      <c r="U964" s="2"/>
      <c r="V964" s="2"/>
    </row>
    <row r="965" spans="1:22" x14ac:dyDescent="0.25">
      <c r="A965" s="80"/>
      <c r="I965" s="80"/>
      <c r="J965" s="80"/>
      <c r="O965" s="54"/>
      <c r="P965" s="54"/>
      <c r="Q965" s="2"/>
      <c r="R965" s="2"/>
      <c r="S965" s="2"/>
      <c r="T965" s="2"/>
      <c r="U965" s="2"/>
      <c r="V965" s="2"/>
    </row>
    <row r="966" spans="1:22" x14ac:dyDescent="0.25">
      <c r="A966" s="80"/>
      <c r="I966" s="80"/>
      <c r="J966" s="80"/>
      <c r="O966" s="54"/>
      <c r="P966" s="54"/>
      <c r="Q966" s="2"/>
      <c r="R966" s="2"/>
      <c r="S966" s="2"/>
      <c r="T966" s="2"/>
      <c r="U966" s="2"/>
      <c r="V966" s="2"/>
    </row>
    <row r="967" spans="1:22" x14ac:dyDescent="0.25">
      <c r="A967" s="80"/>
      <c r="I967" s="80"/>
      <c r="J967" s="80"/>
      <c r="O967" s="54"/>
      <c r="P967" s="54"/>
      <c r="Q967" s="2"/>
      <c r="R967" s="2"/>
      <c r="S967" s="2"/>
      <c r="T967" s="2"/>
      <c r="U967" s="2"/>
      <c r="V967" s="2"/>
    </row>
    <row r="968" spans="1:22" x14ac:dyDescent="0.25">
      <c r="A968" s="80"/>
      <c r="I968" s="80"/>
      <c r="J968" s="80"/>
      <c r="O968" s="54"/>
      <c r="P968" s="54"/>
      <c r="Q968" s="2"/>
      <c r="R968" s="2"/>
      <c r="S968" s="2"/>
      <c r="T968" s="2"/>
      <c r="U968" s="2"/>
      <c r="V968" s="2"/>
    </row>
    <row r="969" spans="1:22" x14ac:dyDescent="0.25">
      <c r="A969" s="80"/>
      <c r="I969" s="80"/>
      <c r="J969" s="80"/>
      <c r="O969" s="54"/>
      <c r="P969" s="54"/>
      <c r="Q969" s="2"/>
      <c r="R969" s="2"/>
      <c r="S969" s="2"/>
      <c r="T969" s="2"/>
      <c r="U969" s="2"/>
      <c r="V969" s="2"/>
    </row>
    <row r="970" spans="1:22" x14ac:dyDescent="0.25">
      <c r="A970" s="80"/>
      <c r="I970" s="80"/>
      <c r="J970" s="80"/>
      <c r="O970" s="54"/>
      <c r="P970" s="54"/>
      <c r="Q970" s="2"/>
      <c r="R970" s="2"/>
      <c r="S970" s="2"/>
      <c r="T970" s="2"/>
      <c r="U970" s="2"/>
      <c r="V970" s="2"/>
    </row>
    <row r="971" spans="1:22" x14ac:dyDescent="0.25">
      <c r="A971" s="80"/>
      <c r="I971" s="80"/>
      <c r="J971" s="80"/>
      <c r="O971" s="54"/>
      <c r="P971" s="54"/>
      <c r="Q971" s="2"/>
      <c r="R971" s="2"/>
      <c r="S971" s="2"/>
      <c r="T971" s="2"/>
      <c r="U971" s="2"/>
      <c r="V971" s="2"/>
    </row>
    <row r="972" spans="1:22" x14ac:dyDescent="0.25">
      <c r="A972" s="80"/>
      <c r="I972" s="80"/>
      <c r="J972" s="80"/>
      <c r="O972" s="54"/>
      <c r="P972" s="54"/>
      <c r="Q972" s="2"/>
      <c r="R972" s="2"/>
      <c r="S972" s="2"/>
      <c r="T972" s="2"/>
      <c r="U972" s="2"/>
      <c r="V972" s="2"/>
    </row>
    <row r="973" spans="1:22" x14ac:dyDescent="0.25">
      <c r="A973" s="80"/>
      <c r="I973" s="80"/>
      <c r="J973" s="80"/>
      <c r="O973" s="54"/>
      <c r="P973" s="54"/>
      <c r="Q973" s="2"/>
      <c r="R973" s="2"/>
      <c r="S973" s="2"/>
      <c r="T973" s="2"/>
      <c r="U973" s="2"/>
      <c r="V973" s="2"/>
    </row>
    <row r="974" spans="1:22" x14ac:dyDescent="0.25">
      <c r="A974" s="80"/>
      <c r="I974" s="80"/>
      <c r="J974" s="80"/>
      <c r="O974" s="54"/>
      <c r="P974" s="54"/>
      <c r="Q974" s="2"/>
      <c r="R974" s="2"/>
      <c r="S974" s="2"/>
      <c r="T974" s="2"/>
      <c r="U974" s="2"/>
      <c r="V974" s="2"/>
    </row>
    <row r="975" spans="1:22" x14ac:dyDescent="0.25">
      <c r="A975" s="80"/>
      <c r="I975" s="80"/>
      <c r="J975" s="80"/>
      <c r="O975" s="54"/>
      <c r="P975" s="54"/>
      <c r="Q975" s="2"/>
      <c r="R975" s="2"/>
      <c r="S975" s="2"/>
      <c r="T975" s="2"/>
      <c r="U975" s="2"/>
      <c r="V975" s="2"/>
    </row>
    <row r="976" spans="1:22" x14ac:dyDescent="0.25">
      <c r="A976" s="80"/>
      <c r="I976" s="80"/>
      <c r="J976" s="80"/>
      <c r="O976" s="54"/>
      <c r="P976" s="54"/>
      <c r="Q976" s="2"/>
      <c r="R976" s="2"/>
      <c r="S976" s="2"/>
      <c r="T976" s="2"/>
      <c r="U976" s="2"/>
      <c r="V976" s="2"/>
    </row>
    <row r="977" spans="1:22" x14ac:dyDescent="0.25">
      <c r="A977" s="80"/>
      <c r="I977" s="80"/>
      <c r="J977" s="80"/>
      <c r="O977" s="54"/>
      <c r="P977" s="54"/>
      <c r="Q977" s="2"/>
      <c r="R977" s="2"/>
      <c r="S977" s="2"/>
      <c r="T977" s="2"/>
      <c r="U977" s="2"/>
      <c r="V977" s="2"/>
    </row>
    <row r="978" spans="1:22" x14ac:dyDescent="0.25">
      <c r="A978" s="80"/>
      <c r="I978" s="80"/>
      <c r="J978" s="80"/>
      <c r="O978" s="54"/>
      <c r="P978" s="54"/>
      <c r="Q978" s="2"/>
      <c r="R978" s="2"/>
      <c r="S978" s="2"/>
      <c r="T978" s="2"/>
      <c r="U978" s="2"/>
      <c r="V978" s="2"/>
    </row>
    <row r="979" spans="1:22" x14ac:dyDescent="0.25">
      <c r="A979" s="80"/>
      <c r="I979" s="80"/>
      <c r="J979" s="80"/>
      <c r="O979" s="54"/>
      <c r="P979" s="54"/>
      <c r="Q979" s="2"/>
      <c r="R979" s="2"/>
      <c r="S979" s="2"/>
      <c r="T979" s="2"/>
      <c r="U979" s="2"/>
      <c r="V979" s="2"/>
    </row>
    <row r="980" spans="1:22" x14ac:dyDescent="0.25">
      <c r="A980" s="80"/>
      <c r="I980" s="80"/>
      <c r="J980" s="80"/>
      <c r="O980" s="54"/>
      <c r="P980" s="54"/>
      <c r="Q980" s="2"/>
      <c r="R980" s="2"/>
      <c r="S980" s="2"/>
      <c r="T980" s="2"/>
      <c r="U980" s="2"/>
      <c r="V980" s="2"/>
    </row>
    <row r="981" spans="1:22" x14ac:dyDescent="0.25">
      <c r="A981" s="80"/>
      <c r="I981" s="80"/>
      <c r="J981" s="80"/>
      <c r="O981" s="54"/>
      <c r="P981" s="54"/>
      <c r="Q981" s="2"/>
      <c r="R981" s="2"/>
      <c r="S981" s="2"/>
      <c r="T981" s="2"/>
      <c r="U981" s="2"/>
      <c r="V981" s="2"/>
    </row>
    <row r="982" spans="1:22" x14ac:dyDescent="0.25">
      <c r="A982" s="80"/>
      <c r="I982" s="80"/>
      <c r="J982" s="80"/>
      <c r="O982" s="54"/>
      <c r="P982" s="54"/>
      <c r="Q982" s="2"/>
      <c r="R982" s="2"/>
      <c r="S982" s="2"/>
      <c r="T982" s="2"/>
      <c r="U982" s="2"/>
      <c r="V982" s="2"/>
    </row>
    <row r="983" spans="1:22" x14ac:dyDescent="0.25">
      <c r="A983" s="80"/>
      <c r="I983" s="80"/>
      <c r="J983" s="80"/>
      <c r="O983" s="54"/>
      <c r="P983" s="54"/>
      <c r="Q983" s="2"/>
      <c r="R983" s="2"/>
      <c r="S983" s="2"/>
      <c r="T983" s="2"/>
      <c r="U983" s="2"/>
      <c r="V983" s="2"/>
    </row>
    <row r="984" spans="1:22" x14ac:dyDescent="0.25">
      <c r="A984" s="80"/>
      <c r="I984" s="80"/>
      <c r="J984" s="80"/>
      <c r="O984" s="54"/>
      <c r="P984" s="54"/>
      <c r="Q984" s="2"/>
      <c r="R984" s="2"/>
      <c r="S984" s="2"/>
      <c r="T984" s="2"/>
      <c r="U984" s="2"/>
      <c r="V984" s="2"/>
    </row>
    <row r="985" spans="1:22" x14ac:dyDescent="0.25">
      <c r="A985" s="80"/>
      <c r="I985" s="80"/>
      <c r="J985" s="80"/>
      <c r="O985" s="54"/>
      <c r="P985" s="54"/>
      <c r="Q985" s="2"/>
      <c r="R985" s="2"/>
      <c r="S985" s="2"/>
      <c r="T985" s="2"/>
      <c r="U985" s="2"/>
      <c r="V985" s="2"/>
    </row>
    <row r="986" spans="1:22" x14ac:dyDescent="0.25">
      <c r="A986" s="80"/>
      <c r="I986" s="80"/>
      <c r="J986" s="80"/>
      <c r="O986" s="54"/>
      <c r="P986" s="54"/>
      <c r="Q986" s="2"/>
      <c r="R986" s="2"/>
      <c r="S986" s="2"/>
      <c r="T986" s="2"/>
      <c r="U986" s="2"/>
      <c r="V986" s="2"/>
    </row>
    <row r="987" spans="1:22" x14ac:dyDescent="0.25">
      <c r="A987" s="80"/>
      <c r="I987" s="80"/>
      <c r="J987" s="80"/>
      <c r="O987" s="54"/>
      <c r="P987" s="54"/>
      <c r="Q987" s="2"/>
      <c r="R987" s="2"/>
      <c r="S987" s="2"/>
      <c r="T987" s="2"/>
      <c r="U987" s="2"/>
      <c r="V987" s="2"/>
    </row>
    <row r="988" spans="1:22" x14ac:dyDescent="0.25">
      <c r="A988" s="80"/>
      <c r="I988" s="80"/>
      <c r="J988" s="80"/>
      <c r="O988" s="54"/>
      <c r="P988" s="54"/>
      <c r="Q988" s="2"/>
      <c r="R988" s="2"/>
      <c r="S988" s="2"/>
      <c r="T988" s="2"/>
      <c r="U988" s="2"/>
      <c r="V988" s="2"/>
    </row>
    <row r="989" spans="1:22" x14ac:dyDescent="0.25">
      <c r="A989" s="80"/>
      <c r="I989" s="80"/>
      <c r="J989" s="80"/>
      <c r="O989" s="54"/>
      <c r="P989" s="54"/>
      <c r="Q989" s="2"/>
      <c r="R989" s="2"/>
      <c r="S989" s="2"/>
      <c r="T989" s="2"/>
      <c r="U989" s="2"/>
      <c r="V989" s="2"/>
    </row>
    <row r="990" spans="1:22" x14ac:dyDescent="0.25">
      <c r="A990" s="80"/>
      <c r="I990" s="80"/>
      <c r="J990" s="80"/>
      <c r="O990" s="54"/>
      <c r="P990" s="54"/>
      <c r="Q990" s="2"/>
      <c r="R990" s="2"/>
      <c r="S990" s="2"/>
      <c r="T990" s="2"/>
      <c r="U990" s="2"/>
      <c r="V990" s="2"/>
    </row>
    <row r="991" spans="1:22" x14ac:dyDescent="0.25">
      <c r="A991" s="80"/>
      <c r="I991" s="80"/>
      <c r="J991" s="80"/>
      <c r="O991" s="54"/>
      <c r="P991" s="54"/>
      <c r="Q991" s="2"/>
      <c r="R991" s="2"/>
      <c r="S991" s="2"/>
      <c r="T991" s="2"/>
      <c r="U991" s="2"/>
      <c r="V991" s="2"/>
    </row>
    <row r="992" spans="1:22" x14ac:dyDescent="0.25">
      <c r="A992" s="80"/>
      <c r="I992" s="80"/>
      <c r="J992" s="80"/>
      <c r="O992" s="54"/>
      <c r="P992" s="54"/>
      <c r="Q992" s="2"/>
      <c r="R992" s="2"/>
      <c r="S992" s="2"/>
      <c r="T992" s="2"/>
      <c r="U992" s="2"/>
      <c r="V992" s="2"/>
    </row>
    <row r="993" spans="1:22" x14ac:dyDescent="0.25">
      <c r="A993" s="80"/>
      <c r="I993" s="80"/>
      <c r="J993" s="80"/>
      <c r="O993" s="54"/>
      <c r="P993" s="54"/>
      <c r="Q993" s="2"/>
      <c r="R993" s="2"/>
      <c r="S993" s="2"/>
      <c r="T993" s="2"/>
      <c r="U993" s="2"/>
      <c r="V993" s="2"/>
    </row>
    <row r="994" spans="1:22" x14ac:dyDescent="0.25">
      <c r="A994" s="80"/>
      <c r="I994" s="80"/>
      <c r="J994" s="80"/>
      <c r="O994" s="54"/>
      <c r="P994" s="54"/>
      <c r="Q994" s="2"/>
      <c r="R994" s="2"/>
      <c r="S994" s="2"/>
      <c r="T994" s="2"/>
      <c r="U994" s="2"/>
      <c r="V994" s="2"/>
    </row>
    <row r="995" spans="1:22" x14ac:dyDescent="0.25">
      <c r="A995" s="80"/>
      <c r="I995" s="80"/>
      <c r="J995" s="80"/>
      <c r="O995" s="54"/>
      <c r="P995" s="54"/>
      <c r="Q995" s="2"/>
      <c r="R995" s="2"/>
      <c r="S995" s="2"/>
      <c r="T995" s="2"/>
      <c r="U995" s="2"/>
      <c r="V995" s="2"/>
    </row>
    <row r="996" spans="1:22" x14ac:dyDescent="0.25">
      <c r="A996" s="80"/>
      <c r="I996" s="80"/>
      <c r="J996" s="80"/>
      <c r="O996" s="54"/>
      <c r="P996" s="54"/>
      <c r="Q996" s="2"/>
      <c r="R996" s="2"/>
      <c r="S996" s="2"/>
      <c r="T996" s="2"/>
      <c r="U996" s="2"/>
      <c r="V996" s="2"/>
    </row>
    <row r="997" spans="1:22" x14ac:dyDescent="0.25">
      <c r="A997" s="80"/>
      <c r="I997" s="80"/>
      <c r="J997" s="80"/>
      <c r="O997" s="54"/>
      <c r="P997" s="54"/>
      <c r="Q997" s="2"/>
      <c r="R997" s="2"/>
      <c r="S997" s="2"/>
      <c r="T997" s="2"/>
      <c r="U997" s="2"/>
      <c r="V997" s="2"/>
    </row>
    <row r="998" spans="1:22" x14ac:dyDescent="0.25">
      <c r="A998" s="80"/>
      <c r="I998" s="80"/>
      <c r="J998" s="80"/>
      <c r="O998" s="54"/>
      <c r="P998" s="54"/>
      <c r="Q998" s="2"/>
      <c r="R998" s="2"/>
      <c r="S998" s="2"/>
      <c r="T998" s="2"/>
      <c r="U998" s="2"/>
      <c r="V998" s="2"/>
    </row>
    <row r="999" spans="1:22" x14ac:dyDescent="0.25">
      <c r="A999" s="80"/>
      <c r="I999" s="80"/>
      <c r="J999" s="80"/>
      <c r="O999" s="54"/>
      <c r="P999" s="54"/>
      <c r="Q999" s="2"/>
      <c r="R999" s="2"/>
      <c r="S999" s="2"/>
      <c r="T999" s="2"/>
      <c r="U999" s="2"/>
      <c r="V999" s="2"/>
    </row>
    <row r="1000" spans="1:22" x14ac:dyDescent="0.25">
      <c r="A1000" s="80"/>
      <c r="I1000" s="80"/>
      <c r="J1000" s="80"/>
      <c r="O1000" s="54"/>
      <c r="P1000" s="54"/>
      <c r="Q1000" s="2"/>
      <c r="R1000" s="2"/>
      <c r="S1000" s="2"/>
      <c r="T1000" s="2"/>
      <c r="U1000" s="2"/>
      <c r="V1000" s="2"/>
    </row>
    <row r="1001" spans="1:22" x14ac:dyDescent="0.25">
      <c r="A1001" s="80"/>
      <c r="I1001" s="80"/>
      <c r="J1001" s="80"/>
      <c r="O1001" s="54"/>
      <c r="P1001" s="54"/>
      <c r="Q1001" s="2"/>
      <c r="R1001" s="2"/>
      <c r="S1001" s="2"/>
      <c r="T1001" s="2"/>
      <c r="U1001" s="2"/>
      <c r="V1001" s="2"/>
    </row>
    <row r="1002" spans="1:22" x14ac:dyDescent="0.25">
      <c r="A1002" s="80"/>
      <c r="I1002" s="80"/>
      <c r="J1002" s="80"/>
      <c r="O1002" s="54"/>
      <c r="P1002" s="54"/>
      <c r="Q1002" s="2"/>
      <c r="R1002" s="2"/>
      <c r="S1002" s="2"/>
      <c r="T1002" s="2"/>
      <c r="V1002" s="2"/>
    </row>
    <row r="1003" spans="1:22" x14ac:dyDescent="0.25">
      <c r="A1003" s="80"/>
      <c r="I1003" s="80"/>
      <c r="J1003" s="80"/>
      <c r="O1003" s="54"/>
      <c r="P1003" s="54"/>
      <c r="Q1003" s="2"/>
      <c r="R1003" s="2"/>
      <c r="S1003" s="2"/>
      <c r="T1003" s="2"/>
      <c r="U1003" s="2"/>
      <c r="V1003" s="2"/>
    </row>
    <row r="1004" spans="1:22" x14ac:dyDescent="0.25">
      <c r="A1004" s="80"/>
      <c r="I1004" s="80"/>
      <c r="J1004" s="80"/>
      <c r="O1004" s="54"/>
      <c r="P1004" s="54"/>
      <c r="Q1004" s="2"/>
      <c r="R1004" s="2"/>
      <c r="S1004" s="2"/>
      <c r="T1004" s="2"/>
      <c r="U1004" s="2"/>
      <c r="V1004" s="2"/>
    </row>
    <row r="1005" spans="1:22" x14ac:dyDescent="0.25">
      <c r="A1005" s="80"/>
      <c r="I1005" s="80"/>
      <c r="J1005" s="80"/>
      <c r="O1005" s="54"/>
      <c r="P1005" s="54"/>
      <c r="Q1005" s="2"/>
      <c r="R1005" s="2"/>
      <c r="S1005" s="2"/>
      <c r="T1005" s="2"/>
      <c r="U1005" s="2"/>
      <c r="V1005" s="2"/>
    </row>
    <row r="1006" spans="1:22" x14ac:dyDescent="0.25">
      <c r="A1006" s="80"/>
      <c r="I1006" s="80"/>
      <c r="J1006" s="80"/>
      <c r="O1006" s="54"/>
      <c r="P1006" s="54"/>
      <c r="Q1006" s="2"/>
      <c r="R1006" s="2"/>
      <c r="S1006" s="2"/>
      <c r="T1006" s="2"/>
      <c r="U1006" s="2"/>
      <c r="V1006" s="2"/>
    </row>
    <row r="1007" spans="1:22" x14ac:dyDescent="0.25">
      <c r="A1007" s="80"/>
      <c r="I1007" s="80"/>
      <c r="J1007" s="80"/>
      <c r="O1007" s="54"/>
      <c r="P1007" s="54"/>
      <c r="Q1007" s="2"/>
      <c r="R1007" s="2"/>
      <c r="S1007" s="2"/>
      <c r="T1007" s="2"/>
      <c r="U1007" s="2"/>
      <c r="V1007" s="2"/>
    </row>
    <row r="1008" spans="1:22" x14ac:dyDescent="0.25">
      <c r="A1008" s="80"/>
      <c r="I1008" s="80"/>
      <c r="J1008" s="80"/>
      <c r="O1008" s="54"/>
      <c r="P1008" s="54"/>
      <c r="Q1008" s="2"/>
      <c r="R1008" s="2"/>
      <c r="S1008" s="2"/>
      <c r="T1008" s="2"/>
      <c r="U1008" s="2"/>
      <c r="V1008" s="2"/>
    </row>
    <row r="1009" spans="1:22" x14ac:dyDescent="0.25">
      <c r="A1009" s="80"/>
      <c r="I1009" s="80"/>
      <c r="J1009" s="80"/>
      <c r="O1009" s="54"/>
      <c r="P1009" s="54"/>
      <c r="Q1009" s="2"/>
      <c r="R1009" s="2"/>
      <c r="S1009" s="2"/>
      <c r="T1009" s="2"/>
      <c r="U1009" s="2"/>
      <c r="V1009" s="2"/>
    </row>
    <row r="1010" spans="1:22" x14ac:dyDescent="0.25">
      <c r="A1010" s="80"/>
      <c r="I1010" s="80"/>
      <c r="J1010" s="80"/>
      <c r="O1010" s="54"/>
      <c r="P1010" s="54"/>
      <c r="Q1010" s="2"/>
      <c r="R1010" s="2"/>
      <c r="S1010" s="2"/>
      <c r="T1010" s="2"/>
      <c r="U1010" s="2"/>
      <c r="V1010" s="2"/>
    </row>
    <row r="1011" spans="1:22" x14ac:dyDescent="0.25">
      <c r="A1011" s="80"/>
      <c r="I1011" s="80"/>
      <c r="J1011" s="80"/>
      <c r="O1011" s="54"/>
      <c r="P1011" s="54"/>
      <c r="Q1011" s="2"/>
      <c r="R1011" s="2"/>
      <c r="S1011" s="2"/>
      <c r="T1011" s="2"/>
      <c r="U1011" s="2"/>
      <c r="V1011" s="2"/>
    </row>
    <row r="1012" spans="1:22" x14ac:dyDescent="0.25">
      <c r="A1012" s="80"/>
      <c r="I1012" s="80"/>
      <c r="J1012" s="80"/>
      <c r="O1012" s="54"/>
      <c r="P1012" s="54"/>
      <c r="Q1012" s="2"/>
      <c r="R1012" s="2"/>
      <c r="S1012" s="2"/>
      <c r="T1012" s="2"/>
      <c r="U1012" s="2"/>
      <c r="V1012" s="2"/>
    </row>
    <row r="1013" spans="1:22" x14ac:dyDescent="0.25">
      <c r="A1013" s="80"/>
      <c r="I1013" s="80"/>
      <c r="J1013" s="80"/>
      <c r="O1013" s="54"/>
      <c r="P1013" s="54"/>
      <c r="Q1013" s="2"/>
      <c r="R1013" s="2"/>
      <c r="S1013" s="2"/>
      <c r="T1013" s="2"/>
      <c r="U1013" s="2"/>
      <c r="V1013" s="2"/>
    </row>
    <row r="1014" spans="1:22" x14ac:dyDescent="0.25">
      <c r="A1014" s="80"/>
      <c r="I1014" s="80"/>
      <c r="J1014" s="80"/>
      <c r="O1014" s="54"/>
      <c r="P1014" s="54"/>
      <c r="Q1014" s="2"/>
      <c r="R1014" s="2"/>
      <c r="S1014" s="2"/>
      <c r="T1014" s="2"/>
      <c r="U1014" s="2"/>
      <c r="V1014" s="2"/>
    </row>
    <row r="1015" spans="1:22" x14ac:dyDescent="0.25">
      <c r="A1015" s="80"/>
      <c r="I1015" s="80"/>
      <c r="J1015" s="80"/>
      <c r="O1015" s="54"/>
      <c r="P1015" s="54"/>
      <c r="Q1015" s="2"/>
      <c r="R1015" s="2"/>
      <c r="S1015" s="2"/>
      <c r="T1015" s="2"/>
      <c r="U1015" s="2"/>
      <c r="V1015" s="2"/>
    </row>
    <row r="1016" spans="1:22" x14ac:dyDescent="0.25">
      <c r="A1016" s="80"/>
      <c r="J1016" s="80"/>
      <c r="O1016" s="54"/>
      <c r="P1016" s="54"/>
      <c r="Q1016" s="2"/>
      <c r="R1016" s="2"/>
      <c r="S1016" s="2"/>
      <c r="T1016" s="2"/>
      <c r="U1016" s="2"/>
      <c r="V1016" s="2"/>
    </row>
    <row r="1017" spans="1:22" x14ac:dyDescent="0.25">
      <c r="A1017" s="80"/>
      <c r="I1017" s="80"/>
      <c r="J1017" s="80"/>
      <c r="O1017" s="54"/>
      <c r="P1017" s="54"/>
      <c r="Q1017" s="2"/>
      <c r="R1017" s="2"/>
      <c r="S1017" s="2"/>
      <c r="T1017" s="2"/>
      <c r="U1017" s="2"/>
      <c r="V1017" s="2"/>
    </row>
    <row r="1018" spans="1:22" x14ac:dyDescent="0.25">
      <c r="A1018" s="80"/>
      <c r="I1018" s="80"/>
      <c r="J1018" s="80"/>
      <c r="O1018" s="54"/>
      <c r="P1018" s="54"/>
      <c r="Q1018" s="2"/>
      <c r="R1018" s="2"/>
      <c r="S1018" s="2"/>
      <c r="T1018" s="2"/>
      <c r="U1018" s="2"/>
      <c r="V1018" s="2"/>
    </row>
    <row r="1019" spans="1:22" x14ac:dyDescent="0.25">
      <c r="A1019" s="80"/>
      <c r="I1019" s="80"/>
      <c r="J1019" s="80"/>
      <c r="O1019" s="54"/>
      <c r="P1019" s="54"/>
      <c r="Q1019" s="2"/>
      <c r="R1019" s="2"/>
      <c r="S1019" s="2"/>
      <c r="T1019" s="2"/>
      <c r="U1019" s="2"/>
      <c r="V1019" s="2"/>
    </row>
    <row r="1020" spans="1:22" x14ac:dyDescent="0.25">
      <c r="A1020" s="80"/>
      <c r="I1020" s="80"/>
      <c r="J1020" s="80"/>
      <c r="O1020" s="54"/>
      <c r="P1020" s="54"/>
      <c r="Q1020" s="2"/>
      <c r="R1020" s="2"/>
      <c r="S1020" s="2"/>
      <c r="T1020" s="2"/>
      <c r="U1020" s="2"/>
      <c r="V1020" s="2"/>
    </row>
    <row r="1021" spans="1:22" x14ac:dyDescent="0.25">
      <c r="A1021" s="80"/>
      <c r="I1021" s="80"/>
      <c r="J1021" s="80"/>
      <c r="O1021" s="54"/>
      <c r="P1021" s="54"/>
      <c r="Q1021" s="2"/>
      <c r="R1021" s="2"/>
      <c r="S1021" s="2"/>
      <c r="T1021" s="2"/>
      <c r="U1021" s="2"/>
      <c r="V1021" s="2"/>
    </row>
    <row r="1022" spans="1:22" x14ac:dyDescent="0.25">
      <c r="A1022" s="80"/>
      <c r="I1022" s="80"/>
      <c r="J1022" s="80"/>
      <c r="O1022" s="54"/>
      <c r="P1022" s="54"/>
      <c r="Q1022" s="2"/>
      <c r="R1022" s="2"/>
      <c r="S1022" s="2"/>
      <c r="T1022" s="2"/>
      <c r="U1022" s="2"/>
      <c r="V1022" s="2"/>
    </row>
    <row r="1023" spans="1:22" x14ac:dyDescent="0.25">
      <c r="A1023" s="80"/>
      <c r="I1023" s="80"/>
      <c r="J1023" s="80"/>
      <c r="O1023" s="54"/>
      <c r="P1023" s="54"/>
      <c r="Q1023" s="2"/>
      <c r="R1023" s="2"/>
      <c r="S1023" s="2"/>
      <c r="T1023" s="2"/>
      <c r="U1023" s="2"/>
      <c r="V1023" s="2"/>
    </row>
    <row r="1024" spans="1:22" x14ac:dyDescent="0.25">
      <c r="A1024" s="80"/>
      <c r="I1024" s="80"/>
      <c r="J1024" s="80"/>
      <c r="O1024" s="54"/>
      <c r="P1024" s="54"/>
      <c r="Q1024" s="2"/>
      <c r="R1024" s="2"/>
      <c r="S1024" s="2"/>
      <c r="T1024" s="2"/>
      <c r="U1024" s="2"/>
      <c r="V1024" s="2"/>
    </row>
    <row r="1025" spans="1:22" x14ac:dyDescent="0.25">
      <c r="A1025" s="80"/>
      <c r="I1025" s="80"/>
      <c r="J1025" s="80"/>
      <c r="O1025" s="54"/>
      <c r="P1025" s="54"/>
      <c r="Q1025" s="2"/>
      <c r="R1025" s="2"/>
      <c r="U1025" s="2"/>
      <c r="V1025" s="2"/>
    </row>
    <row r="1026" spans="1:22" x14ac:dyDescent="0.25">
      <c r="A1026" s="80"/>
      <c r="I1026" s="80"/>
      <c r="J1026" s="80"/>
      <c r="O1026" s="54"/>
      <c r="P1026" s="54"/>
      <c r="Q1026" s="2"/>
      <c r="R1026" s="2"/>
      <c r="U1026" s="2"/>
      <c r="V1026" s="2"/>
    </row>
    <row r="1027" spans="1:22" x14ac:dyDescent="0.25">
      <c r="A1027" s="80"/>
      <c r="I1027" s="80"/>
      <c r="J1027" s="80"/>
      <c r="O1027" s="54"/>
      <c r="P1027" s="54"/>
      <c r="Q1027" s="2"/>
      <c r="R1027" s="2"/>
      <c r="S1027" s="2"/>
      <c r="T1027" s="2"/>
      <c r="U1027" s="2"/>
      <c r="V1027" s="2"/>
    </row>
    <row r="1028" spans="1:22" x14ac:dyDescent="0.25">
      <c r="A1028" s="80"/>
      <c r="I1028" s="80"/>
      <c r="J1028" s="80"/>
      <c r="O1028" s="54"/>
      <c r="P1028" s="54"/>
      <c r="Q1028" s="2"/>
      <c r="R1028" s="2"/>
      <c r="S1028" s="2"/>
      <c r="T1028" s="2"/>
      <c r="U1028" s="2"/>
      <c r="V1028" s="2"/>
    </row>
    <row r="1029" spans="1:22" x14ac:dyDescent="0.25">
      <c r="A1029" s="80"/>
      <c r="I1029" s="80"/>
      <c r="J1029" s="80"/>
      <c r="O1029" s="54"/>
      <c r="P1029" s="54"/>
      <c r="Q1029" s="2"/>
      <c r="R1029" s="2"/>
      <c r="S1029" s="2"/>
      <c r="T1029" s="2"/>
      <c r="U1029" s="2"/>
      <c r="V1029" s="2"/>
    </row>
    <row r="1030" spans="1:22" x14ac:dyDescent="0.25">
      <c r="A1030" s="80"/>
      <c r="I1030" s="80"/>
      <c r="J1030" s="80"/>
      <c r="O1030" s="54"/>
      <c r="P1030" s="54"/>
      <c r="Q1030" s="2"/>
      <c r="R1030" s="2"/>
      <c r="S1030" s="2"/>
      <c r="T1030" s="2"/>
      <c r="U1030" s="2"/>
      <c r="V1030" s="2"/>
    </row>
    <row r="1031" spans="1:22" x14ac:dyDescent="0.25">
      <c r="A1031" s="80"/>
      <c r="I1031" s="80"/>
      <c r="J1031" s="80"/>
      <c r="O1031" s="54"/>
      <c r="P1031" s="54"/>
      <c r="Q1031" s="2"/>
      <c r="R1031" s="2"/>
      <c r="S1031" s="2"/>
      <c r="T1031" s="2"/>
      <c r="U1031" s="2"/>
      <c r="V1031" s="2"/>
    </row>
    <row r="1032" spans="1:22" x14ac:dyDescent="0.25">
      <c r="A1032" s="80"/>
      <c r="I1032" s="80"/>
      <c r="J1032" s="80"/>
      <c r="O1032" s="54"/>
      <c r="P1032" s="54"/>
      <c r="Q1032" s="2"/>
      <c r="R1032" s="2"/>
      <c r="S1032" s="2"/>
      <c r="T1032" s="2"/>
      <c r="U1032" s="2"/>
      <c r="V1032" s="2"/>
    </row>
    <row r="1033" spans="1:22" x14ac:dyDescent="0.25">
      <c r="A1033" s="80"/>
      <c r="I1033" s="80"/>
      <c r="J1033" s="80"/>
      <c r="O1033" s="54"/>
      <c r="P1033" s="54"/>
      <c r="Q1033" s="2"/>
      <c r="R1033" s="2"/>
      <c r="S1033" s="2"/>
      <c r="T1033" s="2"/>
      <c r="U1033" s="2"/>
      <c r="V1033" s="2"/>
    </row>
    <row r="1034" spans="1:22" x14ac:dyDescent="0.25">
      <c r="A1034" s="80"/>
      <c r="I1034" s="80"/>
      <c r="J1034" s="80"/>
      <c r="O1034" s="54"/>
      <c r="P1034" s="54"/>
      <c r="Q1034" s="2"/>
      <c r="R1034" s="2"/>
      <c r="S1034" s="2"/>
      <c r="T1034" s="2"/>
      <c r="U1034" s="2"/>
      <c r="V1034" s="2"/>
    </row>
    <row r="1035" spans="1:22" x14ac:dyDescent="0.25">
      <c r="A1035" s="80"/>
      <c r="I1035" s="80"/>
      <c r="J1035" s="80"/>
      <c r="O1035" s="54"/>
      <c r="P1035" s="54"/>
      <c r="Q1035" s="2"/>
      <c r="R1035" s="2"/>
      <c r="S1035" s="2"/>
      <c r="T1035" s="2"/>
      <c r="U1035" s="2"/>
      <c r="V1035" s="2"/>
    </row>
    <row r="1036" spans="1:22" x14ac:dyDescent="0.25">
      <c r="A1036" s="80"/>
      <c r="I1036" s="80"/>
      <c r="J1036" s="80"/>
      <c r="O1036" s="54"/>
      <c r="P1036" s="54"/>
      <c r="Q1036" s="2"/>
      <c r="R1036" s="2"/>
      <c r="S1036" s="2"/>
      <c r="T1036" s="2"/>
      <c r="U1036" s="2"/>
      <c r="V1036" s="2"/>
    </row>
    <row r="1037" spans="1:22" x14ac:dyDescent="0.25">
      <c r="A1037" s="80"/>
      <c r="I1037" s="80"/>
      <c r="J1037" s="80"/>
      <c r="O1037" s="54"/>
      <c r="P1037" s="54"/>
      <c r="Q1037" s="2"/>
      <c r="R1037" s="2"/>
      <c r="U1037" s="2"/>
      <c r="V1037" s="2"/>
    </row>
    <row r="1038" spans="1:22" x14ac:dyDescent="0.25">
      <c r="A1038" s="80"/>
      <c r="I1038" s="80"/>
      <c r="J1038" s="80"/>
      <c r="O1038" s="54"/>
      <c r="Q1038" s="2"/>
      <c r="R1038" s="2"/>
      <c r="S1038" s="2"/>
      <c r="T1038" s="2"/>
      <c r="U1038" s="2"/>
      <c r="V1038" s="2"/>
    </row>
    <row r="1039" spans="1:22" x14ac:dyDescent="0.25">
      <c r="A1039" s="80"/>
      <c r="I1039" s="80"/>
      <c r="J1039" s="80"/>
      <c r="O1039" s="54"/>
      <c r="P1039" s="54"/>
      <c r="Q1039" s="2"/>
      <c r="R1039" s="2"/>
      <c r="S1039" s="2"/>
      <c r="T1039" s="2"/>
      <c r="U1039" s="2"/>
      <c r="V1039" s="2"/>
    </row>
    <row r="1040" spans="1:22" x14ac:dyDescent="0.25">
      <c r="A1040" s="80"/>
      <c r="I1040" s="80"/>
      <c r="J1040" s="80"/>
      <c r="O1040" s="54"/>
      <c r="P1040" s="54"/>
      <c r="Q1040" s="2"/>
      <c r="R1040" s="2"/>
      <c r="S1040" s="2"/>
      <c r="T1040" s="2"/>
      <c r="U1040" s="2"/>
      <c r="V1040" s="2"/>
    </row>
    <row r="1041" spans="1:22" x14ac:dyDescent="0.25">
      <c r="A1041" s="80"/>
      <c r="I1041" s="80"/>
      <c r="J1041" s="80"/>
      <c r="O1041" s="54"/>
      <c r="P1041" s="54"/>
      <c r="Q1041" s="2"/>
      <c r="R1041" s="2"/>
      <c r="S1041" s="2"/>
      <c r="T1041" s="2"/>
      <c r="U1041" s="2"/>
      <c r="V1041" s="2"/>
    </row>
    <row r="1042" spans="1:22" x14ac:dyDescent="0.25">
      <c r="A1042" s="80"/>
      <c r="I1042" s="80"/>
      <c r="J1042" s="80"/>
      <c r="O1042" s="54"/>
      <c r="P1042" s="54"/>
      <c r="Q1042" s="2"/>
      <c r="R1042" s="2"/>
      <c r="S1042" s="2"/>
      <c r="T1042" s="2"/>
      <c r="U1042" s="2"/>
      <c r="V1042" s="2"/>
    </row>
    <row r="1043" spans="1:22" x14ac:dyDescent="0.25">
      <c r="A1043" s="80"/>
      <c r="I1043" s="80"/>
      <c r="J1043" s="80"/>
      <c r="O1043" s="54"/>
      <c r="P1043" s="54"/>
      <c r="Q1043" s="2"/>
      <c r="R1043" s="2"/>
      <c r="S1043" s="2"/>
      <c r="T1043" s="2"/>
      <c r="U1043" s="2"/>
      <c r="V1043" s="2"/>
    </row>
    <row r="1044" spans="1:22" x14ac:dyDescent="0.25">
      <c r="A1044" s="80"/>
      <c r="I1044" s="80"/>
      <c r="J1044" s="80"/>
      <c r="O1044" s="54"/>
      <c r="P1044" s="54"/>
      <c r="Q1044" s="2"/>
      <c r="R1044" s="2"/>
      <c r="S1044" s="2"/>
      <c r="T1044" s="2"/>
      <c r="U1044" s="2"/>
      <c r="V1044" s="2"/>
    </row>
    <row r="1045" spans="1:22" x14ac:dyDescent="0.25">
      <c r="A1045" s="80"/>
      <c r="I1045" s="80"/>
      <c r="J1045" s="80"/>
      <c r="O1045" s="54"/>
      <c r="P1045" s="54"/>
      <c r="Q1045" s="2"/>
      <c r="R1045" s="2"/>
      <c r="S1045" s="2"/>
      <c r="T1045" s="2"/>
      <c r="U1045" s="2"/>
      <c r="V1045" s="2"/>
    </row>
    <row r="1046" spans="1:22" x14ac:dyDescent="0.25">
      <c r="A1046" s="80"/>
      <c r="I1046" s="80"/>
      <c r="J1046" s="80"/>
      <c r="O1046" s="54"/>
      <c r="P1046" s="54"/>
      <c r="Q1046" s="2"/>
      <c r="R1046" s="2"/>
      <c r="S1046" s="2"/>
      <c r="T1046" s="2"/>
      <c r="U1046" s="2"/>
      <c r="V1046" s="2"/>
    </row>
    <row r="1047" spans="1:22" x14ac:dyDescent="0.25">
      <c r="A1047" s="80"/>
      <c r="I1047" s="80"/>
      <c r="J1047" s="80"/>
      <c r="O1047" s="54"/>
      <c r="P1047" s="54"/>
      <c r="Q1047" s="2"/>
      <c r="R1047" s="2"/>
      <c r="S1047" s="2"/>
      <c r="T1047" s="2"/>
      <c r="U1047" s="2"/>
      <c r="V1047" s="2"/>
    </row>
    <row r="1048" spans="1:22" x14ac:dyDescent="0.25">
      <c r="A1048" s="80"/>
      <c r="I1048" s="80"/>
      <c r="J1048" s="80"/>
      <c r="O1048" s="54"/>
      <c r="P1048" s="54"/>
      <c r="Q1048" s="2"/>
      <c r="R1048" s="2"/>
      <c r="S1048" s="2"/>
      <c r="T1048" s="2"/>
      <c r="U1048" s="2"/>
      <c r="V1048" s="2"/>
    </row>
    <row r="1049" spans="1:22" x14ac:dyDescent="0.25">
      <c r="A1049" s="80"/>
      <c r="I1049" s="80"/>
      <c r="J1049" s="80"/>
      <c r="O1049" s="54"/>
      <c r="P1049" s="54"/>
      <c r="Q1049" s="2"/>
      <c r="R1049" s="2"/>
      <c r="S1049" s="2"/>
      <c r="T1049" s="2"/>
      <c r="U1049" s="2"/>
      <c r="V1049" s="2"/>
    </row>
    <row r="1050" spans="1:22" x14ac:dyDescent="0.25">
      <c r="A1050" s="80"/>
      <c r="I1050" s="80"/>
      <c r="J1050" s="80"/>
      <c r="O1050" s="54"/>
      <c r="P1050" s="54"/>
      <c r="Q1050" s="2"/>
      <c r="R1050" s="2"/>
      <c r="S1050" s="2"/>
      <c r="T1050" s="2"/>
      <c r="U1050" s="2"/>
      <c r="V1050" s="2"/>
    </row>
    <row r="1051" spans="1:22" x14ac:dyDescent="0.25">
      <c r="A1051" s="80"/>
      <c r="I1051" s="80"/>
      <c r="J1051" s="80"/>
      <c r="O1051" s="54"/>
      <c r="P1051" s="54"/>
      <c r="Q1051" s="2"/>
      <c r="R1051" s="2"/>
      <c r="S1051" s="2"/>
      <c r="T1051" s="2"/>
      <c r="U1051" s="2"/>
      <c r="V1051" s="2"/>
    </row>
    <row r="1052" spans="1:22" x14ac:dyDescent="0.25">
      <c r="A1052" s="80"/>
      <c r="I1052" s="80"/>
      <c r="J1052" s="80"/>
      <c r="O1052" s="54"/>
      <c r="P1052" s="54"/>
      <c r="Q1052" s="2"/>
      <c r="R1052" s="2"/>
      <c r="U1052" s="2"/>
      <c r="V1052" s="2"/>
    </row>
    <row r="1053" spans="1:22" x14ac:dyDescent="0.25">
      <c r="A1053" s="80"/>
      <c r="I1053" s="80"/>
      <c r="J1053" s="80"/>
      <c r="O1053" s="54"/>
      <c r="Q1053" s="2"/>
      <c r="R1053" s="2"/>
      <c r="S1053" s="2"/>
      <c r="T1053" s="2"/>
      <c r="U1053" s="2"/>
      <c r="V1053" s="2"/>
    </row>
    <row r="1054" spans="1:22" x14ac:dyDescent="0.25">
      <c r="A1054" s="80"/>
      <c r="I1054" s="80"/>
      <c r="J1054" s="80"/>
      <c r="O1054" s="54"/>
      <c r="P1054" s="54"/>
      <c r="Q1054" s="2"/>
      <c r="R1054" s="2"/>
      <c r="S1054" s="2"/>
      <c r="T1054" s="2"/>
      <c r="U1054" s="2"/>
      <c r="V1054" s="2"/>
    </row>
    <row r="1055" spans="1:22" x14ac:dyDescent="0.25">
      <c r="A1055" s="80"/>
      <c r="I1055" s="80"/>
      <c r="J1055" s="80"/>
      <c r="O1055" s="54"/>
      <c r="P1055" s="54"/>
      <c r="Q1055" s="2"/>
      <c r="R1055" s="2"/>
      <c r="S1055" s="2"/>
      <c r="T1055" s="2"/>
      <c r="U1055" s="2"/>
      <c r="V1055" s="2"/>
    </row>
    <row r="1056" spans="1:22" x14ac:dyDescent="0.25">
      <c r="A1056" s="80"/>
      <c r="I1056" s="80"/>
      <c r="J1056" s="80"/>
      <c r="O1056" s="54"/>
      <c r="P1056" s="54"/>
      <c r="Q1056" s="2"/>
      <c r="R1056" s="2"/>
      <c r="S1056" s="2"/>
      <c r="T1056" s="2"/>
      <c r="U1056" s="2"/>
      <c r="V1056" s="2"/>
    </row>
    <row r="1057" spans="1:22" x14ac:dyDescent="0.25">
      <c r="A1057" s="80"/>
      <c r="I1057" s="80"/>
      <c r="J1057" s="80"/>
      <c r="O1057" s="54"/>
      <c r="P1057" s="54"/>
      <c r="Q1057" s="2"/>
      <c r="R1057" s="2"/>
      <c r="S1057" s="2"/>
      <c r="T1057" s="2"/>
      <c r="U1057" s="2"/>
      <c r="V1057" s="2"/>
    </row>
    <row r="1058" spans="1:22" x14ac:dyDescent="0.25">
      <c r="A1058" s="80"/>
      <c r="I1058" s="80"/>
      <c r="J1058" s="80"/>
      <c r="O1058" s="54"/>
      <c r="P1058" s="54"/>
    </row>
    <row r="1059" spans="1:22" x14ac:dyDescent="0.25">
      <c r="A1059" s="80"/>
      <c r="I1059" s="80"/>
      <c r="J1059" s="80"/>
      <c r="O1059" s="54"/>
      <c r="P1059" s="54"/>
      <c r="Q1059" s="2"/>
      <c r="R1059" s="2"/>
      <c r="S1059" s="2"/>
      <c r="T1059" s="2"/>
      <c r="U1059" s="2"/>
      <c r="V1059" s="2"/>
    </row>
    <row r="1060" spans="1:22" x14ac:dyDescent="0.25">
      <c r="A1060" s="80"/>
      <c r="I1060" s="80"/>
      <c r="J1060" s="80"/>
      <c r="O1060" s="54"/>
      <c r="P1060" s="54"/>
      <c r="Q1060" s="2"/>
      <c r="R1060" s="2"/>
      <c r="S1060" s="2"/>
      <c r="T1060" s="2"/>
      <c r="V1060" s="2"/>
    </row>
    <row r="1061" spans="1:22" x14ac:dyDescent="0.25">
      <c r="A1061" s="80"/>
      <c r="I1061" s="80"/>
      <c r="J1061" s="80"/>
      <c r="O1061" s="54"/>
      <c r="P1061" s="54"/>
      <c r="U1061" s="2"/>
      <c r="V1061" s="2"/>
    </row>
    <row r="1062" spans="1:22" x14ac:dyDescent="0.25">
      <c r="A1062" s="80"/>
      <c r="I1062" s="80"/>
      <c r="J1062" s="80"/>
      <c r="O1062" s="54"/>
      <c r="P1062" s="54"/>
      <c r="Q1062" s="2"/>
      <c r="R1062" s="2"/>
      <c r="S1062" s="2"/>
      <c r="T1062" s="2"/>
      <c r="U1062" s="2"/>
      <c r="V1062" s="2"/>
    </row>
    <row r="1063" spans="1:22" x14ac:dyDescent="0.25">
      <c r="A1063" s="80"/>
      <c r="I1063" s="80"/>
      <c r="J1063" s="80"/>
      <c r="O1063" s="54"/>
      <c r="P1063" s="54"/>
      <c r="Q1063" s="2"/>
      <c r="R1063" s="2"/>
      <c r="S1063" s="2"/>
      <c r="T1063" s="2"/>
      <c r="U1063" s="2"/>
      <c r="V1063" s="2"/>
    </row>
    <row r="1064" spans="1:22" x14ac:dyDescent="0.25">
      <c r="A1064" s="80"/>
      <c r="I1064" s="80"/>
      <c r="J1064" s="80"/>
      <c r="O1064" s="54"/>
      <c r="P1064" s="54"/>
      <c r="U1064" s="2"/>
      <c r="V1064" s="2"/>
    </row>
    <row r="1065" spans="1:22" x14ac:dyDescent="0.25">
      <c r="A1065" s="80"/>
      <c r="I1065" s="80"/>
      <c r="J1065" s="80"/>
      <c r="O1065" s="54"/>
      <c r="P1065" s="54"/>
      <c r="S1065" s="2"/>
      <c r="T1065" s="2"/>
    </row>
    <row r="1066" spans="1:22" x14ac:dyDescent="0.25">
      <c r="A1066" s="80"/>
      <c r="I1066" s="80"/>
      <c r="J1066" s="80"/>
      <c r="O1066" s="54"/>
      <c r="P1066" s="54"/>
      <c r="S1066" s="2"/>
      <c r="T1066" s="2"/>
    </row>
    <row r="1067" spans="1:22" x14ac:dyDescent="0.25">
      <c r="A1067" s="80"/>
      <c r="I1067" s="80"/>
      <c r="J1067" s="80"/>
      <c r="O1067" s="54"/>
      <c r="P1067" s="54"/>
      <c r="S1067" s="2"/>
      <c r="T1067" s="2"/>
    </row>
    <row r="1068" spans="1:22" x14ac:dyDescent="0.25">
      <c r="A1068" s="80"/>
      <c r="I1068" s="80"/>
      <c r="J1068" s="80"/>
      <c r="O1068" s="54"/>
      <c r="P1068" s="54"/>
      <c r="S1068" s="2"/>
      <c r="T1068" s="2"/>
    </row>
    <row r="1069" spans="1:22" x14ac:dyDescent="0.25">
      <c r="A1069" s="80"/>
      <c r="I1069" s="80"/>
      <c r="J1069" s="80"/>
      <c r="O1069" s="54"/>
      <c r="P1069" s="54"/>
      <c r="Q1069" s="2"/>
      <c r="R1069" s="2"/>
      <c r="S1069" s="2"/>
      <c r="T1069" s="2"/>
      <c r="U1069" s="2"/>
      <c r="V1069" s="2"/>
    </row>
    <row r="1070" spans="1:22" x14ac:dyDescent="0.25">
      <c r="A1070" s="80"/>
      <c r="I1070" s="80"/>
      <c r="J1070" s="80"/>
      <c r="O1070" s="54"/>
      <c r="P1070" s="54"/>
      <c r="Q1070" s="2"/>
      <c r="R1070" s="2"/>
      <c r="S1070" s="2"/>
      <c r="T1070" s="2"/>
      <c r="U1070" s="2"/>
      <c r="V1070" s="2"/>
    </row>
    <row r="1071" spans="1:22" x14ac:dyDescent="0.25">
      <c r="A1071" s="80"/>
      <c r="I1071" s="80"/>
      <c r="J1071" s="80"/>
      <c r="O1071" s="54"/>
      <c r="P1071" s="54"/>
      <c r="Q1071" s="2"/>
      <c r="R1071" s="2"/>
      <c r="S1071" s="2"/>
      <c r="T1071" s="2"/>
      <c r="U1071" s="2"/>
      <c r="V1071" s="2"/>
    </row>
    <row r="1072" spans="1:22" x14ac:dyDescent="0.25">
      <c r="A1072" s="80"/>
      <c r="I1072" s="80"/>
      <c r="J1072" s="80"/>
      <c r="O1072" s="54"/>
      <c r="P1072" s="54"/>
      <c r="Q1072" s="2"/>
      <c r="R1072" s="2"/>
      <c r="S1072" s="2"/>
      <c r="T1072" s="2"/>
      <c r="U1072" s="2"/>
      <c r="V1072" s="2"/>
    </row>
    <row r="1073" spans="1:22" x14ac:dyDescent="0.25">
      <c r="A1073" s="80"/>
      <c r="I1073" s="80"/>
      <c r="J1073" s="80"/>
      <c r="O1073" s="54"/>
      <c r="P1073" s="54"/>
      <c r="Q1073" s="2"/>
      <c r="R1073" s="2"/>
      <c r="V1073" s="2"/>
    </row>
    <row r="1074" spans="1:22" x14ac:dyDescent="0.25">
      <c r="A1074" s="80"/>
      <c r="I1074" s="80"/>
      <c r="J1074" s="80"/>
      <c r="O1074" s="54"/>
      <c r="P1074" s="54"/>
      <c r="Q1074" s="2"/>
      <c r="R1074" s="2"/>
      <c r="U1074" s="2"/>
      <c r="V1074" s="2"/>
    </row>
    <row r="1075" spans="1:22" x14ac:dyDescent="0.25">
      <c r="A1075" s="80"/>
      <c r="I1075" s="80"/>
      <c r="J1075" s="80"/>
      <c r="O1075" s="54"/>
      <c r="P1075" s="54"/>
      <c r="Q1075" s="2"/>
      <c r="R1075" s="2"/>
      <c r="U1075" s="2"/>
      <c r="V1075" s="2"/>
    </row>
    <row r="1076" spans="1:22" x14ac:dyDescent="0.25">
      <c r="A1076" s="80"/>
      <c r="I1076" s="80"/>
      <c r="J1076" s="80"/>
      <c r="O1076" s="54"/>
      <c r="P1076" s="54"/>
      <c r="Q1076" s="2"/>
      <c r="R1076" s="2"/>
      <c r="S1076" s="2"/>
      <c r="T1076" s="2"/>
      <c r="U1076" s="2"/>
      <c r="V1076" s="2"/>
    </row>
    <row r="1077" spans="1:22" x14ac:dyDescent="0.25">
      <c r="A1077" s="80"/>
      <c r="I1077" s="80"/>
      <c r="J1077" s="80"/>
      <c r="O1077" s="54"/>
      <c r="P1077" s="54"/>
      <c r="Q1077" s="2"/>
      <c r="R1077" s="2"/>
      <c r="S1077" s="2"/>
      <c r="T1077" s="2"/>
      <c r="V1077" s="2"/>
    </row>
    <row r="1078" spans="1:22" x14ac:dyDescent="0.25">
      <c r="A1078" s="80"/>
      <c r="I1078" s="80"/>
      <c r="J1078" s="80"/>
      <c r="O1078" s="54"/>
      <c r="P1078" s="54"/>
      <c r="Q1078" s="2"/>
      <c r="R1078" s="2"/>
      <c r="S1078" s="2"/>
      <c r="T1078" s="2"/>
      <c r="U1078" s="2"/>
      <c r="V1078" s="2"/>
    </row>
    <row r="1079" spans="1:22" x14ac:dyDescent="0.25">
      <c r="A1079" s="80"/>
      <c r="I1079" s="80"/>
      <c r="J1079" s="80"/>
      <c r="O1079" s="54"/>
      <c r="P1079" s="54"/>
      <c r="Q1079" s="2"/>
      <c r="R1079" s="2"/>
      <c r="S1079" s="2"/>
      <c r="U1079" s="2"/>
      <c r="V1079" s="2"/>
    </row>
    <row r="1080" spans="1:22" x14ac:dyDescent="0.25">
      <c r="A1080" s="80"/>
      <c r="I1080" s="80"/>
      <c r="J1080" s="80"/>
      <c r="O1080" s="54"/>
      <c r="P1080" s="54"/>
      <c r="Q1080" s="2"/>
      <c r="R1080" s="2"/>
      <c r="S1080" s="2"/>
      <c r="T1080" s="2"/>
      <c r="U1080" s="2"/>
      <c r="V1080" s="2"/>
    </row>
    <row r="1081" spans="1:22" x14ac:dyDescent="0.25">
      <c r="A1081" s="80"/>
      <c r="I1081" s="80"/>
      <c r="J1081" s="80"/>
      <c r="O1081" s="54"/>
      <c r="P1081" s="54"/>
      <c r="Q1081" s="2"/>
      <c r="R1081" s="2"/>
      <c r="S1081" s="2"/>
      <c r="T1081" s="2"/>
      <c r="U1081" s="2"/>
      <c r="V1081" s="2"/>
    </row>
    <row r="1082" spans="1:22" x14ac:dyDescent="0.25">
      <c r="A1082" s="80"/>
      <c r="I1082" s="80"/>
      <c r="J1082" s="80"/>
      <c r="O1082" s="54"/>
      <c r="S1082" s="2"/>
      <c r="T1082" s="2"/>
    </row>
    <row r="1083" spans="1:22" x14ac:dyDescent="0.25">
      <c r="A1083" s="80"/>
      <c r="I1083" s="80"/>
      <c r="J1083" s="80"/>
      <c r="O1083" s="54"/>
      <c r="S1083" s="2"/>
      <c r="T1083" s="2"/>
    </row>
    <row r="1084" spans="1:22" x14ac:dyDescent="0.25">
      <c r="A1084" s="80"/>
      <c r="I1084" s="80"/>
      <c r="J1084" s="80"/>
      <c r="O1084" s="54"/>
      <c r="P1084" s="54"/>
      <c r="Q1084" s="2"/>
      <c r="R1084" s="2"/>
      <c r="S1084" s="2"/>
      <c r="T1084" s="2"/>
      <c r="U1084" s="2"/>
      <c r="V1084" s="2"/>
    </row>
    <row r="1085" spans="1:22" x14ac:dyDescent="0.25">
      <c r="A1085" s="80"/>
      <c r="I1085" s="80"/>
      <c r="J1085" s="80"/>
      <c r="O1085" s="54"/>
      <c r="P1085" s="54"/>
      <c r="Q1085" s="2"/>
      <c r="R1085" s="2"/>
      <c r="S1085" s="2"/>
      <c r="T1085" s="2"/>
      <c r="U1085" s="2"/>
      <c r="V1085" s="2"/>
    </row>
    <row r="1086" spans="1:22" x14ac:dyDescent="0.25">
      <c r="A1086" s="80"/>
      <c r="I1086" s="80"/>
      <c r="J1086" s="80"/>
      <c r="O1086" s="54"/>
      <c r="P1086" s="54"/>
      <c r="Q1086" s="2"/>
      <c r="R1086" s="2"/>
      <c r="S1086" s="2"/>
      <c r="T1086" s="2"/>
      <c r="U1086" s="2"/>
      <c r="V1086" s="2"/>
    </row>
    <row r="1087" spans="1:22" x14ac:dyDescent="0.25">
      <c r="A1087" s="80"/>
      <c r="I1087" s="80"/>
      <c r="J1087" s="80"/>
      <c r="O1087" s="54"/>
      <c r="P1087" s="54"/>
      <c r="Q1087" s="2"/>
      <c r="R1087" s="2"/>
      <c r="S1087" s="2"/>
      <c r="T1087" s="2"/>
      <c r="U1087" s="2"/>
      <c r="V1087" s="2"/>
    </row>
    <row r="1088" spans="1:22" x14ac:dyDescent="0.25">
      <c r="A1088" s="80"/>
      <c r="I1088" s="80"/>
      <c r="J1088" s="80"/>
      <c r="O1088" s="54"/>
      <c r="P1088" s="54"/>
      <c r="Q1088" s="2"/>
      <c r="R1088" s="2"/>
      <c r="S1088" s="2"/>
      <c r="T1088" s="2"/>
      <c r="U1088" s="2"/>
      <c r="V1088" s="2"/>
    </row>
    <row r="1089" spans="1:22" x14ac:dyDescent="0.25">
      <c r="A1089" s="80"/>
      <c r="I1089" s="80"/>
      <c r="J1089" s="80"/>
      <c r="O1089" s="54"/>
      <c r="P1089" s="54"/>
      <c r="Q1089" s="2"/>
      <c r="R1089" s="2"/>
      <c r="U1089" s="2"/>
      <c r="V1089" s="2"/>
    </row>
    <row r="1090" spans="1:22" x14ac:dyDescent="0.25">
      <c r="A1090" s="80"/>
      <c r="I1090" s="80"/>
      <c r="J1090" s="80"/>
      <c r="O1090" s="54"/>
      <c r="P1090" s="54"/>
      <c r="Q1090" s="2"/>
      <c r="R1090" s="2"/>
      <c r="U1090" s="2"/>
      <c r="V1090" s="2"/>
    </row>
    <row r="1091" spans="1:22" x14ac:dyDescent="0.25">
      <c r="A1091" s="80"/>
      <c r="I1091" s="80"/>
      <c r="J1091" s="80"/>
      <c r="O1091" s="54"/>
      <c r="P1091" s="54"/>
      <c r="Q1091" s="2"/>
      <c r="R1091" s="2"/>
      <c r="U1091" s="2"/>
      <c r="V1091" s="2"/>
    </row>
    <row r="1092" spans="1:22" x14ac:dyDescent="0.25">
      <c r="A1092" s="80"/>
      <c r="I1092" s="80"/>
      <c r="J1092" s="80"/>
      <c r="O1092" s="54"/>
      <c r="P1092" s="54"/>
      <c r="Q1092" s="2"/>
      <c r="R1092" s="2"/>
      <c r="S1092" s="2"/>
      <c r="T1092" s="2"/>
      <c r="U1092" s="2"/>
      <c r="V1092" s="2"/>
    </row>
    <row r="1093" spans="1:22" x14ac:dyDescent="0.25">
      <c r="A1093" s="80"/>
      <c r="I1093" s="80"/>
      <c r="J1093" s="80"/>
      <c r="O1093" s="54"/>
      <c r="P1093" s="54"/>
      <c r="Q1093" s="2"/>
      <c r="R1093" s="2"/>
      <c r="S1093" s="2"/>
      <c r="T1093" s="2"/>
      <c r="U1093" s="2"/>
      <c r="V1093" s="2"/>
    </row>
    <row r="1094" spans="1:22" x14ac:dyDescent="0.25">
      <c r="A1094" s="80"/>
      <c r="I1094" s="80"/>
      <c r="J1094" s="80"/>
      <c r="O1094" s="54"/>
      <c r="P1094" s="54"/>
      <c r="Q1094" s="2"/>
      <c r="R1094" s="2"/>
      <c r="U1094" s="2"/>
      <c r="V1094" s="2"/>
    </row>
    <row r="1095" spans="1:22" x14ac:dyDescent="0.25">
      <c r="A1095" s="80"/>
      <c r="I1095" s="80"/>
      <c r="J1095" s="80"/>
      <c r="O1095" s="54"/>
      <c r="P1095" s="54"/>
      <c r="Q1095" s="2"/>
      <c r="R1095" s="2"/>
      <c r="S1095" s="2"/>
      <c r="T1095" s="2"/>
      <c r="U1095" s="2"/>
      <c r="V1095" s="2"/>
    </row>
    <row r="1096" spans="1:22" x14ac:dyDescent="0.25">
      <c r="A1096" s="80"/>
      <c r="I1096" s="80"/>
      <c r="J1096" s="80"/>
      <c r="O1096" s="54"/>
      <c r="P1096" s="54"/>
      <c r="Q1096" s="2"/>
      <c r="R1096" s="2"/>
      <c r="S1096" s="2"/>
      <c r="T1096" s="2"/>
      <c r="U1096" s="2"/>
      <c r="V1096" s="2"/>
    </row>
    <row r="1097" spans="1:22" x14ac:dyDescent="0.25">
      <c r="A1097" s="80"/>
      <c r="I1097" s="80"/>
      <c r="J1097" s="80"/>
      <c r="O1097" s="54"/>
      <c r="P1097" s="54"/>
      <c r="Q1097" s="2"/>
      <c r="R1097" s="2"/>
      <c r="S1097" s="2"/>
      <c r="T1097" s="2"/>
      <c r="U1097" s="2"/>
      <c r="V1097" s="2"/>
    </row>
    <row r="1098" spans="1:22" x14ac:dyDescent="0.25">
      <c r="A1098" s="80"/>
      <c r="I1098" s="80"/>
      <c r="J1098" s="80"/>
      <c r="O1098" s="54"/>
      <c r="P1098" s="54"/>
      <c r="Q1098" s="2"/>
      <c r="R1098" s="2"/>
      <c r="S1098" s="2"/>
      <c r="T1098" s="2"/>
      <c r="U1098" s="2"/>
      <c r="V1098" s="2"/>
    </row>
    <row r="1099" spans="1:22" x14ac:dyDescent="0.25">
      <c r="A1099" s="80"/>
      <c r="I1099" s="80"/>
      <c r="J1099" s="80"/>
      <c r="O1099" s="54"/>
      <c r="P1099" s="54"/>
      <c r="Q1099" s="2"/>
      <c r="R1099" s="2"/>
      <c r="U1099" s="2"/>
      <c r="V1099" s="2"/>
    </row>
    <row r="1100" spans="1:22" x14ac:dyDescent="0.25">
      <c r="A1100" s="80"/>
      <c r="I1100" s="80"/>
      <c r="J1100" s="80"/>
      <c r="O1100" s="54"/>
      <c r="P1100" s="54"/>
      <c r="Q1100" s="2"/>
      <c r="R1100" s="2"/>
      <c r="U1100" s="2"/>
      <c r="V1100" s="2"/>
    </row>
    <row r="1101" spans="1:22" x14ac:dyDescent="0.25">
      <c r="A1101" s="80"/>
      <c r="I1101" s="80"/>
      <c r="J1101" s="80"/>
      <c r="O1101" s="54"/>
      <c r="P1101" s="54"/>
      <c r="Q1101" s="2"/>
      <c r="R1101" s="2"/>
      <c r="S1101" s="2"/>
      <c r="T1101" s="2"/>
      <c r="U1101" s="2"/>
      <c r="V1101" s="2"/>
    </row>
    <row r="1102" spans="1:22" x14ac:dyDescent="0.25">
      <c r="A1102" s="80"/>
      <c r="I1102" s="80"/>
      <c r="J1102" s="80"/>
      <c r="O1102" s="54"/>
      <c r="P1102" s="54"/>
      <c r="Q1102" s="2"/>
      <c r="R1102" s="2"/>
      <c r="S1102" s="2"/>
      <c r="T1102" s="2"/>
      <c r="U1102" s="2"/>
      <c r="V1102" s="2"/>
    </row>
    <row r="1103" spans="1:22" x14ac:dyDescent="0.25">
      <c r="A1103" s="80"/>
      <c r="I1103" s="80"/>
      <c r="J1103" s="80"/>
      <c r="O1103" s="54"/>
      <c r="P1103" s="54"/>
      <c r="Q1103" s="2"/>
      <c r="R1103" s="2"/>
      <c r="S1103" s="2"/>
      <c r="T1103" s="2"/>
      <c r="U1103" s="2"/>
      <c r="V1103" s="2"/>
    </row>
    <row r="1104" spans="1:22" x14ac:dyDescent="0.25">
      <c r="A1104" s="80"/>
      <c r="I1104" s="80"/>
      <c r="J1104" s="80"/>
      <c r="O1104" s="54"/>
      <c r="P1104" s="54"/>
      <c r="Q1104" s="2"/>
      <c r="R1104" s="2"/>
      <c r="S1104" s="2"/>
      <c r="T1104" s="2"/>
      <c r="U1104" s="2"/>
      <c r="V1104" s="2"/>
    </row>
    <row r="1105" spans="1:22" x14ac:dyDescent="0.25">
      <c r="A1105" s="80"/>
      <c r="I1105" s="80"/>
      <c r="J1105" s="80"/>
      <c r="O1105" s="54"/>
      <c r="P1105" s="54"/>
      <c r="Q1105" s="2"/>
      <c r="R1105" s="2"/>
      <c r="S1105" s="2"/>
      <c r="T1105" s="2"/>
      <c r="U1105" s="2"/>
      <c r="V1105" s="2"/>
    </row>
    <row r="1106" spans="1:22" x14ac:dyDescent="0.25">
      <c r="A1106" s="80"/>
      <c r="I1106" s="80"/>
      <c r="J1106" s="80"/>
      <c r="O1106" s="54"/>
      <c r="P1106" s="54"/>
      <c r="Q1106" s="2"/>
      <c r="R1106" s="2"/>
      <c r="S1106" s="2"/>
      <c r="T1106" s="2"/>
      <c r="U1106" s="2"/>
      <c r="V1106" s="2"/>
    </row>
    <row r="1107" spans="1:22" x14ac:dyDescent="0.25">
      <c r="A1107" s="80"/>
      <c r="I1107" s="80"/>
      <c r="J1107" s="80"/>
      <c r="O1107" s="54"/>
      <c r="S1107" s="2"/>
      <c r="T1107" s="2"/>
    </row>
    <row r="1108" spans="1:22" x14ac:dyDescent="0.25">
      <c r="A1108" s="80"/>
      <c r="I1108" s="80"/>
      <c r="J1108" s="80"/>
      <c r="O1108" s="54"/>
      <c r="S1108" s="2"/>
      <c r="T1108" s="2"/>
    </row>
    <row r="1109" spans="1:22" x14ac:dyDescent="0.25">
      <c r="A1109" s="80"/>
      <c r="I1109" s="80"/>
      <c r="J1109" s="80"/>
      <c r="O1109" s="54"/>
      <c r="S1109" s="2"/>
      <c r="T1109" s="2"/>
    </row>
    <row r="1110" spans="1:22" x14ac:dyDescent="0.25">
      <c r="A1110" s="80"/>
      <c r="I1110" s="80"/>
      <c r="J1110" s="80"/>
      <c r="O1110" s="54"/>
      <c r="S1110" s="2"/>
      <c r="T1110" s="2"/>
    </row>
    <row r="1111" spans="1:22" x14ac:dyDescent="0.25">
      <c r="A1111" s="80"/>
      <c r="I1111" s="80"/>
      <c r="J1111" s="80"/>
      <c r="O1111" s="54"/>
      <c r="S1111" s="2"/>
      <c r="T1111" s="2"/>
    </row>
    <row r="1112" spans="1:22" x14ac:dyDescent="0.25">
      <c r="A1112" s="80"/>
      <c r="I1112" s="80"/>
      <c r="J1112" s="80"/>
      <c r="O1112" s="54"/>
      <c r="Q1112" s="2"/>
      <c r="R1112" s="2"/>
      <c r="S1112" s="2"/>
      <c r="T1112" s="2"/>
      <c r="U1112" s="2"/>
    </row>
    <row r="1113" spans="1:22" x14ac:dyDescent="0.25">
      <c r="A1113" s="80"/>
      <c r="I1113" s="80"/>
      <c r="J1113" s="80"/>
      <c r="O1113" s="54"/>
      <c r="P1113" s="54"/>
      <c r="U1113" s="2"/>
      <c r="V1113" s="2"/>
    </row>
    <row r="1114" spans="1:22" x14ac:dyDescent="0.25">
      <c r="A1114" s="80"/>
      <c r="I1114" s="80"/>
      <c r="J1114" s="80"/>
      <c r="O1114" s="54"/>
      <c r="P1114" s="54"/>
      <c r="Q1114" s="2"/>
      <c r="R1114" s="2"/>
      <c r="S1114" s="2"/>
      <c r="T1114" s="2"/>
      <c r="U1114" s="2"/>
      <c r="V1114" s="2"/>
    </row>
    <row r="1115" spans="1:22" x14ac:dyDescent="0.25">
      <c r="A1115" s="80"/>
      <c r="J1115" s="80"/>
      <c r="O1115" s="54"/>
      <c r="P1115" s="54"/>
      <c r="Q1115" s="2"/>
      <c r="R1115" s="2"/>
      <c r="S1115" s="2"/>
      <c r="T1115" s="2"/>
      <c r="V1115" s="2"/>
    </row>
    <row r="1116" spans="1:22" x14ac:dyDescent="0.25">
      <c r="A1116" s="80"/>
      <c r="J1116" s="80"/>
      <c r="O1116" s="54"/>
      <c r="P1116" s="54"/>
      <c r="Q1116" s="2"/>
      <c r="R1116" s="2"/>
      <c r="S1116" s="2"/>
      <c r="T1116" s="2"/>
      <c r="V1116" s="2"/>
    </row>
    <row r="1117" spans="1:22" x14ac:dyDescent="0.25">
      <c r="A1117" s="80"/>
      <c r="J1117" s="80"/>
      <c r="O1117" s="54"/>
      <c r="P1117" s="54"/>
      <c r="Q1117" s="2"/>
      <c r="R1117" s="2"/>
      <c r="S1117" s="2"/>
      <c r="T1117" s="2"/>
      <c r="V1117" s="2"/>
    </row>
    <row r="1118" spans="1:22" x14ac:dyDescent="0.25">
      <c r="A1118" s="80"/>
      <c r="I1118" s="80"/>
      <c r="J1118" s="80"/>
      <c r="O1118" s="54"/>
      <c r="P1118" s="54"/>
      <c r="Q1118" s="2"/>
      <c r="R1118" s="2"/>
      <c r="S1118" s="2"/>
      <c r="T1118" s="2"/>
      <c r="U1118" s="2"/>
      <c r="V1118" s="2"/>
    </row>
    <row r="1119" spans="1:22" x14ac:dyDescent="0.25">
      <c r="A1119" s="80"/>
      <c r="J1119" s="80"/>
      <c r="O1119" s="54"/>
      <c r="P1119" s="54"/>
      <c r="Q1119" s="2"/>
      <c r="R1119" s="2"/>
      <c r="S1119" s="2"/>
      <c r="T1119" s="2"/>
      <c r="V1119" s="2"/>
    </row>
    <row r="1120" spans="1:22" x14ac:dyDescent="0.25">
      <c r="A1120" s="80"/>
      <c r="J1120" s="80"/>
      <c r="O1120" s="54"/>
      <c r="P1120" s="54"/>
      <c r="Q1120" s="2"/>
      <c r="R1120" s="2"/>
      <c r="S1120" s="2"/>
      <c r="T1120" s="2"/>
      <c r="U1120" s="2"/>
      <c r="V1120" s="2"/>
    </row>
    <row r="1121" spans="1:22" x14ac:dyDescent="0.25">
      <c r="A1121" s="80"/>
      <c r="J1121" s="80"/>
      <c r="O1121" s="54"/>
      <c r="P1121" s="54"/>
      <c r="Q1121" s="2"/>
      <c r="R1121" s="2"/>
      <c r="S1121" s="2"/>
      <c r="T1121" s="2"/>
      <c r="V1121" s="2"/>
    </row>
    <row r="1122" spans="1:22" x14ac:dyDescent="0.25">
      <c r="A1122" s="80"/>
      <c r="I1122" s="80"/>
      <c r="J1122" s="80"/>
      <c r="O1122" s="54"/>
      <c r="P1122" s="54"/>
      <c r="Q1122" s="2"/>
      <c r="R1122" s="2"/>
      <c r="S1122" s="2"/>
      <c r="T1122" s="2"/>
      <c r="U1122" s="2"/>
      <c r="V1122" s="2"/>
    </row>
    <row r="1123" spans="1:22" x14ac:dyDescent="0.25">
      <c r="A1123" s="80"/>
      <c r="I1123" s="80"/>
      <c r="J1123" s="80"/>
      <c r="O1123" s="54"/>
      <c r="P1123" s="54"/>
      <c r="Q1123" s="2"/>
      <c r="R1123" s="2"/>
      <c r="S1123" s="2"/>
      <c r="T1123" s="2"/>
      <c r="U1123" s="2"/>
      <c r="V1123" s="2"/>
    </row>
    <row r="1124" spans="1:22" x14ac:dyDescent="0.25">
      <c r="A1124" s="80"/>
      <c r="I1124" s="80"/>
      <c r="J1124" s="80"/>
      <c r="O1124" s="54"/>
      <c r="P1124" s="54"/>
      <c r="Q1124" s="2"/>
      <c r="R1124" s="2"/>
      <c r="S1124" s="2"/>
      <c r="T1124" s="2"/>
      <c r="U1124" s="2"/>
      <c r="V1124" s="2"/>
    </row>
    <row r="1125" spans="1:22" x14ac:dyDescent="0.25">
      <c r="A1125" s="80"/>
      <c r="I1125" s="80"/>
      <c r="J1125" s="80"/>
      <c r="O1125" s="54"/>
      <c r="P1125" s="54"/>
      <c r="Q1125" s="2"/>
      <c r="R1125" s="2"/>
      <c r="S1125" s="2"/>
      <c r="T1125" s="2"/>
      <c r="U1125" s="2"/>
      <c r="V1125" s="2"/>
    </row>
    <row r="1126" spans="1:22" x14ac:dyDescent="0.25">
      <c r="A1126" s="80"/>
      <c r="I1126" s="80"/>
      <c r="J1126" s="80"/>
      <c r="O1126" s="54"/>
      <c r="P1126" s="54"/>
      <c r="Q1126" s="2"/>
      <c r="R1126" s="2"/>
      <c r="S1126" s="2"/>
      <c r="T1126" s="2"/>
      <c r="U1126" s="2"/>
      <c r="V1126" s="2"/>
    </row>
    <row r="1127" spans="1:22" x14ac:dyDescent="0.25">
      <c r="A1127" s="80"/>
      <c r="J1127" s="80"/>
      <c r="O1127" s="54"/>
      <c r="P1127" s="54"/>
      <c r="Q1127" s="2"/>
      <c r="R1127" s="2"/>
      <c r="S1127" s="2"/>
      <c r="T1127" s="2"/>
      <c r="V1127" s="2"/>
    </row>
    <row r="1128" spans="1:22" x14ac:dyDescent="0.25">
      <c r="A1128" s="80"/>
      <c r="J1128" s="80"/>
      <c r="O1128" s="54"/>
      <c r="P1128" s="54"/>
      <c r="Q1128" s="2"/>
      <c r="R1128" s="2"/>
      <c r="S1128" s="2"/>
      <c r="T1128" s="2"/>
      <c r="U1128" s="2"/>
      <c r="V1128" s="2"/>
    </row>
    <row r="1129" spans="1:22" x14ac:dyDescent="0.25">
      <c r="A1129" s="80"/>
      <c r="I1129" s="80"/>
      <c r="J1129" s="80"/>
      <c r="O1129" s="54"/>
      <c r="P1129" s="54"/>
      <c r="Q1129" s="2"/>
      <c r="R1129" s="2"/>
      <c r="S1129" s="2"/>
      <c r="T1129" s="2"/>
      <c r="U1129" s="2"/>
      <c r="V1129" s="2"/>
    </row>
    <row r="1130" spans="1:22" x14ac:dyDescent="0.25">
      <c r="A1130" s="80"/>
      <c r="I1130" s="80"/>
      <c r="J1130" s="80"/>
      <c r="O1130" s="54"/>
      <c r="P1130" s="54"/>
      <c r="Q1130" s="2"/>
      <c r="R1130" s="2"/>
      <c r="S1130" s="2"/>
      <c r="T1130" s="2"/>
      <c r="U1130" s="2"/>
      <c r="V1130" s="2"/>
    </row>
    <row r="1131" spans="1:22" x14ac:dyDescent="0.25">
      <c r="A1131" s="80"/>
      <c r="I1131" s="80"/>
      <c r="J1131" s="80"/>
      <c r="O1131" s="54"/>
      <c r="P1131" s="54"/>
      <c r="Q1131" s="2"/>
      <c r="R1131" s="2"/>
      <c r="S1131" s="2"/>
      <c r="T1131" s="2"/>
    </row>
    <row r="1132" spans="1:22" x14ac:dyDescent="0.25">
      <c r="A1132" s="80"/>
      <c r="I1132" s="80"/>
      <c r="J1132" s="80"/>
      <c r="O1132" s="54"/>
      <c r="P1132" s="54"/>
      <c r="Q1132" s="2"/>
      <c r="R1132" s="2"/>
      <c r="U1132" s="2"/>
      <c r="V1132" s="2"/>
    </row>
    <row r="1133" spans="1:22" x14ac:dyDescent="0.25">
      <c r="A1133" s="80"/>
      <c r="I1133" s="80"/>
      <c r="J1133" s="80"/>
      <c r="O1133" s="54"/>
      <c r="P1133" s="54"/>
      <c r="Q1133" s="2"/>
      <c r="R1133" s="2"/>
      <c r="S1133" s="2"/>
      <c r="T1133" s="2"/>
    </row>
    <row r="1134" spans="1:22" x14ac:dyDescent="0.25">
      <c r="A1134" s="80"/>
      <c r="I1134" s="80"/>
      <c r="J1134" s="80"/>
      <c r="O1134" s="54"/>
      <c r="P1134" s="54"/>
      <c r="Q1134" s="2"/>
      <c r="R1134" s="2"/>
      <c r="S1134" s="2"/>
      <c r="T1134" s="2"/>
      <c r="U1134" s="2"/>
      <c r="V1134" s="2"/>
    </row>
    <row r="1135" spans="1:22" x14ac:dyDescent="0.25">
      <c r="A1135" s="80"/>
      <c r="I1135" s="80"/>
      <c r="J1135" s="80"/>
      <c r="O1135" s="54"/>
      <c r="P1135" s="54"/>
      <c r="Q1135" s="2"/>
      <c r="R1135" s="2"/>
      <c r="S1135" s="2"/>
      <c r="T1135" s="2"/>
      <c r="U1135" s="2"/>
      <c r="V1135" s="2"/>
    </row>
    <row r="1136" spans="1:22" x14ac:dyDescent="0.25">
      <c r="A1136" s="80"/>
      <c r="I1136" s="80"/>
      <c r="J1136" s="80"/>
      <c r="O1136" s="54"/>
      <c r="P1136" s="54"/>
      <c r="Q1136" s="2"/>
      <c r="R1136" s="2"/>
      <c r="S1136" s="2"/>
      <c r="T1136" s="2"/>
      <c r="U1136" s="2"/>
    </row>
    <row r="1137" spans="1:22" x14ac:dyDescent="0.25">
      <c r="A1137" s="80"/>
      <c r="I1137" s="80"/>
      <c r="J1137" s="80"/>
      <c r="O1137" s="54"/>
      <c r="P1137" s="54"/>
      <c r="Q1137" s="2"/>
      <c r="R1137" s="2"/>
      <c r="U1137" s="2"/>
      <c r="V1137" s="2"/>
    </row>
    <row r="1138" spans="1:22" x14ac:dyDescent="0.25">
      <c r="A1138" s="80"/>
      <c r="I1138" s="80"/>
      <c r="J1138" s="80"/>
      <c r="O1138" s="54"/>
      <c r="P1138" s="54"/>
      <c r="Q1138" s="2"/>
      <c r="R1138" s="2"/>
      <c r="S1138" s="2"/>
      <c r="T1138" s="2"/>
      <c r="U1138" s="2"/>
      <c r="V1138" s="2"/>
    </row>
    <row r="1139" spans="1:22" x14ac:dyDescent="0.25">
      <c r="A1139" s="80"/>
      <c r="I1139" s="80"/>
      <c r="J1139" s="80"/>
      <c r="O1139" s="54"/>
      <c r="P1139" s="54"/>
      <c r="Q1139" s="2"/>
      <c r="R1139" s="2"/>
      <c r="S1139" s="2"/>
      <c r="T1139" s="2"/>
      <c r="U1139" s="2"/>
      <c r="V1139" s="2"/>
    </row>
    <row r="1140" spans="1:22" x14ac:dyDescent="0.25">
      <c r="A1140" s="80"/>
      <c r="I1140" s="80"/>
      <c r="J1140" s="80"/>
      <c r="O1140" s="54"/>
      <c r="P1140" s="54"/>
      <c r="Q1140" s="2"/>
      <c r="R1140" s="2"/>
      <c r="S1140" s="2"/>
      <c r="T1140" s="2"/>
      <c r="U1140" s="2"/>
      <c r="V1140" s="2"/>
    </row>
    <row r="1141" spans="1:22" x14ac:dyDescent="0.25">
      <c r="A1141" s="80"/>
      <c r="I1141" s="80"/>
      <c r="J1141" s="80"/>
      <c r="O1141" s="54"/>
      <c r="P1141" s="54"/>
      <c r="Q1141" s="2"/>
      <c r="R1141" s="2"/>
      <c r="S1141" s="2"/>
      <c r="T1141" s="2"/>
      <c r="V1141" s="2"/>
    </row>
    <row r="1142" spans="1:22" x14ac:dyDescent="0.25">
      <c r="A1142" s="80"/>
      <c r="I1142" s="80"/>
      <c r="J1142" s="80"/>
      <c r="O1142" s="54"/>
      <c r="P1142" s="54"/>
      <c r="Q1142" s="2"/>
      <c r="R1142" s="2"/>
      <c r="S1142" s="2"/>
      <c r="T1142" s="2"/>
      <c r="U1142" s="2"/>
      <c r="V1142" s="2"/>
    </row>
    <row r="1143" spans="1:22" x14ac:dyDescent="0.25">
      <c r="A1143" s="80"/>
      <c r="I1143" s="80"/>
      <c r="J1143" s="80"/>
      <c r="O1143" s="54"/>
      <c r="P1143" s="54"/>
      <c r="Q1143" s="2"/>
      <c r="R1143" s="2"/>
      <c r="S1143" s="2"/>
      <c r="T1143" s="2"/>
      <c r="U1143" s="2"/>
      <c r="V1143" s="2"/>
    </row>
    <row r="1144" spans="1:22" x14ac:dyDescent="0.25">
      <c r="A1144" s="80"/>
      <c r="I1144" s="80"/>
      <c r="J1144" s="80"/>
      <c r="O1144" s="54"/>
      <c r="P1144" s="54"/>
      <c r="Q1144" s="2"/>
      <c r="R1144" s="2"/>
      <c r="S1144" s="2"/>
      <c r="T1144" s="2"/>
      <c r="U1144" s="2"/>
      <c r="V1144" s="2"/>
    </row>
    <row r="1145" spans="1:22" x14ac:dyDescent="0.25">
      <c r="A1145" s="80"/>
      <c r="I1145" s="80"/>
      <c r="J1145" s="80"/>
      <c r="O1145" s="54"/>
      <c r="P1145" s="54"/>
      <c r="R1145" s="2"/>
      <c r="S1145" s="2"/>
      <c r="T1145" s="2"/>
    </row>
    <row r="1146" spans="1:22" x14ac:dyDescent="0.25">
      <c r="A1146" s="80"/>
      <c r="I1146" s="80"/>
      <c r="J1146" s="80"/>
      <c r="O1146" s="54"/>
      <c r="P1146" s="54"/>
      <c r="R1146" s="2"/>
      <c r="S1146" s="2"/>
      <c r="T1146" s="2"/>
    </row>
    <row r="1147" spans="1:22" x14ac:dyDescent="0.25">
      <c r="A1147" s="80"/>
      <c r="I1147" s="80"/>
      <c r="J1147" s="80"/>
      <c r="O1147" s="54"/>
      <c r="P1147" s="54"/>
      <c r="Q1147" s="2"/>
      <c r="R1147" s="2"/>
      <c r="S1147" s="2"/>
      <c r="T1147" s="2"/>
    </row>
    <row r="1148" spans="1:22" x14ac:dyDescent="0.25">
      <c r="A1148" s="80"/>
      <c r="I1148" s="80"/>
      <c r="J1148" s="80"/>
      <c r="O1148" s="54"/>
      <c r="P1148" s="54"/>
      <c r="Q1148" s="2"/>
      <c r="R1148" s="2"/>
      <c r="S1148" s="2"/>
      <c r="T1148" s="2"/>
      <c r="U1148" s="2"/>
    </row>
    <row r="1149" spans="1:22" x14ac:dyDescent="0.25">
      <c r="A1149" s="80"/>
      <c r="I1149" s="80"/>
      <c r="J1149" s="80"/>
      <c r="O1149" s="54"/>
      <c r="P1149" s="54"/>
      <c r="Q1149" s="2"/>
      <c r="R1149" s="2"/>
      <c r="S1149" s="2"/>
      <c r="T1149" s="2"/>
      <c r="U1149" s="2"/>
      <c r="V1149" s="2"/>
    </row>
    <row r="1150" spans="1:22" x14ac:dyDescent="0.25">
      <c r="A1150" s="80"/>
      <c r="I1150" s="80"/>
      <c r="J1150" s="80"/>
      <c r="O1150" s="54"/>
      <c r="P1150" s="54"/>
      <c r="Q1150" s="2"/>
      <c r="R1150" s="2"/>
      <c r="S1150" s="2"/>
      <c r="T1150" s="2"/>
      <c r="U1150" s="2"/>
    </row>
    <row r="1151" spans="1:22" x14ac:dyDescent="0.25">
      <c r="A1151" s="80"/>
      <c r="I1151" s="80"/>
      <c r="J1151" s="80"/>
      <c r="O1151" s="54"/>
      <c r="P1151" s="54"/>
      <c r="Q1151" s="2"/>
      <c r="R1151" s="2"/>
      <c r="S1151" s="2"/>
      <c r="T1151" s="2"/>
      <c r="U1151" s="2"/>
    </row>
    <row r="1152" spans="1:22" x14ac:dyDescent="0.25">
      <c r="A1152" s="80"/>
      <c r="I1152" s="80"/>
      <c r="J1152" s="80"/>
      <c r="O1152" s="54"/>
      <c r="P1152" s="54"/>
      <c r="Q1152" s="2"/>
      <c r="R1152" s="2"/>
      <c r="S1152" s="2"/>
      <c r="T1152" s="2"/>
      <c r="U1152" s="2"/>
      <c r="V1152" s="2"/>
    </row>
    <row r="1153" spans="1:22" x14ac:dyDescent="0.25">
      <c r="A1153" s="80"/>
      <c r="I1153" s="80"/>
      <c r="J1153" s="80"/>
      <c r="O1153" s="54"/>
      <c r="P1153" s="54"/>
      <c r="Q1153" s="2"/>
      <c r="R1153" s="2"/>
      <c r="S1153" s="2"/>
      <c r="T1153" s="2"/>
      <c r="U1153" s="2"/>
    </row>
    <row r="1154" spans="1:22" x14ac:dyDescent="0.25">
      <c r="A1154" s="80"/>
      <c r="I1154" s="80"/>
      <c r="J1154" s="80"/>
      <c r="O1154" s="54"/>
      <c r="P1154" s="54"/>
      <c r="Q1154" s="2"/>
      <c r="R1154" s="2"/>
      <c r="S1154" s="2"/>
      <c r="T1154" s="2"/>
      <c r="U1154" s="2"/>
    </row>
    <row r="1155" spans="1:22" x14ac:dyDescent="0.25">
      <c r="A1155" s="80"/>
      <c r="J1155" s="80"/>
      <c r="O1155" s="54"/>
      <c r="P1155" s="54"/>
      <c r="Q1155" s="2"/>
      <c r="R1155" s="2"/>
      <c r="S1155" s="2"/>
      <c r="T1155" s="2"/>
      <c r="U1155" s="2"/>
    </row>
    <row r="1156" spans="1:22" x14ac:dyDescent="0.25">
      <c r="A1156" s="80"/>
      <c r="I1156" s="80"/>
      <c r="J1156" s="80"/>
      <c r="O1156" s="54"/>
      <c r="P1156" s="54"/>
      <c r="Q1156" s="2"/>
      <c r="R1156" s="2"/>
      <c r="S1156" s="2"/>
      <c r="T1156" s="2"/>
      <c r="U1156" s="2"/>
      <c r="V1156" s="2"/>
    </row>
    <row r="1157" spans="1:22" x14ac:dyDescent="0.25">
      <c r="A1157" s="80"/>
      <c r="I1157" s="80"/>
      <c r="J1157" s="80"/>
      <c r="O1157" s="54"/>
      <c r="P1157" s="54"/>
      <c r="Q1157" s="2"/>
      <c r="R1157" s="2"/>
      <c r="S1157" s="2"/>
      <c r="T1157" s="2"/>
      <c r="U1157" s="2"/>
      <c r="V1157" s="2"/>
    </row>
    <row r="1158" spans="1:22" x14ac:dyDescent="0.25">
      <c r="A1158" s="80"/>
      <c r="I1158" s="80"/>
      <c r="J1158" s="80"/>
      <c r="O1158" s="54"/>
      <c r="P1158" s="54"/>
      <c r="Q1158" s="2"/>
      <c r="R1158" s="2"/>
      <c r="S1158" s="2"/>
      <c r="T1158" s="2"/>
      <c r="V1158" s="2"/>
    </row>
    <row r="1159" spans="1:22" x14ac:dyDescent="0.25">
      <c r="A1159" s="80"/>
      <c r="I1159" s="80"/>
      <c r="J1159" s="80"/>
      <c r="O1159" s="54"/>
      <c r="P1159" s="54"/>
      <c r="Q1159" s="2"/>
      <c r="R1159" s="2"/>
      <c r="S1159" s="2"/>
      <c r="T1159" s="2"/>
      <c r="U1159" s="2"/>
      <c r="V1159" s="2"/>
    </row>
    <row r="1160" spans="1:22" x14ac:dyDescent="0.25">
      <c r="A1160" s="80"/>
      <c r="I1160" s="80"/>
      <c r="J1160" s="80"/>
      <c r="O1160" s="54"/>
      <c r="P1160" s="54"/>
      <c r="Q1160" s="2"/>
      <c r="R1160" s="2"/>
      <c r="S1160" s="2"/>
      <c r="T1160" s="2"/>
      <c r="U1160" s="2"/>
      <c r="V1160" s="2"/>
    </row>
    <row r="1161" spans="1:22" x14ac:dyDescent="0.25">
      <c r="A1161" s="80"/>
      <c r="I1161" s="80"/>
      <c r="J1161" s="80"/>
      <c r="O1161" s="54"/>
      <c r="P1161" s="54"/>
      <c r="Q1161" s="2"/>
      <c r="R1161" s="2"/>
      <c r="S1161" s="2"/>
      <c r="T1161" s="2"/>
      <c r="U1161" s="2"/>
      <c r="V1161" s="2"/>
    </row>
    <row r="1162" spans="1:22" x14ac:dyDescent="0.25">
      <c r="A1162" s="80"/>
      <c r="I1162" s="80"/>
      <c r="J1162" s="80"/>
      <c r="O1162" s="54"/>
      <c r="P1162" s="54"/>
      <c r="Q1162" s="2"/>
      <c r="R1162" s="2"/>
      <c r="S1162" s="2"/>
      <c r="T1162" s="2"/>
      <c r="U1162" s="2"/>
      <c r="V1162" s="2"/>
    </row>
    <row r="1163" spans="1:22" x14ac:dyDescent="0.25">
      <c r="A1163" s="80"/>
      <c r="I1163" s="80"/>
      <c r="J1163" s="80"/>
      <c r="O1163" s="54"/>
      <c r="P1163" s="54"/>
      <c r="Q1163" s="2"/>
      <c r="R1163" s="2"/>
      <c r="S1163" s="2"/>
      <c r="T1163" s="2"/>
    </row>
    <row r="1164" spans="1:22" x14ac:dyDescent="0.25">
      <c r="A1164" s="80"/>
      <c r="I1164" s="80"/>
      <c r="J1164" s="80"/>
      <c r="O1164" s="54"/>
      <c r="P1164" s="54"/>
      <c r="Q1164" s="2"/>
      <c r="R1164" s="2"/>
      <c r="S1164" s="2"/>
      <c r="T1164" s="2"/>
      <c r="U1164" s="2"/>
      <c r="V1164" s="2"/>
    </row>
    <row r="1165" spans="1:22" x14ac:dyDescent="0.25">
      <c r="A1165" s="80"/>
      <c r="I1165" s="80"/>
      <c r="J1165" s="80"/>
      <c r="O1165" s="54"/>
      <c r="P1165" s="54"/>
      <c r="Q1165" s="2"/>
      <c r="R1165" s="2"/>
      <c r="S1165" s="2"/>
      <c r="T1165" s="2"/>
      <c r="U1165" s="2"/>
      <c r="V1165" s="2"/>
    </row>
    <row r="1166" spans="1:22" x14ac:dyDescent="0.25">
      <c r="A1166" s="80"/>
      <c r="I1166" s="80"/>
      <c r="J1166" s="80"/>
      <c r="O1166" s="54"/>
      <c r="P1166" s="54"/>
      <c r="Q1166" s="2"/>
      <c r="R1166" s="2"/>
      <c r="S1166" s="2"/>
      <c r="T1166" s="2"/>
    </row>
    <row r="1167" spans="1:22" x14ac:dyDescent="0.25">
      <c r="A1167" s="80"/>
      <c r="I1167" s="80"/>
      <c r="J1167" s="80"/>
      <c r="O1167" s="54"/>
      <c r="P1167" s="54"/>
      <c r="Q1167" s="2"/>
      <c r="R1167" s="2"/>
      <c r="S1167" s="2"/>
      <c r="T1167" s="2"/>
    </row>
    <row r="1168" spans="1:22" x14ac:dyDescent="0.25">
      <c r="A1168" s="80"/>
      <c r="I1168" s="80"/>
      <c r="J1168" s="80"/>
      <c r="O1168" s="54"/>
      <c r="P1168" s="54"/>
      <c r="Q1168" s="2"/>
      <c r="R1168" s="2"/>
      <c r="S1168" s="2"/>
      <c r="T1168" s="2"/>
      <c r="U1168" s="2"/>
      <c r="V1168" s="2"/>
    </row>
    <row r="1169" spans="1:22" x14ac:dyDescent="0.25">
      <c r="A1169" s="80"/>
      <c r="I1169" s="80"/>
      <c r="J1169" s="80"/>
      <c r="O1169" s="54"/>
      <c r="P1169" s="54"/>
      <c r="Q1169" s="2"/>
      <c r="R1169" s="2"/>
      <c r="S1169" s="2"/>
      <c r="T1169" s="2"/>
      <c r="V1169" s="2"/>
    </row>
    <row r="1170" spans="1:22" x14ac:dyDescent="0.25">
      <c r="A1170" s="80"/>
      <c r="I1170" s="80"/>
      <c r="J1170" s="80"/>
      <c r="O1170" s="54"/>
      <c r="P1170" s="54"/>
      <c r="Q1170" s="2"/>
      <c r="R1170" s="2"/>
      <c r="S1170" s="2"/>
      <c r="T1170" s="2"/>
      <c r="U1170" s="2"/>
      <c r="V1170" s="2"/>
    </row>
    <row r="1171" spans="1:22" x14ac:dyDescent="0.25">
      <c r="A1171" s="80"/>
      <c r="I1171" s="80"/>
      <c r="J1171" s="80"/>
      <c r="O1171" s="54"/>
      <c r="P1171" s="54"/>
      <c r="Q1171" s="2"/>
      <c r="R1171" s="2"/>
      <c r="S1171" s="2"/>
      <c r="T1171" s="2"/>
      <c r="U1171" s="2"/>
      <c r="V1171" s="2"/>
    </row>
    <row r="1172" spans="1:22" x14ac:dyDescent="0.25">
      <c r="A1172" s="80"/>
      <c r="I1172" s="80"/>
      <c r="J1172" s="80"/>
      <c r="O1172" s="54"/>
      <c r="P1172" s="54"/>
      <c r="Q1172" s="2"/>
      <c r="R1172" s="2"/>
      <c r="S1172" s="2"/>
      <c r="T1172" s="2"/>
      <c r="U1172" s="2"/>
      <c r="V1172" s="2"/>
    </row>
    <row r="1173" spans="1:22" x14ac:dyDescent="0.25">
      <c r="A1173" s="80"/>
      <c r="I1173" s="80"/>
      <c r="J1173" s="80"/>
      <c r="O1173" s="54"/>
      <c r="P1173" s="54"/>
      <c r="Q1173" s="2"/>
      <c r="R1173" s="2"/>
      <c r="S1173" s="2"/>
      <c r="T1173" s="2"/>
      <c r="U1173" s="2"/>
      <c r="V1173" s="2"/>
    </row>
    <row r="1174" spans="1:22" x14ac:dyDescent="0.25">
      <c r="A1174" s="80"/>
      <c r="I1174" s="80"/>
      <c r="J1174" s="80"/>
      <c r="O1174" s="54"/>
      <c r="P1174" s="54"/>
      <c r="Q1174" s="2"/>
      <c r="R1174" s="2"/>
      <c r="S1174" s="2"/>
      <c r="T1174" s="2"/>
      <c r="U1174" s="2"/>
      <c r="V1174" s="2"/>
    </row>
    <row r="1175" spans="1:22" x14ac:dyDescent="0.25">
      <c r="A1175" s="80"/>
      <c r="I1175" s="80"/>
      <c r="J1175" s="80"/>
      <c r="O1175" s="54"/>
      <c r="P1175" s="54"/>
      <c r="Q1175" s="2"/>
      <c r="R1175" s="2"/>
      <c r="S1175" s="2"/>
      <c r="T1175" s="2"/>
      <c r="U1175" s="2"/>
      <c r="V1175" s="2"/>
    </row>
    <row r="1176" spans="1:22" x14ac:dyDescent="0.25">
      <c r="A1176" s="80"/>
      <c r="I1176" s="80"/>
      <c r="J1176" s="80"/>
      <c r="O1176" s="54"/>
      <c r="P1176" s="54"/>
      <c r="Q1176" s="2"/>
      <c r="R1176" s="2"/>
      <c r="S1176" s="2"/>
      <c r="T1176" s="2"/>
      <c r="U1176" s="2"/>
      <c r="V1176" s="2"/>
    </row>
    <row r="1177" spans="1:22" x14ac:dyDescent="0.25">
      <c r="A1177" s="80"/>
      <c r="I1177" s="80"/>
      <c r="J1177" s="80"/>
      <c r="O1177" s="54"/>
      <c r="P1177" s="54"/>
      <c r="Q1177" s="2"/>
      <c r="R1177" s="2"/>
      <c r="S1177" s="2"/>
      <c r="T1177" s="2"/>
      <c r="U1177" s="2"/>
      <c r="V1177" s="2"/>
    </row>
    <row r="1178" spans="1:22" x14ac:dyDescent="0.25">
      <c r="A1178" s="80"/>
      <c r="I1178" s="80"/>
      <c r="J1178" s="80"/>
      <c r="O1178" s="54"/>
      <c r="P1178" s="54"/>
      <c r="Q1178" s="2"/>
      <c r="R1178" s="2"/>
      <c r="S1178" s="2"/>
      <c r="T1178" s="2"/>
      <c r="U1178" s="2"/>
      <c r="V1178" s="2"/>
    </row>
    <row r="1179" spans="1:22" x14ac:dyDescent="0.25">
      <c r="A1179" s="80"/>
      <c r="I1179" s="80"/>
      <c r="J1179" s="80"/>
      <c r="O1179" s="54"/>
      <c r="P1179" s="54"/>
      <c r="Q1179" s="2"/>
      <c r="R1179" s="2"/>
      <c r="S1179" s="2"/>
      <c r="T1179" s="2"/>
      <c r="U1179" s="2"/>
      <c r="V1179" s="2"/>
    </row>
    <row r="1180" spans="1:22" x14ac:dyDescent="0.25">
      <c r="A1180" s="80"/>
      <c r="I1180" s="80"/>
      <c r="J1180" s="80"/>
      <c r="O1180" s="54"/>
      <c r="P1180" s="54"/>
      <c r="Q1180" s="2"/>
      <c r="R1180" s="2"/>
      <c r="S1180" s="2"/>
      <c r="T1180" s="2"/>
      <c r="U1180" s="2"/>
      <c r="V1180" s="2"/>
    </row>
    <row r="1181" spans="1:22" x14ac:dyDescent="0.25">
      <c r="A1181" s="80"/>
      <c r="I1181" s="80"/>
      <c r="J1181" s="80"/>
      <c r="O1181" s="54"/>
      <c r="P1181" s="54"/>
      <c r="Q1181" s="2"/>
      <c r="R1181" s="2"/>
      <c r="S1181" s="2"/>
      <c r="T1181" s="2"/>
      <c r="U1181" s="2"/>
      <c r="V1181" s="2"/>
    </row>
    <row r="1182" spans="1:22" x14ac:dyDescent="0.25">
      <c r="A1182" s="80"/>
      <c r="I1182" s="80"/>
      <c r="J1182" s="80"/>
      <c r="O1182" s="54"/>
      <c r="P1182" s="54"/>
      <c r="Q1182" s="2"/>
      <c r="R1182" s="2"/>
      <c r="S1182" s="2"/>
      <c r="T1182" s="2"/>
      <c r="U1182" s="2"/>
      <c r="V1182" s="2"/>
    </row>
    <row r="1183" spans="1:22" x14ac:dyDescent="0.25">
      <c r="A1183" s="80"/>
      <c r="I1183" s="80"/>
      <c r="J1183" s="80"/>
      <c r="O1183" s="54"/>
      <c r="P1183" s="54"/>
      <c r="Q1183" s="2"/>
      <c r="R1183" s="2"/>
      <c r="S1183" s="2"/>
      <c r="T1183" s="2"/>
      <c r="U1183" s="2"/>
      <c r="V1183" s="2"/>
    </row>
    <row r="1184" spans="1:22" x14ac:dyDescent="0.25">
      <c r="A1184" s="80"/>
      <c r="I1184" s="80"/>
      <c r="J1184" s="80"/>
      <c r="O1184" s="54"/>
      <c r="P1184" s="54"/>
      <c r="Q1184" s="2"/>
      <c r="R1184" s="2"/>
      <c r="S1184" s="2"/>
      <c r="T1184" s="2"/>
      <c r="U1184" s="2"/>
      <c r="V1184" s="2"/>
    </row>
    <row r="1185" spans="1:22" x14ac:dyDescent="0.25">
      <c r="A1185" s="80"/>
      <c r="I1185" s="80"/>
      <c r="J1185" s="80"/>
      <c r="O1185" s="54"/>
      <c r="P1185" s="54"/>
      <c r="Q1185" s="2"/>
      <c r="R1185" s="2"/>
      <c r="S1185" s="2"/>
      <c r="T1185" s="2"/>
      <c r="U1185" s="2"/>
      <c r="V1185" s="2"/>
    </row>
    <row r="1186" spans="1:22" x14ac:dyDescent="0.25">
      <c r="A1186" s="80"/>
      <c r="I1186" s="80"/>
      <c r="J1186" s="80"/>
      <c r="O1186" s="54"/>
      <c r="P1186" s="54"/>
      <c r="Q1186" s="2"/>
      <c r="R1186" s="2"/>
      <c r="S1186" s="2"/>
      <c r="T1186" s="2"/>
      <c r="U1186" s="2"/>
      <c r="V1186" s="2"/>
    </row>
    <row r="1187" spans="1:22" x14ac:dyDescent="0.25">
      <c r="A1187" s="80"/>
      <c r="I1187" s="80"/>
      <c r="J1187" s="80"/>
      <c r="O1187" s="54"/>
      <c r="P1187" s="54"/>
      <c r="Q1187" s="2"/>
      <c r="R1187" s="2"/>
      <c r="S1187" s="2"/>
      <c r="T1187" s="2"/>
      <c r="U1187" s="2"/>
      <c r="V1187" s="2"/>
    </row>
    <row r="1188" spans="1:22" x14ac:dyDescent="0.25">
      <c r="A1188" s="80"/>
      <c r="I1188" s="80"/>
      <c r="J1188" s="80"/>
      <c r="O1188" s="54"/>
      <c r="P1188" s="54"/>
      <c r="Q1188" s="2"/>
      <c r="R1188" s="2"/>
      <c r="S1188" s="2"/>
      <c r="T1188" s="2"/>
      <c r="U1188" s="2"/>
      <c r="V1188" s="2"/>
    </row>
    <row r="1189" spans="1:22" x14ac:dyDescent="0.25">
      <c r="A1189" s="80"/>
      <c r="I1189" s="80"/>
      <c r="J1189" s="80"/>
      <c r="O1189" s="54"/>
      <c r="P1189" s="54"/>
      <c r="Q1189" s="2"/>
      <c r="R1189" s="2"/>
      <c r="S1189" s="2"/>
      <c r="T1189" s="2"/>
      <c r="U1189" s="2"/>
      <c r="V1189" s="2"/>
    </row>
    <row r="1190" spans="1:22" x14ac:dyDescent="0.25">
      <c r="A1190" s="80"/>
      <c r="I1190" s="80"/>
      <c r="J1190" s="80"/>
      <c r="O1190" s="54"/>
      <c r="P1190" s="54"/>
      <c r="Q1190" s="2"/>
      <c r="R1190" s="2"/>
      <c r="S1190" s="2"/>
      <c r="T1190" s="2"/>
      <c r="U1190" s="2"/>
      <c r="V1190" s="2"/>
    </row>
    <row r="1191" spans="1:22" x14ac:dyDescent="0.25">
      <c r="A1191" s="80"/>
      <c r="I1191" s="80"/>
      <c r="J1191" s="80"/>
      <c r="O1191" s="54"/>
      <c r="P1191" s="54"/>
      <c r="Q1191" s="2"/>
      <c r="R1191" s="2"/>
      <c r="S1191" s="2"/>
      <c r="T1191" s="2"/>
      <c r="U1191" s="2"/>
      <c r="V1191" s="2"/>
    </row>
    <row r="1192" spans="1:22" x14ac:dyDescent="0.25">
      <c r="A1192" s="80"/>
      <c r="I1192" s="80"/>
      <c r="J1192" s="80"/>
      <c r="O1192" s="54"/>
      <c r="P1192" s="54"/>
      <c r="Q1192" s="2"/>
      <c r="R1192" s="2"/>
      <c r="S1192" s="2"/>
      <c r="T1192" s="2"/>
    </row>
    <row r="1193" spans="1:22" x14ac:dyDescent="0.25">
      <c r="A1193" s="80"/>
      <c r="I1193" s="80"/>
      <c r="J1193" s="80"/>
      <c r="O1193" s="54"/>
      <c r="P1193" s="54"/>
      <c r="Q1193" s="2"/>
      <c r="R1193" s="2"/>
      <c r="S1193" s="2"/>
      <c r="T1193" s="2"/>
      <c r="U1193" s="2"/>
      <c r="V1193" s="2"/>
    </row>
    <row r="1194" spans="1:22" x14ac:dyDescent="0.25">
      <c r="A1194" s="80"/>
      <c r="I1194" s="80"/>
      <c r="J1194" s="80"/>
      <c r="O1194" s="54"/>
      <c r="P1194" s="54"/>
      <c r="Q1194" s="2"/>
      <c r="R1194" s="2"/>
      <c r="S1194" s="2"/>
      <c r="T1194" s="2"/>
      <c r="U1194" s="2"/>
      <c r="V1194" s="2"/>
    </row>
    <row r="1195" spans="1:22" x14ac:dyDescent="0.25">
      <c r="A1195" s="80"/>
      <c r="I1195" s="80"/>
      <c r="J1195" s="80"/>
      <c r="O1195" s="54"/>
      <c r="P1195" s="54"/>
      <c r="Q1195" s="2"/>
      <c r="R1195" s="2"/>
      <c r="S1195" s="2"/>
      <c r="T1195" s="2"/>
      <c r="U1195" s="2"/>
      <c r="V1195" s="2"/>
    </row>
    <row r="1196" spans="1:22" x14ac:dyDescent="0.25">
      <c r="A1196" s="80"/>
      <c r="I1196" s="80"/>
      <c r="J1196" s="80"/>
      <c r="O1196" s="54"/>
      <c r="P1196" s="54"/>
      <c r="Q1196" s="2"/>
      <c r="R1196" s="2"/>
      <c r="S1196" s="2"/>
      <c r="T1196" s="2"/>
      <c r="U1196" s="2"/>
      <c r="V1196" s="2"/>
    </row>
    <row r="1197" spans="1:22" x14ac:dyDescent="0.25">
      <c r="A1197" s="80"/>
      <c r="I1197" s="80"/>
      <c r="J1197" s="80"/>
      <c r="O1197" s="54"/>
      <c r="P1197" s="54"/>
      <c r="Q1197" s="2"/>
      <c r="R1197" s="2"/>
      <c r="S1197" s="2"/>
      <c r="T1197" s="2"/>
      <c r="U1197" s="2"/>
      <c r="V1197" s="2"/>
    </row>
    <row r="1198" spans="1:22" x14ac:dyDescent="0.25">
      <c r="A1198" s="80"/>
      <c r="I1198" s="80"/>
      <c r="J1198" s="80"/>
      <c r="O1198" s="54"/>
      <c r="P1198" s="54"/>
      <c r="Q1198" s="2"/>
      <c r="R1198" s="2"/>
      <c r="S1198" s="2"/>
      <c r="T1198" s="2"/>
      <c r="U1198" s="2"/>
      <c r="V1198" s="2"/>
    </row>
    <row r="1199" spans="1:22" x14ac:dyDescent="0.25">
      <c r="A1199" s="80"/>
      <c r="I1199" s="80"/>
      <c r="J1199" s="80"/>
      <c r="O1199" s="54"/>
      <c r="P1199" s="54"/>
      <c r="Q1199" s="2"/>
      <c r="R1199" s="2"/>
      <c r="S1199" s="2"/>
      <c r="T1199" s="2"/>
      <c r="U1199" s="2"/>
      <c r="V1199" s="2"/>
    </row>
    <row r="1200" spans="1:22" x14ac:dyDescent="0.25">
      <c r="A1200" s="80"/>
      <c r="I1200" s="80"/>
      <c r="J1200" s="80"/>
      <c r="O1200" s="54"/>
      <c r="P1200" s="54"/>
      <c r="Q1200" s="2"/>
      <c r="R1200" s="2"/>
      <c r="S1200" s="2"/>
      <c r="T1200" s="2"/>
      <c r="U1200" s="2"/>
      <c r="V1200" s="2"/>
    </row>
    <row r="1201" spans="1:22" x14ac:dyDescent="0.25">
      <c r="A1201" s="80"/>
      <c r="I1201" s="80"/>
      <c r="J1201" s="80"/>
      <c r="O1201" s="54"/>
      <c r="P1201" s="54"/>
      <c r="Q1201" s="2"/>
      <c r="R1201" s="2"/>
      <c r="S1201" s="2"/>
      <c r="T1201" s="2"/>
      <c r="U1201" s="2"/>
      <c r="V1201" s="2"/>
    </row>
    <row r="1202" spans="1:22" x14ac:dyDescent="0.25">
      <c r="A1202" s="80"/>
      <c r="I1202" s="80"/>
      <c r="J1202" s="80"/>
      <c r="O1202" s="54"/>
      <c r="P1202" s="54"/>
      <c r="Q1202" s="2"/>
      <c r="R1202" s="2"/>
      <c r="S1202" s="2"/>
      <c r="T1202" s="2"/>
      <c r="V1202" s="2"/>
    </row>
    <row r="1203" spans="1:22" x14ac:dyDescent="0.25">
      <c r="A1203" s="80"/>
      <c r="I1203" s="80"/>
      <c r="J1203" s="80"/>
      <c r="O1203" s="54"/>
      <c r="P1203" s="54"/>
      <c r="Q1203" s="2"/>
      <c r="R1203" s="2"/>
      <c r="S1203" s="2"/>
      <c r="T1203" s="2"/>
      <c r="U1203" s="2"/>
      <c r="V1203" s="2"/>
    </row>
    <row r="1204" spans="1:22" x14ac:dyDescent="0.25">
      <c r="A1204" s="80"/>
      <c r="I1204" s="80"/>
      <c r="J1204" s="80"/>
      <c r="O1204" s="54"/>
      <c r="P1204" s="54"/>
      <c r="Q1204" s="2"/>
      <c r="R1204" s="2"/>
      <c r="S1204" s="2"/>
      <c r="T1204" s="2"/>
      <c r="U1204" s="2"/>
      <c r="V1204" s="2"/>
    </row>
    <row r="1205" spans="1:22" x14ac:dyDescent="0.25">
      <c r="A1205" s="80"/>
      <c r="I1205" s="80"/>
      <c r="J1205" s="80"/>
      <c r="O1205" s="54"/>
      <c r="P1205" s="54"/>
      <c r="Q1205" s="2"/>
      <c r="R1205" s="2"/>
      <c r="S1205" s="2"/>
      <c r="T1205" s="2"/>
      <c r="U1205" s="2"/>
      <c r="V1205" s="2"/>
    </row>
    <row r="1206" spans="1:22" x14ac:dyDescent="0.25">
      <c r="A1206" s="80"/>
      <c r="I1206" s="80"/>
      <c r="J1206" s="80"/>
      <c r="O1206" s="54"/>
      <c r="P1206" s="54"/>
      <c r="Q1206" s="2"/>
      <c r="R1206" s="2"/>
      <c r="S1206" s="2"/>
      <c r="T1206" s="2"/>
      <c r="U1206" s="2"/>
      <c r="V1206" s="2"/>
    </row>
    <row r="1207" spans="1:22" x14ac:dyDescent="0.25">
      <c r="A1207" s="80"/>
      <c r="I1207" s="80"/>
      <c r="J1207" s="80"/>
      <c r="O1207" s="54"/>
      <c r="P1207" s="54"/>
      <c r="Q1207" s="2"/>
      <c r="R1207" s="2"/>
      <c r="S1207" s="2"/>
      <c r="T1207" s="2"/>
      <c r="U1207" s="2"/>
      <c r="V1207" s="2"/>
    </row>
    <row r="1208" spans="1:22" x14ac:dyDescent="0.25">
      <c r="A1208" s="80"/>
      <c r="I1208" s="80"/>
      <c r="J1208" s="80"/>
      <c r="O1208" s="54"/>
      <c r="P1208" s="54"/>
      <c r="Q1208" s="2"/>
      <c r="R1208" s="2"/>
      <c r="S1208" s="2"/>
      <c r="T1208" s="2"/>
      <c r="U1208" s="2"/>
      <c r="V1208" s="2"/>
    </row>
    <row r="1209" spans="1:22" x14ac:dyDescent="0.25">
      <c r="A1209" s="80"/>
      <c r="I1209" s="80"/>
      <c r="J1209" s="80"/>
      <c r="O1209" s="54"/>
      <c r="P1209" s="54"/>
      <c r="Q1209" s="2"/>
      <c r="R1209" s="2"/>
      <c r="S1209" s="2"/>
      <c r="T1209" s="2"/>
      <c r="U1209" s="2"/>
      <c r="V1209" s="2"/>
    </row>
    <row r="1210" spans="1:22" x14ac:dyDescent="0.25">
      <c r="A1210" s="80"/>
      <c r="I1210" s="80"/>
      <c r="J1210" s="80"/>
      <c r="O1210" s="54"/>
      <c r="P1210" s="54"/>
      <c r="Q1210" s="2"/>
      <c r="R1210" s="2"/>
      <c r="S1210" s="2"/>
      <c r="T1210" s="2"/>
      <c r="U1210" s="2"/>
      <c r="V1210" s="2"/>
    </row>
    <row r="1211" spans="1:22" x14ac:dyDescent="0.25">
      <c r="A1211" s="80"/>
      <c r="I1211" s="80"/>
      <c r="J1211" s="80"/>
      <c r="O1211" s="54"/>
      <c r="P1211" s="54"/>
      <c r="Q1211" s="2"/>
      <c r="R1211" s="2"/>
      <c r="S1211" s="2"/>
      <c r="T1211" s="2"/>
      <c r="U1211" s="2"/>
      <c r="V1211" s="2"/>
    </row>
    <row r="1212" spans="1:22" x14ac:dyDescent="0.25">
      <c r="A1212" s="80"/>
      <c r="I1212" s="80"/>
      <c r="J1212" s="80"/>
      <c r="O1212" s="54"/>
      <c r="P1212" s="54"/>
      <c r="Q1212" s="2"/>
      <c r="R1212" s="2"/>
      <c r="S1212" s="2"/>
      <c r="T1212" s="2"/>
      <c r="V1212" s="2"/>
    </row>
    <row r="1213" spans="1:22" x14ac:dyDescent="0.25">
      <c r="A1213" s="80"/>
      <c r="I1213" s="80"/>
      <c r="J1213" s="80"/>
      <c r="O1213" s="54"/>
      <c r="P1213" s="54"/>
      <c r="Q1213" s="2"/>
      <c r="R1213" s="2"/>
      <c r="S1213" s="2"/>
      <c r="T1213" s="2"/>
      <c r="U1213" s="2"/>
      <c r="V1213" s="2"/>
    </row>
    <row r="1214" spans="1:22" x14ac:dyDescent="0.25">
      <c r="A1214" s="80"/>
      <c r="I1214" s="80"/>
      <c r="J1214" s="80"/>
      <c r="O1214" s="54"/>
      <c r="P1214" s="54"/>
      <c r="Q1214" s="2"/>
      <c r="R1214" s="2"/>
      <c r="S1214" s="2"/>
      <c r="T1214" s="2"/>
      <c r="U1214" s="2"/>
      <c r="V1214" s="2"/>
    </row>
    <row r="1215" spans="1:22" x14ac:dyDescent="0.25">
      <c r="A1215" s="80"/>
      <c r="I1215" s="80"/>
      <c r="J1215" s="80"/>
      <c r="O1215" s="54"/>
      <c r="P1215" s="54"/>
      <c r="Q1215" s="2"/>
      <c r="R1215" s="2"/>
      <c r="S1215" s="2"/>
      <c r="T1215" s="2"/>
      <c r="U1215" s="2"/>
      <c r="V1215" s="2"/>
    </row>
    <row r="1216" spans="1:22" x14ac:dyDescent="0.25">
      <c r="A1216" s="80"/>
      <c r="I1216" s="80"/>
      <c r="J1216" s="80"/>
      <c r="O1216" s="54"/>
      <c r="P1216" s="54"/>
      <c r="Q1216" s="2"/>
      <c r="R1216" s="2"/>
      <c r="S1216" s="2"/>
      <c r="T1216" s="2"/>
      <c r="U1216" s="2"/>
      <c r="V1216" s="2"/>
    </row>
    <row r="1217" spans="1:22" x14ac:dyDescent="0.25">
      <c r="A1217" s="80"/>
      <c r="I1217" s="80"/>
      <c r="J1217" s="80"/>
      <c r="O1217" s="54"/>
      <c r="P1217" s="54"/>
      <c r="Q1217" s="2"/>
      <c r="R1217" s="2"/>
      <c r="S1217" s="2"/>
      <c r="T1217" s="2"/>
      <c r="U1217" s="2"/>
      <c r="V1217" s="2"/>
    </row>
    <row r="1218" spans="1:22" x14ac:dyDescent="0.25">
      <c r="A1218" s="80"/>
      <c r="I1218" s="80"/>
      <c r="J1218" s="80"/>
      <c r="O1218" s="54"/>
      <c r="P1218" s="54"/>
      <c r="Q1218" s="2"/>
      <c r="R1218" s="2"/>
      <c r="S1218" s="2"/>
      <c r="T1218" s="2"/>
      <c r="U1218" s="2"/>
      <c r="V1218" s="2"/>
    </row>
    <row r="1219" spans="1:22" x14ac:dyDescent="0.25">
      <c r="A1219" s="80"/>
      <c r="I1219" s="80"/>
      <c r="J1219" s="80"/>
      <c r="O1219" s="54"/>
      <c r="P1219" s="54"/>
      <c r="Q1219" s="2"/>
      <c r="R1219" s="2"/>
      <c r="S1219" s="2"/>
      <c r="T1219" s="2"/>
      <c r="U1219" s="2"/>
      <c r="V1219" s="2"/>
    </row>
    <row r="1220" spans="1:22" x14ac:dyDescent="0.25">
      <c r="A1220" s="80"/>
      <c r="I1220" s="80"/>
      <c r="J1220" s="80"/>
      <c r="O1220" s="54"/>
      <c r="P1220" s="54"/>
      <c r="Q1220" s="2"/>
      <c r="R1220" s="2"/>
      <c r="S1220" s="2"/>
      <c r="T1220" s="2"/>
      <c r="U1220" s="2"/>
      <c r="V1220" s="2"/>
    </row>
    <row r="1221" spans="1:22" x14ac:dyDescent="0.25">
      <c r="A1221" s="80"/>
      <c r="I1221" s="80"/>
      <c r="J1221" s="80"/>
      <c r="O1221" s="54"/>
      <c r="P1221" s="54"/>
      <c r="Q1221" s="2"/>
      <c r="R1221" s="2"/>
      <c r="S1221" s="2"/>
      <c r="T1221" s="2"/>
      <c r="U1221" s="2"/>
      <c r="V1221" s="2"/>
    </row>
    <row r="1222" spans="1:22" x14ac:dyDescent="0.25">
      <c r="A1222" s="80"/>
      <c r="I1222" s="80"/>
      <c r="J1222" s="80"/>
      <c r="O1222" s="54"/>
      <c r="P1222" s="54"/>
      <c r="Q1222" s="2"/>
      <c r="R1222" s="2"/>
      <c r="S1222" s="2"/>
      <c r="T1222" s="2"/>
      <c r="U1222" s="2"/>
      <c r="V1222" s="2"/>
    </row>
    <row r="1223" spans="1:22" x14ac:dyDescent="0.25">
      <c r="A1223" s="80"/>
      <c r="J1223" s="80"/>
      <c r="O1223" s="54"/>
      <c r="P1223" s="54"/>
      <c r="Q1223" s="2"/>
      <c r="R1223" s="2"/>
      <c r="S1223" s="2"/>
      <c r="T1223" s="2"/>
      <c r="U1223" s="2"/>
      <c r="V1223" s="2"/>
    </row>
    <row r="1224" spans="1:22" x14ac:dyDescent="0.25">
      <c r="A1224" s="80"/>
      <c r="I1224" s="80"/>
      <c r="J1224" s="80"/>
      <c r="O1224" s="54"/>
      <c r="P1224" s="54"/>
      <c r="Q1224" s="2"/>
      <c r="R1224" s="2"/>
      <c r="S1224" s="2"/>
      <c r="T1224" s="2"/>
      <c r="U1224" s="2"/>
      <c r="V1224" s="2"/>
    </row>
    <row r="1225" spans="1:22" x14ac:dyDescent="0.25">
      <c r="A1225" s="80"/>
      <c r="I1225" s="80"/>
      <c r="J1225" s="80"/>
      <c r="O1225" s="54"/>
      <c r="P1225" s="54"/>
      <c r="Q1225" s="2"/>
      <c r="R1225" s="2"/>
      <c r="S1225" s="2"/>
      <c r="T1225" s="2"/>
      <c r="U1225" s="2"/>
      <c r="V1225" s="2"/>
    </row>
    <row r="1226" spans="1:22" x14ac:dyDescent="0.25">
      <c r="A1226" s="80"/>
      <c r="I1226" s="80"/>
      <c r="J1226" s="80"/>
      <c r="O1226" s="54"/>
      <c r="P1226" s="54"/>
      <c r="Q1226" s="2"/>
      <c r="R1226" s="2"/>
      <c r="S1226" s="2"/>
      <c r="T1226" s="2"/>
    </row>
    <row r="1227" spans="1:22" x14ac:dyDescent="0.25">
      <c r="A1227" s="80"/>
      <c r="I1227" s="80"/>
      <c r="J1227" s="80"/>
      <c r="O1227" s="54"/>
      <c r="P1227" s="54"/>
      <c r="Q1227" s="2"/>
      <c r="R1227" s="2"/>
      <c r="S1227" s="2"/>
      <c r="T1227" s="2"/>
      <c r="U1227" s="2"/>
      <c r="V1227" s="2"/>
    </row>
    <row r="1228" spans="1:22" x14ac:dyDescent="0.25">
      <c r="A1228" s="80"/>
      <c r="I1228" s="80"/>
      <c r="J1228" s="80"/>
      <c r="O1228" s="54"/>
      <c r="P1228" s="54"/>
      <c r="Q1228" s="2"/>
      <c r="R1228" s="2"/>
      <c r="S1228" s="2"/>
      <c r="T1228" s="2"/>
      <c r="U1228" s="2"/>
      <c r="V1228" s="2"/>
    </row>
    <row r="1229" spans="1:22" x14ac:dyDescent="0.25">
      <c r="A1229" s="80"/>
      <c r="I1229" s="80"/>
      <c r="J1229" s="80"/>
      <c r="O1229" s="54"/>
      <c r="P1229" s="54"/>
      <c r="Q1229" s="2"/>
      <c r="R1229" s="2"/>
      <c r="S1229" s="2"/>
      <c r="T1229" s="2"/>
      <c r="V1229" s="2"/>
    </row>
    <row r="1230" spans="1:22" x14ac:dyDescent="0.25">
      <c r="A1230" s="80"/>
      <c r="I1230" s="80"/>
      <c r="J1230" s="80"/>
      <c r="O1230" s="54"/>
      <c r="P1230" s="54"/>
      <c r="Q1230" s="2"/>
      <c r="R1230" s="2"/>
      <c r="S1230" s="2"/>
      <c r="T1230" s="2"/>
      <c r="U1230" s="2"/>
      <c r="V1230" s="2"/>
    </row>
    <row r="1231" spans="1:22" x14ac:dyDescent="0.25">
      <c r="A1231" s="80"/>
      <c r="I1231" s="80"/>
      <c r="J1231" s="80"/>
      <c r="O1231" s="54"/>
      <c r="P1231" s="54"/>
      <c r="Q1231" s="2"/>
      <c r="R1231" s="2"/>
      <c r="S1231" s="2"/>
      <c r="T1231" s="2"/>
      <c r="U1231" s="2"/>
      <c r="V1231" s="2"/>
    </row>
    <row r="1232" spans="1:22" x14ac:dyDescent="0.25">
      <c r="A1232" s="80"/>
      <c r="I1232" s="80"/>
      <c r="J1232" s="80"/>
      <c r="O1232" s="54"/>
      <c r="P1232" s="54"/>
      <c r="Q1232" s="2"/>
      <c r="R1232" s="2"/>
      <c r="S1232" s="2"/>
      <c r="T1232" s="2"/>
      <c r="U1232" s="2"/>
      <c r="V1232" s="2"/>
    </row>
    <row r="1233" spans="1:22" x14ac:dyDescent="0.25">
      <c r="A1233" s="80"/>
      <c r="I1233" s="80"/>
      <c r="J1233" s="80"/>
      <c r="O1233" s="54"/>
      <c r="P1233" s="54"/>
      <c r="Q1233" s="2"/>
      <c r="R1233" s="2"/>
      <c r="S1233" s="2"/>
      <c r="T1233" s="2"/>
      <c r="V1233" s="2"/>
    </row>
    <row r="1234" spans="1:22" x14ac:dyDescent="0.25">
      <c r="A1234" s="80"/>
      <c r="I1234" s="80"/>
      <c r="J1234" s="80"/>
      <c r="O1234" s="54"/>
      <c r="P1234" s="54"/>
      <c r="Q1234" s="2"/>
      <c r="R1234" s="2"/>
      <c r="S1234" s="2"/>
      <c r="T1234" s="2"/>
      <c r="U1234" s="2"/>
      <c r="V1234" s="2"/>
    </row>
    <row r="1235" spans="1:22" x14ac:dyDescent="0.25">
      <c r="A1235" s="80"/>
      <c r="I1235" s="80"/>
      <c r="J1235" s="80"/>
      <c r="O1235" s="54"/>
      <c r="P1235" s="54"/>
      <c r="Q1235" s="2"/>
      <c r="R1235" s="2"/>
    </row>
    <row r="1236" spans="1:22" x14ac:dyDescent="0.25">
      <c r="A1236" s="80"/>
      <c r="I1236" s="80"/>
      <c r="J1236" s="80"/>
      <c r="O1236" s="54"/>
      <c r="P1236" s="54"/>
      <c r="Q1236" s="2"/>
      <c r="R1236" s="2"/>
      <c r="S1236" s="2"/>
      <c r="T1236" s="2"/>
      <c r="U1236" s="2"/>
      <c r="V1236" s="2"/>
    </row>
    <row r="1237" spans="1:22" x14ac:dyDescent="0.25">
      <c r="A1237" s="80"/>
      <c r="I1237" s="80"/>
      <c r="J1237" s="80"/>
      <c r="O1237" s="54"/>
      <c r="P1237" s="54"/>
      <c r="Q1237" s="2"/>
      <c r="R1237" s="2"/>
      <c r="S1237" s="2"/>
      <c r="T1237" s="2"/>
      <c r="U1237" s="2"/>
      <c r="V1237" s="2"/>
    </row>
    <row r="1238" spans="1:22" x14ac:dyDescent="0.25">
      <c r="A1238" s="80"/>
      <c r="I1238" s="80"/>
      <c r="J1238" s="80"/>
      <c r="O1238" s="54"/>
      <c r="P1238" s="54"/>
      <c r="Q1238" s="2"/>
      <c r="R1238" s="2"/>
      <c r="S1238" s="2"/>
      <c r="T1238" s="2"/>
      <c r="U1238" s="2"/>
      <c r="V1238" s="2"/>
    </row>
    <row r="1239" spans="1:22" x14ac:dyDescent="0.25">
      <c r="A1239" s="80"/>
      <c r="I1239" s="80"/>
      <c r="J1239" s="80"/>
      <c r="O1239" s="54"/>
      <c r="P1239" s="54"/>
      <c r="Q1239" s="2"/>
      <c r="R1239" s="2"/>
      <c r="S1239" s="2"/>
      <c r="T1239" s="2"/>
      <c r="U1239" s="2"/>
    </row>
    <row r="1240" spans="1:22" x14ac:dyDescent="0.25">
      <c r="A1240" s="80"/>
      <c r="I1240" s="80"/>
      <c r="J1240" s="80"/>
      <c r="O1240" s="54"/>
      <c r="P1240" s="54"/>
      <c r="Q1240" s="2"/>
      <c r="R1240" s="2"/>
      <c r="S1240" s="2"/>
      <c r="T1240" s="2"/>
      <c r="U1240" s="2"/>
      <c r="V1240" s="2"/>
    </row>
    <row r="1241" spans="1:22" x14ac:dyDescent="0.25">
      <c r="A1241" s="80"/>
      <c r="I1241" s="80"/>
      <c r="J1241" s="80"/>
      <c r="O1241" s="54"/>
      <c r="P1241" s="54"/>
      <c r="Q1241" s="2"/>
      <c r="R1241" s="2"/>
      <c r="S1241" s="2"/>
      <c r="T1241" s="2"/>
    </row>
    <row r="1242" spans="1:22" x14ac:dyDescent="0.25">
      <c r="A1242" s="80"/>
      <c r="I1242" s="80"/>
      <c r="J1242" s="80"/>
      <c r="O1242" s="54"/>
      <c r="P1242" s="54"/>
      <c r="Q1242" s="2"/>
      <c r="R1242" s="2"/>
      <c r="S1242" s="2"/>
      <c r="T1242" s="2"/>
      <c r="U1242" s="2"/>
      <c r="V1242" s="2"/>
    </row>
    <row r="1243" spans="1:22" x14ac:dyDescent="0.25">
      <c r="A1243" s="80"/>
      <c r="J1243" s="80"/>
      <c r="O1243" s="54"/>
      <c r="P1243" s="54"/>
      <c r="Q1243" s="2"/>
      <c r="R1243" s="2"/>
      <c r="S1243" s="2"/>
      <c r="T1243" s="2"/>
      <c r="V1243" s="2"/>
    </row>
    <row r="1244" spans="1:22" x14ac:dyDescent="0.25">
      <c r="A1244" s="80"/>
      <c r="I1244" s="80"/>
      <c r="J1244" s="80"/>
      <c r="O1244" s="54"/>
      <c r="P1244" s="54"/>
      <c r="Q1244" s="2"/>
      <c r="R1244" s="2"/>
      <c r="S1244" s="2"/>
      <c r="T1244" s="2"/>
      <c r="U1244" s="2"/>
      <c r="V1244" s="2"/>
    </row>
    <row r="1245" spans="1:22" x14ac:dyDescent="0.25">
      <c r="A1245" s="80"/>
      <c r="I1245" s="80"/>
      <c r="J1245" s="80"/>
      <c r="O1245" s="54"/>
      <c r="P1245" s="54"/>
      <c r="Q1245" s="2"/>
      <c r="R1245" s="2"/>
      <c r="S1245" s="2"/>
      <c r="T1245" s="2"/>
      <c r="U1245" s="2"/>
      <c r="V1245" s="2"/>
    </row>
    <row r="1246" spans="1:22" x14ac:dyDescent="0.25">
      <c r="A1246" s="80"/>
      <c r="I1246" s="80"/>
      <c r="J1246" s="80"/>
      <c r="O1246" s="54"/>
      <c r="P1246" s="54"/>
      <c r="Q1246" s="2"/>
      <c r="R1246" s="2"/>
      <c r="S1246" s="2"/>
      <c r="T1246" s="2"/>
      <c r="V1246" s="2"/>
    </row>
    <row r="1247" spans="1:22" x14ac:dyDescent="0.25">
      <c r="A1247" s="80"/>
      <c r="I1247" s="80"/>
      <c r="J1247" s="80"/>
      <c r="O1247" s="54"/>
      <c r="P1247" s="54"/>
      <c r="Q1247" s="2"/>
      <c r="R1247" s="2"/>
      <c r="S1247" s="2"/>
      <c r="T1247" s="2"/>
      <c r="U1247" s="2"/>
      <c r="V1247" s="2"/>
    </row>
    <row r="1248" spans="1:22" x14ac:dyDescent="0.25">
      <c r="A1248" s="80"/>
      <c r="I1248" s="80"/>
      <c r="J1248" s="80"/>
      <c r="O1248" s="54"/>
      <c r="P1248" s="54"/>
      <c r="Q1248" s="2"/>
      <c r="R1248" s="2"/>
      <c r="S1248" s="2"/>
      <c r="T1248" s="2"/>
      <c r="U1248" s="2"/>
    </row>
    <row r="1249" spans="1:22" x14ac:dyDescent="0.25">
      <c r="A1249" s="80"/>
      <c r="I1249" s="80"/>
      <c r="J1249" s="80"/>
      <c r="O1249" s="54"/>
      <c r="R1249" s="2"/>
      <c r="S1249" s="2"/>
      <c r="T1249" s="2"/>
      <c r="U1249" s="2"/>
    </row>
    <row r="1250" spans="1:22" x14ac:dyDescent="0.25">
      <c r="A1250" s="80"/>
      <c r="I1250" s="80"/>
      <c r="J1250" s="80"/>
      <c r="O1250" s="54"/>
      <c r="P1250" s="54"/>
      <c r="Q1250" s="2"/>
      <c r="R1250" s="2"/>
      <c r="S1250" s="2"/>
      <c r="T1250" s="2"/>
      <c r="U1250" s="2"/>
    </row>
    <row r="1251" spans="1:22" x14ac:dyDescent="0.25">
      <c r="A1251" s="80"/>
      <c r="I1251" s="80"/>
      <c r="J1251" s="80"/>
      <c r="O1251" s="54"/>
      <c r="P1251" s="54"/>
      <c r="Q1251" s="2"/>
      <c r="R1251" s="2"/>
      <c r="S1251" s="2"/>
      <c r="T1251" s="2"/>
      <c r="U1251" s="2"/>
      <c r="V1251" s="2"/>
    </row>
    <row r="1252" spans="1:22" x14ac:dyDescent="0.25">
      <c r="A1252" s="80"/>
      <c r="I1252" s="80"/>
      <c r="J1252" s="80"/>
      <c r="O1252" s="54"/>
      <c r="P1252" s="54"/>
      <c r="Q1252" s="2"/>
      <c r="R1252" s="2"/>
      <c r="S1252" s="2"/>
      <c r="T1252" s="2"/>
      <c r="U1252" s="2"/>
      <c r="V1252" s="2"/>
    </row>
    <row r="1253" spans="1:22" x14ac:dyDescent="0.25">
      <c r="A1253" s="80"/>
      <c r="I1253" s="80"/>
      <c r="J1253" s="80"/>
      <c r="O1253" s="54"/>
      <c r="P1253" s="54"/>
      <c r="Q1253" s="2"/>
      <c r="R1253" s="2"/>
      <c r="S1253" s="2"/>
      <c r="T1253" s="2"/>
      <c r="U1253" s="2"/>
      <c r="V1253" s="2"/>
    </row>
    <row r="1254" spans="1:22" x14ac:dyDescent="0.25">
      <c r="A1254" s="80"/>
      <c r="J1254" s="80"/>
      <c r="O1254" s="54"/>
      <c r="P1254" s="54"/>
      <c r="Q1254" s="2"/>
      <c r="R1254" s="2"/>
      <c r="S1254" s="2"/>
      <c r="T1254" s="2"/>
      <c r="U1254" s="2"/>
      <c r="V1254" s="2"/>
    </row>
    <row r="1255" spans="1:22" x14ac:dyDescent="0.25">
      <c r="A1255" s="80"/>
      <c r="I1255" s="80"/>
      <c r="J1255" s="80"/>
      <c r="O1255" s="54"/>
      <c r="P1255" s="54"/>
      <c r="Q1255" s="2"/>
      <c r="R1255" s="2"/>
      <c r="S1255" s="2"/>
      <c r="T1255" s="2"/>
      <c r="U1255" s="2"/>
      <c r="V1255" s="2"/>
    </row>
    <row r="1256" spans="1:22" x14ac:dyDescent="0.25">
      <c r="A1256" s="80"/>
      <c r="I1256" s="80"/>
      <c r="J1256" s="80"/>
      <c r="O1256" s="54"/>
      <c r="P1256" s="54"/>
      <c r="Q1256" s="2"/>
      <c r="R1256" s="2"/>
      <c r="S1256" s="2"/>
      <c r="T1256" s="2"/>
      <c r="U1256" s="2"/>
      <c r="V1256" s="2"/>
    </row>
    <row r="1257" spans="1:22" x14ac:dyDescent="0.25">
      <c r="A1257" s="80"/>
      <c r="I1257" s="80"/>
      <c r="J1257" s="80"/>
      <c r="O1257" s="54"/>
      <c r="P1257" s="54"/>
      <c r="Q1257" s="2"/>
      <c r="R1257" s="2"/>
      <c r="S1257" s="2"/>
      <c r="T1257" s="2"/>
      <c r="U1257" s="2"/>
      <c r="V1257" s="2"/>
    </row>
    <row r="1258" spans="1:22" x14ac:dyDescent="0.25">
      <c r="A1258" s="80"/>
      <c r="I1258" s="80"/>
      <c r="J1258" s="80"/>
      <c r="O1258" s="54"/>
      <c r="P1258" s="54"/>
      <c r="Q1258" s="2"/>
      <c r="R1258" s="2"/>
      <c r="S1258" s="2"/>
      <c r="T1258" s="2"/>
      <c r="U1258" s="2"/>
      <c r="V1258" s="2"/>
    </row>
    <row r="1259" spans="1:22" x14ac:dyDescent="0.25">
      <c r="A1259" s="80"/>
      <c r="I1259" s="80"/>
      <c r="J1259" s="80"/>
      <c r="O1259" s="54"/>
      <c r="P1259" s="54"/>
      <c r="Q1259" s="2"/>
      <c r="R1259" s="2"/>
      <c r="S1259" s="2"/>
      <c r="T1259" s="2"/>
      <c r="U1259" s="2"/>
      <c r="V1259" s="2"/>
    </row>
    <row r="1260" spans="1:22" x14ac:dyDescent="0.25">
      <c r="A1260" s="80"/>
      <c r="I1260" s="80"/>
      <c r="J1260" s="80"/>
      <c r="O1260" s="54"/>
      <c r="P1260" s="54"/>
      <c r="Q1260" s="2"/>
      <c r="R1260" s="2"/>
      <c r="S1260" s="2"/>
      <c r="T1260" s="2"/>
      <c r="U1260" s="2"/>
      <c r="V1260" s="2"/>
    </row>
    <row r="1261" spans="1:22" x14ac:dyDescent="0.25">
      <c r="A1261" s="80"/>
      <c r="I1261" s="80"/>
      <c r="J1261" s="80"/>
      <c r="O1261" s="54"/>
      <c r="P1261" s="54"/>
      <c r="Q1261" s="2"/>
      <c r="R1261" s="2"/>
      <c r="S1261" s="2"/>
      <c r="T1261" s="2"/>
      <c r="U1261" s="2"/>
      <c r="V1261" s="2"/>
    </row>
    <row r="1262" spans="1:22" x14ac:dyDescent="0.25">
      <c r="A1262" s="80"/>
      <c r="I1262" s="80"/>
      <c r="J1262" s="80"/>
      <c r="O1262" s="54"/>
      <c r="P1262" s="54"/>
      <c r="Q1262" s="2"/>
      <c r="R1262" s="2"/>
      <c r="S1262" s="2"/>
      <c r="T1262" s="2"/>
      <c r="U1262" s="2"/>
      <c r="V1262" s="2"/>
    </row>
    <row r="1263" spans="1:22" x14ac:dyDescent="0.25">
      <c r="A1263" s="80"/>
      <c r="I1263" s="80"/>
      <c r="J1263" s="80"/>
      <c r="O1263" s="54"/>
      <c r="P1263" s="54"/>
      <c r="Q1263" s="2"/>
      <c r="R1263" s="2"/>
      <c r="S1263" s="2"/>
      <c r="T1263" s="2"/>
      <c r="U1263" s="2"/>
      <c r="V1263" s="2"/>
    </row>
    <row r="1264" spans="1:22" x14ac:dyDescent="0.25">
      <c r="A1264" s="80"/>
      <c r="I1264" s="80"/>
      <c r="J1264" s="80"/>
      <c r="O1264" s="54"/>
      <c r="P1264" s="54"/>
      <c r="Q1264" s="2"/>
      <c r="R1264" s="2"/>
      <c r="S1264" s="2"/>
      <c r="T1264" s="2"/>
    </row>
    <row r="1265" spans="1:22" x14ac:dyDescent="0.25">
      <c r="A1265" s="80"/>
      <c r="I1265" s="80"/>
      <c r="J1265" s="80"/>
      <c r="O1265" s="54"/>
      <c r="P1265" s="54"/>
      <c r="Q1265" s="2"/>
      <c r="R1265" s="2"/>
      <c r="S1265" s="2"/>
      <c r="T1265" s="2"/>
    </row>
    <row r="1266" spans="1:22" x14ac:dyDescent="0.25">
      <c r="A1266" s="80"/>
      <c r="I1266" s="80"/>
      <c r="J1266" s="80"/>
      <c r="O1266" s="54"/>
      <c r="P1266" s="54"/>
      <c r="Q1266" s="2"/>
      <c r="R1266" s="2"/>
      <c r="S1266" s="2"/>
      <c r="T1266" s="2"/>
    </row>
    <row r="1267" spans="1:22" x14ac:dyDescent="0.25">
      <c r="A1267" s="80"/>
      <c r="I1267" s="80"/>
      <c r="J1267" s="80"/>
      <c r="O1267" s="54"/>
      <c r="P1267" s="54"/>
      <c r="Q1267" s="2"/>
      <c r="R1267" s="2"/>
      <c r="S1267" s="2"/>
      <c r="T1267" s="2"/>
    </row>
    <row r="1268" spans="1:22" x14ac:dyDescent="0.25">
      <c r="A1268" s="80"/>
      <c r="J1268" s="80"/>
      <c r="O1268" s="54"/>
      <c r="P1268" s="54"/>
      <c r="Q1268" s="2"/>
      <c r="R1268" s="2"/>
      <c r="S1268" s="2"/>
      <c r="T1268" s="2"/>
    </row>
    <row r="1269" spans="1:22" x14ac:dyDescent="0.25">
      <c r="A1269" s="80"/>
      <c r="I1269" s="80"/>
      <c r="J1269" s="80"/>
      <c r="O1269" s="54"/>
      <c r="P1269" s="54"/>
      <c r="Q1269" s="2"/>
      <c r="R1269" s="2"/>
      <c r="S1269" s="2"/>
      <c r="T1269" s="2"/>
      <c r="U1269" s="2"/>
      <c r="V1269" s="2"/>
    </row>
    <row r="1270" spans="1:22" x14ac:dyDescent="0.25">
      <c r="A1270" s="80"/>
      <c r="I1270" s="80"/>
      <c r="J1270" s="80"/>
      <c r="O1270" s="54"/>
      <c r="P1270" s="54"/>
      <c r="Q1270" s="2"/>
      <c r="R1270" s="2"/>
      <c r="S1270" s="2"/>
      <c r="T1270" s="2"/>
      <c r="U1270" s="2"/>
      <c r="V1270" s="2"/>
    </row>
    <row r="1271" spans="1:22" x14ac:dyDescent="0.25">
      <c r="A1271" s="80"/>
      <c r="I1271" s="80"/>
      <c r="J1271" s="80"/>
      <c r="O1271" s="54"/>
      <c r="P1271" s="54"/>
      <c r="Q1271" s="2"/>
      <c r="R1271" s="2"/>
      <c r="S1271" s="2"/>
      <c r="T1271" s="2"/>
      <c r="U1271" s="2"/>
      <c r="V1271" s="2"/>
    </row>
    <row r="1272" spans="1:22" x14ac:dyDescent="0.25">
      <c r="A1272" s="80"/>
      <c r="I1272" s="80"/>
      <c r="J1272" s="80"/>
      <c r="O1272" s="54"/>
      <c r="P1272" s="54"/>
      <c r="Q1272" s="2"/>
      <c r="R1272" s="2"/>
      <c r="S1272" s="2"/>
      <c r="T1272" s="2"/>
      <c r="U1272" s="2"/>
      <c r="V1272" s="2"/>
    </row>
    <row r="1273" spans="1:22" x14ac:dyDescent="0.25">
      <c r="A1273" s="80"/>
      <c r="I1273" s="80"/>
      <c r="J1273" s="80"/>
      <c r="O1273" s="54"/>
      <c r="P1273" s="54"/>
      <c r="Q1273" s="2"/>
      <c r="R1273" s="2"/>
      <c r="S1273" s="2"/>
      <c r="T1273" s="2"/>
      <c r="U1273" s="2"/>
      <c r="V1273" s="2"/>
    </row>
    <row r="1274" spans="1:22" x14ac:dyDescent="0.25">
      <c r="A1274" s="80"/>
      <c r="I1274" s="80"/>
      <c r="J1274" s="80"/>
      <c r="O1274" s="54"/>
      <c r="P1274" s="54"/>
      <c r="Q1274" s="2"/>
      <c r="R1274" s="2"/>
      <c r="S1274" s="2"/>
      <c r="T1274" s="2"/>
      <c r="U1274" s="2"/>
      <c r="V1274" s="2"/>
    </row>
    <row r="1275" spans="1:22" x14ac:dyDescent="0.25">
      <c r="A1275" s="80"/>
      <c r="I1275" s="80"/>
      <c r="J1275" s="80"/>
      <c r="O1275" s="54"/>
      <c r="P1275" s="54"/>
      <c r="Q1275" s="2"/>
      <c r="R1275" s="2"/>
      <c r="S1275" s="2"/>
      <c r="T1275" s="2"/>
      <c r="U1275" s="2"/>
      <c r="V1275" s="2"/>
    </row>
    <row r="1276" spans="1:22" x14ac:dyDescent="0.25">
      <c r="A1276" s="80"/>
      <c r="I1276" s="80"/>
      <c r="J1276" s="80"/>
      <c r="O1276" s="54"/>
      <c r="P1276" s="54"/>
      <c r="Q1276" s="2"/>
      <c r="R1276" s="2"/>
      <c r="S1276" s="2"/>
      <c r="T1276" s="2"/>
      <c r="U1276" s="2"/>
      <c r="V1276" s="2"/>
    </row>
    <row r="1277" spans="1:22" x14ac:dyDescent="0.25">
      <c r="A1277" s="80"/>
      <c r="I1277" s="80"/>
      <c r="J1277" s="80"/>
      <c r="O1277" s="54"/>
      <c r="P1277" s="54"/>
      <c r="Q1277" s="2"/>
      <c r="R1277" s="2"/>
      <c r="S1277" s="2"/>
      <c r="T1277" s="2"/>
      <c r="U1277" s="2"/>
      <c r="V1277" s="2"/>
    </row>
    <row r="1278" spans="1:22" x14ac:dyDescent="0.25">
      <c r="A1278" s="80"/>
      <c r="I1278" s="80"/>
      <c r="J1278" s="80"/>
      <c r="O1278" s="54"/>
      <c r="P1278" s="54"/>
      <c r="Q1278" s="2"/>
      <c r="R1278" s="2"/>
      <c r="S1278" s="2"/>
      <c r="T1278" s="2"/>
    </row>
    <row r="1279" spans="1:22" x14ac:dyDescent="0.25">
      <c r="A1279" s="80"/>
      <c r="I1279" s="80"/>
      <c r="J1279" s="80"/>
      <c r="O1279" s="54"/>
      <c r="P1279" s="54"/>
      <c r="Q1279" s="2"/>
      <c r="R1279" s="2"/>
      <c r="S1279" s="2"/>
      <c r="T1279" s="2"/>
    </row>
    <row r="1280" spans="1:22" x14ac:dyDescent="0.25">
      <c r="A1280" s="80"/>
      <c r="I1280" s="80"/>
      <c r="J1280" s="80"/>
      <c r="O1280" s="54"/>
      <c r="P1280" s="54"/>
      <c r="Q1280" s="2"/>
      <c r="R1280" s="2"/>
      <c r="S1280" s="2"/>
      <c r="T1280" s="2"/>
    </row>
    <row r="1281" spans="1:22" x14ac:dyDescent="0.25">
      <c r="A1281" s="80"/>
      <c r="I1281" s="80"/>
      <c r="J1281" s="80"/>
      <c r="O1281" s="54"/>
      <c r="P1281" s="54"/>
      <c r="Q1281" s="2"/>
      <c r="R1281" s="2"/>
      <c r="S1281" s="2"/>
      <c r="T1281" s="2"/>
    </row>
    <row r="1282" spans="1:22" x14ac:dyDescent="0.25">
      <c r="A1282" s="80"/>
      <c r="I1282" s="80"/>
      <c r="J1282" s="80"/>
      <c r="O1282" s="54"/>
      <c r="P1282" s="54"/>
      <c r="Q1282" s="2"/>
      <c r="R1282" s="2"/>
      <c r="S1282" s="2"/>
      <c r="T1282" s="2"/>
    </row>
    <row r="1283" spans="1:22" x14ac:dyDescent="0.25">
      <c r="A1283" s="80"/>
      <c r="I1283" s="80"/>
      <c r="J1283" s="80"/>
      <c r="O1283" s="54"/>
      <c r="P1283" s="54"/>
      <c r="Q1283" s="2"/>
      <c r="R1283" s="2"/>
      <c r="S1283" s="2"/>
      <c r="T1283" s="2"/>
    </row>
    <row r="1284" spans="1:22" x14ac:dyDescent="0.25">
      <c r="A1284" s="80"/>
      <c r="I1284" s="80"/>
      <c r="J1284" s="80"/>
      <c r="O1284" s="54"/>
      <c r="P1284" s="54"/>
      <c r="Q1284" s="2"/>
      <c r="R1284" s="2"/>
      <c r="S1284" s="2"/>
      <c r="T1284" s="2"/>
    </row>
    <row r="1285" spans="1:22" x14ac:dyDescent="0.25">
      <c r="A1285" s="80"/>
      <c r="I1285" s="80"/>
      <c r="J1285" s="80"/>
      <c r="O1285" s="54"/>
      <c r="P1285" s="54"/>
      <c r="Q1285" s="2"/>
      <c r="R1285" s="2"/>
      <c r="S1285" s="2"/>
      <c r="T1285" s="2"/>
    </row>
    <row r="1286" spans="1:22" x14ac:dyDescent="0.25">
      <c r="A1286" s="80"/>
      <c r="I1286" s="80"/>
      <c r="J1286" s="80"/>
      <c r="O1286" s="54"/>
      <c r="P1286" s="54"/>
      <c r="Q1286" s="2"/>
      <c r="R1286" s="2"/>
      <c r="S1286" s="2"/>
      <c r="T1286" s="2"/>
    </row>
    <row r="1287" spans="1:22" x14ac:dyDescent="0.25">
      <c r="A1287" s="80"/>
      <c r="I1287" s="80"/>
      <c r="J1287" s="80"/>
      <c r="O1287" s="54"/>
      <c r="P1287" s="54"/>
      <c r="Q1287" s="2"/>
      <c r="R1287" s="2"/>
      <c r="S1287" s="2"/>
      <c r="T1287" s="2"/>
    </row>
    <row r="1288" spans="1:22" x14ac:dyDescent="0.25">
      <c r="A1288" s="80"/>
      <c r="I1288" s="80"/>
      <c r="J1288" s="80"/>
      <c r="O1288" s="54"/>
      <c r="P1288" s="54"/>
      <c r="Q1288" s="2"/>
      <c r="R1288" s="2"/>
      <c r="S1288" s="2"/>
      <c r="T1288" s="2"/>
    </row>
    <row r="1289" spans="1:22" x14ac:dyDescent="0.25">
      <c r="A1289" s="80"/>
      <c r="I1289" s="80"/>
      <c r="J1289" s="80"/>
      <c r="O1289" s="54"/>
      <c r="P1289" s="54"/>
      <c r="Q1289" s="2"/>
      <c r="R1289" s="2"/>
      <c r="S1289" s="2"/>
      <c r="T1289" s="2"/>
      <c r="U1289" s="2"/>
      <c r="V1289" s="2"/>
    </row>
    <row r="1290" spans="1:22" x14ac:dyDescent="0.25">
      <c r="A1290" s="80"/>
      <c r="I1290" s="80"/>
      <c r="J1290" s="80"/>
      <c r="O1290" s="54"/>
      <c r="P1290" s="54"/>
      <c r="Q1290" s="2"/>
      <c r="R1290" s="2"/>
      <c r="S1290" s="2"/>
      <c r="T1290" s="2"/>
      <c r="U1290" s="2"/>
      <c r="V1290" s="2"/>
    </row>
    <row r="1291" spans="1:22" x14ac:dyDescent="0.25">
      <c r="A1291" s="80"/>
      <c r="I1291" s="80"/>
      <c r="J1291" s="80"/>
      <c r="O1291" s="54"/>
      <c r="P1291" s="54"/>
      <c r="Q1291" s="2"/>
      <c r="R1291" s="2"/>
      <c r="S1291" s="2"/>
      <c r="T1291" s="2"/>
      <c r="U1291" s="2"/>
      <c r="V1291" s="2"/>
    </row>
    <row r="1292" spans="1:22" x14ac:dyDescent="0.25">
      <c r="A1292" s="80"/>
      <c r="J1292" s="80"/>
      <c r="O1292" s="54"/>
      <c r="P1292" s="54"/>
      <c r="Q1292" s="2"/>
      <c r="R1292" s="2"/>
      <c r="S1292" s="2"/>
      <c r="T1292" s="2"/>
      <c r="U1292" s="2"/>
      <c r="V1292" s="2"/>
    </row>
    <row r="1293" spans="1:22" x14ac:dyDescent="0.25">
      <c r="A1293" s="80"/>
      <c r="I1293" s="80"/>
      <c r="J1293" s="80"/>
      <c r="O1293" s="54"/>
      <c r="P1293" s="54"/>
      <c r="Q1293" s="2"/>
      <c r="R1293" s="2"/>
      <c r="S1293" s="2"/>
      <c r="T1293" s="2"/>
      <c r="U1293" s="2"/>
      <c r="V1293" s="2"/>
    </row>
    <row r="1294" spans="1:22" x14ac:dyDescent="0.25">
      <c r="A1294" s="80"/>
      <c r="I1294" s="80"/>
      <c r="J1294" s="80"/>
      <c r="O1294" s="54"/>
      <c r="Q1294" s="2"/>
      <c r="R1294" s="2"/>
      <c r="S1294" s="2"/>
      <c r="T1294" s="2"/>
      <c r="U1294" s="2"/>
      <c r="V1294" s="2"/>
    </row>
    <row r="1295" spans="1:22" x14ac:dyDescent="0.25">
      <c r="A1295" s="80"/>
      <c r="I1295" s="80"/>
      <c r="J1295" s="80"/>
      <c r="O1295" s="54"/>
      <c r="P1295" s="54"/>
      <c r="Q1295" s="2"/>
      <c r="R1295" s="2"/>
      <c r="S1295" s="2"/>
      <c r="T1295" s="2"/>
      <c r="U1295" s="2"/>
      <c r="V1295" s="2"/>
    </row>
    <row r="1296" spans="1:22" x14ac:dyDescent="0.25">
      <c r="A1296" s="80"/>
      <c r="I1296" s="80"/>
      <c r="J1296" s="80"/>
      <c r="O1296" s="54"/>
      <c r="S1296" s="2"/>
      <c r="T1296" s="2"/>
    </row>
    <row r="1297" spans="1:22" x14ac:dyDescent="0.25">
      <c r="A1297" s="80"/>
      <c r="I1297" s="80"/>
      <c r="J1297" s="80"/>
      <c r="O1297" s="54"/>
      <c r="S1297" s="2"/>
      <c r="T1297" s="2"/>
    </row>
    <row r="1298" spans="1:22" x14ac:dyDescent="0.25">
      <c r="A1298" s="80"/>
      <c r="I1298" s="80"/>
      <c r="J1298" s="80"/>
      <c r="O1298" s="54"/>
      <c r="P1298" s="54"/>
      <c r="Q1298" s="2"/>
      <c r="R1298" s="2"/>
      <c r="U1298" s="2"/>
      <c r="V1298" s="2"/>
    </row>
    <row r="1299" spans="1:22" x14ac:dyDescent="0.25">
      <c r="A1299" s="80"/>
      <c r="I1299" s="80"/>
      <c r="J1299" s="80"/>
      <c r="O1299" s="54"/>
      <c r="P1299" s="54"/>
      <c r="Q1299" s="2"/>
      <c r="R1299" s="2"/>
      <c r="S1299" s="2"/>
      <c r="T1299" s="2"/>
      <c r="U1299" s="2"/>
      <c r="V1299" s="2"/>
    </row>
    <row r="1300" spans="1:22" x14ac:dyDescent="0.25">
      <c r="A1300" s="80"/>
      <c r="I1300" s="80"/>
      <c r="J1300" s="80"/>
      <c r="O1300" s="54"/>
      <c r="P1300" s="54"/>
      <c r="Q1300" s="2"/>
      <c r="R1300" s="2"/>
      <c r="S1300" s="2"/>
      <c r="T1300" s="2"/>
      <c r="U1300" s="2"/>
      <c r="V1300" s="2"/>
    </row>
    <row r="1301" spans="1:22" x14ac:dyDescent="0.25">
      <c r="A1301" s="80"/>
      <c r="I1301" s="80"/>
      <c r="J1301" s="80"/>
      <c r="O1301" s="54"/>
      <c r="P1301" s="54"/>
      <c r="Q1301" s="2"/>
      <c r="R1301" s="2"/>
      <c r="S1301" s="2"/>
      <c r="T1301" s="2"/>
      <c r="U1301" s="2"/>
      <c r="V1301" s="2"/>
    </row>
    <row r="1302" spans="1:22" x14ac:dyDescent="0.25">
      <c r="A1302" s="80"/>
      <c r="I1302" s="80"/>
      <c r="J1302" s="80"/>
      <c r="O1302" s="54"/>
      <c r="P1302" s="54"/>
      <c r="Q1302" s="2"/>
      <c r="R1302" s="2"/>
      <c r="S1302" s="2"/>
      <c r="T1302" s="2"/>
      <c r="U1302" s="2"/>
      <c r="V1302" s="2"/>
    </row>
    <row r="1303" spans="1:22" x14ac:dyDescent="0.25">
      <c r="A1303" s="80"/>
      <c r="I1303" s="80"/>
      <c r="J1303" s="80"/>
      <c r="O1303" s="54"/>
      <c r="P1303" s="54"/>
      <c r="Q1303" s="2"/>
      <c r="R1303" s="2"/>
      <c r="S1303" s="2"/>
      <c r="T1303" s="2"/>
      <c r="U1303" s="2"/>
    </row>
    <row r="1304" spans="1:22" x14ac:dyDescent="0.25">
      <c r="A1304" s="80"/>
      <c r="I1304" s="80"/>
      <c r="J1304" s="80"/>
      <c r="O1304" s="54"/>
      <c r="P1304" s="54"/>
      <c r="R1304" s="2"/>
      <c r="S1304" s="2"/>
      <c r="T1304" s="2"/>
      <c r="U1304" s="2"/>
    </row>
    <row r="1305" spans="1:22" x14ac:dyDescent="0.25">
      <c r="A1305" s="80"/>
      <c r="I1305" s="80"/>
      <c r="J1305" s="80"/>
      <c r="O1305" s="54"/>
      <c r="P1305" s="54"/>
      <c r="S1305" s="2"/>
      <c r="T1305" s="2"/>
      <c r="U1305" s="2"/>
    </row>
    <row r="1306" spans="1:22" x14ac:dyDescent="0.25">
      <c r="A1306" s="80"/>
      <c r="I1306" s="80"/>
      <c r="J1306" s="80"/>
      <c r="O1306" s="54"/>
      <c r="P1306" s="54"/>
      <c r="Q1306" s="2"/>
      <c r="R1306" s="2"/>
      <c r="S1306" s="2"/>
      <c r="T1306" s="2"/>
      <c r="U1306" s="2"/>
      <c r="V1306" s="2"/>
    </row>
    <row r="1307" spans="1:22" x14ac:dyDescent="0.25">
      <c r="A1307" s="80"/>
      <c r="I1307" s="80"/>
      <c r="J1307" s="80"/>
      <c r="O1307" s="54"/>
      <c r="P1307" s="54"/>
      <c r="Q1307" s="2"/>
      <c r="R1307" s="2"/>
      <c r="S1307" s="2"/>
      <c r="T1307" s="2"/>
      <c r="U1307" s="2"/>
    </row>
    <row r="1308" spans="1:22" x14ac:dyDescent="0.25">
      <c r="A1308" s="80"/>
      <c r="I1308" s="80"/>
      <c r="J1308" s="80"/>
      <c r="O1308" s="54"/>
      <c r="P1308" s="54"/>
      <c r="Q1308" s="2"/>
      <c r="R1308" s="2"/>
      <c r="S1308" s="2"/>
      <c r="T1308" s="2"/>
      <c r="U1308" s="2"/>
    </row>
    <row r="1309" spans="1:22" x14ac:dyDescent="0.25">
      <c r="A1309" s="80"/>
      <c r="I1309" s="80"/>
      <c r="J1309" s="80"/>
      <c r="O1309" s="54"/>
      <c r="P1309" s="54"/>
      <c r="Q1309" s="2"/>
      <c r="R1309" s="2"/>
      <c r="S1309" s="2"/>
      <c r="T1309" s="2"/>
      <c r="U1309" s="2"/>
      <c r="V1309" s="2"/>
    </row>
    <row r="1310" spans="1:22" x14ac:dyDescent="0.25">
      <c r="A1310" s="80"/>
      <c r="I1310" s="80"/>
      <c r="J1310" s="80"/>
      <c r="O1310" s="54"/>
      <c r="P1310" s="54"/>
      <c r="Q1310" s="2"/>
      <c r="R1310" s="2"/>
      <c r="S1310" s="2"/>
      <c r="T1310" s="2"/>
      <c r="U1310" s="2"/>
      <c r="V1310" s="2"/>
    </row>
    <row r="1311" spans="1:22" x14ac:dyDescent="0.25">
      <c r="A1311" s="80"/>
      <c r="I1311" s="80"/>
      <c r="J1311" s="80"/>
      <c r="O1311" s="54"/>
      <c r="P1311" s="54"/>
      <c r="Q1311" s="2"/>
      <c r="R1311" s="2"/>
      <c r="S1311" s="2"/>
      <c r="T1311" s="2"/>
      <c r="U1311" s="2"/>
      <c r="V1311" s="2"/>
    </row>
    <row r="1312" spans="1:22" x14ac:dyDescent="0.25">
      <c r="A1312" s="80"/>
      <c r="I1312" s="80"/>
      <c r="J1312" s="80"/>
      <c r="O1312" s="54"/>
      <c r="P1312" s="54"/>
      <c r="Q1312" s="2"/>
      <c r="R1312" s="2"/>
      <c r="S1312" s="2"/>
      <c r="T1312" s="2"/>
      <c r="U1312" s="2"/>
      <c r="V1312" s="2"/>
    </row>
    <row r="1313" spans="1:22" x14ac:dyDescent="0.25">
      <c r="A1313" s="80"/>
      <c r="I1313" s="80"/>
      <c r="J1313" s="80"/>
      <c r="O1313" s="54"/>
      <c r="P1313" s="54"/>
      <c r="Q1313" s="2"/>
      <c r="R1313" s="2"/>
      <c r="S1313" s="2"/>
      <c r="T1313" s="2"/>
      <c r="U1313" s="2"/>
      <c r="V1313" s="2"/>
    </row>
    <row r="1314" spans="1:22" x14ac:dyDescent="0.25">
      <c r="A1314" s="80"/>
      <c r="I1314" s="80"/>
      <c r="J1314" s="80"/>
      <c r="O1314" s="54"/>
      <c r="P1314" s="54"/>
      <c r="Q1314" s="2"/>
      <c r="R1314" s="2"/>
      <c r="S1314" s="2"/>
      <c r="T1314" s="2"/>
      <c r="U1314" s="2"/>
      <c r="V1314" s="2"/>
    </row>
    <row r="1315" spans="1:22" x14ac:dyDescent="0.25">
      <c r="A1315" s="80"/>
      <c r="I1315" s="80"/>
      <c r="J1315" s="80"/>
      <c r="O1315" s="54"/>
      <c r="P1315" s="54"/>
      <c r="Q1315" s="2"/>
      <c r="R1315" s="2"/>
      <c r="S1315" s="2"/>
      <c r="T1315" s="2"/>
    </row>
    <row r="1316" spans="1:22" x14ac:dyDescent="0.25">
      <c r="A1316" s="80"/>
      <c r="I1316" s="80"/>
      <c r="J1316" s="80"/>
      <c r="O1316" s="54"/>
      <c r="P1316" s="54"/>
      <c r="Q1316" s="2"/>
      <c r="R1316" s="2"/>
      <c r="S1316" s="2"/>
      <c r="T1316" s="2"/>
    </row>
    <row r="1317" spans="1:22" x14ac:dyDescent="0.25">
      <c r="A1317" s="80"/>
      <c r="I1317" s="80"/>
      <c r="J1317" s="80"/>
      <c r="O1317" s="54"/>
      <c r="P1317" s="54"/>
      <c r="Q1317" s="2"/>
      <c r="R1317" s="2"/>
      <c r="S1317" s="2"/>
      <c r="T1317" s="2"/>
    </row>
    <row r="1318" spans="1:22" x14ac:dyDescent="0.25">
      <c r="A1318" s="80"/>
      <c r="I1318" s="80"/>
      <c r="J1318" s="80"/>
      <c r="O1318" s="54"/>
      <c r="P1318" s="54"/>
      <c r="Q1318" s="2"/>
      <c r="R1318" s="2"/>
      <c r="S1318" s="2"/>
      <c r="T1318" s="2"/>
    </row>
    <row r="1319" spans="1:22" x14ac:dyDescent="0.25">
      <c r="A1319" s="80"/>
      <c r="I1319" s="80"/>
      <c r="J1319" s="80"/>
      <c r="O1319" s="54"/>
      <c r="P1319" s="54"/>
      <c r="Q1319" s="2"/>
      <c r="R1319" s="2"/>
      <c r="S1319" s="2"/>
      <c r="T1319" s="2"/>
    </row>
    <row r="1320" spans="1:22" x14ac:dyDescent="0.25">
      <c r="A1320" s="80"/>
      <c r="I1320" s="80"/>
      <c r="J1320" s="80"/>
      <c r="O1320" s="54"/>
      <c r="P1320" s="54"/>
      <c r="Q1320" s="2"/>
      <c r="R1320" s="2"/>
      <c r="S1320" s="2"/>
      <c r="T1320" s="2"/>
      <c r="U1320" s="2"/>
      <c r="V1320" s="2"/>
    </row>
    <row r="1321" spans="1:22" x14ac:dyDescent="0.25">
      <c r="A1321" s="80"/>
      <c r="I1321" s="80"/>
      <c r="J1321" s="80"/>
      <c r="O1321" s="54"/>
      <c r="P1321" s="54"/>
      <c r="Q1321" s="2"/>
      <c r="R1321" s="2"/>
      <c r="S1321" s="2"/>
      <c r="T1321" s="2"/>
    </row>
    <row r="1322" spans="1:22" x14ac:dyDescent="0.25">
      <c r="A1322" s="80"/>
      <c r="I1322" s="80"/>
      <c r="J1322" s="80"/>
      <c r="O1322" s="54"/>
      <c r="P1322" s="54"/>
      <c r="Q1322" s="2"/>
      <c r="R1322" s="2"/>
      <c r="S1322" s="2"/>
      <c r="T1322" s="2"/>
    </row>
    <row r="1323" spans="1:22" x14ac:dyDescent="0.25">
      <c r="A1323" s="80"/>
      <c r="J1323" s="80"/>
      <c r="O1323" s="54"/>
      <c r="P1323" s="54"/>
      <c r="Q1323" s="2"/>
      <c r="R1323" s="2"/>
      <c r="S1323" s="2"/>
      <c r="T1323" s="2"/>
      <c r="U1323" s="2"/>
      <c r="V1323" s="2"/>
    </row>
    <row r="1324" spans="1:22" x14ac:dyDescent="0.25">
      <c r="A1324" s="80"/>
      <c r="J1324" s="80"/>
      <c r="O1324" s="54"/>
      <c r="P1324" s="54"/>
      <c r="Q1324" s="2"/>
      <c r="R1324" s="2"/>
      <c r="S1324" s="2"/>
      <c r="T1324" s="2"/>
      <c r="U1324" s="2"/>
      <c r="V1324" s="2"/>
    </row>
    <row r="1325" spans="1:22" x14ac:dyDescent="0.25">
      <c r="A1325" s="80"/>
      <c r="I1325" s="80"/>
      <c r="J1325" s="80"/>
      <c r="O1325" s="54"/>
      <c r="P1325" s="54"/>
      <c r="Q1325" s="2"/>
      <c r="R1325" s="2"/>
      <c r="S1325" s="2"/>
      <c r="T1325" s="2"/>
      <c r="U1325" s="2"/>
      <c r="V1325" s="2"/>
    </row>
    <row r="1326" spans="1:22" x14ac:dyDescent="0.25">
      <c r="A1326" s="80"/>
      <c r="I1326" s="80"/>
      <c r="J1326" s="80"/>
      <c r="O1326" s="54"/>
      <c r="P1326" s="54"/>
      <c r="Q1326" s="2"/>
      <c r="R1326" s="2"/>
      <c r="S1326" s="2"/>
      <c r="T1326" s="2"/>
      <c r="U1326" s="2"/>
      <c r="V1326" s="2"/>
    </row>
    <row r="1327" spans="1:22" x14ac:dyDescent="0.25">
      <c r="A1327" s="80"/>
      <c r="I1327" s="80"/>
      <c r="J1327" s="80"/>
      <c r="O1327" s="54"/>
      <c r="P1327" s="54"/>
      <c r="Q1327" s="2"/>
      <c r="R1327" s="2"/>
      <c r="S1327" s="2"/>
      <c r="T1327" s="2"/>
      <c r="U1327" s="2"/>
      <c r="V1327" s="2"/>
    </row>
    <row r="1328" spans="1:22" x14ac:dyDescent="0.25">
      <c r="A1328" s="80"/>
      <c r="I1328" s="80"/>
      <c r="J1328" s="80"/>
      <c r="O1328" s="54"/>
      <c r="P1328" s="54"/>
      <c r="Q1328" s="2"/>
      <c r="R1328" s="2"/>
      <c r="S1328" s="2"/>
      <c r="T1328" s="2"/>
      <c r="U1328" s="2"/>
      <c r="V1328" s="2"/>
    </row>
    <row r="1329" spans="1:22" x14ac:dyDescent="0.25">
      <c r="A1329" s="80"/>
      <c r="I1329" s="80"/>
      <c r="J1329" s="80"/>
      <c r="O1329" s="54"/>
      <c r="P1329" s="54"/>
      <c r="Q1329" s="2"/>
      <c r="R1329" s="2"/>
      <c r="S1329" s="2"/>
      <c r="T1329" s="2"/>
      <c r="U1329" s="2"/>
      <c r="V1329" s="2"/>
    </row>
    <row r="1330" spans="1:22" x14ac:dyDescent="0.25">
      <c r="A1330" s="80"/>
      <c r="I1330" s="80"/>
      <c r="J1330" s="80"/>
      <c r="O1330" s="54"/>
      <c r="P1330" s="54"/>
      <c r="Q1330" s="2"/>
      <c r="R1330" s="2"/>
      <c r="S1330" s="2"/>
      <c r="T1330" s="2"/>
      <c r="U1330" s="2"/>
      <c r="V1330" s="2"/>
    </row>
    <row r="1331" spans="1:22" x14ac:dyDescent="0.25">
      <c r="A1331" s="80"/>
      <c r="I1331" s="80"/>
      <c r="J1331" s="80"/>
      <c r="O1331" s="54"/>
      <c r="P1331" s="54"/>
      <c r="Q1331" s="2"/>
      <c r="R1331" s="2"/>
      <c r="S1331" s="2"/>
      <c r="T1331" s="2"/>
      <c r="V1331" s="2"/>
    </row>
    <row r="1332" spans="1:22" x14ac:dyDescent="0.25">
      <c r="A1332" s="80"/>
      <c r="I1332" s="80"/>
      <c r="J1332" s="80"/>
      <c r="O1332" s="54"/>
      <c r="P1332" s="54"/>
      <c r="Q1332" s="2"/>
      <c r="R1332" s="2"/>
      <c r="S1332" s="2"/>
      <c r="T1332" s="2"/>
      <c r="U1332" s="2"/>
      <c r="V1332" s="2"/>
    </row>
    <row r="1333" spans="1:22" x14ac:dyDescent="0.25">
      <c r="A1333" s="80"/>
      <c r="I1333" s="80"/>
      <c r="J1333" s="80"/>
      <c r="O1333" s="54"/>
      <c r="P1333" s="54"/>
      <c r="Q1333" s="2"/>
      <c r="R1333" s="2"/>
      <c r="S1333" s="2"/>
      <c r="T1333" s="2"/>
      <c r="U1333" s="2"/>
      <c r="V1333" s="2"/>
    </row>
    <row r="1334" spans="1:22" x14ac:dyDescent="0.25">
      <c r="A1334" s="80"/>
      <c r="I1334" s="80"/>
      <c r="J1334" s="80"/>
      <c r="O1334" s="54"/>
      <c r="P1334" s="54"/>
      <c r="Q1334" s="2"/>
      <c r="R1334" s="2"/>
      <c r="S1334" s="2"/>
      <c r="T1334" s="2"/>
    </row>
    <row r="1335" spans="1:22" x14ac:dyDescent="0.25">
      <c r="A1335" s="80"/>
      <c r="I1335" s="80"/>
      <c r="J1335" s="80"/>
      <c r="O1335" s="54"/>
      <c r="P1335" s="54"/>
      <c r="Q1335" s="2"/>
      <c r="R1335" s="2"/>
      <c r="S1335" s="2"/>
      <c r="T1335" s="2"/>
      <c r="U1335" s="2"/>
      <c r="V1335" s="2"/>
    </row>
    <row r="1336" spans="1:22" x14ac:dyDescent="0.25">
      <c r="A1336" s="80"/>
      <c r="I1336" s="80"/>
      <c r="J1336" s="80"/>
      <c r="O1336" s="54"/>
      <c r="P1336" s="54"/>
      <c r="Q1336" s="2"/>
      <c r="R1336" s="2"/>
      <c r="S1336" s="2"/>
      <c r="T1336" s="2"/>
      <c r="U1336" s="2"/>
      <c r="V1336" s="2"/>
    </row>
    <row r="1337" spans="1:22" x14ac:dyDescent="0.25">
      <c r="A1337" s="80"/>
      <c r="I1337" s="80"/>
      <c r="J1337" s="80"/>
      <c r="O1337" s="54"/>
      <c r="Q1337" s="2"/>
      <c r="R1337" s="2"/>
      <c r="S1337" s="2"/>
      <c r="T1337" s="2"/>
    </row>
    <row r="1338" spans="1:22" x14ac:dyDescent="0.25">
      <c r="A1338" s="80"/>
      <c r="I1338" s="80"/>
      <c r="J1338" s="80"/>
      <c r="O1338" s="54"/>
      <c r="Q1338" s="2"/>
      <c r="R1338" s="2"/>
      <c r="S1338" s="2"/>
      <c r="T1338" s="2"/>
    </row>
    <row r="1339" spans="1:22" x14ac:dyDescent="0.25">
      <c r="A1339" s="80"/>
      <c r="I1339" s="80"/>
      <c r="J1339" s="80"/>
      <c r="O1339" s="54"/>
      <c r="Q1339" s="2"/>
      <c r="R1339" s="2"/>
      <c r="S1339" s="2"/>
      <c r="T1339" s="2"/>
    </row>
    <row r="1340" spans="1:22" x14ac:dyDescent="0.25">
      <c r="A1340" s="80"/>
      <c r="I1340" s="80"/>
      <c r="J1340" s="80"/>
      <c r="O1340" s="54"/>
      <c r="Q1340" s="2"/>
      <c r="R1340" s="2"/>
      <c r="S1340" s="2"/>
      <c r="T1340" s="2"/>
    </row>
    <row r="1341" spans="1:22" x14ac:dyDescent="0.25">
      <c r="A1341" s="80"/>
      <c r="I1341" s="80"/>
      <c r="J1341" s="80"/>
      <c r="O1341" s="54"/>
      <c r="Q1341" s="2"/>
      <c r="R1341" s="2"/>
      <c r="S1341" s="2"/>
      <c r="T1341" s="2"/>
    </row>
    <row r="1342" spans="1:22" x14ac:dyDescent="0.25">
      <c r="A1342" s="80"/>
      <c r="I1342" s="80"/>
      <c r="J1342" s="80"/>
      <c r="O1342" s="54"/>
    </row>
    <row r="1343" spans="1:22" x14ac:dyDescent="0.25">
      <c r="A1343" s="80"/>
      <c r="I1343" s="80"/>
      <c r="J1343" s="80"/>
      <c r="O1343" s="54"/>
      <c r="P1343" s="54"/>
      <c r="Q1343" s="2"/>
      <c r="R1343" s="2"/>
      <c r="S1343" s="2"/>
      <c r="T1343" s="2"/>
      <c r="U1343" s="2"/>
      <c r="V1343" s="2"/>
    </row>
    <row r="1344" spans="1:22" x14ac:dyDescent="0.25">
      <c r="A1344" s="80"/>
      <c r="I1344" s="80"/>
      <c r="J1344" s="80"/>
      <c r="O1344" s="54"/>
      <c r="P1344" s="54"/>
      <c r="Q1344" s="2"/>
      <c r="R1344" s="2"/>
      <c r="S1344" s="2"/>
      <c r="T1344" s="2"/>
      <c r="U1344" s="2"/>
      <c r="V1344" s="2"/>
    </row>
    <row r="1345" spans="1:22" x14ac:dyDescent="0.25">
      <c r="A1345" s="80"/>
      <c r="I1345" s="80"/>
      <c r="J1345" s="80"/>
      <c r="O1345" s="54"/>
      <c r="P1345" s="54"/>
      <c r="Q1345" s="2"/>
      <c r="R1345" s="2"/>
      <c r="S1345" s="2"/>
      <c r="T1345" s="2"/>
      <c r="U1345" s="2"/>
      <c r="V1345" s="2"/>
    </row>
    <row r="1346" spans="1:22" x14ac:dyDescent="0.25">
      <c r="A1346" s="80"/>
      <c r="I1346" s="80"/>
      <c r="J1346" s="80"/>
      <c r="O1346" s="54"/>
      <c r="P1346" s="54"/>
      <c r="Q1346" s="2"/>
      <c r="R1346" s="2"/>
      <c r="S1346" s="2"/>
      <c r="T1346" s="2"/>
      <c r="U1346" s="2"/>
      <c r="V1346" s="2"/>
    </row>
    <row r="1347" spans="1:22" x14ac:dyDescent="0.25">
      <c r="A1347" s="80"/>
      <c r="I1347" s="80"/>
      <c r="J1347" s="80"/>
      <c r="O1347" s="54"/>
      <c r="P1347" s="54"/>
      <c r="Q1347" s="2"/>
      <c r="R1347" s="2"/>
      <c r="S1347" s="2"/>
      <c r="T1347" s="2"/>
      <c r="U1347" s="2"/>
      <c r="V1347" s="2"/>
    </row>
    <row r="1348" spans="1:22" x14ac:dyDescent="0.25">
      <c r="A1348" s="80"/>
      <c r="I1348" s="80"/>
      <c r="J1348" s="80"/>
      <c r="O1348" s="54"/>
      <c r="P1348" s="54"/>
      <c r="Q1348" s="2"/>
      <c r="R1348" s="2"/>
      <c r="S1348" s="2"/>
      <c r="T1348" s="2"/>
      <c r="U1348" s="2"/>
      <c r="V1348" s="2"/>
    </row>
    <row r="1349" spans="1:22" x14ac:dyDescent="0.25">
      <c r="A1349" s="80"/>
      <c r="I1349" s="80"/>
      <c r="J1349" s="80"/>
      <c r="O1349" s="54"/>
      <c r="P1349" s="54"/>
      <c r="Q1349" s="2"/>
      <c r="R1349" s="2"/>
      <c r="S1349" s="2"/>
      <c r="T1349" s="2"/>
      <c r="U1349" s="2"/>
      <c r="V1349" s="2"/>
    </row>
    <row r="1350" spans="1:22" x14ac:dyDescent="0.25">
      <c r="A1350" s="80"/>
      <c r="I1350" s="80"/>
      <c r="J1350" s="80"/>
      <c r="O1350" s="54"/>
      <c r="P1350" s="54"/>
      <c r="Q1350" s="2"/>
      <c r="R1350" s="2"/>
      <c r="S1350" s="2"/>
      <c r="T1350" s="2"/>
      <c r="U1350" s="2"/>
      <c r="V1350" s="2"/>
    </row>
    <row r="1351" spans="1:22" x14ac:dyDescent="0.25">
      <c r="A1351" s="80"/>
      <c r="I1351" s="80"/>
      <c r="J1351" s="80"/>
      <c r="O1351" s="54"/>
      <c r="P1351" s="54"/>
      <c r="Q1351" s="2"/>
      <c r="R1351" s="2"/>
      <c r="S1351" s="2"/>
      <c r="T1351" s="2"/>
      <c r="U1351" s="2"/>
      <c r="V1351" s="2"/>
    </row>
    <row r="1352" spans="1:22" x14ac:dyDescent="0.25">
      <c r="A1352" s="80"/>
      <c r="I1352" s="80"/>
      <c r="J1352" s="80"/>
      <c r="O1352" s="54"/>
      <c r="P1352" s="54"/>
      <c r="Q1352" s="2"/>
      <c r="R1352" s="2"/>
      <c r="S1352" s="2"/>
      <c r="T1352" s="2"/>
      <c r="U1352" s="2"/>
      <c r="V1352" s="2"/>
    </row>
    <row r="1353" spans="1:22" x14ac:dyDescent="0.25">
      <c r="A1353" s="80"/>
      <c r="I1353" s="80"/>
      <c r="J1353" s="80"/>
      <c r="O1353" s="54"/>
      <c r="P1353" s="54"/>
      <c r="Q1353" s="2"/>
      <c r="R1353" s="2"/>
      <c r="S1353" s="2"/>
      <c r="T1353" s="2"/>
      <c r="U1353" s="2"/>
      <c r="V1353" s="2"/>
    </row>
    <row r="1354" spans="1:22" x14ac:dyDescent="0.25">
      <c r="A1354" s="80"/>
      <c r="I1354" s="80"/>
      <c r="J1354" s="80"/>
      <c r="O1354" s="54"/>
      <c r="P1354" s="54"/>
      <c r="Q1354" s="2"/>
      <c r="R1354" s="2"/>
      <c r="S1354" s="2"/>
      <c r="T1354" s="2"/>
      <c r="U1354" s="2"/>
      <c r="V1354" s="2"/>
    </row>
    <row r="1355" spans="1:22" x14ac:dyDescent="0.25">
      <c r="A1355" s="80"/>
      <c r="I1355" s="80"/>
      <c r="J1355" s="80"/>
      <c r="O1355" s="54"/>
      <c r="P1355" s="54"/>
      <c r="Q1355" s="2"/>
      <c r="R1355" s="2"/>
      <c r="S1355" s="2"/>
      <c r="T1355" s="2"/>
      <c r="U1355" s="2"/>
      <c r="V1355" s="2"/>
    </row>
    <row r="1356" spans="1:22" x14ac:dyDescent="0.25">
      <c r="A1356" s="80"/>
      <c r="I1356" s="80"/>
      <c r="J1356" s="80"/>
      <c r="O1356" s="54"/>
      <c r="P1356" s="54"/>
      <c r="Q1356" s="2"/>
      <c r="R1356" s="2"/>
      <c r="S1356" s="2"/>
      <c r="T1356" s="2"/>
      <c r="U1356" s="2"/>
      <c r="V1356" s="2"/>
    </row>
    <row r="1357" spans="1:22" x14ac:dyDescent="0.25">
      <c r="A1357" s="80"/>
      <c r="I1357" s="80"/>
      <c r="J1357" s="80"/>
      <c r="O1357" s="54"/>
      <c r="P1357" s="54"/>
      <c r="Q1357" s="2"/>
      <c r="R1357" s="2"/>
      <c r="S1357" s="2"/>
      <c r="T1357" s="2"/>
      <c r="U1357" s="2"/>
      <c r="V1357" s="2"/>
    </row>
    <row r="1358" spans="1:22" x14ac:dyDescent="0.25">
      <c r="A1358" s="80"/>
      <c r="I1358" s="80"/>
      <c r="J1358" s="80"/>
      <c r="O1358" s="54"/>
      <c r="P1358" s="54"/>
      <c r="Q1358" s="2"/>
      <c r="R1358" s="2"/>
      <c r="S1358" s="2"/>
      <c r="T1358" s="2"/>
      <c r="U1358" s="2"/>
      <c r="V1358" s="2"/>
    </row>
    <row r="1359" spans="1:22" x14ac:dyDescent="0.25">
      <c r="A1359" s="80"/>
      <c r="I1359" s="80"/>
      <c r="J1359" s="80"/>
      <c r="O1359" s="54"/>
      <c r="P1359" s="54"/>
      <c r="Q1359" s="2"/>
      <c r="R1359" s="2"/>
      <c r="S1359" s="2"/>
      <c r="T1359" s="2"/>
      <c r="U1359" s="2"/>
      <c r="V1359" s="2"/>
    </row>
    <row r="1360" spans="1:22" x14ac:dyDescent="0.25">
      <c r="A1360" s="80"/>
      <c r="I1360" s="80"/>
      <c r="J1360" s="80"/>
      <c r="O1360" s="54"/>
      <c r="P1360" s="54"/>
      <c r="Q1360" s="2"/>
      <c r="R1360" s="2"/>
      <c r="S1360" s="2"/>
      <c r="T1360" s="2"/>
      <c r="U1360" s="2"/>
      <c r="V1360" s="2"/>
    </row>
    <row r="1361" spans="1:22" x14ac:dyDescent="0.25">
      <c r="A1361" s="80"/>
      <c r="I1361" s="80"/>
      <c r="J1361" s="80"/>
      <c r="O1361" s="54"/>
      <c r="P1361" s="54"/>
      <c r="Q1361" s="2"/>
      <c r="R1361" s="2"/>
      <c r="S1361" s="2"/>
      <c r="T1361" s="2"/>
      <c r="U1361" s="2"/>
      <c r="V1361" s="2"/>
    </row>
    <row r="1362" spans="1:22" x14ac:dyDescent="0.25">
      <c r="A1362" s="80"/>
      <c r="I1362" s="80"/>
      <c r="J1362" s="80"/>
      <c r="O1362" s="54"/>
      <c r="P1362" s="54"/>
      <c r="Q1362" s="2"/>
      <c r="R1362" s="2"/>
      <c r="S1362" s="2"/>
      <c r="T1362" s="2"/>
      <c r="U1362" s="2"/>
      <c r="V1362" s="2"/>
    </row>
    <row r="1363" spans="1:22" x14ac:dyDescent="0.25">
      <c r="A1363" s="80"/>
      <c r="I1363" s="80"/>
      <c r="J1363" s="80"/>
      <c r="O1363" s="54"/>
      <c r="P1363" s="54"/>
      <c r="Q1363" s="2"/>
      <c r="R1363" s="2"/>
      <c r="S1363" s="2"/>
      <c r="T1363" s="2"/>
      <c r="U1363" s="2"/>
      <c r="V1363" s="2"/>
    </row>
    <row r="1364" spans="1:22" x14ac:dyDescent="0.25">
      <c r="A1364" s="80"/>
      <c r="I1364" s="80"/>
      <c r="J1364" s="80"/>
      <c r="O1364" s="54"/>
      <c r="P1364" s="54"/>
      <c r="Q1364" s="2"/>
      <c r="R1364" s="2"/>
      <c r="S1364" s="2"/>
      <c r="T1364" s="2"/>
      <c r="U1364" s="2"/>
      <c r="V1364" s="2"/>
    </row>
    <row r="1365" spans="1:22" x14ac:dyDescent="0.25">
      <c r="A1365" s="80"/>
      <c r="I1365" s="80"/>
      <c r="J1365" s="80"/>
      <c r="O1365" s="54"/>
      <c r="P1365" s="54"/>
      <c r="Q1365" s="2"/>
      <c r="R1365" s="2"/>
      <c r="S1365" s="2"/>
      <c r="T1365" s="2"/>
      <c r="U1365" s="2"/>
      <c r="V1365" s="2"/>
    </row>
    <row r="1366" spans="1:22" x14ac:dyDescent="0.25">
      <c r="A1366" s="80"/>
      <c r="I1366" s="80"/>
      <c r="J1366" s="80"/>
      <c r="O1366" s="54"/>
      <c r="P1366" s="54"/>
      <c r="Q1366" s="2"/>
      <c r="R1366" s="2"/>
      <c r="S1366" s="2"/>
      <c r="T1366" s="2"/>
      <c r="U1366" s="2"/>
      <c r="V1366" s="2"/>
    </row>
    <row r="1367" spans="1:22" x14ac:dyDescent="0.25">
      <c r="A1367" s="80"/>
      <c r="I1367" s="80"/>
      <c r="J1367" s="80"/>
      <c r="O1367" s="54"/>
      <c r="R1367" s="2"/>
      <c r="S1367" s="2"/>
      <c r="T1367" s="2"/>
    </row>
    <row r="1368" spans="1:22" x14ac:dyDescent="0.25">
      <c r="A1368" s="80"/>
      <c r="I1368" s="80"/>
      <c r="J1368" s="80"/>
      <c r="O1368" s="54"/>
      <c r="R1368" s="2"/>
      <c r="S1368" s="2"/>
      <c r="T1368" s="2"/>
    </row>
    <row r="1369" spans="1:22" x14ac:dyDescent="0.25">
      <c r="A1369" s="80"/>
      <c r="I1369" s="80"/>
      <c r="J1369" s="80"/>
      <c r="O1369" s="54"/>
      <c r="R1369" s="2"/>
      <c r="S1369" s="2"/>
      <c r="T1369" s="2"/>
    </row>
    <row r="1370" spans="1:22" x14ac:dyDescent="0.25">
      <c r="A1370" s="80"/>
      <c r="I1370" s="80"/>
      <c r="J1370" s="80"/>
      <c r="O1370" s="54"/>
      <c r="R1370" s="2"/>
      <c r="S1370" s="2"/>
      <c r="T1370" s="2"/>
    </row>
    <row r="1371" spans="1:22" x14ac:dyDescent="0.25">
      <c r="A1371" s="80"/>
      <c r="I1371" s="80"/>
      <c r="J1371" s="80"/>
      <c r="O1371" s="54"/>
      <c r="R1371" s="2"/>
      <c r="S1371" s="2"/>
      <c r="T1371" s="2"/>
    </row>
    <row r="1372" spans="1:22" x14ac:dyDescent="0.25">
      <c r="A1372" s="80"/>
      <c r="I1372" s="80"/>
      <c r="J1372" s="80"/>
      <c r="O1372" s="54"/>
      <c r="R1372" s="2"/>
      <c r="S1372" s="2"/>
      <c r="T1372" s="2"/>
    </row>
    <row r="1373" spans="1:22" x14ac:dyDescent="0.25">
      <c r="A1373" s="80"/>
      <c r="I1373" s="80"/>
      <c r="J1373" s="80"/>
      <c r="O1373" s="54"/>
      <c r="R1373" s="2"/>
      <c r="S1373" s="2"/>
      <c r="T1373" s="2"/>
    </row>
    <row r="1374" spans="1:22" x14ac:dyDescent="0.25">
      <c r="A1374" s="80"/>
      <c r="I1374" s="80"/>
      <c r="J1374" s="80"/>
      <c r="O1374" s="54"/>
      <c r="P1374" s="54"/>
      <c r="Q1374" s="2"/>
      <c r="R1374" s="2"/>
      <c r="S1374" s="2"/>
      <c r="T1374" s="2"/>
      <c r="U1374" s="2"/>
      <c r="V1374" s="2"/>
    </row>
    <row r="1375" spans="1:22" x14ac:dyDescent="0.25">
      <c r="A1375" s="80"/>
      <c r="I1375" s="80"/>
      <c r="J1375" s="80"/>
      <c r="O1375" s="54"/>
      <c r="P1375" s="54"/>
      <c r="Q1375" s="2"/>
      <c r="R1375" s="2"/>
      <c r="S1375" s="2"/>
      <c r="T1375" s="2"/>
      <c r="U1375" s="2"/>
      <c r="V1375" s="2"/>
    </row>
    <row r="1376" spans="1:22" x14ac:dyDescent="0.25">
      <c r="A1376" s="80"/>
      <c r="I1376" s="80"/>
      <c r="J1376" s="80"/>
      <c r="O1376" s="54"/>
      <c r="P1376" s="54"/>
      <c r="Q1376" s="2"/>
      <c r="R1376" s="2"/>
      <c r="S1376" s="2"/>
      <c r="T1376" s="2"/>
      <c r="U1376" s="2"/>
      <c r="V1376" s="2"/>
    </row>
    <row r="1377" spans="1:22" x14ac:dyDescent="0.25">
      <c r="A1377" s="80"/>
      <c r="I1377" s="80"/>
      <c r="J1377" s="80"/>
      <c r="O1377" s="54"/>
      <c r="P1377" s="54"/>
      <c r="Q1377" s="2"/>
      <c r="R1377" s="2"/>
      <c r="S1377" s="2"/>
      <c r="T1377" s="2"/>
      <c r="U1377" s="2"/>
      <c r="V1377" s="2"/>
    </row>
    <row r="1378" spans="1:22" x14ac:dyDescent="0.25">
      <c r="A1378" s="80"/>
      <c r="I1378" s="80"/>
      <c r="J1378" s="80"/>
      <c r="O1378" s="54"/>
      <c r="P1378" s="54"/>
      <c r="Q1378" s="2"/>
      <c r="R1378" s="2"/>
      <c r="S1378" s="2"/>
      <c r="T1378" s="2"/>
    </row>
    <row r="1379" spans="1:22" x14ac:dyDescent="0.25">
      <c r="A1379" s="80"/>
      <c r="I1379" s="80"/>
      <c r="J1379" s="80"/>
      <c r="O1379" s="54"/>
      <c r="P1379" s="54"/>
      <c r="Q1379" s="2"/>
      <c r="R1379" s="2"/>
      <c r="S1379" s="2"/>
      <c r="T1379" s="2"/>
      <c r="U1379" s="2"/>
      <c r="V1379" s="2"/>
    </row>
    <row r="1380" spans="1:22" x14ac:dyDescent="0.25">
      <c r="A1380" s="80"/>
      <c r="I1380" s="80"/>
      <c r="J1380" s="80"/>
      <c r="O1380" s="54"/>
      <c r="P1380" s="54"/>
      <c r="Q1380" s="2"/>
      <c r="R1380" s="2"/>
      <c r="S1380" s="2"/>
      <c r="T1380" s="2"/>
      <c r="U1380" s="2"/>
      <c r="V1380" s="2"/>
    </row>
    <row r="1381" spans="1:22" x14ac:dyDescent="0.25">
      <c r="A1381" s="80"/>
      <c r="I1381" s="80"/>
      <c r="J1381" s="80"/>
      <c r="O1381" s="54"/>
      <c r="P1381" s="54"/>
      <c r="Q1381" s="2"/>
      <c r="R1381" s="2"/>
      <c r="S1381" s="2"/>
      <c r="T1381" s="2"/>
      <c r="U1381" s="2"/>
      <c r="V1381" s="2"/>
    </row>
    <row r="1382" spans="1:22" x14ac:dyDescent="0.25">
      <c r="A1382" s="80"/>
      <c r="I1382" s="80"/>
      <c r="J1382" s="80"/>
      <c r="O1382" s="54"/>
      <c r="S1382" s="2"/>
      <c r="T1382" s="2"/>
    </row>
    <row r="1383" spans="1:22" x14ac:dyDescent="0.25">
      <c r="A1383" s="80"/>
      <c r="I1383" s="80"/>
      <c r="J1383" s="80"/>
      <c r="O1383" s="54"/>
      <c r="S1383" s="2"/>
      <c r="T1383" s="2"/>
    </row>
    <row r="1384" spans="1:22" x14ac:dyDescent="0.25">
      <c r="A1384" s="80"/>
      <c r="I1384" s="80"/>
      <c r="J1384" s="80"/>
      <c r="O1384" s="54"/>
      <c r="S1384" s="2"/>
      <c r="T1384" s="2"/>
    </row>
    <row r="1385" spans="1:22" x14ac:dyDescent="0.25">
      <c r="A1385" s="80"/>
      <c r="I1385" s="80"/>
      <c r="J1385" s="80"/>
      <c r="O1385" s="54"/>
      <c r="S1385" s="2"/>
      <c r="T1385" s="2"/>
    </row>
    <row r="1386" spans="1:22" x14ac:dyDescent="0.25">
      <c r="A1386" s="80"/>
      <c r="I1386" s="80"/>
      <c r="J1386" s="80"/>
      <c r="O1386" s="54"/>
      <c r="P1386" s="54"/>
      <c r="Q1386" s="2"/>
      <c r="R1386" s="2"/>
      <c r="S1386" s="2"/>
      <c r="T1386" s="2"/>
      <c r="U1386" s="2"/>
      <c r="V1386" s="2"/>
    </row>
    <row r="1387" spans="1:22" x14ac:dyDescent="0.25">
      <c r="A1387" s="80"/>
      <c r="I1387" s="80"/>
      <c r="J1387" s="80"/>
      <c r="O1387" s="54"/>
      <c r="P1387" s="54"/>
      <c r="Q1387" s="2"/>
      <c r="R1387" s="2"/>
      <c r="S1387" s="2"/>
      <c r="T1387" s="2"/>
      <c r="U1387" s="2"/>
      <c r="V1387" s="2"/>
    </row>
    <row r="1388" spans="1:22" x14ac:dyDescent="0.25">
      <c r="A1388" s="80"/>
      <c r="J1388" s="80"/>
      <c r="O1388" s="54"/>
      <c r="P1388" s="54"/>
      <c r="Q1388" s="2"/>
      <c r="R1388" s="2"/>
      <c r="S1388" s="2"/>
      <c r="T1388" s="2"/>
      <c r="U1388" s="2"/>
    </row>
    <row r="1389" spans="1:22" x14ac:dyDescent="0.25">
      <c r="A1389" s="80"/>
      <c r="I1389" s="80"/>
      <c r="J1389" s="80"/>
      <c r="O1389" s="54"/>
      <c r="P1389" s="54"/>
      <c r="Q1389" s="2"/>
      <c r="R1389" s="2"/>
      <c r="S1389" s="2"/>
      <c r="T1389" s="2"/>
    </row>
    <row r="1390" spans="1:22" x14ac:dyDescent="0.25">
      <c r="A1390" s="80"/>
      <c r="I1390" s="80"/>
      <c r="J1390" s="80"/>
      <c r="O1390" s="54"/>
      <c r="P1390" s="54"/>
      <c r="Q1390" s="2"/>
      <c r="R1390" s="2"/>
      <c r="S1390" s="2"/>
      <c r="T1390" s="2"/>
      <c r="U1390" s="2"/>
      <c r="V1390" s="2"/>
    </row>
    <row r="1391" spans="1:22" x14ac:dyDescent="0.25">
      <c r="A1391" s="80"/>
      <c r="I1391" s="80"/>
      <c r="J1391" s="80"/>
      <c r="O1391" s="54"/>
      <c r="P1391" s="54"/>
      <c r="Q1391" s="2"/>
      <c r="R1391" s="2"/>
      <c r="S1391" s="2"/>
      <c r="T1391" s="2"/>
      <c r="U1391" s="2"/>
      <c r="V1391" s="2"/>
    </row>
    <row r="1392" spans="1:22" x14ac:dyDescent="0.25">
      <c r="A1392" s="80"/>
      <c r="I1392" s="80"/>
      <c r="J1392" s="80"/>
      <c r="O1392" s="54"/>
      <c r="P1392" s="54"/>
      <c r="Q1392" s="2"/>
      <c r="R1392" s="2"/>
      <c r="S1392" s="2"/>
      <c r="T1392" s="2"/>
      <c r="U1392" s="2"/>
      <c r="V1392" s="2"/>
    </row>
    <row r="1393" spans="1:22" x14ac:dyDescent="0.25">
      <c r="A1393" s="80"/>
      <c r="I1393" s="80"/>
      <c r="J1393" s="80"/>
      <c r="O1393" s="54"/>
      <c r="P1393" s="54"/>
      <c r="Q1393" s="2"/>
      <c r="R1393" s="2"/>
      <c r="S1393" s="2"/>
      <c r="T1393" s="2"/>
      <c r="U1393" s="2"/>
      <c r="V1393" s="2"/>
    </row>
    <row r="1394" spans="1:22" x14ac:dyDescent="0.25">
      <c r="A1394" s="80"/>
      <c r="I1394" s="80"/>
      <c r="J1394" s="80"/>
      <c r="O1394" s="54"/>
      <c r="P1394" s="54"/>
      <c r="Q1394" s="2"/>
      <c r="R1394" s="2"/>
      <c r="S1394" s="2"/>
      <c r="T1394" s="2"/>
      <c r="U1394" s="2"/>
      <c r="V1394" s="2"/>
    </row>
    <row r="1395" spans="1:22" x14ac:dyDescent="0.25">
      <c r="A1395" s="80"/>
      <c r="I1395" s="80"/>
      <c r="J1395" s="80"/>
      <c r="O1395" s="54"/>
      <c r="P1395" s="54"/>
      <c r="Q1395" s="2"/>
      <c r="R1395" s="2"/>
      <c r="S1395" s="2"/>
      <c r="T1395" s="2"/>
      <c r="U1395" s="2"/>
      <c r="V1395" s="2"/>
    </row>
    <row r="1396" spans="1:22" x14ac:dyDescent="0.25">
      <c r="A1396" s="80"/>
      <c r="I1396" s="80"/>
      <c r="J1396" s="80"/>
      <c r="O1396" s="54"/>
      <c r="P1396" s="54"/>
      <c r="Q1396" s="2"/>
      <c r="R1396" s="2"/>
      <c r="S1396" s="2"/>
      <c r="T1396" s="2"/>
      <c r="U1396" s="2"/>
      <c r="V1396" s="2"/>
    </row>
    <row r="1397" spans="1:22" x14ac:dyDescent="0.25">
      <c r="A1397" s="80"/>
      <c r="I1397" s="80"/>
      <c r="J1397" s="80"/>
      <c r="O1397" s="54"/>
      <c r="P1397" s="54"/>
      <c r="Q1397" s="2"/>
      <c r="R1397" s="2"/>
      <c r="S1397" s="2"/>
      <c r="T1397" s="2"/>
      <c r="U1397" s="2"/>
      <c r="V1397" s="2"/>
    </row>
    <row r="1398" spans="1:22" x14ac:dyDescent="0.25">
      <c r="A1398" s="80"/>
      <c r="I1398" s="80"/>
      <c r="J1398" s="80"/>
      <c r="O1398" s="54"/>
      <c r="P1398" s="54"/>
      <c r="Q1398" s="2"/>
      <c r="R1398" s="2"/>
      <c r="S1398" s="2"/>
      <c r="T1398" s="2"/>
      <c r="U1398" s="2"/>
      <c r="V1398" s="2"/>
    </row>
    <row r="1399" spans="1:22" x14ac:dyDescent="0.25">
      <c r="A1399" s="80"/>
      <c r="I1399" s="80"/>
      <c r="J1399" s="80"/>
      <c r="O1399" s="54"/>
      <c r="P1399" s="54"/>
      <c r="Q1399" s="2"/>
      <c r="R1399" s="2"/>
      <c r="S1399" s="2"/>
      <c r="T1399" s="2"/>
      <c r="U1399" s="2"/>
      <c r="V1399" s="2"/>
    </row>
    <row r="1400" spans="1:22" x14ac:dyDescent="0.25">
      <c r="A1400" s="80"/>
      <c r="I1400" s="80"/>
      <c r="J1400" s="80"/>
      <c r="O1400" s="54"/>
      <c r="P1400" s="54"/>
      <c r="Q1400" s="2"/>
      <c r="R1400" s="2"/>
      <c r="S1400" s="2"/>
      <c r="T1400" s="2"/>
      <c r="U1400" s="2"/>
      <c r="V1400" s="2"/>
    </row>
    <row r="1401" spans="1:22" x14ac:dyDescent="0.25">
      <c r="A1401" s="80"/>
      <c r="I1401" s="80"/>
      <c r="J1401" s="80"/>
      <c r="O1401" s="54"/>
      <c r="P1401" s="54"/>
      <c r="Q1401" s="2"/>
      <c r="R1401" s="2"/>
      <c r="S1401" s="2"/>
      <c r="T1401" s="2"/>
      <c r="U1401" s="2"/>
      <c r="V1401" s="2"/>
    </row>
    <row r="1402" spans="1:22" x14ac:dyDescent="0.25">
      <c r="A1402" s="80"/>
      <c r="I1402" s="80"/>
      <c r="J1402" s="80"/>
      <c r="O1402" s="54"/>
      <c r="P1402" s="54"/>
      <c r="Q1402" s="2"/>
      <c r="R1402" s="2"/>
      <c r="S1402" s="2"/>
      <c r="T1402" s="2"/>
      <c r="U1402" s="2"/>
      <c r="V1402" s="2"/>
    </row>
    <row r="1403" spans="1:22" x14ac:dyDescent="0.25">
      <c r="A1403" s="80"/>
      <c r="I1403" s="80"/>
      <c r="J1403" s="80"/>
      <c r="O1403" s="54"/>
      <c r="P1403" s="54"/>
      <c r="Q1403" s="2"/>
      <c r="R1403" s="2"/>
      <c r="S1403" s="2"/>
      <c r="T1403" s="2"/>
      <c r="U1403" s="2"/>
      <c r="V1403" s="2"/>
    </row>
    <row r="1404" spans="1:22" x14ac:dyDescent="0.25">
      <c r="A1404" s="80"/>
      <c r="I1404" s="80"/>
      <c r="J1404" s="80"/>
      <c r="O1404" s="54"/>
      <c r="P1404" s="54"/>
      <c r="Q1404" s="2"/>
      <c r="R1404" s="2"/>
      <c r="S1404" s="2"/>
      <c r="T1404" s="2"/>
      <c r="U1404" s="2"/>
      <c r="V1404" s="2"/>
    </row>
    <row r="1405" spans="1:22" x14ac:dyDescent="0.25">
      <c r="A1405" s="80"/>
      <c r="I1405" s="80"/>
      <c r="J1405" s="80"/>
      <c r="O1405" s="54"/>
      <c r="P1405" s="54"/>
      <c r="Q1405" s="2"/>
      <c r="R1405" s="2"/>
      <c r="S1405" s="2"/>
      <c r="T1405" s="2"/>
      <c r="U1405" s="2"/>
      <c r="V1405" s="2"/>
    </row>
    <row r="1406" spans="1:22" x14ac:dyDescent="0.25">
      <c r="A1406" s="80"/>
      <c r="I1406" s="80"/>
      <c r="J1406" s="80"/>
      <c r="O1406" s="54"/>
      <c r="P1406" s="54"/>
      <c r="Q1406" s="2"/>
      <c r="R1406" s="2"/>
      <c r="S1406" s="2"/>
      <c r="T1406" s="2"/>
      <c r="U1406" s="2"/>
      <c r="V1406" s="2"/>
    </row>
    <row r="1407" spans="1:22" x14ac:dyDescent="0.25">
      <c r="A1407" s="80"/>
      <c r="I1407" s="80"/>
      <c r="J1407" s="80"/>
      <c r="O1407" s="54"/>
      <c r="P1407" s="54"/>
      <c r="Q1407" s="2"/>
      <c r="R1407" s="2"/>
      <c r="S1407" s="2"/>
      <c r="T1407" s="2"/>
      <c r="U1407" s="2"/>
      <c r="V1407" s="2"/>
    </row>
    <row r="1408" spans="1:22" x14ac:dyDescent="0.25">
      <c r="A1408" s="80"/>
      <c r="I1408" s="80"/>
      <c r="J1408" s="80"/>
      <c r="O1408" s="54"/>
      <c r="P1408" s="54"/>
      <c r="Q1408" s="2"/>
      <c r="R1408" s="2"/>
      <c r="S1408" s="2"/>
      <c r="T1408" s="2"/>
      <c r="U1408" s="2"/>
      <c r="V1408" s="2"/>
    </row>
    <row r="1409" spans="1:22" x14ac:dyDescent="0.25">
      <c r="A1409" s="80"/>
      <c r="I1409" s="80"/>
      <c r="J1409" s="80"/>
      <c r="O1409" s="54"/>
      <c r="P1409" s="54"/>
      <c r="Q1409" s="2"/>
      <c r="R1409" s="2"/>
      <c r="S1409" s="2"/>
      <c r="T1409" s="2"/>
      <c r="U1409" s="2"/>
      <c r="V1409" s="2"/>
    </row>
    <row r="1410" spans="1:22" x14ac:dyDescent="0.25">
      <c r="A1410" s="80"/>
      <c r="I1410" s="80"/>
      <c r="J1410" s="80"/>
      <c r="O1410" s="54"/>
      <c r="P1410" s="54"/>
      <c r="Q1410" s="2"/>
      <c r="R1410" s="2"/>
      <c r="S1410" s="2"/>
      <c r="T1410" s="2"/>
      <c r="U1410" s="2"/>
      <c r="V1410" s="2"/>
    </row>
    <row r="1411" spans="1:22" x14ac:dyDescent="0.25">
      <c r="A1411" s="80"/>
      <c r="I1411" s="80"/>
      <c r="J1411" s="80"/>
      <c r="O1411" s="54"/>
      <c r="S1411" s="2"/>
      <c r="T1411" s="2"/>
    </row>
    <row r="1412" spans="1:22" x14ac:dyDescent="0.25">
      <c r="A1412" s="80"/>
      <c r="I1412" s="80"/>
      <c r="J1412" s="80"/>
      <c r="O1412" s="54"/>
      <c r="S1412" s="2"/>
      <c r="T1412" s="2"/>
    </row>
    <row r="1413" spans="1:22" x14ac:dyDescent="0.25">
      <c r="A1413" s="80"/>
      <c r="I1413" s="80"/>
      <c r="J1413" s="80"/>
      <c r="O1413" s="54"/>
      <c r="S1413" s="2"/>
      <c r="T1413" s="2"/>
    </row>
    <row r="1414" spans="1:22" x14ac:dyDescent="0.25">
      <c r="A1414" s="80"/>
      <c r="I1414" s="80"/>
      <c r="J1414" s="80"/>
      <c r="O1414" s="54"/>
      <c r="P1414" s="54"/>
      <c r="Q1414" s="2"/>
      <c r="R1414" s="2"/>
      <c r="S1414" s="2"/>
      <c r="T1414" s="2"/>
      <c r="V1414" s="2"/>
    </row>
    <row r="1415" spans="1:22" x14ac:dyDescent="0.25">
      <c r="A1415" s="80"/>
      <c r="I1415" s="80"/>
      <c r="J1415" s="80"/>
      <c r="O1415" s="54"/>
      <c r="P1415" s="54"/>
      <c r="Q1415" s="2"/>
      <c r="R1415" s="2"/>
      <c r="V1415" s="2"/>
    </row>
    <row r="1416" spans="1:22" x14ac:dyDescent="0.25">
      <c r="A1416" s="80"/>
      <c r="I1416" s="80"/>
      <c r="J1416" s="80"/>
      <c r="O1416" s="54"/>
      <c r="P1416" s="54"/>
      <c r="Q1416" s="2"/>
      <c r="R1416" s="2"/>
      <c r="S1416" s="2"/>
      <c r="T1416" s="2"/>
      <c r="V1416" s="2"/>
    </row>
    <row r="1417" spans="1:22" x14ac:dyDescent="0.25">
      <c r="A1417" s="80"/>
      <c r="I1417" s="80"/>
      <c r="J1417" s="80"/>
      <c r="O1417" s="54"/>
      <c r="P1417" s="54"/>
      <c r="Q1417" s="2"/>
      <c r="R1417" s="2"/>
      <c r="S1417" s="2"/>
      <c r="T1417" s="2"/>
      <c r="U1417" s="2"/>
      <c r="V1417" s="2"/>
    </row>
    <row r="1418" spans="1:22" x14ac:dyDescent="0.25">
      <c r="A1418" s="80"/>
      <c r="I1418" s="80"/>
      <c r="J1418" s="80"/>
      <c r="O1418" s="54"/>
      <c r="P1418" s="54"/>
      <c r="Q1418" s="2"/>
      <c r="R1418" s="2"/>
      <c r="S1418" s="2"/>
      <c r="T1418" s="2"/>
      <c r="U1418" s="2"/>
    </row>
    <row r="1419" spans="1:22" x14ac:dyDescent="0.25">
      <c r="A1419" s="80"/>
      <c r="I1419" s="80"/>
      <c r="J1419" s="80"/>
      <c r="O1419" s="54"/>
      <c r="P1419" s="54"/>
      <c r="Q1419" s="2"/>
      <c r="R1419" s="2"/>
      <c r="S1419" s="2"/>
      <c r="T1419" s="2"/>
      <c r="U1419" s="2"/>
      <c r="V1419" s="2"/>
    </row>
    <row r="1420" spans="1:22" x14ac:dyDescent="0.25">
      <c r="A1420" s="80"/>
      <c r="I1420" s="80"/>
      <c r="J1420" s="80"/>
      <c r="O1420" s="54"/>
      <c r="P1420" s="54"/>
      <c r="Q1420" s="2"/>
      <c r="R1420" s="2"/>
      <c r="S1420" s="2"/>
      <c r="T1420" s="2"/>
      <c r="U1420" s="2"/>
      <c r="V1420" s="2"/>
    </row>
    <row r="1421" spans="1:22" x14ac:dyDescent="0.25">
      <c r="A1421" s="80"/>
      <c r="I1421" s="80"/>
      <c r="J1421" s="80"/>
      <c r="O1421" s="54"/>
      <c r="P1421" s="54"/>
      <c r="Q1421" s="2"/>
      <c r="R1421" s="2"/>
      <c r="S1421" s="2"/>
      <c r="T1421" s="2"/>
      <c r="U1421" s="2"/>
      <c r="V1421" s="2"/>
    </row>
    <row r="1422" spans="1:22" x14ac:dyDescent="0.25">
      <c r="A1422" s="80"/>
      <c r="I1422" s="80"/>
      <c r="J1422" s="80"/>
      <c r="O1422" s="54"/>
      <c r="P1422" s="54"/>
      <c r="Q1422" s="2"/>
      <c r="R1422" s="2"/>
      <c r="S1422" s="2"/>
      <c r="T1422" s="2"/>
      <c r="V1422" s="2"/>
    </row>
    <row r="1423" spans="1:22" x14ac:dyDescent="0.25">
      <c r="A1423" s="80"/>
      <c r="I1423" s="80"/>
      <c r="J1423" s="80"/>
      <c r="O1423" s="54"/>
      <c r="P1423" s="54"/>
      <c r="Q1423" s="2"/>
      <c r="R1423" s="2"/>
      <c r="S1423" s="2"/>
      <c r="T1423" s="2"/>
      <c r="U1423" s="2"/>
      <c r="V1423" s="2"/>
    </row>
    <row r="1424" spans="1:22" x14ac:dyDescent="0.25">
      <c r="A1424" s="80"/>
      <c r="I1424" s="80"/>
      <c r="J1424" s="80"/>
      <c r="O1424" s="54"/>
      <c r="P1424" s="54"/>
      <c r="Q1424" s="2"/>
      <c r="R1424" s="2"/>
      <c r="S1424" s="2"/>
      <c r="T1424" s="2"/>
      <c r="U1424" s="2"/>
      <c r="V1424" s="2"/>
    </row>
    <row r="1425" spans="1:22" x14ac:dyDescent="0.25">
      <c r="A1425" s="80"/>
      <c r="I1425" s="80"/>
      <c r="J1425" s="80"/>
      <c r="O1425" s="54"/>
      <c r="P1425" s="54"/>
      <c r="Q1425" s="2"/>
      <c r="R1425" s="2"/>
    </row>
    <row r="1426" spans="1:22" x14ac:dyDescent="0.25">
      <c r="A1426" s="80"/>
      <c r="I1426" s="80"/>
      <c r="J1426" s="80"/>
      <c r="O1426" s="54"/>
      <c r="P1426" s="54"/>
      <c r="Q1426" s="2"/>
      <c r="R1426" s="2"/>
      <c r="S1426" s="2"/>
      <c r="T1426" s="2"/>
      <c r="U1426" s="2"/>
      <c r="V1426" s="2"/>
    </row>
    <row r="1427" spans="1:22" x14ac:dyDescent="0.25">
      <c r="A1427" s="80"/>
      <c r="I1427" s="80"/>
      <c r="J1427" s="80"/>
      <c r="O1427" s="54"/>
      <c r="P1427" s="54"/>
      <c r="Q1427" s="2"/>
      <c r="R1427" s="2"/>
      <c r="S1427" s="2"/>
      <c r="T1427" s="2"/>
      <c r="U1427" s="2"/>
      <c r="V1427" s="2"/>
    </row>
    <row r="1428" spans="1:22" x14ac:dyDescent="0.25">
      <c r="A1428" s="80"/>
      <c r="I1428" s="80"/>
      <c r="J1428" s="80"/>
      <c r="O1428" s="54"/>
      <c r="P1428" s="54"/>
      <c r="Q1428" s="2"/>
      <c r="R1428" s="2"/>
      <c r="S1428" s="2"/>
      <c r="T1428" s="2"/>
      <c r="U1428" s="2"/>
      <c r="V1428" s="2"/>
    </row>
    <row r="1429" spans="1:22" x14ac:dyDescent="0.25">
      <c r="A1429" s="80"/>
      <c r="I1429" s="80"/>
      <c r="J1429" s="80"/>
      <c r="O1429" s="54"/>
      <c r="P1429" s="54"/>
      <c r="Q1429" s="2"/>
      <c r="R1429" s="2"/>
      <c r="S1429" s="2"/>
      <c r="T1429" s="2"/>
      <c r="U1429" s="2"/>
      <c r="V1429" s="2"/>
    </row>
    <row r="1430" spans="1:22" x14ac:dyDescent="0.25">
      <c r="A1430" s="80"/>
      <c r="I1430" s="80"/>
      <c r="J1430" s="80"/>
      <c r="O1430" s="54"/>
      <c r="P1430" s="54"/>
      <c r="Q1430" s="2"/>
      <c r="R1430" s="2"/>
      <c r="S1430" s="2"/>
      <c r="T1430" s="2"/>
      <c r="U1430" s="2"/>
      <c r="V1430" s="2"/>
    </row>
    <row r="1431" spans="1:22" x14ac:dyDescent="0.25">
      <c r="A1431" s="80"/>
      <c r="I1431" s="80"/>
      <c r="J1431" s="80"/>
      <c r="O1431" s="54"/>
      <c r="P1431" s="54"/>
      <c r="Q1431" s="2"/>
      <c r="R1431" s="2"/>
      <c r="S1431" s="2"/>
      <c r="T1431" s="2"/>
      <c r="U1431" s="2"/>
      <c r="V1431" s="2"/>
    </row>
    <row r="1432" spans="1:22" x14ac:dyDescent="0.25">
      <c r="A1432" s="80"/>
      <c r="I1432" s="80"/>
      <c r="J1432" s="80"/>
      <c r="O1432" s="54"/>
      <c r="P1432" s="54"/>
      <c r="Q1432" s="2"/>
      <c r="R1432" s="2"/>
      <c r="S1432" s="2"/>
      <c r="T1432" s="2"/>
      <c r="U1432" s="2"/>
      <c r="V1432" s="2"/>
    </row>
    <row r="1433" spans="1:22" x14ac:dyDescent="0.25">
      <c r="A1433" s="80"/>
      <c r="I1433" s="80"/>
      <c r="J1433" s="80"/>
      <c r="O1433" s="54"/>
      <c r="P1433" s="54"/>
      <c r="Q1433" s="2"/>
      <c r="R1433" s="2"/>
      <c r="S1433" s="2"/>
      <c r="T1433" s="2"/>
      <c r="U1433" s="2"/>
      <c r="V1433" s="2"/>
    </row>
    <row r="1434" spans="1:22" x14ac:dyDescent="0.25">
      <c r="A1434" s="80"/>
      <c r="I1434" s="80"/>
      <c r="J1434" s="80"/>
      <c r="O1434" s="54"/>
      <c r="P1434" s="54"/>
      <c r="Q1434" s="2"/>
      <c r="R1434" s="2"/>
      <c r="S1434" s="2"/>
      <c r="T1434" s="2"/>
      <c r="U1434" s="2"/>
      <c r="V1434" s="2"/>
    </row>
    <row r="1435" spans="1:22" x14ac:dyDescent="0.25">
      <c r="A1435" s="80"/>
      <c r="I1435" s="80"/>
      <c r="J1435" s="80"/>
      <c r="O1435" s="54"/>
      <c r="P1435" s="54"/>
      <c r="Q1435" s="2"/>
      <c r="R1435" s="2"/>
      <c r="S1435" s="2"/>
      <c r="T1435" s="2"/>
      <c r="U1435" s="2"/>
      <c r="V1435" s="2"/>
    </row>
    <row r="1436" spans="1:22" x14ac:dyDescent="0.25">
      <c r="A1436" s="80"/>
      <c r="I1436" s="80"/>
      <c r="J1436" s="80"/>
      <c r="O1436" s="54"/>
      <c r="P1436" s="54"/>
      <c r="Q1436" s="2"/>
      <c r="R1436" s="2"/>
      <c r="S1436" s="2"/>
      <c r="T1436" s="2"/>
      <c r="U1436" s="2"/>
      <c r="V1436" s="2"/>
    </row>
    <row r="1437" spans="1:22" x14ac:dyDescent="0.25">
      <c r="A1437" s="80"/>
      <c r="J1437" s="80"/>
      <c r="O1437" s="54"/>
      <c r="P1437" s="54"/>
      <c r="Q1437" s="2"/>
      <c r="R1437" s="2"/>
      <c r="S1437" s="2"/>
      <c r="T1437" s="2"/>
      <c r="U1437" s="2"/>
      <c r="V1437" s="2"/>
    </row>
    <row r="1438" spans="1:22" x14ac:dyDescent="0.25">
      <c r="A1438" s="80"/>
      <c r="I1438" s="80"/>
      <c r="J1438" s="80"/>
      <c r="O1438" s="54"/>
      <c r="P1438" s="54"/>
      <c r="Q1438" s="2"/>
      <c r="R1438" s="2"/>
      <c r="S1438" s="2"/>
      <c r="T1438" s="2"/>
      <c r="U1438" s="2"/>
      <c r="V1438" s="2"/>
    </row>
    <row r="1439" spans="1:22" x14ac:dyDescent="0.25">
      <c r="A1439" s="80"/>
      <c r="I1439" s="80"/>
      <c r="J1439" s="80"/>
      <c r="O1439" s="54"/>
      <c r="P1439" s="54"/>
      <c r="Q1439" s="2"/>
      <c r="R1439" s="2"/>
      <c r="S1439" s="2"/>
      <c r="T1439" s="2"/>
      <c r="U1439" s="2"/>
      <c r="V1439" s="2"/>
    </row>
    <row r="1440" spans="1:22" x14ac:dyDescent="0.25">
      <c r="A1440" s="80"/>
      <c r="I1440" s="80"/>
      <c r="J1440" s="80"/>
      <c r="O1440" s="54"/>
      <c r="P1440" s="54"/>
      <c r="Q1440" s="2"/>
      <c r="R1440" s="2"/>
      <c r="S1440" s="2"/>
      <c r="T1440" s="2"/>
    </row>
    <row r="1441" spans="1:22" x14ac:dyDescent="0.25">
      <c r="A1441" s="80"/>
      <c r="I1441" s="80"/>
      <c r="J1441" s="80"/>
      <c r="O1441" s="54"/>
      <c r="P1441" s="54"/>
      <c r="Q1441" s="2"/>
      <c r="R1441" s="2"/>
      <c r="S1441" s="2"/>
      <c r="T1441" s="2"/>
      <c r="U1441" s="2"/>
      <c r="V1441" s="2"/>
    </row>
    <row r="1442" spans="1:22" x14ac:dyDescent="0.25">
      <c r="A1442" s="80"/>
      <c r="I1442" s="80"/>
      <c r="J1442" s="80"/>
      <c r="O1442" s="54"/>
      <c r="P1442" s="54"/>
      <c r="Q1442" s="2"/>
      <c r="R1442" s="2"/>
      <c r="S1442" s="2"/>
      <c r="T1442" s="2"/>
      <c r="U1442" s="2"/>
      <c r="V1442" s="2"/>
    </row>
    <row r="1443" spans="1:22" x14ac:dyDescent="0.25">
      <c r="A1443" s="80"/>
      <c r="I1443" s="80"/>
      <c r="J1443" s="80"/>
      <c r="O1443" s="54"/>
      <c r="P1443" s="54"/>
      <c r="Q1443" s="2"/>
      <c r="R1443" s="2"/>
      <c r="S1443" s="2"/>
      <c r="T1443" s="2"/>
      <c r="U1443" s="2"/>
      <c r="V1443" s="2"/>
    </row>
    <row r="1444" spans="1:22" x14ac:dyDescent="0.25">
      <c r="A1444" s="80"/>
      <c r="I1444" s="80"/>
      <c r="J1444" s="80"/>
      <c r="O1444" s="54"/>
      <c r="P1444" s="54"/>
      <c r="Q1444" s="2"/>
      <c r="R1444" s="2"/>
      <c r="S1444" s="2"/>
      <c r="T1444" s="2"/>
      <c r="U1444" s="2"/>
      <c r="V1444" s="2"/>
    </row>
    <row r="1445" spans="1:22" x14ac:dyDescent="0.25">
      <c r="A1445" s="80"/>
      <c r="I1445" s="80"/>
      <c r="J1445" s="80"/>
      <c r="O1445" s="54"/>
      <c r="P1445" s="54"/>
      <c r="Q1445" s="2"/>
      <c r="R1445" s="2"/>
      <c r="S1445" s="2"/>
      <c r="T1445" s="2"/>
      <c r="U1445" s="2"/>
      <c r="V1445" s="2"/>
    </row>
    <row r="1446" spans="1:22" x14ac:dyDescent="0.25">
      <c r="A1446" s="80"/>
      <c r="I1446" s="80"/>
      <c r="J1446" s="80"/>
      <c r="O1446" s="54"/>
      <c r="P1446" s="54"/>
      <c r="Q1446" s="2"/>
      <c r="R1446" s="2"/>
      <c r="S1446" s="2"/>
      <c r="T1446" s="2"/>
      <c r="U1446" s="2"/>
      <c r="V1446" s="2"/>
    </row>
    <row r="1447" spans="1:22" x14ac:dyDescent="0.25">
      <c r="A1447" s="80"/>
      <c r="I1447" s="80"/>
      <c r="J1447" s="80"/>
      <c r="O1447" s="54"/>
      <c r="P1447" s="54"/>
      <c r="Q1447" s="2"/>
      <c r="R1447" s="2"/>
      <c r="U1447" s="2"/>
      <c r="V1447" s="2"/>
    </row>
    <row r="1448" spans="1:22" x14ac:dyDescent="0.25">
      <c r="A1448" s="80"/>
      <c r="I1448" s="80"/>
      <c r="J1448" s="80"/>
      <c r="O1448" s="54"/>
      <c r="P1448" s="54"/>
      <c r="Q1448" s="2"/>
      <c r="R1448" s="2"/>
      <c r="U1448" s="2"/>
      <c r="V1448" s="2"/>
    </row>
    <row r="1449" spans="1:22" x14ac:dyDescent="0.25">
      <c r="A1449" s="80"/>
      <c r="I1449" s="80"/>
      <c r="J1449" s="80"/>
      <c r="O1449" s="54"/>
      <c r="P1449" s="54"/>
      <c r="Q1449" s="2"/>
      <c r="R1449" s="2"/>
      <c r="S1449" s="2"/>
      <c r="T1449" s="2"/>
      <c r="U1449" s="2"/>
      <c r="V1449" s="2"/>
    </row>
    <row r="1450" spans="1:22" x14ac:dyDescent="0.25">
      <c r="A1450" s="80"/>
      <c r="I1450" s="80"/>
      <c r="J1450" s="80"/>
      <c r="O1450" s="54"/>
      <c r="P1450" s="54"/>
      <c r="Q1450" s="2"/>
      <c r="R1450" s="2"/>
    </row>
    <row r="1451" spans="1:22" x14ac:dyDescent="0.25">
      <c r="A1451" s="80"/>
      <c r="I1451" s="80"/>
      <c r="J1451" s="80"/>
      <c r="O1451" s="54"/>
      <c r="P1451" s="54"/>
      <c r="Q1451" s="2"/>
      <c r="R1451" s="2"/>
    </row>
    <row r="1452" spans="1:22" x14ac:dyDescent="0.25">
      <c r="A1452" s="80"/>
      <c r="I1452" s="80"/>
      <c r="J1452" s="80"/>
      <c r="O1452" s="54"/>
      <c r="P1452" s="54"/>
      <c r="Q1452" s="2"/>
      <c r="R1452" s="2"/>
      <c r="S1452" s="2"/>
      <c r="T1452" s="2"/>
    </row>
    <row r="1453" spans="1:22" x14ac:dyDescent="0.25">
      <c r="A1453" s="80"/>
      <c r="I1453" s="80"/>
      <c r="J1453" s="80"/>
      <c r="O1453" s="54"/>
      <c r="P1453" s="54"/>
      <c r="Q1453" s="2"/>
      <c r="R1453" s="2"/>
      <c r="S1453" s="2"/>
      <c r="T1453" s="2"/>
      <c r="U1453" s="2"/>
      <c r="V1453" s="2"/>
    </row>
    <row r="1454" spans="1:22" x14ac:dyDescent="0.25">
      <c r="A1454" s="80"/>
      <c r="I1454" s="80"/>
      <c r="J1454" s="80"/>
      <c r="O1454" s="54"/>
      <c r="P1454" s="54"/>
      <c r="Q1454" s="2"/>
      <c r="R1454" s="2"/>
      <c r="S1454" s="2"/>
      <c r="T1454" s="2"/>
    </row>
    <row r="1455" spans="1:22" x14ac:dyDescent="0.25">
      <c r="A1455" s="80"/>
      <c r="I1455" s="80"/>
      <c r="J1455" s="80"/>
      <c r="O1455" s="54"/>
      <c r="P1455" s="54"/>
      <c r="Q1455" s="2"/>
      <c r="R1455" s="2"/>
      <c r="S1455" s="2"/>
      <c r="T1455" s="2"/>
      <c r="U1455" s="2"/>
      <c r="V1455" s="2"/>
    </row>
    <row r="1456" spans="1:22" x14ac:dyDescent="0.25">
      <c r="A1456" s="80"/>
      <c r="I1456" s="80"/>
      <c r="J1456" s="80"/>
      <c r="O1456" s="54"/>
      <c r="S1456" s="2"/>
      <c r="T1456" s="2"/>
      <c r="U1456" s="2"/>
    </row>
    <row r="1457" spans="1:22" x14ac:dyDescent="0.25">
      <c r="A1457" s="80"/>
      <c r="I1457" s="80"/>
      <c r="J1457" s="80"/>
      <c r="O1457" s="54"/>
      <c r="P1457" s="54"/>
      <c r="Q1457" s="2"/>
      <c r="R1457" s="2"/>
    </row>
    <row r="1458" spans="1:22" x14ac:dyDescent="0.25">
      <c r="A1458" s="80"/>
      <c r="I1458" s="80"/>
      <c r="J1458" s="80"/>
      <c r="O1458" s="54"/>
      <c r="P1458" s="54"/>
      <c r="Q1458" s="2"/>
      <c r="R1458" s="2"/>
      <c r="S1458" s="2"/>
      <c r="T1458" s="2"/>
      <c r="U1458" s="2"/>
      <c r="V1458" s="2"/>
    </row>
    <row r="1459" spans="1:22" x14ac:dyDescent="0.25">
      <c r="A1459" s="80"/>
      <c r="I1459" s="80"/>
      <c r="J1459" s="80"/>
      <c r="O1459" s="54"/>
      <c r="P1459" s="54"/>
      <c r="Q1459" s="2"/>
      <c r="R1459" s="2"/>
      <c r="S1459" s="2"/>
      <c r="T1459" s="2"/>
      <c r="U1459" s="2"/>
      <c r="V1459" s="2"/>
    </row>
    <row r="1460" spans="1:22" x14ac:dyDescent="0.25">
      <c r="A1460" s="80"/>
      <c r="I1460" s="80"/>
      <c r="J1460" s="80"/>
      <c r="O1460" s="54"/>
      <c r="P1460" s="54"/>
      <c r="Q1460" s="2"/>
      <c r="R1460" s="2"/>
      <c r="S1460" s="2"/>
      <c r="T1460" s="2"/>
      <c r="U1460" s="2"/>
      <c r="V1460" s="2"/>
    </row>
    <row r="1461" spans="1:22" x14ac:dyDescent="0.25">
      <c r="A1461" s="80"/>
      <c r="I1461" s="80"/>
      <c r="J1461" s="80"/>
      <c r="O1461" s="54"/>
      <c r="P1461" s="54"/>
      <c r="Q1461" s="2"/>
      <c r="R1461" s="2"/>
    </row>
    <row r="1462" spans="1:22" x14ac:dyDescent="0.25">
      <c r="A1462" s="80"/>
      <c r="I1462" s="80"/>
      <c r="J1462" s="80"/>
      <c r="O1462" s="54"/>
      <c r="P1462" s="54"/>
      <c r="Q1462" s="2"/>
      <c r="R1462" s="2"/>
      <c r="S1462" s="2"/>
      <c r="T1462" s="2"/>
      <c r="U1462" s="2"/>
      <c r="V1462" s="2"/>
    </row>
    <row r="1463" spans="1:22" x14ac:dyDescent="0.25">
      <c r="A1463" s="80"/>
      <c r="I1463" s="80"/>
      <c r="J1463" s="80"/>
      <c r="O1463" s="54"/>
      <c r="P1463" s="54"/>
      <c r="Q1463" s="2"/>
      <c r="R1463" s="2"/>
      <c r="S1463" s="2"/>
      <c r="T1463" s="2"/>
      <c r="U1463" s="2"/>
      <c r="V1463" s="2"/>
    </row>
    <row r="1464" spans="1:22" x14ac:dyDescent="0.25">
      <c r="A1464" s="80"/>
      <c r="I1464" s="80"/>
      <c r="J1464" s="80"/>
      <c r="O1464" s="54"/>
      <c r="P1464" s="54"/>
      <c r="Q1464" s="2"/>
      <c r="R1464" s="2"/>
      <c r="S1464" s="2"/>
      <c r="T1464" s="2"/>
      <c r="U1464" s="2"/>
      <c r="V1464" s="2"/>
    </row>
    <row r="1465" spans="1:22" x14ac:dyDescent="0.25">
      <c r="A1465" s="80"/>
      <c r="I1465" s="80"/>
      <c r="J1465" s="80"/>
      <c r="O1465" s="54"/>
      <c r="P1465" s="54"/>
      <c r="Q1465" s="2"/>
      <c r="R1465" s="2"/>
      <c r="S1465" s="2"/>
      <c r="T1465" s="2"/>
      <c r="U1465" s="2"/>
      <c r="V1465" s="2"/>
    </row>
    <row r="1466" spans="1:22" x14ac:dyDescent="0.25">
      <c r="A1466" s="80"/>
      <c r="I1466" s="80"/>
      <c r="J1466" s="80"/>
      <c r="O1466" s="54"/>
      <c r="P1466" s="54"/>
      <c r="Q1466" s="2"/>
      <c r="R1466" s="2"/>
      <c r="U1466" s="2"/>
      <c r="V1466" s="2"/>
    </row>
    <row r="1467" spans="1:22" x14ac:dyDescent="0.25">
      <c r="A1467" s="80"/>
      <c r="I1467" s="80"/>
      <c r="J1467" s="80"/>
      <c r="O1467" s="54"/>
      <c r="P1467" s="54"/>
      <c r="Q1467" s="2"/>
      <c r="R1467" s="2"/>
      <c r="S1467" s="2"/>
      <c r="T1467" s="2"/>
      <c r="U1467" s="2"/>
      <c r="V1467" s="2"/>
    </row>
    <row r="1468" spans="1:22" x14ac:dyDescent="0.25">
      <c r="A1468" s="80"/>
      <c r="I1468" s="80"/>
      <c r="J1468" s="80"/>
      <c r="O1468" s="54"/>
      <c r="P1468" s="54"/>
      <c r="Q1468" s="2"/>
      <c r="R1468" s="2"/>
      <c r="S1468" s="2"/>
      <c r="T1468" s="2"/>
    </row>
    <row r="1469" spans="1:22" x14ac:dyDescent="0.25">
      <c r="A1469" s="80"/>
      <c r="I1469" s="80"/>
      <c r="J1469" s="80"/>
      <c r="O1469" s="54"/>
      <c r="P1469" s="54"/>
      <c r="Q1469" s="2"/>
      <c r="R1469" s="2"/>
      <c r="S1469" s="2"/>
      <c r="T1469" s="2"/>
    </row>
    <row r="1470" spans="1:22" x14ac:dyDescent="0.25">
      <c r="A1470" s="80"/>
      <c r="I1470" s="80"/>
      <c r="J1470" s="80"/>
      <c r="O1470" s="54"/>
      <c r="Q1470" s="2"/>
      <c r="R1470" s="2"/>
      <c r="S1470" s="2"/>
      <c r="T1470" s="2"/>
      <c r="U1470" s="2"/>
      <c r="V1470" s="2"/>
    </row>
    <row r="1471" spans="1:22" x14ac:dyDescent="0.25">
      <c r="A1471" s="80"/>
      <c r="I1471" s="80"/>
      <c r="J1471" s="80"/>
      <c r="O1471" s="54"/>
      <c r="P1471" s="54"/>
      <c r="Q1471" s="2"/>
      <c r="R1471" s="2"/>
      <c r="S1471" s="2"/>
      <c r="T1471" s="2"/>
      <c r="U1471" s="2"/>
      <c r="V1471" s="2"/>
    </row>
    <row r="1472" spans="1:22" x14ac:dyDescent="0.25">
      <c r="A1472" s="80"/>
      <c r="I1472" s="80"/>
      <c r="J1472" s="80"/>
      <c r="O1472" s="54"/>
      <c r="P1472" s="54"/>
      <c r="Q1472" s="2"/>
      <c r="R1472" s="2"/>
      <c r="S1472" s="2"/>
      <c r="T1472" s="2"/>
      <c r="U1472" s="2"/>
      <c r="V1472" s="2"/>
    </row>
    <row r="1473" spans="1:22" x14ac:dyDescent="0.25">
      <c r="A1473" s="80"/>
      <c r="I1473" s="80"/>
      <c r="J1473" s="80"/>
      <c r="O1473" s="54"/>
      <c r="P1473" s="54"/>
      <c r="Q1473" s="2"/>
      <c r="R1473" s="2"/>
      <c r="S1473" s="2"/>
      <c r="T1473" s="2"/>
      <c r="U1473" s="2"/>
      <c r="V1473" s="2"/>
    </row>
    <row r="1474" spans="1:22" x14ac:dyDescent="0.25">
      <c r="A1474" s="80"/>
      <c r="I1474" s="80"/>
      <c r="J1474" s="80"/>
      <c r="O1474" s="54"/>
      <c r="S1474" s="2"/>
      <c r="T1474" s="2"/>
    </row>
    <row r="1475" spans="1:22" x14ac:dyDescent="0.25">
      <c r="A1475" s="80"/>
      <c r="I1475" s="80"/>
      <c r="J1475" s="80"/>
      <c r="O1475" s="54"/>
      <c r="U1475" s="2"/>
    </row>
    <row r="1476" spans="1:22" x14ac:dyDescent="0.25">
      <c r="A1476" s="80"/>
      <c r="I1476" s="80"/>
      <c r="J1476" s="80"/>
      <c r="O1476" s="54"/>
      <c r="U1476" s="2"/>
    </row>
  </sheetData>
  <autoFilter ref="A1:AA1041" xr:uid="{FC1ADA18-89AE-4DA7-8E28-70B1C42F1BE7}"/>
  <conditionalFormatting sqref="D1:D1048576">
    <cfRule type="cellIs" dxfId="31" priority="3" operator="equal">
      <formula>"In Testing CERT / TEST"</formula>
    </cfRule>
    <cfRule type="cellIs" dxfId="30" priority="4" operator="equal">
      <formula>"Developed"</formula>
    </cfRule>
    <cfRule type="cellIs" dxfId="29" priority="5" operator="equal">
      <formula>"EN DESARROLLO"</formula>
    </cfRule>
    <cfRule type="cellIs" dxfId="28" priority="6" operator="equal">
      <formula>"Ready to Develop"</formula>
    </cfRule>
    <cfRule type="cellIs" dxfId="27" priority="7" operator="equal">
      <formula>"Upstream Generic State 09"</formula>
    </cfRule>
    <cfRule type="cellIs" dxfId="26" priority="8" operator="equal">
      <formula>"Upstream Generic State 08"</formula>
    </cfRule>
    <cfRule type="cellIs" dxfId="25" priority="9" operator="equal">
      <formula>"Upstream Generic State 07"</formula>
    </cfRule>
    <cfRule type="cellIs" dxfId="24" priority="10" operator="equal">
      <formula>"Upstream Generic State 06"</formula>
    </cfRule>
    <cfRule type="cellIs" dxfId="23" priority="11" operator="equal">
      <formula>"Upstream Generic State 04"</formula>
    </cfRule>
    <cfRule type="cellIs" dxfId="22" priority="12" operator="equal">
      <formula>"Upstream Generic State 03"</formula>
    </cfRule>
    <cfRule type="cellIs" dxfId="21" priority="13" operator="equal">
      <formula>"Upstream Generic State 01"</formula>
    </cfRule>
    <cfRule type="cellIs" dxfId="20" priority="14" operator="equal">
      <formula>"Upstream Generic State 00"</formula>
    </cfRule>
    <cfRule type="cellIs" dxfId="19" priority="15" operator="equal">
      <formula>"BACKLOG"</formula>
    </cfRule>
    <cfRule type="cellIs" dxfId="18" priority="16" operator="equal">
      <formula>"Upstream Generic State 05"</formula>
    </cfRule>
    <cfRule type="cellIs" dxfId="17" priority="17" operator="equal">
      <formula>"CANCELADO"</formula>
    </cfRule>
    <cfRule type="cellIs" dxfId="16" priority="18" operator="equal">
      <formula>"Tested CERT / TEST"</formula>
    </cfRule>
    <cfRule type="cellIs" dxfId="15" priority="19" operator="equal">
      <formula>"Blocked"</formula>
    </cfRule>
    <cfRule type="cellIs" dxfId="14" priority="20" operator="equal">
      <formula>"ON HOLD"</formula>
    </cfRule>
    <cfRule type="cellIs" dxfId="13" priority="21" operator="equal">
      <formula>"CERRADO"</formula>
    </cfRule>
  </conditionalFormatting>
  <conditionalFormatting sqref="K1:K1048576">
    <cfRule type="cellIs" dxfId="12" priority="1" operator="equal">
      <formula>"ANALÍTICO"</formula>
    </cfRule>
    <cfRule type="cellIs" dxfId="11" priority="2" operator="equal">
      <formula>"OPERACIONAL"</formula>
    </cfRule>
  </conditionalFormatting>
  <hyperlinks>
    <hyperlink ref="A2" r:id="rId1" xr:uid="{7D90F459-3DD3-4461-84C6-830AA9D7658E}"/>
    <hyperlink ref="I2" r:id="rId2" xr:uid="{05FB2A67-9945-4770-A7D5-D5A6D6DD77CB}"/>
    <hyperlink ref="J2" r:id="rId3" xr:uid="{FE707D64-6206-451E-9593-449829F06A4F}"/>
    <hyperlink ref="A3" r:id="rId4" xr:uid="{065929B0-1F95-4465-85B0-316AD17A1056}"/>
    <hyperlink ref="I3" r:id="rId5" xr:uid="{8176A3C4-066D-4F66-8966-D2C0F1E6B2D5}"/>
    <hyperlink ref="J3" r:id="rId6" xr:uid="{CE4A7F5D-37D0-4BAA-BA38-92A408EA4F55}"/>
    <hyperlink ref="A4" r:id="rId7" xr:uid="{7A916D25-0DF2-407B-B55E-B654FEE511AC}"/>
    <hyperlink ref="I4" r:id="rId8" xr:uid="{DA974722-C8AA-47AA-90E1-371EB95603DF}"/>
    <hyperlink ref="J4" r:id="rId9" xr:uid="{FF8D9192-CDF2-448F-8988-0F1E84207607}"/>
    <hyperlink ref="A5" r:id="rId10" xr:uid="{24D06526-2BA5-42B5-A60B-AAE5A79F7716}"/>
    <hyperlink ref="I5" r:id="rId11" xr:uid="{52D269BA-7BA9-471E-A8EF-8FC340E06B0A}"/>
    <hyperlink ref="J5" r:id="rId12" xr:uid="{C29D3C0E-C15F-4C0B-AF72-D94AC3A7E09F}"/>
    <hyperlink ref="A6" r:id="rId13" xr:uid="{D23D16E0-3EC9-4738-A4E4-AAE5D8E218AE}"/>
    <hyperlink ref="I6" r:id="rId14" xr:uid="{FC7498EC-C42F-482E-8A15-084EE9CB7641}"/>
    <hyperlink ref="J6" r:id="rId15" xr:uid="{A72D51B0-EFBA-430F-ACF7-87D2FCBC972C}"/>
    <hyperlink ref="A7" r:id="rId16" xr:uid="{0995E499-3CBB-4E6C-B6D4-90AA8127895A}"/>
    <hyperlink ref="I7" r:id="rId17" xr:uid="{10A021B3-DB85-47D3-B76C-C36FE26A2509}"/>
    <hyperlink ref="J7" r:id="rId18" xr:uid="{32450B98-8CE9-4D5D-8A58-989C7A77BCFE}"/>
    <hyperlink ref="A8" r:id="rId19" xr:uid="{1EAA6933-A7C8-49C5-BAA2-9D7B7065F1B5}"/>
    <hyperlink ref="I8" r:id="rId20" xr:uid="{3038C39B-D905-4031-BC65-4AA3EF51F999}"/>
    <hyperlink ref="J8" r:id="rId21" xr:uid="{CD5D32F8-A724-46E2-BB63-2960E5649E9C}"/>
    <hyperlink ref="A9" r:id="rId22" xr:uid="{493D4A78-71AC-424C-937E-66EC419E1DE3}"/>
    <hyperlink ref="I9" r:id="rId23" xr:uid="{DC59D69A-8F45-4870-8B10-20188CB565D5}"/>
    <hyperlink ref="J9" r:id="rId24" xr:uid="{4BA08D01-78F3-4659-A0FA-2048E1B4548D}"/>
    <hyperlink ref="A10" r:id="rId25" xr:uid="{EA8DD9C5-C7FC-4FE6-84A9-18EA6897E53D}"/>
    <hyperlink ref="I10" r:id="rId26" xr:uid="{D40125AA-873D-425E-9E64-91C5A6993A9D}"/>
    <hyperlink ref="J10" r:id="rId27" xr:uid="{13CCBE2A-50AF-4990-AB23-79C430CD5DAF}"/>
    <hyperlink ref="A11" r:id="rId28" xr:uid="{7CCEFE2C-3D6B-4D0F-B89E-1A5A524507C9}"/>
    <hyperlink ref="I11" r:id="rId29" xr:uid="{43E3AAC3-55CE-4FAB-8959-3B1839484A2D}"/>
    <hyperlink ref="J11" r:id="rId30" xr:uid="{E38B631E-49CF-4A8F-A5E1-37936F97AA73}"/>
    <hyperlink ref="A12" r:id="rId31" xr:uid="{96A1E7AC-585B-4912-9DE6-62766514086B}"/>
    <hyperlink ref="I12" r:id="rId32" xr:uid="{694F4170-436B-4426-AAAA-EEB684B12239}"/>
    <hyperlink ref="J12" r:id="rId33" xr:uid="{6A1BEBA5-43E2-4EEE-8C7F-213D3EF2A63A}"/>
    <hyperlink ref="A13" r:id="rId34" xr:uid="{1CBD6DC2-9DD6-45C1-809C-AAC1B4396933}"/>
    <hyperlink ref="I13" r:id="rId35" xr:uid="{EA91EDCB-A89A-4B75-850A-620D5DA56503}"/>
    <hyperlink ref="J13" r:id="rId36" xr:uid="{D1908A31-3C1F-49D9-9A50-1EA8C81A2414}"/>
    <hyperlink ref="A14" r:id="rId37" xr:uid="{0D88A59C-0D6B-4AE0-8E48-ED211BE04F06}"/>
    <hyperlink ref="I14" r:id="rId38" xr:uid="{8685EA59-AD95-4D73-86D7-D18C244FAE83}"/>
    <hyperlink ref="J14" r:id="rId39" xr:uid="{54EEE3E2-F526-44B6-B545-7F86681F922D}"/>
    <hyperlink ref="A15" r:id="rId40" xr:uid="{D024950E-A263-4E76-9CE1-39D8D52B3BDB}"/>
    <hyperlink ref="I15" r:id="rId41" xr:uid="{83856057-0665-45D8-9877-DA88CD447C73}"/>
    <hyperlink ref="J15" r:id="rId42" xr:uid="{4FC8A0BF-C7E0-4F6E-A1C3-C4832546B587}"/>
    <hyperlink ref="A16" r:id="rId43" xr:uid="{5AA5C8F7-D037-47E5-830A-14653A1B35F1}"/>
    <hyperlink ref="I16" r:id="rId44" xr:uid="{75FA7FEE-DE2A-4AC9-A26D-22AA7CA73604}"/>
    <hyperlink ref="J16" r:id="rId45" xr:uid="{93526898-BDB4-4EEF-9E84-B3CD0B4CD39D}"/>
    <hyperlink ref="A17" r:id="rId46" xr:uid="{4C1984ED-4087-4DB7-A3B4-C7EB25065A34}"/>
    <hyperlink ref="I17" r:id="rId47" xr:uid="{2039250D-05F6-4C09-AD1F-60BD5FD48480}"/>
    <hyperlink ref="J17" r:id="rId48" xr:uid="{DEFF3251-C536-4E46-8777-D0BA030898D8}"/>
    <hyperlink ref="A18" r:id="rId49" xr:uid="{E014072E-FBB7-40FE-8E63-C6BB297B8918}"/>
    <hyperlink ref="I18" r:id="rId50" xr:uid="{AD165CFC-5D28-4118-950A-40C5243C1619}"/>
    <hyperlink ref="J18" r:id="rId51" xr:uid="{43360886-843A-4592-A09F-0438EA21CFCD}"/>
    <hyperlink ref="A19" r:id="rId52" xr:uid="{9FE55649-E014-4F92-B13E-DF912514704E}"/>
    <hyperlink ref="I19" r:id="rId53" xr:uid="{BBADDF92-7BA0-48DB-919A-8C36BDFA6276}"/>
    <hyperlink ref="J19" r:id="rId54" xr:uid="{4DC17F3E-1551-4098-BFA6-36F1F228CF82}"/>
    <hyperlink ref="A20" r:id="rId55" xr:uid="{DA44C5D0-9AB7-4112-A253-9113C1DEC8E8}"/>
    <hyperlink ref="I20" r:id="rId56" xr:uid="{FBD20D35-CB3C-42FB-A9B6-6691FAF73461}"/>
    <hyperlink ref="J20" r:id="rId57" xr:uid="{2B9ABE57-A7E1-403B-B830-C32B087A193F}"/>
    <hyperlink ref="A21" r:id="rId58" xr:uid="{3CBA18BC-ED61-4996-A03B-929BE5EA239B}"/>
    <hyperlink ref="I21" r:id="rId59" xr:uid="{FBBE1FCE-78D8-4A6A-A5DC-0ACB838FC65C}"/>
    <hyperlink ref="J21" r:id="rId60" xr:uid="{9377DF02-6443-4423-8089-DA8B9CBAA05E}"/>
    <hyperlink ref="A22" r:id="rId61" xr:uid="{DE79E4A9-5445-433D-A93C-546A183D2B94}"/>
    <hyperlink ref="I22" r:id="rId62" xr:uid="{1E7C4658-3ABE-4269-8B73-F45C42E873D8}"/>
    <hyperlink ref="J22" r:id="rId63" xr:uid="{1E881E67-6830-4758-9977-EB1973FF79A4}"/>
    <hyperlink ref="A23" r:id="rId64" xr:uid="{8F3DD8B0-3880-4691-9D91-CCEEC674DA49}"/>
    <hyperlink ref="I23" r:id="rId65" xr:uid="{478E872B-B3B9-489D-8EFE-4DEB17EF5909}"/>
    <hyperlink ref="J23" r:id="rId66" xr:uid="{B1D9AA85-5D21-4E6B-9491-246E644D3B5D}"/>
    <hyperlink ref="A24" r:id="rId67" xr:uid="{6262CA3B-ECA7-42A0-A322-D8DAB2A5D093}"/>
    <hyperlink ref="I24" r:id="rId68" xr:uid="{CEDFFD42-0519-41C2-8382-5327BF275D44}"/>
    <hyperlink ref="J24" r:id="rId69" xr:uid="{55D0D7B7-2F53-482A-B7CD-3B8DCAB1184F}"/>
    <hyperlink ref="A25" r:id="rId70" xr:uid="{C44233F4-B6DD-46CC-BBF9-F0057CEF2AE5}"/>
    <hyperlink ref="I25" r:id="rId71" xr:uid="{20FE3632-3B73-494B-9D51-DD8AF5A7BE98}"/>
    <hyperlink ref="J25" r:id="rId72" xr:uid="{A11FDD6E-061F-46A7-BEAF-180391C6D625}"/>
    <hyperlink ref="A26" r:id="rId73" xr:uid="{A81A79AF-E47B-44D9-BCEC-706AA932185E}"/>
    <hyperlink ref="I26" r:id="rId74" xr:uid="{499F1219-2FC9-42E3-AEFE-B12AE5DC99F5}"/>
    <hyperlink ref="J26" r:id="rId75" xr:uid="{030708EB-5A1E-4279-A555-ECAB75A59C88}"/>
    <hyperlink ref="A27" r:id="rId76" xr:uid="{3822FA4E-71D4-49F7-AF9C-EF9054ADC559}"/>
    <hyperlink ref="I27" r:id="rId77" xr:uid="{6E6515FF-5BE3-46DE-9007-8257725076DD}"/>
    <hyperlink ref="J27" r:id="rId78" xr:uid="{BAED2D40-B015-4CB3-89D7-0FFB7C3B494C}"/>
    <hyperlink ref="A28" r:id="rId79" xr:uid="{9C2354BF-00E1-4A47-8A7E-F13C1A1C247D}"/>
    <hyperlink ref="I28" r:id="rId80" xr:uid="{E726B9E6-9C66-4554-8279-C527C50355F3}"/>
    <hyperlink ref="J28" r:id="rId81" xr:uid="{568CCBDD-B5A5-4BEA-9DCC-81EBC4F12EC2}"/>
    <hyperlink ref="A29" r:id="rId82" xr:uid="{0C96B5B1-8C8F-4319-9D3F-1D7C6CD54961}"/>
    <hyperlink ref="I29" r:id="rId83" xr:uid="{342C61CB-7FE5-4DF3-8B34-CC1180689D60}"/>
    <hyperlink ref="J29" r:id="rId84" xr:uid="{30295860-F164-44BD-A747-573F15ABDE47}"/>
    <hyperlink ref="A30" r:id="rId85" xr:uid="{F1FEE187-08A5-4BDE-883D-6FE078EDB6A3}"/>
    <hyperlink ref="I30" r:id="rId86" xr:uid="{C16E492C-78BC-4574-BAA1-CAE008F5D58C}"/>
    <hyperlink ref="J30" r:id="rId87" xr:uid="{8406F48E-520B-47AD-BF26-4F1D35384777}"/>
    <hyperlink ref="A31" r:id="rId88" xr:uid="{209985B5-F09F-4773-B7A6-228FF66BDF9A}"/>
    <hyperlink ref="I31" r:id="rId89" xr:uid="{8AEA8AD4-39B2-4965-B21E-3509F0C2E3AB}"/>
    <hyperlink ref="J31" r:id="rId90" xr:uid="{0AF9B73C-690C-4F1E-85DD-B28780B685C4}"/>
    <hyperlink ref="A32" r:id="rId91" xr:uid="{56FB2B5D-D6BF-4C35-82B9-C095A88E169E}"/>
    <hyperlink ref="I32" r:id="rId92" xr:uid="{E4FA2E49-3C58-4FB5-AAFB-1129D54B24BF}"/>
    <hyperlink ref="J32" r:id="rId93" xr:uid="{4BAE94B9-3B18-4EE6-90E0-69A16928EE85}"/>
    <hyperlink ref="A33" r:id="rId94" xr:uid="{478E917B-B10C-4039-917D-59345F3DC23B}"/>
    <hyperlink ref="I33" r:id="rId95" xr:uid="{FD994E38-7603-438A-A8E7-D30645021681}"/>
    <hyperlink ref="J33" r:id="rId96" xr:uid="{A90F585E-91BE-469E-B8F9-FDE141313AF1}"/>
    <hyperlink ref="A34" r:id="rId97" xr:uid="{F718F711-4E32-463C-8F8D-2EA1A94AA2C7}"/>
    <hyperlink ref="I34" r:id="rId98" xr:uid="{15A112FC-69ED-4DAC-8C7E-1CD3650FBCD6}"/>
    <hyperlink ref="J34" r:id="rId99" xr:uid="{9F4DC10A-755C-4BAC-8EF6-CCA68D9D3B4E}"/>
    <hyperlink ref="A35" r:id="rId100" xr:uid="{6460BC3C-368D-4212-AFDA-C08D54102958}"/>
    <hyperlink ref="I35" r:id="rId101" xr:uid="{6021308E-3161-4B07-8014-0CBDE4E466AA}"/>
    <hyperlink ref="J35" r:id="rId102" xr:uid="{E5184D49-93FF-494D-A7A1-FE4DFEDE5D97}"/>
    <hyperlink ref="A36" r:id="rId103" xr:uid="{DF5E4AEB-6912-4857-95D8-43EE041D09F7}"/>
    <hyperlink ref="I36" r:id="rId104" xr:uid="{71135457-271E-460A-B3F6-C6BA5213732D}"/>
    <hyperlink ref="J36" r:id="rId105" xr:uid="{838C2CA0-EA17-49BF-88E1-0BD64573F9C1}"/>
    <hyperlink ref="A37" r:id="rId106" xr:uid="{F19BBA03-C685-493B-BC27-A41465C82990}"/>
    <hyperlink ref="I37" r:id="rId107" xr:uid="{621C947C-87EE-4D63-B65B-30A47775A2E4}"/>
    <hyperlink ref="J37" r:id="rId108" xr:uid="{20CFE0AF-F1C4-445D-B4B9-514182E4A86A}"/>
    <hyperlink ref="A38" r:id="rId109" xr:uid="{6D1C794D-6C1B-4D6A-8C3E-7AB27C646B60}"/>
    <hyperlink ref="I38" r:id="rId110" xr:uid="{473CB522-EB3F-41FD-8871-33BEBB4D4E3F}"/>
    <hyperlink ref="J38" r:id="rId111" xr:uid="{D6992979-C2C7-42CC-8D4B-7E46778F2316}"/>
    <hyperlink ref="A39" r:id="rId112" xr:uid="{558E476C-CF4A-47A6-ACA7-2CC6EC29DB02}"/>
    <hyperlink ref="I39" r:id="rId113" xr:uid="{970BAEA7-9DD9-4267-8988-5624E88E1237}"/>
    <hyperlink ref="J39" r:id="rId114" xr:uid="{BFE67DB6-7BA3-4952-B452-C7AC651E934B}"/>
    <hyperlink ref="A40" r:id="rId115" xr:uid="{40FD6A1F-3C93-46D2-8839-AB201FBAFA69}"/>
    <hyperlink ref="I40" r:id="rId116" xr:uid="{936BCCA7-0910-4B6D-BA9D-7C29911B20BE}"/>
    <hyperlink ref="J40" r:id="rId117" xr:uid="{88563F23-10F9-459F-B821-864A4179AA93}"/>
    <hyperlink ref="A41" r:id="rId118" xr:uid="{B12F17F1-973F-4A0A-99A9-EE20C1EFA17F}"/>
    <hyperlink ref="I41" r:id="rId119" xr:uid="{020AAE0B-121E-40F6-BDA0-3EB6D0DE0290}"/>
    <hyperlink ref="J41" r:id="rId120" xr:uid="{6EE54A1D-0DDF-4E5E-BAFE-1108706A61F7}"/>
    <hyperlink ref="A42" r:id="rId121" xr:uid="{233BA5B0-EB30-49A4-9E9F-BEFDB705B0A0}"/>
    <hyperlink ref="J42" r:id="rId122" xr:uid="{6434EA75-6E13-4117-9196-41A220B7FD08}"/>
    <hyperlink ref="A43" r:id="rId123" xr:uid="{C0BD24B3-C909-4EEA-87E1-FCEA5CBD4B63}"/>
    <hyperlink ref="I43" r:id="rId124" xr:uid="{DA59DB09-2282-4665-BD28-43C90E48F274}"/>
    <hyperlink ref="J43" r:id="rId125" xr:uid="{45E0B695-0E10-447B-A466-321DBAE9CFA5}"/>
    <hyperlink ref="A44" r:id="rId126" xr:uid="{55649814-5FDB-4D4E-9D09-BFD3CD577C60}"/>
    <hyperlink ref="I44" r:id="rId127" xr:uid="{996DF90C-31F6-4594-8D86-AA8A0EF78299}"/>
    <hyperlink ref="J44" r:id="rId128" xr:uid="{81A9E60C-DCCB-48B4-8855-67C2A0CF9F32}"/>
    <hyperlink ref="A45" r:id="rId129" xr:uid="{A390198A-9724-4577-9C31-D2C7C1CBAE58}"/>
    <hyperlink ref="I45" r:id="rId130" xr:uid="{4A5739B6-A68E-486A-B9D1-664326792E33}"/>
    <hyperlink ref="J45" r:id="rId131" xr:uid="{C2FD6349-478A-43AD-8F8A-27CBAFAF07F3}"/>
    <hyperlink ref="A46" r:id="rId132" xr:uid="{C58C1F39-0CE5-46A7-AC96-B43FBF3B3D7E}"/>
    <hyperlink ref="I46" r:id="rId133" xr:uid="{5470E6BD-D242-4FEF-BD83-07B60285D1E0}"/>
    <hyperlink ref="J46" r:id="rId134" xr:uid="{C2B83716-68DA-4C9B-A68F-FD8484D8CA8D}"/>
    <hyperlink ref="A47" r:id="rId135" xr:uid="{7769183A-B04C-476B-B3CD-D5CD5E5FCDDF}"/>
    <hyperlink ref="I47" r:id="rId136" xr:uid="{A5165518-85C2-4BDF-9036-770AEE5DF195}"/>
    <hyperlink ref="J47" r:id="rId137" xr:uid="{A2DEFA7B-1079-4E4F-B88C-386F68330454}"/>
    <hyperlink ref="A48" r:id="rId138" xr:uid="{875986F2-EDF1-4A72-9D57-780BA8468746}"/>
    <hyperlink ref="I48" r:id="rId139" xr:uid="{89FA0125-142B-48DE-BFF2-56D0BEC5470C}"/>
    <hyperlink ref="J48" r:id="rId140" xr:uid="{EF85F2CA-8FE6-4C85-8F75-BED054871386}"/>
    <hyperlink ref="A49" r:id="rId141" xr:uid="{B034002D-0F12-486A-8038-63E51E773019}"/>
    <hyperlink ref="I49" r:id="rId142" xr:uid="{9235859C-01E6-45BC-853F-BCA1A60F90B7}"/>
    <hyperlink ref="J49" r:id="rId143" xr:uid="{2633EAA8-8327-49BD-AEFE-D2A97ADAD226}"/>
    <hyperlink ref="A50" r:id="rId144" xr:uid="{E07AE800-81A3-4942-8C54-59E769B91FEE}"/>
    <hyperlink ref="I50" r:id="rId145" xr:uid="{8DD628CA-5C26-41AA-8D10-3C530251B860}"/>
    <hyperlink ref="J50" r:id="rId146" xr:uid="{8B7DD367-3163-40A3-92D7-B9CBE3C5C799}"/>
    <hyperlink ref="A51" r:id="rId147" xr:uid="{8E5ABC7C-F3F8-43D7-A132-4A7F67258FB3}"/>
    <hyperlink ref="J51" r:id="rId148" xr:uid="{AF13AC3A-3D63-4196-9A7C-975DE9A1FDCE}"/>
    <hyperlink ref="A52" r:id="rId149" xr:uid="{A2451BE4-AD57-466F-A81A-1CF91AC654D3}"/>
    <hyperlink ref="I52" r:id="rId150" xr:uid="{9C39517B-BF72-4B6B-A294-4E0C8A54DEAC}"/>
    <hyperlink ref="J52" r:id="rId151" xr:uid="{E93ACD26-FACE-4179-84FA-D25A2CBCB90C}"/>
    <hyperlink ref="A53" r:id="rId152" xr:uid="{830DAEFB-E4AB-42FA-893F-58176E79A571}"/>
    <hyperlink ref="I53" r:id="rId153" xr:uid="{829DF57C-FE36-4E19-826E-8DE27A4A6546}"/>
    <hyperlink ref="J53" r:id="rId154" xr:uid="{720C4B4B-9EEA-410C-9C15-DCDD9264B5D2}"/>
    <hyperlink ref="A54" r:id="rId155" xr:uid="{25012022-A2B9-42D2-9ADF-0CC02CEFA04E}"/>
    <hyperlink ref="I54" r:id="rId156" xr:uid="{B8958F75-9E2D-456E-BF9E-1EC0A5BC9F3F}"/>
    <hyperlink ref="J54" r:id="rId157" xr:uid="{1BAD79F7-11B1-4002-84BD-1F5F80B91C3A}"/>
    <hyperlink ref="A55" r:id="rId158" xr:uid="{C0354AF6-882D-4DD2-8056-9B32928E8F95}"/>
    <hyperlink ref="I55" r:id="rId159" xr:uid="{A9556B4E-D333-4C79-B316-A28C31520C5C}"/>
    <hyperlink ref="J55" r:id="rId160" xr:uid="{0C69E040-01D4-435C-8798-0A7FD92AEE8F}"/>
    <hyperlink ref="A56" r:id="rId161" xr:uid="{EEE81008-38B2-4DB6-BA69-187ACB468398}"/>
    <hyperlink ref="I56" r:id="rId162" xr:uid="{8290E9F3-CADE-4464-92A8-EF22C174E48C}"/>
    <hyperlink ref="J56" r:id="rId163" xr:uid="{F4211DE8-A3C3-40EA-B326-A0596219E238}"/>
    <hyperlink ref="A57" r:id="rId164" xr:uid="{98E34137-EBF0-4373-87B4-BF04208C5827}"/>
    <hyperlink ref="I57" r:id="rId165" xr:uid="{11DD29BB-8BAC-45EF-BE70-2448C9176003}"/>
    <hyperlink ref="J57" r:id="rId166" xr:uid="{29DCEDD0-972F-40FE-87F7-5D11CD87ECB2}"/>
    <hyperlink ref="A58" r:id="rId167" xr:uid="{946CE073-66B2-4713-91A3-933C7021D6ED}"/>
    <hyperlink ref="I58" r:id="rId168" xr:uid="{67A60061-173C-4E02-827D-40D81B355644}"/>
    <hyperlink ref="J58" r:id="rId169" xr:uid="{91FEAEF3-0861-42CD-B59C-A14FEB01F816}"/>
    <hyperlink ref="A59" r:id="rId170" xr:uid="{237B2588-B1F0-4918-BCE2-911DC9502C05}"/>
    <hyperlink ref="I59" r:id="rId171" xr:uid="{07A0897D-91F5-43C1-B16B-1B7EADBBCEF3}"/>
    <hyperlink ref="J59" r:id="rId172" xr:uid="{9FEB0989-FD49-4972-86B5-9EB0B1EB6D46}"/>
    <hyperlink ref="A60" r:id="rId173" xr:uid="{E6CAF3CC-E688-4CD0-AA62-BC03877B6FCC}"/>
    <hyperlink ref="I60" r:id="rId174" xr:uid="{BF8727DD-C872-4F6D-9536-F0C82FEDA2E1}"/>
    <hyperlink ref="J60" r:id="rId175" xr:uid="{87AC7C5B-FCE4-4016-9935-14C6EB53E5C7}"/>
    <hyperlink ref="A61" r:id="rId176" xr:uid="{F4D40EC4-9CC0-4CAC-BDFD-3C2452D925E1}"/>
    <hyperlink ref="I61" r:id="rId177" xr:uid="{27E716C2-3A93-4110-81BE-F1841AB26A13}"/>
    <hyperlink ref="J61" r:id="rId178" xr:uid="{F7F24734-9C52-4D7E-97B5-7E540546CA92}"/>
    <hyperlink ref="A62" r:id="rId179" xr:uid="{D001CBF7-782B-4D8C-ADD2-EEF3A148F8C0}"/>
    <hyperlink ref="I62" r:id="rId180" xr:uid="{89403030-157B-482B-8E00-265B04891767}"/>
    <hyperlink ref="J62" r:id="rId181" xr:uid="{F19A9631-E92B-4489-812B-DBE9B454B1DD}"/>
    <hyperlink ref="A63" r:id="rId182" xr:uid="{DF4406A0-40A3-4C76-980D-8F5E36C40AC7}"/>
    <hyperlink ref="I63" r:id="rId183" xr:uid="{B7CAE340-80DA-4796-8961-A18BB424DF1B}"/>
    <hyperlink ref="J63" r:id="rId184" xr:uid="{B7713C16-7A80-4EB0-9222-DFCA2D181AF0}"/>
    <hyperlink ref="A64" r:id="rId185" xr:uid="{19F01129-CA93-42F5-AC44-B457E999102F}"/>
    <hyperlink ref="I64" r:id="rId186" xr:uid="{30B14B72-9F34-4B2F-8BF5-67FB64F65A03}"/>
    <hyperlink ref="J64" r:id="rId187" xr:uid="{C74D2DBB-21BD-4E85-B678-63E3510C00C4}"/>
    <hyperlink ref="A65" r:id="rId188" xr:uid="{96EEC954-1225-4E2B-AF47-EC0359D36BB2}"/>
    <hyperlink ref="I65" r:id="rId189" xr:uid="{96C76A65-0343-4117-9B1D-1250F15ECC6B}"/>
    <hyperlink ref="J65" r:id="rId190" xr:uid="{3C30865D-F7F4-4D71-9F73-CC700B144B6F}"/>
    <hyperlink ref="A66" r:id="rId191" xr:uid="{3494BBA4-0C42-4759-B0D4-F98DDAF8245E}"/>
    <hyperlink ref="I66" r:id="rId192" xr:uid="{D9C80856-4FE9-44BF-B069-6EB58D61332F}"/>
    <hyperlink ref="J66" r:id="rId193" xr:uid="{0A8C417E-5B5D-4AE0-AFFD-5ED110634256}"/>
    <hyperlink ref="A67" r:id="rId194" xr:uid="{5BFC7977-101A-4113-A07D-56D9BFE556F2}"/>
    <hyperlink ref="J67" r:id="rId195" xr:uid="{5BA6C829-28D2-48D9-931F-BD86B5C3088B}"/>
    <hyperlink ref="A68" r:id="rId196" xr:uid="{D88F2868-C565-44A6-9F80-70C3AEACC181}"/>
    <hyperlink ref="J68" r:id="rId197" xr:uid="{EEE62B86-1D5B-43DD-8C5B-BA71F61D41BD}"/>
    <hyperlink ref="A69" r:id="rId198" xr:uid="{CFDD5D56-2647-4842-85AC-69C4D57CADFB}"/>
    <hyperlink ref="J69" r:id="rId199" xr:uid="{8F6B6D1D-23E6-4DCC-A5CF-31086C20762B}"/>
    <hyperlink ref="A70" r:id="rId200" xr:uid="{DA6FA1D8-C3F0-4D36-BC61-032E59E664EA}"/>
    <hyperlink ref="J70" r:id="rId201" xr:uid="{4389E181-135D-42A6-8800-01161D22F3FC}"/>
    <hyperlink ref="A71" r:id="rId202" xr:uid="{6438A502-CDD4-4F16-9B84-2CD7122D0620}"/>
    <hyperlink ref="J71" r:id="rId203" xr:uid="{BAD357BC-ED9C-461E-A5F6-36B2A04DFD1E}"/>
    <hyperlink ref="A72" r:id="rId204" xr:uid="{037998AD-52AE-4C2A-BDDF-8E45154D47BB}"/>
    <hyperlink ref="I72" r:id="rId205" xr:uid="{1398C6A4-5CB9-4D3D-9738-C21841B55CDE}"/>
    <hyperlink ref="J72" r:id="rId206" xr:uid="{B2EB1068-1399-4F44-B9CF-BD27C28A7A51}"/>
    <hyperlink ref="A73" r:id="rId207" xr:uid="{C8223427-7656-4389-BFC7-5935581FFB97}"/>
    <hyperlink ref="I73" r:id="rId208" xr:uid="{0E63E79C-0DAE-4397-8E1D-4B311342013C}"/>
    <hyperlink ref="J73" r:id="rId209" xr:uid="{3A29EB09-F1DA-427E-A4D4-DA45E2F2B648}"/>
    <hyperlink ref="A74" r:id="rId210" xr:uid="{F266DB15-A5A7-4CEB-915D-7C480C9FB610}"/>
    <hyperlink ref="I74" r:id="rId211" xr:uid="{0D2F170B-F522-4875-9830-4BDFDD541130}"/>
    <hyperlink ref="J74" r:id="rId212" xr:uid="{E719B2B8-2381-41BD-8130-8BD30D198375}"/>
    <hyperlink ref="A75" r:id="rId213" xr:uid="{0C8B52ED-EECB-4B0E-A28F-CFF5ECEEA32F}"/>
    <hyperlink ref="I75" r:id="rId214" xr:uid="{E3B87DA6-CEE8-4B18-883B-54E548D9B7E3}"/>
    <hyperlink ref="J75" r:id="rId215" xr:uid="{947D84FA-5CBD-441F-A681-9197637A3EE2}"/>
    <hyperlink ref="A76" r:id="rId216" xr:uid="{C70CF06E-C034-45BC-8005-502C6FA840D1}"/>
    <hyperlink ref="I76" r:id="rId217" xr:uid="{73A71AC5-F828-43D5-9FED-8947A3F955E6}"/>
    <hyperlink ref="J76" r:id="rId218" xr:uid="{7227649E-B060-4DCB-A796-5F1E7F367D38}"/>
    <hyperlink ref="A77" r:id="rId219" xr:uid="{40178888-C739-4CA0-AFF7-ABA86F2F8FE4}"/>
    <hyperlink ref="I77" r:id="rId220" xr:uid="{717F5A43-7E8D-4B54-98EE-558963E37166}"/>
    <hyperlink ref="J77" r:id="rId221" xr:uid="{10EA55B9-95A5-4647-B3A9-CE7F83AEF2DF}"/>
    <hyperlink ref="A78" r:id="rId222" xr:uid="{795CE83F-B1AB-4418-AC5B-F09986BF6921}"/>
    <hyperlink ref="I78" r:id="rId223" xr:uid="{1ADDCEDC-5306-45A4-AD8E-6BEA446F6421}"/>
    <hyperlink ref="J78" r:id="rId224" xr:uid="{183CB336-04C3-44FF-A641-5DF7C156DAE0}"/>
    <hyperlink ref="A79" r:id="rId225" xr:uid="{93537B26-9B6B-43ED-BDFB-08250406335E}"/>
    <hyperlink ref="I79" r:id="rId226" xr:uid="{F44122A7-B7BB-41CC-9812-063C25B64A86}"/>
    <hyperlink ref="J79" r:id="rId227" xr:uid="{8A16ED4A-AB56-49CF-97D1-B151799E2278}"/>
    <hyperlink ref="A80" r:id="rId228" xr:uid="{AD2ADC30-2FF3-4FAF-AC85-FA006AC167A8}"/>
    <hyperlink ref="I80" r:id="rId229" xr:uid="{6BD65A0E-6735-4D27-8774-C0BC14487F86}"/>
    <hyperlink ref="J80" r:id="rId230" xr:uid="{5A30D58F-895F-4C87-BA01-40E2E07DBDB2}"/>
    <hyperlink ref="A81" r:id="rId231" xr:uid="{7F8907A3-9DE9-4DD1-82E7-B11133FA3D9E}"/>
    <hyperlink ref="I81" r:id="rId232" xr:uid="{940DA3F2-4BAB-4E36-9A00-E603493B0C50}"/>
    <hyperlink ref="J81" r:id="rId233" xr:uid="{B6E81272-E490-4DBC-A451-5B2FADD4C273}"/>
    <hyperlink ref="A82" r:id="rId234" xr:uid="{F597CFA6-99EE-46FF-A960-8B57438C7136}"/>
    <hyperlink ref="I82" r:id="rId235" xr:uid="{3CB8587E-7FDC-4073-BFEB-3DE577B2AE42}"/>
    <hyperlink ref="J82" r:id="rId236" xr:uid="{273113E8-30F2-43A0-9296-7044D5047508}"/>
    <hyperlink ref="A83" r:id="rId237" xr:uid="{93A29C70-0A4A-4734-A4F6-1C8A769EFBDD}"/>
    <hyperlink ref="I83" r:id="rId238" xr:uid="{7D15D464-579A-40C5-8A57-699E9E40BEC9}"/>
    <hyperlink ref="J83" r:id="rId239" xr:uid="{7B287191-D681-4E80-A86E-CF7D5E379548}"/>
    <hyperlink ref="A84" r:id="rId240" xr:uid="{679AA1FF-F41C-4BF6-80E1-24EBC47CC97A}"/>
    <hyperlink ref="I84" r:id="rId241" xr:uid="{204B5F37-59EB-499D-8882-A1808D366D08}"/>
    <hyperlink ref="J84" r:id="rId242" xr:uid="{2276742C-44AF-42B6-8BB6-27AC7759F572}"/>
    <hyperlink ref="A85" r:id="rId243" xr:uid="{3D69B460-17BD-45F5-A715-EE66A5FA34F8}"/>
    <hyperlink ref="I85" r:id="rId244" xr:uid="{EA95779E-1B8B-4E9E-8682-E565C25C6D10}"/>
    <hyperlink ref="J85" r:id="rId245" xr:uid="{4948D952-7DEE-4C55-AA44-B82249B05848}"/>
    <hyperlink ref="A86" r:id="rId246" xr:uid="{49ECDA24-2237-40E6-A344-19F3D60E780C}"/>
    <hyperlink ref="J86" r:id="rId247" xr:uid="{7460A8B3-DB4E-478E-8C31-B47087C24D59}"/>
    <hyperlink ref="A87" r:id="rId248" xr:uid="{63AF8D69-2DDA-4679-A8E5-6793B7FBDDE2}"/>
    <hyperlink ref="I87" r:id="rId249" xr:uid="{D373AA8B-1B58-4FB2-8EB9-AFE86200183E}"/>
    <hyperlink ref="J87" r:id="rId250" xr:uid="{0A9CCCA0-1C08-4BBC-B718-C162915E4064}"/>
    <hyperlink ref="A88" r:id="rId251" xr:uid="{C517EE1D-9BF7-4DE1-A82E-846BD867D134}"/>
    <hyperlink ref="I88" r:id="rId252" xr:uid="{C1CAB4FC-1552-47AB-B66F-50C65706C2AE}"/>
    <hyperlink ref="J88" r:id="rId253" xr:uid="{11E23A9B-CCA1-4789-AC1B-69B4BCE72535}"/>
    <hyperlink ref="A89" r:id="rId254" xr:uid="{7C5C6BE3-02BC-4218-BB64-23A2AD998607}"/>
    <hyperlink ref="I89" r:id="rId255" xr:uid="{071F97EE-CF8A-47E8-B3E1-B3C0E8A4FEDF}"/>
    <hyperlink ref="J89" r:id="rId256" xr:uid="{461C2BF2-ADDB-426A-A149-9A7D8E57CEA1}"/>
    <hyperlink ref="A90" r:id="rId257" xr:uid="{B9F665D0-D849-49F8-9BEB-0F14CD4845EF}"/>
    <hyperlink ref="I90" r:id="rId258" xr:uid="{8B7861DF-0FB3-4887-B8BB-368D327BACD9}"/>
    <hyperlink ref="J90" r:id="rId259" xr:uid="{C8154D47-0348-4363-AA36-877642C3E5B9}"/>
    <hyperlink ref="A91" r:id="rId260" xr:uid="{3993F941-9F3B-40E8-B97A-A8E25A4C0ADE}"/>
    <hyperlink ref="I91" r:id="rId261" xr:uid="{1828CC58-C3A0-45E5-8DAC-15979A3D54F9}"/>
    <hyperlink ref="J91" r:id="rId262" xr:uid="{4D6A765B-4425-43EA-90CE-1E6C0979893B}"/>
    <hyperlink ref="A92" r:id="rId263" xr:uid="{A0AD3F3A-8305-4FF8-A554-242FCE5E6EB5}"/>
    <hyperlink ref="J92" r:id="rId264" xr:uid="{D4949CBD-AFA7-490D-BFB8-BE745259D05E}"/>
    <hyperlink ref="A93" r:id="rId265" xr:uid="{D76E07C5-269A-48CE-8BC6-E72248C9730C}"/>
    <hyperlink ref="I93" r:id="rId266" xr:uid="{29B1401A-D85F-4BCF-B1FC-D721C220F684}"/>
    <hyperlink ref="J93" r:id="rId267" xr:uid="{6F37D1F3-7A59-4506-A640-001019F11877}"/>
    <hyperlink ref="A94" r:id="rId268" xr:uid="{810B6CBE-345E-479B-9E74-2B3953755770}"/>
    <hyperlink ref="I94" r:id="rId269" xr:uid="{40B2A73A-B845-43C2-904E-FE4791BC6B59}"/>
    <hyperlink ref="J94" r:id="rId270" xr:uid="{5B54AC36-6726-4908-9A03-CCA4522931EF}"/>
    <hyperlink ref="A95" r:id="rId271" xr:uid="{0878CBB4-9F7A-4C26-B077-53C36A096F95}"/>
    <hyperlink ref="I95" r:id="rId272" xr:uid="{668399D1-881F-46BB-B453-846E3CF03C5D}"/>
    <hyperlink ref="J95" r:id="rId273" xr:uid="{0CE38C66-22F2-42F4-AFF0-12BB7053C048}"/>
    <hyperlink ref="A96" r:id="rId274" xr:uid="{DCBDA12B-8322-45AB-A338-DA7EEA326683}"/>
    <hyperlink ref="I96" r:id="rId275" xr:uid="{0B76605A-A810-4CC2-A6E3-5749D6A52F61}"/>
    <hyperlink ref="J96" r:id="rId276" xr:uid="{FFA9322D-CA73-427C-A62C-D207D396F766}"/>
    <hyperlink ref="A97" r:id="rId277" xr:uid="{74429466-D145-4B66-99A3-6B1AA516B819}"/>
    <hyperlink ref="I97" r:id="rId278" xr:uid="{CFE346AF-CEF3-4A89-BD9C-3E0349763F78}"/>
    <hyperlink ref="J97" r:id="rId279" xr:uid="{1453FFB1-AE74-42D9-A4D1-F1939EBB1CA5}"/>
    <hyperlink ref="A98" r:id="rId280" xr:uid="{0A81DE51-3B97-421C-8F59-EC0087DF880A}"/>
    <hyperlink ref="I98" r:id="rId281" xr:uid="{CCC81957-9EED-4831-82C6-B1DB236EAD30}"/>
    <hyperlink ref="J98" r:id="rId282" xr:uid="{1654E63E-08FD-4354-92D9-5A6808FD1BA6}"/>
    <hyperlink ref="A99" r:id="rId283" xr:uid="{5022D6C6-E213-4B89-9125-C55928277DFE}"/>
    <hyperlink ref="I99" r:id="rId284" xr:uid="{AB6445F3-21FC-490B-9D5E-C4C538E7F81B}"/>
    <hyperlink ref="J99" r:id="rId285" xr:uid="{D8250F4A-D015-464A-B9B1-7C75A3CC2781}"/>
    <hyperlink ref="A100" r:id="rId286" xr:uid="{5CB44CF3-423F-4D3D-845B-4BFF1E7ACDA3}"/>
    <hyperlink ref="I100" r:id="rId287" xr:uid="{D7F2D98A-EE0A-4B52-A4AA-41D7673021F0}"/>
    <hyperlink ref="J100" r:id="rId288" xr:uid="{39BE7E5D-8A3F-4D09-931B-E4E0BA6CD32B}"/>
    <hyperlink ref="A101" r:id="rId289" xr:uid="{79969CD9-A6D8-4E25-94D4-4CCBF1B6DF53}"/>
    <hyperlink ref="I101" r:id="rId290" xr:uid="{7641E2DB-1694-47AD-AEB1-861E01D7C466}"/>
    <hyperlink ref="J101" r:id="rId291" xr:uid="{17862BCF-12D1-4017-83FF-FE38570A493A}"/>
    <hyperlink ref="A102" r:id="rId292" xr:uid="{7FE55EC1-2BB2-475D-AF7B-D89AB1D64C91}"/>
    <hyperlink ref="I102" r:id="rId293" xr:uid="{958DA66C-F91C-4CA5-B472-2D48E828A4FB}"/>
    <hyperlink ref="J102" r:id="rId294" xr:uid="{D9F77133-65D9-49EE-91CC-2AC81BFE7564}"/>
    <hyperlink ref="A103" r:id="rId295" xr:uid="{5A768C06-E130-44F1-8333-5D447EFE33D2}"/>
    <hyperlink ref="I103" r:id="rId296" xr:uid="{A6733931-D8F7-499B-AAA0-6CFADD9AAB9B}"/>
    <hyperlink ref="J103" r:id="rId297" xr:uid="{B18544F1-BD3A-4111-B101-D257D849527B}"/>
    <hyperlink ref="A104" r:id="rId298" xr:uid="{E8A8F1D3-1E65-44CE-91EC-C9D6C8755902}"/>
    <hyperlink ref="I104" r:id="rId299" xr:uid="{6BCCA5B9-48B2-492B-8C2E-F00E186E730F}"/>
    <hyperlink ref="J104" r:id="rId300" xr:uid="{CD956FE9-440C-4BCB-A655-02A9CCBE4167}"/>
    <hyperlink ref="A105" r:id="rId301" xr:uid="{753468FE-DED3-4F56-AC31-DFBF47707092}"/>
    <hyperlink ref="I105" r:id="rId302" xr:uid="{6A9B8208-09C0-4DC4-A0B4-EF083C66CED1}"/>
    <hyperlink ref="J105" r:id="rId303" xr:uid="{4BF1F1AA-EAD7-44A6-8810-F1201000604D}"/>
    <hyperlink ref="A106" r:id="rId304" xr:uid="{CFCA7628-E61B-4CF3-B84F-559A163359BA}"/>
    <hyperlink ref="I106" r:id="rId305" xr:uid="{8BABDD2D-A591-407D-8CDE-61056B9BE4EA}"/>
    <hyperlink ref="J106" r:id="rId306" xr:uid="{750A12E0-E291-4372-A83E-ABA3655E0F9D}"/>
    <hyperlink ref="A107" r:id="rId307" xr:uid="{CC313520-872F-464F-BC8E-E8532D5A6C6D}"/>
    <hyperlink ref="I107" r:id="rId308" xr:uid="{1214BF3F-B390-4E84-927D-E97A6494AC10}"/>
    <hyperlink ref="J107" r:id="rId309" xr:uid="{B9EEC4A1-CA4E-4AC2-8B3C-D461959F4FC7}"/>
    <hyperlink ref="A108" r:id="rId310" xr:uid="{8A527782-4D7B-4D96-9945-B98B8DF6EC83}"/>
    <hyperlink ref="I108" r:id="rId311" xr:uid="{E7515E86-4088-4A5A-84DC-5E2BA648841A}"/>
    <hyperlink ref="J108" r:id="rId312" xr:uid="{258F43C9-0594-4D0E-A1DE-D495F134CC21}"/>
    <hyperlink ref="A109" r:id="rId313" xr:uid="{D059F511-03BE-4EF3-A04D-D0288658DBE3}"/>
    <hyperlink ref="I109" r:id="rId314" xr:uid="{B581B8FC-7004-483F-8C12-E852ABCC5A55}"/>
    <hyperlink ref="J109" r:id="rId315" xr:uid="{EAFBA4F7-24BA-4EBC-847B-512701093DA8}"/>
    <hyperlink ref="A110" r:id="rId316" xr:uid="{D20CBBC2-2A86-403D-8D0B-94E46E616020}"/>
    <hyperlink ref="I110" r:id="rId317" xr:uid="{B2F937BE-E786-4FC5-ACF4-92778F81923B}"/>
    <hyperlink ref="J110" r:id="rId318" xr:uid="{7B114F54-DF79-4F47-B7A8-F0E58E4596BF}"/>
    <hyperlink ref="A111" r:id="rId319" xr:uid="{2DD7AFEB-76BE-4261-96B9-4988C596900F}"/>
    <hyperlink ref="I111" r:id="rId320" xr:uid="{43EF41C1-DDE1-4880-B83F-8F2A08176E9E}"/>
    <hyperlink ref="J111" r:id="rId321" xr:uid="{AD117091-FAEC-4316-A659-B3B5484CC88B}"/>
    <hyperlink ref="A112" r:id="rId322" xr:uid="{81255833-E5AC-4843-B0CF-68FEA7ABD35A}"/>
    <hyperlink ref="I112" r:id="rId323" xr:uid="{7598D691-8365-4FD8-A83A-264692EA2DCF}"/>
    <hyperlink ref="J112" r:id="rId324" xr:uid="{B56F9DB7-150C-41B3-8B31-A5E65B7BFACE}"/>
    <hyperlink ref="A113" r:id="rId325" xr:uid="{5D7A6AD3-11FC-4575-BE9A-7A458C8AD57A}"/>
    <hyperlink ref="I113" r:id="rId326" xr:uid="{6C826FF5-EB3E-4FCC-B23B-EA2D0595A32E}"/>
    <hyperlink ref="J113" r:id="rId327" xr:uid="{401F37A9-A076-4D27-A7DE-8F98E79FA500}"/>
    <hyperlink ref="A114" r:id="rId328" xr:uid="{09595950-C955-4181-8FDB-465798FB956F}"/>
    <hyperlink ref="I114" r:id="rId329" xr:uid="{911F1043-146F-406B-AEE7-9C1403B97CFA}"/>
    <hyperlink ref="J114" r:id="rId330" xr:uid="{220B66E0-518D-432B-A486-648F2C83303B}"/>
    <hyperlink ref="A115" r:id="rId331" xr:uid="{3CF0A13E-B12C-447C-A3A7-C3588E39BADE}"/>
    <hyperlink ref="I115" r:id="rId332" xr:uid="{2260AFF2-5D7F-4BC1-BA35-D4B46EB1510B}"/>
    <hyperlink ref="J115" r:id="rId333" xr:uid="{A0F52B5B-985E-47F1-BF88-94F787A961DE}"/>
    <hyperlink ref="A116" r:id="rId334" xr:uid="{8D5526CE-8D88-466C-BCD1-728BDD043CB8}"/>
    <hyperlink ref="I116" r:id="rId335" xr:uid="{93B2E7D9-888C-4FF7-B6C9-6F7E210B7ED1}"/>
    <hyperlink ref="J116" r:id="rId336" xr:uid="{DCFD9443-8ACC-44EA-8A56-69714EDE3C97}"/>
    <hyperlink ref="A117" r:id="rId337" xr:uid="{9A2E414E-201D-4F6F-B0AF-8A76BF3AE7B6}"/>
    <hyperlink ref="I117" r:id="rId338" xr:uid="{4616C9F5-1CB2-401D-97BC-6FD99F188153}"/>
    <hyperlink ref="J117" r:id="rId339" xr:uid="{3255892F-C3E7-4213-8615-7CEF640DCCB0}"/>
    <hyperlink ref="A118" r:id="rId340" xr:uid="{F21DCEC6-AE74-4D5B-95F6-16C64D63DDFA}"/>
    <hyperlink ref="I118" r:id="rId341" xr:uid="{F239CD00-5829-4B66-BCC6-9C58FA65A14F}"/>
    <hyperlink ref="J118" r:id="rId342" xr:uid="{4473F879-6F9B-4213-A4A0-765AAF70430B}"/>
    <hyperlink ref="A119" r:id="rId343" xr:uid="{8293DA75-A814-4AB8-A305-AF9BC7D2E822}"/>
    <hyperlink ref="J119" r:id="rId344" xr:uid="{AEF00124-7AF5-4229-9047-E48BECC13A59}"/>
    <hyperlink ref="A120" r:id="rId345" xr:uid="{57C78917-7272-4C71-B1BD-538DA6D5023B}"/>
    <hyperlink ref="I120" r:id="rId346" xr:uid="{B46DCD79-1E9D-4800-9003-D2108D6FB360}"/>
    <hyperlink ref="J120" r:id="rId347" xr:uid="{D5F8CB11-011F-44CC-B1D8-086658D334C4}"/>
    <hyperlink ref="A121" r:id="rId348" xr:uid="{B566B190-A533-4026-9B21-25677722AE17}"/>
    <hyperlink ref="I121" r:id="rId349" xr:uid="{47296DBA-00FD-44AD-B650-E69A9DEE5E06}"/>
    <hyperlink ref="J121" r:id="rId350" xr:uid="{5E167A1F-E01A-44EE-B728-C771B16896C5}"/>
    <hyperlink ref="A122" r:id="rId351" xr:uid="{63EFE55F-45B1-4B6B-B853-715E71C962A8}"/>
    <hyperlink ref="J122" r:id="rId352" xr:uid="{366FE1D6-1A72-48D4-8A87-AF92294F5AEB}"/>
    <hyperlink ref="A123" r:id="rId353" xr:uid="{98249AD7-820D-4A72-AB5B-DA4181D2F438}"/>
    <hyperlink ref="I123" r:id="rId354" xr:uid="{8B41441D-7FC8-4ECE-8ABD-ED4CCCEEA151}"/>
    <hyperlink ref="J123" r:id="rId355" xr:uid="{7453B55C-E494-436A-B8CB-1ADD60883ED0}"/>
    <hyperlink ref="A124" r:id="rId356" xr:uid="{53F048E6-B66F-444D-A9D9-D92C4F62D08F}"/>
    <hyperlink ref="J124" r:id="rId357" xr:uid="{5CA4319F-B1B4-48C7-A6A3-3CAFFE1581B1}"/>
    <hyperlink ref="A125" r:id="rId358" xr:uid="{B5FB63C5-3816-41A8-8D0C-00E68DE9594B}"/>
    <hyperlink ref="J125" r:id="rId359" xr:uid="{A0084E68-355E-4928-B836-2FD7A6FFB81A}"/>
    <hyperlink ref="A126" r:id="rId360" xr:uid="{48A2F16A-907D-49D8-88E9-5E79DA175D19}"/>
    <hyperlink ref="I126" r:id="rId361" xr:uid="{CA574DEC-2324-4054-92D7-BCB4E49EB88C}"/>
    <hyperlink ref="J126" r:id="rId362" xr:uid="{DE8AABD5-ED07-40E2-A620-122341A50D06}"/>
    <hyperlink ref="A127" r:id="rId363" xr:uid="{A0AD1370-0D44-4BF9-A3E7-B3BC3E6EBF10}"/>
    <hyperlink ref="I127" r:id="rId364" xr:uid="{E8E8889D-17C2-4D8F-9987-2539BE75F1E7}"/>
    <hyperlink ref="J127" r:id="rId365" xr:uid="{C7F68484-B75E-4A8F-BF10-B0DEB22500FC}"/>
    <hyperlink ref="A128" r:id="rId366" xr:uid="{3B56E998-334F-46CE-91D5-530E921F9BCC}"/>
    <hyperlink ref="I128" r:id="rId367" xr:uid="{E289AF59-9F0A-4E9B-9F5E-23E28973A0A7}"/>
    <hyperlink ref="J128" r:id="rId368" xr:uid="{A0B472E3-1D1E-4045-9502-A2D301940D55}"/>
    <hyperlink ref="A129" r:id="rId369" xr:uid="{2C322DC4-5F8F-43C7-BD75-24F74E34302E}"/>
    <hyperlink ref="I129" r:id="rId370" xr:uid="{951CFA5E-5FAE-4DE9-A62B-B509AD9397CC}"/>
    <hyperlink ref="J129" r:id="rId371" xr:uid="{D203B81C-E357-4DA4-88A0-163D5322AEE3}"/>
    <hyperlink ref="A130" r:id="rId372" xr:uid="{937F7346-706B-4588-96F4-318195BC0E6F}"/>
    <hyperlink ref="I130" r:id="rId373" xr:uid="{207F7824-A004-445E-869C-C8F7161E8DE0}"/>
    <hyperlink ref="J130" r:id="rId374" xr:uid="{FAB2E23A-A07E-421E-9BCA-7C81710EC0D4}"/>
    <hyperlink ref="A131" r:id="rId375" xr:uid="{C51802B3-E2EA-4F16-9864-91617A20345F}"/>
    <hyperlink ref="I131" r:id="rId376" xr:uid="{51A8843C-A76F-4E25-B650-659548720004}"/>
    <hyperlink ref="J131" r:id="rId377" xr:uid="{D6850A05-A1D7-4F76-AC7B-F2FD2E599D4A}"/>
    <hyperlink ref="A132" r:id="rId378" xr:uid="{1CBAC219-8646-4C9F-9624-3D0DF43F686E}"/>
    <hyperlink ref="I132" r:id="rId379" xr:uid="{3AD3F6FB-1C55-43D0-B813-884E529F3643}"/>
    <hyperlink ref="J132" r:id="rId380" xr:uid="{BB30174A-157F-4810-BC7F-FA56ADA0E3E3}"/>
    <hyperlink ref="A133" r:id="rId381" xr:uid="{441F33C0-CE5B-45E7-8A25-8989F060BDE1}"/>
    <hyperlink ref="I133" r:id="rId382" xr:uid="{DBA1E877-067F-4CDF-BACA-67EAFC5CA998}"/>
    <hyperlink ref="J133" r:id="rId383" xr:uid="{3C2FD421-3519-4C6B-BC12-2592387C0C97}"/>
    <hyperlink ref="A134" r:id="rId384" xr:uid="{99082EDA-6D91-4272-93FB-43E21BFCF126}"/>
    <hyperlink ref="I134" r:id="rId385" xr:uid="{C8596E6C-D683-4017-8618-32A803DD41F2}"/>
    <hyperlink ref="J134" r:id="rId386" xr:uid="{7238704E-DDBE-4F25-8096-86F435524812}"/>
    <hyperlink ref="A135" r:id="rId387" xr:uid="{F6698B07-83D2-4EDA-B648-C315326482AC}"/>
    <hyperlink ref="I135" r:id="rId388" xr:uid="{B31DEA32-D4C3-40E1-A72C-747B11F0B82A}"/>
    <hyperlink ref="J135" r:id="rId389" xr:uid="{B4DF37C7-D2B5-4871-B1F4-52DD2ADDC7F8}"/>
    <hyperlink ref="A136" r:id="rId390" xr:uid="{3918AE34-4239-4760-9813-D366BAE297AC}"/>
    <hyperlink ref="I136" r:id="rId391" xr:uid="{91D69ACC-5050-4495-9338-127AFFE8A645}"/>
    <hyperlink ref="J136" r:id="rId392" xr:uid="{18DE12D8-4838-413A-9C4E-C5F00A3FE4E5}"/>
    <hyperlink ref="A137" r:id="rId393" xr:uid="{D99975A0-9B1B-42A9-98CA-E7464CC33F1A}"/>
    <hyperlink ref="I137" r:id="rId394" xr:uid="{14148FE4-D625-4F35-B105-39ACE7716D07}"/>
    <hyperlink ref="J137" r:id="rId395" xr:uid="{7ECD2B6B-AED3-4916-AC9C-74AC2D63632F}"/>
    <hyperlink ref="A138" r:id="rId396" xr:uid="{AE8FD6B0-2D0E-4FA8-8BEC-A2685011C7B8}"/>
    <hyperlink ref="I138" r:id="rId397" xr:uid="{E4E5C70D-6CBF-412A-A0C0-583561E9CE6D}"/>
    <hyperlink ref="J138" r:id="rId398" xr:uid="{8A842241-9F94-4A6A-8692-CBB3F9456C38}"/>
    <hyperlink ref="A139" r:id="rId399" xr:uid="{1F4FA19B-5A0C-4A0F-A4C1-018F0D86A9A5}"/>
    <hyperlink ref="I139" r:id="rId400" xr:uid="{C0746135-9921-4066-ACD3-9FCC3A6C9709}"/>
    <hyperlink ref="J139" r:id="rId401" xr:uid="{249CB6F6-D9BB-4A6B-BCDD-3CD6375241B6}"/>
    <hyperlink ref="A140" r:id="rId402" xr:uid="{23BCE062-4EF3-401A-AD35-9EEBF23925EA}"/>
    <hyperlink ref="I140" r:id="rId403" xr:uid="{677D3289-ABB3-4DB3-9803-2448B8AE9D26}"/>
    <hyperlink ref="J140" r:id="rId404" xr:uid="{6520A20E-6D24-48D2-853D-528EAE1A8674}"/>
    <hyperlink ref="A141" r:id="rId405" xr:uid="{EB8A5B74-6B0A-4DF7-9F67-29C7D0F2528D}"/>
    <hyperlink ref="I141" r:id="rId406" xr:uid="{2B2B860D-CB97-4EDC-B8D8-9281191E904A}"/>
    <hyperlink ref="J141" r:id="rId407" xr:uid="{8108811F-3B24-4204-9D5E-C0705D5BB8B7}"/>
    <hyperlink ref="A142" r:id="rId408" xr:uid="{D92214BA-CE86-4931-97C6-8EFC82FB5AFC}"/>
    <hyperlink ref="I142" r:id="rId409" xr:uid="{34032A27-A2E8-4D61-A636-7E034B2E53DA}"/>
    <hyperlink ref="J142" r:id="rId410" xr:uid="{1631FA41-FA09-484F-B3C1-18FE15620BF8}"/>
    <hyperlink ref="A143" r:id="rId411" xr:uid="{DF256B7E-256C-43BE-97B5-6A42FD03FF70}"/>
    <hyperlink ref="I143" r:id="rId412" xr:uid="{084CAF13-42B5-4229-84CF-A6D675968244}"/>
    <hyperlink ref="J143" r:id="rId413" xr:uid="{2BDC9374-5503-4F31-83DC-5D968B659DA4}"/>
    <hyperlink ref="A144" r:id="rId414" xr:uid="{4EB4B6ED-3486-4634-AF0E-F4269A239D43}"/>
    <hyperlink ref="I144" r:id="rId415" xr:uid="{11445E39-39E2-4812-AEC5-FFB7FB79573D}"/>
    <hyperlink ref="J144" r:id="rId416" xr:uid="{25E4D9AE-158F-419A-B736-E204AE69515A}"/>
    <hyperlink ref="A145" r:id="rId417" xr:uid="{62DD51B6-2DCF-49E8-B949-19F1ABB044F4}"/>
    <hyperlink ref="I145" r:id="rId418" xr:uid="{7F28C0C4-AC53-4273-BAF3-2217FB919F06}"/>
    <hyperlink ref="J145" r:id="rId419" xr:uid="{096E38A0-DB5C-4634-865E-0BBEE39C57F5}"/>
    <hyperlink ref="A146" r:id="rId420" xr:uid="{1D4999A9-DBB8-4C57-9BD6-20C4E4311559}"/>
    <hyperlink ref="I146" r:id="rId421" xr:uid="{CC7B147F-47AB-433C-B715-91DF3A07F373}"/>
    <hyperlink ref="J146" r:id="rId422" xr:uid="{8AC58D0F-5047-47F1-AAE0-4852355CA324}"/>
    <hyperlink ref="A147" r:id="rId423" xr:uid="{48B3B75B-66B5-4F74-8688-C81536E01993}"/>
    <hyperlink ref="I147" r:id="rId424" xr:uid="{A3C4B549-6750-42EF-8FF6-AEB32B366526}"/>
    <hyperlink ref="J147" r:id="rId425" xr:uid="{5B3EF2BF-C80F-4FF7-B8BF-DC19A96E2049}"/>
    <hyperlink ref="A148" r:id="rId426" xr:uid="{B0D75B09-E8B8-4B49-B7D2-349EFD5F99C7}"/>
    <hyperlink ref="I148" r:id="rId427" xr:uid="{356E4D21-5F91-4E4B-879C-A551051AD11A}"/>
    <hyperlink ref="J148" r:id="rId428" xr:uid="{AB2C5DDF-8DDF-43CC-B1C1-2376415AF01B}"/>
    <hyperlink ref="A149" r:id="rId429" xr:uid="{B5052918-C8A2-4B2C-8A7D-02A11E6CE61B}"/>
    <hyperlink ref="J149" r:id="rId430" xr:uid="{E78F86DD-8206-4EFB-8690-F15E4DE1B7A5}"/>
    <hyperlink ref="A150" r:id="rId431" xr:uid="{7599FC09-4A56-4B96-9DE4-CE33F3CC2D58}"/>
    <hyperlink ref="I150" r:id="rId432" xr:uid="{2BB17BA5-7205-46F7-8073-991D205917A8}"/>
    <hyperlink ref="J150" r:id="rId433" xr:uid="{6D227C65-1D35-4E66-9CCB-DFF45A86E4C0}"/>
    <hyperlink ref="A151" r:id="rId434" xr:uid="{E1C4C04B-D220-417C-A2F2-732A9D6BFEA0}"/>
    <hyperlink ref="I151" r:id="rId435" xr:uid="{03B1191D-B349-4FE5-80E1-EA9F88E0B200}"/>
    <hyperlink ref="J151" r:id="rId436" xr:uid="{A5FDC431-EE2C-4907-9A1C-CDDF9401F5C5}"/>
    <hyperlink ref="A152" r:id="rId437" xr:uid="{E7F9401D-6E49-4098-BA43-AC2F1C7E946F}"/>
    <hyperlink ref="I152" r:id="rId438" xr:uid="{6C0C329A-F70A-4E37-891C-55F575629466}"/>
    <hyperlink ref="J152" r:id="rId439" xr:uid="{7B42C0A0-8B10-428E-9A9E-850C04284807}"/>
    <hyperlink ref="A153" r:id="rId440" xr:uid="{33562053-6FB3-4847-8006-F01A6B4D71A5}"/>
    <hyperlink ref="I153" r:id="rId441" xr:uid="{DAEC29D6-343A-4CCC-9AEF-80A311DB0D61}"/>
    <hyperlink ref="J153" r:id="rId442" xr:uid="{0F4FFFC0-7997-4A84-9773-CA94219BAD58}"/>
    <hyperlink ref="A154" r:id="rId443" xr:uid="{2D19F0EA-030D-41C6-A79A-99601592F394}"/>
    <hyperlink ref="I154" r:id="rId444" xr:uid="{CB585861-3273-4BAD-81E9-89759F0FFAD8}"/>
    <hyperlink ref="J154" r:id="rId445" xr:uid="{25A4FC39-2A66-41A6-8DF3-1181CB9135EE}"/>
    <hyperlink ref="A155" r:id="rId446" xr:uid="{7552DE9F-6D35-40FA-B92E-AB9827A1566B}"/>
    <hyperlink ref="I155" r:id="rId447" xr:uid="{D20D2C03-EE18-4B5A-8626-3F2017A08843}"/>
    <hyperlink ref="J155" r:id="rId448" xr:uid="{A636D89E-B240-4EC9-88F4-78769D403D96}"/>
    <hyperlink ref="A156" r:id="rId449" xr:uid="{D7DE30CE-CA54-4858-A919-2E25B8B57995}"/>
    <hyperlink ref="I156" r:id="rId450" xr:uid="{DD744154-C8C4-4F47-8BA0-4A290E795D24}"/>
    <hyperlink ref="J156" r:id="rId451" xr:uid="{1D85A224-D3FC-448A-8FE6-4238B6397A9F}"/>
    <hyperlink ref="A157" r:id="rId452" xr:uid="{10586398-A2F7-43CC-B359-ADD1FB767E6C}"/>
    <hyperlink ref="J157" r:id="rId453" xr:uid="{4106C6F0-5ED3-4903-9DD4-863CB7D3E38D}"/>
    <hyperlink ref="A158" r:id="rId454" xr:uid="{D55DBCE3-19A1-4311-BECC-4D772C1C6DA9}"/>
    <hyperlink ref="J158" r:id="rId455" xr:uid="{FA65C354-DA29-4DA2-83AE-BD23EB9BEA6F}"/>
    <hyperlink ref="A159" r:id="rId456" xr:uid="{F9AA6F5D-D4C4-4AD2-978D-6FD3D54A7F26}"/>
    <hyperlink ref="I159" r:id="rId457" xr:uid="{FC85029E-3B64-483A-9DC1-6D2F7E409E9F}"/>
    <hyperlink ref="J159" r:id="rId458" xr:uid="{D8310A15-9E18-48A7-B568-CA8A81DB64A2}"/>
    <hyperlink ref="A160" r:id="rId459" xr:uid="{446DD263-2793-478E-95B7-6A602A61EC1F}"/>
    <hyperlink ref="J160" r:id="rId460" xr:uid="{1DD6911F-7265-4244-96E2-349F70678415}"/>
    <hyperlink ref="A161" r:id="rId461" xr:uid="{0D4070B3-9040-4B9D-9F97-6DDEF463209C}"/>
    <hyperlink ref="I161" r:id="rId462" xr:uid="{BF087DAA-083F-4D6C-BE79-A73F8287C784}"/>
    <hyperlink ref="J161" r:id="rId463" xr:uid="{B28B8C6F-03ED-43C8-92C3-A150791BB552}"/>
    <hyperlink ref="A162" r:id="rId464" xr:uid="{96F19E6D-E41C-447F-BD41-388C96BC24D4}"/>
    <hyperlink ref="I162" r:id="rId465" xr:uid="{4652CDFF-AD9B-4926-84C2-971B0BF44566}"/>
    <hyperlink ref="J162" r:id="rId466" xr:uid="{1D2349C8-AA6B-48B3-89EA-CFC602B91DC4}"/>
    <hyperlink ref="A163" r:id="rId467" xr:uid="{1D5FD464-3B6A-40A5-8F36-2371F4275123}"/>
    <hyperlink ref="I163" r:id="rId468" xr:uid="{E1037983-96C1-4B34-AB00-0129B87A681E}"/>
    <hyperlink ref="J163" r:id="rId469" xr:uid="{944C5701-D260-4D31-A99A-7274ABF0DD2C}"/>
    <hyperlink ref="A164" r:id="rId470" xr:uid="{B9CEC9BF-E01C-4FFC-A53B-C731D2D26860}"/>
    <hyperlink ref="I164" r:id="rId471" xr:uid="{B0A74660-7AC0-4D28-B15D-6ADCDC9C7073}"/>
    <hyperlink ref="J164" r:id="rId472" xr:uid="{4AC9CD83-100F-4782-A7A7-0B24611C0EA0}"/>
    <hyperlink ref="A165" r:id="rId473" xr:uid="{4548E2C9-7891-4907-902E-F27DE992A849}"/>
    <hyperlink ref="I165" r:id="rId474" xr:uid="{CAE18D6A-F816-4B76-859A-9E3F6E7128C6}"/>
    <hyperlink ref="J165" r:id="rId475" xr:uid="{3A14EBAF-184E-4E7F-9381-F756274D63F4}"/>
    <hyperlink ref="A166" r:id="rId476" xr:uid="{B94EEF6F-438F-4DF5-8331-607ACB44DEF1}"/>
    <hyperlink ref="I166" r:id="rId477" xr:uid="{CE0443EC-FFE9-49BC-986A-3998C603204A}"/>
    <hyperlink ref="J166" r:id="rId478" xr:uid="{C171201D-0BA7-4AFA-8500-8C5426ECB598}"/>
    <hyperlink ref="A167" r:id="rId479" xr:uid="{AD07CEED-841F-4B59-A753-B88237B9D2A2}"/>
    <hyperlink ref="I167" r:id="rId480" xr:uid="{E82CBE78-34C6-4DBE-8C97-B4FF71678FAA}"/>
    <hyperlink ref="J167" r:id="rId481" xr:uid="{7C21673D-3412-4DF8-9E18-8C30F4BA5D5B}"/>
    <hyperlink ref="A168" r:id="rId482" xr:uid="{F2B128E6-6364-4D69-9ECA-BB595BFDF468}"/>
    <hyperlink ref="I168" r:id="rId483" xr:uid="{44CBD78C-19FD-43B7-9036-72D4967FBE4F}"/>
    <hyperlink ref="J168" r:id="rId484" xr:uid="{DA606121-7BD8-4087-B23F-2E0B21E8868A}"/>
    <hyperlink ref="A169" r:id="rId485" xr:uid="{909A4D82-CDEC-4408-9A31-D6BF4BF1FD95}"/>
    <hyperlink ref="I169" r:id="rId486" xr:uid="{99C9CA75-D875-44AA-A5DA-9424778075BB}"/>
    <hyperlink ref="J169" r:id="rId487" xr:uid="{694F17D3-4B44-4A57-857F-0BF08A672238}"/>
    <hyperlink ref="A170" r:id="rId488" xr:uid="{B13E0251-10A7-4992-A74D-C2792D8617E3}"/>
    <hyperlink ref="I170" r:id="rId489" xr:uid="{37F94049-99E0-4FC1-BE25-6445697FC379}"/>
    <hyperlink ref="J170" r:id="rId490" xr:uid="{530C1CEB-DD76-493B-BE47-3F61DA6EB409}"/>
    <hyperlink ref="A171" r:id="rId491" xr:uid="{57FD22F5-A272-4E7D-8290-2E6BB3E1186E}"/>
    <hyperlink ref="I171" r:id="rId492" xr:uid="{D06772A8-5ABA-4AD5-965D-7359A2571726}"/>
    <hyperlink ref="J171" r:id="rId493" xr:uid="{C01885B4-4A7D-4D25-8836-CE796F540427}"/>
    <hyperlink ref="A172" r:id="rId494" xr:uid="{896FA934-034D-4838-A751-A7B3DB2F9C60}"/>
    <hyperlink ref="I172" r:id="rId495" xr:uid="{523A356D-1E58-4667-9249-EF6D6E8E1769}"/>
    <hyperlink ref="J172" r:id="rId496" xr:uid="{5A5A1075-6ED0-49BC-9FF4-6ED1725F80C3}"/>
    <hyperlink ref="A173" r:id="rId497" xr:uid="{01A29F03-A8F5-49EB-96A5-4D2D504D1EF3}"/>
    <hyperlink ref="I173" r:id="rId498" xr:uid="{8EC1E81F-6BC5-4D1C-9B06-13966B6CAB6B}"/>
    <hyperlink ref="J173" r:id="rId499" xr:uid="{6310145F-17A9-4E2E-816D-150F8F4BD747}"/>
    <hyperlink ref="A174" r:id="rId500" xr:uid="{CD04DE21-CA53-47C8-9CE3-125EA227204D}"/>
    <hyperlink ref="I174" r:id="rId501" xr:uid="{A06CC999-28C3-4624-B429-F4C9A9EE16C4}"/>
    <hyperlink ref="J174" r:id="rId502" xr:uid="{DEABC076-305C-4CB7-960F-154FCFF47FF3}"/>
    <hyperlink ref="A175" r:id="rId503" xr:uid="{B900B894-12A2-4168-B0B9-74DC235AF51D}"/>
    <hyperlink ref="I175" r:id="rId504" xr:uid="{562127A7-F5F3-4C36-BEC2-775B9397DDFE}"/>
    <hyperlink ref="J175" r:id="rId505" xr:uid="{E18A1F9B-AAA0-4306-A9F2-5EF3EACB5D8F}"/>
    <hyperlink ref="A176" r:id="rId506" xr:uid="{EFF03691-A49F-4CDB-8732-801025F35CE7}"/>
    <hyperlink ref="I176" r:id="rId507" xr:uid="{214AA5FD-A122-491A-95C6-2D7B61D335D7}"/>
    <hyperlink ref="J176" r:id="rId508" xr:uid="{F89BB7C6-DBCE-4080-AEB8-2FD387BFF092}"/>
    <hyperlink ref="A177" r:id="rId509" xr:uid="{D5640058-376B-4987-B0E2-D3646D380654}"/>
    <hyperlink ref="I177" r:id="rId510" xr:uid="{19B8906C-A480-4EB8-A6F1-AAC12E317B35}"/>
    <hyperlink ref="J177" r:id="rId511" xr:uid="{C496AAAF-55D4-4A31-A25E-DCCFA7D3615E}"/>
    <hyperlink ref="A178" r:id="rId512" xr:uid="{26600E04-C669-4C16-848A-1942B71255A8}"/>
    <hyperlink ref="I178" r:id="rId513" xr:uid="{84053E79-FE22-4907-86D9-87DCE4A4C5D4}"/>
    <hyperlink ref="J178" r:id="rId514" xr:uid="{4338712B-9869-490C-9E4A-F831C9E6B773}"/>
    <hyperlink ref="A179" r:id="rId515" xr:uid="{48C8D1EC-7A19-44E7-A548-001FA7514CC0}"/>
    <hyperlink ref="I179" r:id="rId516" xr:uid="{0D4EBC9D-E6F6-49C6-9FBE-3C2D12A7C656}"/>
    <hyperlink ref="J179" r:id="rId517" xr:uid="{828CBA34-0278-464A-95B2-2C5190DCD05E}"/>
    <hyperlink ref="A180" r:id="rId518" xr:uid="{37678698-4E90-41D8-919F-2DD821A405B5}"/>
    <hyperlink ref="I180" r:id="rId519" xr:uid="{68222093-6720-4BB6-A50F-CDE2AA532F5E}"/>
    <hyperlink ref="J180" r:id="rId520" xr:uid="{EE5469F0-1613-4959-B639-7F21BE9777DB}"/>
    <hyperlink ref="A181" r:id="rId521" xr:uid="{3300D85D-45E1-4E76-A3F0-08EFB451C368}"/>
    <hyperlink ref="I181" r:id="rId522" xr:uid="{338C4116-C8C8-42B0-967D-F05497972B64}"/>
    <hyperlink ref="J181" r:id="rId523" xr:uid="{88760F3D-6F68-43D4-B88A-ED91EA71A675}"/>
    <hyperlink ref="A182" r:id="rId524" xr:uid="{A7068631-A688-4885-BC8E-100D315AFCA2}"/>
    <hyperlink ref="I182" r:id="rId525" xr:uid="{EF43EFF5-EADA-4149-B4CF-4E97EA4F3B6B}"/>
    <hyperlink ref="J182" r:id="rId526" xr:uid="{62D0D075-3C42-451D-8FED-DED649C462A7}"/>
    <hyperlink ref="A183" r:id="rId527" xr:uid="{9401A49A-5F44-4123-B362-9A923AB0C468}"/>
    <hyperlink ref="I183" r:id="rId528" xr:uid="{ED3034F3-25D4-4BD2-8AB8-9AE650F26BA0}"/>
    <hyperlink ref="J183" r:id="rId529" xr:uid="{0E041B15-88C2-4230-814E-50DBEFE463DC}"/>
    <hyperlink ref="A184" r:id="rId530" xr:uid="{1A22CCF4-4C64-4B8F-9F13-281FDC0A4793}"/>
    <hyperlink ref="I184" r:id="rId531" xr:uid="{5576970B-A89F-441D-AA43-6ECFF1B5B0DA}"/>
    <hyperlink ref="J184" r:id="rId532" xr:uid="{7DF86CE6-064F-44FD-BAF8-7725EBE6458C}"/>
    <hyperlink ref="A185" r:id="rId533" xr:uid="{72653292-891A-4CEF-9A95-6939BF08B06D}"/>
    <hyperlink ref="I185" r:id="rId534" xr:uid="{CF37522C-69B4-48D7-B123-12A44CBDE62A}"/>
    <hyperlink ref="J185" r:id="rId535" xr:uid="{C2FEE32D-11DD-43BA-AE69-766179D3FE61}"/>
    <hyperlink ref="A186" r:id="rId536" xr:uid="{B1E83338-1543-4A78-AFD6-1FBE55622A20}"/>
    <hyperlink ref="I186" r:id="rId537" xr:uid="{D553F180-1434-4298-9711-256A480A42F8}"/>
    <hyperlink ref="J186" r:id="rId538" xr:uid="{09C0EECE-3E39-41CC-9AC3-7D27D684D6F3}"/>
    <hyperlink ref="A187" r:id="rId539" xr:uid="{72F8F666-B15D-4660-B77E-911B39ACC9F3}"/>
    <hyperlink ref="I187" r:id="rId540" xr:uid="{8C98EE14-1C83-4301-85AD-93E4A7973689}"/>
    <hyperlink ref="J187" r:id="rId541" xr:uid="{A613CFE4-CFE3-4BE7-9C0A-212603BE784A}"/>
    <hyperlink ref="A188" r:id="rId542" xr:uid="{6AFDBA74-B620-4386-AD3E-E721A892FC9E}"/>
    <hyperlink ref="J188" r:id="rId543" xr:uid="{E7B97A62-03C5-4AE9-B4C2-897687911162}"/>
    <hyperlink ref="A189" r:id="rId544" xr:uid="{F37EACC9-7F72-4A27-B649-31DF7ED219C9}"/>
    <hyperlink ref="I189" r:id="rId545" xr:uid="{2320E52D-1B39-43CF-BB2C-9BC282D208CF}"/>
    <hyperlink ref="J189" r:id="rId546" xr:uid="{7A3D8D70-52ED-4547-9457-82824ACE2739}"/>
    <hyperlink ref="A190" r:id="rId547" xr:uid="{F788AB4D-4579-44FD-BDD5-E989C25F738C}"/>
    <hyperlink ref="I190" r:id="rId548" xr:uid="{437F1A7A-D38A-4C64-AFD2-C8991E7F52D8}"/>
    <hyperlink ref="J190" r:id="rId549" xr:uid="{639E2FDF-817B-4591-8BD4-292E57781C72}"/>
    <hyperlink ref="A191" r:id="rId550" xr:uid="{E8051A5C-F9C6-4CE4-B31E-E4AEBF26C57C}"/>
    <hyperlink ref="I191" r:id="rId551" xr:uid="{1FF6F511-E3D4-451F-B85B-D64A65592D6C}"/>
    <hyperlink ref="J191" r:id="rId552" xr:uid="{4C9A6519-2336-44BA-A50A-6BBFF3FC089F}"/>
    <hyperlink ref="A192" r:id="rId553" xr:uid="{88A2F858-C0F4-40AA-AC07-75DC53ADB1AB}"/>
    <hyperlink ref="I192" r:id="rId554" xr:uid="{2B90C7DC-FAD7-46C0-8C07-A9C79EDA336A}"/>
    <hyperlink ref="J192" r:id="rId555" xr:uid="{3864EBEE-D56C-4782-AEA8-2EFED07CCC69}"/>
    <hyperlink ref="A193" r:id="rId556" xr:uid="{3ECBA768-6D63-4D1D-B0C9-411A86E8753E}"/>
    <hyperlink ref="I193" r:id="rId557" xr:uid="{620EC648-F8D3-4F84-ABDA-5E484B60D111}"/>
    <hyperlink ref="J193" r:id="rId558" xr:uid="{3A391848-8AA4-448C-B885-9CF68D8B0286}"/>
    <hyperlink ref="A194" r:id="rId559" xr:uid="{28355502-A0A3-4301-B74F-FE96365E1B40}"/>
    <hyperlink ref="I194" r:id="rId560" xr:uid="{A683FD0D-BA9A-46CE-8A2F-0B194530162D}"/>
    <hyperlink ref="J194" r:id="rId561" xr:uid="{2EE412AB-7F8B-43B1-A30C-EFD6C06C3976}"/>
    <hyperlink ref="A195" r:id="rId562" xr:uid="{D334FD2D-9F4E-487D-96FA-4C2B4B98F4B5}"/>
    <hyperlink ref="J195" r:id="rId563" xr:uid="{71A45662-7253-4FEE-BC41-FFE125B723B3}"/>
    <hyperlink ref="A196" r:id="rId564" xr:uid="{460B173E-8421-4EE5-A46F-8E63ED99AAFF}"/>
    <hyperlink ref="I196" r:id="rId565" xr:uid="{0189FAD6-8126-41D1-A89A-B32111F35E54}"/>
    <hyperlink ref="J196" r:id="rId566" xr:uid="{503CDC53-17ED-4D71-BEA0-671BB122A857}"/>
    <hyperlink ref="A197" r:id="rId567" xr:uid="{8ECFA86E-FAAE-4BF7-9D0A-8DCFB5F169F0}"/>
    <hyperlink ref="I197" r:id="rId568" xr:uid="{E9BA500A-93FD-4C09-A2F9-6C343BA10C21}"/>
    <hyperlink ref="J197" r:id="rId569" xr:uid="{EA001350-CEFD-47DE-9F00-9FC62F304546}"/>
    <hyperlink ref="A198" r:id="rId570" xr:uid="{F613D3BC-4E36-4BC6-994B-12E31E221A8F}"/>
    <hyperlink ref="I198" r:id="rId571" xr:uid="{98CC7F3C-1224-4A78-9397-1C945C0C7704}"/>
    <hyperlink ref="J198" r:id="rId572" xr:uid="{FCADF07D-DFBC-4B6B-A201-26E97DA51E29}"/>
    <hyperlink ref="A199" r:id="rId573" xr:uid="{55C1F4E7-E6EB-471B-B88C-99D1C8DA99D1}"/>
    <hyperlink ref="I199" r:id="rId574" xr:uid="{03455869-252C-4DD6-B553-21E0443E20AD}"/>
    <hyperlink ref="J199" r:id="rId575" xr:uid="{5F541106-CF9D-4A56-861B-8DAE45D3935D}"/>
    <hyperlink ref="A200" r:id="rId576" xr:uid="{332F1F3F-7B08-4061-A863-9A6CDBE0E322}"/>
    <hyperlink ref="I200" r:id="rId577" xr:uid="{4622FF7D-A70D-43F8-8665-18196F01890D}"/>
    <hyperlink ref="J200" r:id="rId578" xr:uid="{7629ECF7-A5BA-42E8-99EC-0216F5F192CB}"/>
    <hyperlink ref="A201" r:id="rId579" xr:uid="{05CE4023-7818-4D6B-80E2-037470BA7F4B}"/>
    <hyperlink ref="I201" r:id="rId580" xr:uid="{CA2EA417-A1C9-403F-A0A4-991E85EA343B}"/>
    <hyperlink ref="J201" r:id="rId581" xr:uid="{25D4A165-F49E-4996-84A9-A6DA53A97868}"/>
    <hyperlink ref="A202" r:id="rId582" xr:uid="{DD15DB38-42FA-4962-ADF9-5F6229D2F7B2}"/>
    <hyperlink ref="I202" r:id="rId583" xr:uid="{F9C59DD7-48D5-4439-AC08-6268AEE113AA}"/>
    <hyperlink ref="J202" r:id="rId584" xr:uid="{911C0302-9588-4891-A10F-E378E664216E}"/>
    <hyperlink ref="A203" r:id="rId585" xr:uid="{EFB1CC9D-ACEB-4BDE-A8AE-30505977CF27}"/>
    <hyperlink ref="I203" r:id="rId586" xr:uid="{2A5B7E6B-28C3-463F-9FC5-6B786DCEBA90}"/>
    <hyperlink ref="J203" r:id="rId587" xr:uid="{DA38E9FC-870E-4E3C-B6A2-335EE666CBB2}"/>
    <hyperlink ref="A204" r:id="rId588" xr:uid="{B26C8D02-6133-461C-9A24-B098316F8D98}"/>
    <hyperlink ref="I204" r:id="rId589" xr:uid="{F57F49E7-E807-4A85-916D-B51F9592F6EF}"/>
    <hyperlink ref="J204" r:id="rId590" xr:uid="{C7E38A8B-633F-43CD-9201-2B8982C3CCE9}"/>
    <hyperlink ref="A205" r:id="rId591" xr:uid="{24803F2F-4E96-4897-905B-5A810AFDC095}"/>
    <hyperlink ref="I205" r:id="rId592" xr:uid="{BF5EDAF7-28C0-44D9-A49C-66FCFE58AD66}"/>
    <hyperlink ref="J205" r:id="rId593" xr:uid="{1B53CAB1-F6FA-4347-A38C-77B084ED933A}"/>
    <hyperlink ref="A206" r:id="rId594" xr:uid="{60FC9D13-E863-444C-9CB8-26E69904A0F3}"/>
    <hyperlink ref="I206" r:id="rId595" xr:uid="{987995CE-EF7F-4BB1-8414-30B83101BA8E}"/>
    <hyperlink ref="J206" r:id="rId596" xr:uid="{944667E0-C860-41F8-95BE-066BCEDD83C8}"/>
    <hyperlink ref="A207" r:id="rId597" xr:uid="{26E47585-EF32-4D7E-8121-6998262F145A}"/>
    <hyperlink ref="I207" r:id="rId598" xr:uid="{7B696B24-5F31-4C35-9AA6-60534E3B5757}"/>
    <hyperlink ref="J207" r:id="rId599" xr:uid="{958C76B3-CFFA-419B-BABB-7B9AA9223011}"/>
    <hyperlink ref="A208" r:id="rId600" xr:uid="{7A8599B3-A79C-4802-94DF-C29FD2BA591E}"/>
    <hyperlink ref="J208" r:id="rId601" xr:uid="{B712ADE6-5773-4952-8D48-B6055945EB6E}"/>
    <hyperlink ref="A209" r:id="rId602" xr:uid="{FC49C620-E669-4F40-83C2-C63541FBB222}"/>
    <hyperlink ref="I209" r:id="rId603" xr:uid="{4A0A09F4-28B7-43EE-84BC-06A165658DC2}"/>
    <hyperlink ref="J209" r:id="rId604" xr:uid="{68E0E1BD-5D4D-434D-9669-7DB97014249C}"/>
    <hyperlink ref="A210" r:id="rId605" xr:uid="{F93C1FF2-FE67-4E92-9E1E-590765C3EF69}"/>
    <hyperlink ref="I210" r:id="rId606" xr:uid="{265F0BD3-8BB4-4E68-A893-22BB65A9CBD8}"/>
    <hyperlink ref="J210" r:id="rId607" xr:uid="{BA3B7C4D-8048-4C5A-8F60-6C0DC06195BF}"/>
    <hyperlink ref="A211" r:id="rId608" xr:uid="{5410A710-9B39-4B83-960C-9BD50805D9CC}"/>
    <hyperlink ref="I211" r:id="rId609" xr:uid="{42F1CA4C-F212-4D6D-A445-A2BAB57D617A}"/>
    <hyperlink ref="J211" r:id="rId610" xr:uid="{DDC5E1A7-C2B8-4A44-926D-C67539357906}"/>
    <hyperlink ref="A212" r:id="rId611" xr:uid="{17A7FAE2-1AE8-4742-891E-F5769C6C7157}"/>
    <hyperlink ref="I212" r:id="rId612" xr:uid="{32D690F5-33F3-49D9-80BD-4B7808FC1B20}"/>
    <hyperlink ref="J212" r:id="rId613" xr:uid="{471CB312-56D7-4942-9190-33D471C45457}"/>
    <hyperlink ref="A213" r:id="rId614" xr:uid="{C0D71901-9DCA-4706-ACA3-C3FA90F607AC}"/>
    <hyperlink ref="I213" r:id="rId615" xr:uid="{E0EE2000-50B9-4C12-93C3-DD8D06D0FF18}"/>
    <hyperlink ref="J213" r:id="rId616" xr:uid="{A28704CD-A790-4503-9616-130222A53D31}"/>
    <hyperlink ref="A214" r:id="rId617" xr:uid="{613F689A-56D6-45C7-B621-1679A1BA9D09}"/>
    <hyperlink ref="I214" r:id="rId618" xr:uid="{3CF472A5-10D3-4921-A8BC-E4EE9D5060AA}"/>
    <hyperlink ref="J214" r:id="rId619" xr:uid="{77CFF32E-F407-4CC2-BFD1-8843DFB790FA}"/>
    <hyperlink ref="A215" r:id="rId620" xr:uid="{C687860E-A83F-46D4-A344-35926538FE5E}"/>
    <hyperlink ref="I215" r:id="rId621" xr:uid="{A56A37E5-8AE1-4E10-B35C-83ADED663EAB}"/>
    <hyperlink ref="J215" r:id="rId622" xr:uid="{149032E6-EBD7-47AB-86A8-894770746B85}"/>
    <hyperlink ref="A216" r:id="rId623" xr:uid="{C1C45A75-8899-49C2-9B90-3C329F37C1FA}"/>
    <hyperlink ref="I216" r:id="rId624" xr:uid="{86443997-4B44-4277-A8F3-4CF4443B76D9}"/>
    <hyperlink ref="J216" r:id="rId625" xr:uid="{84EE9963-EEAD-4042-9035-CB61571D83D6}"/>
    <hyperlink ref="A217" r:id="rId626" xr:uid="{E4898964-5DDA-4F1C-835F-0CAA62BD8077}"/>
    <hyperlink ref="I217" r:id="rId627" xr:uid="{62CBD470-A06E-47C7-98FE-745AEE6D2FB7}"/>
    <hyperlink ref="J217" r:id="rId628" xr:uid="{9778CC7F-CAB3-49DA-B81B-532E8A2C2B39}"/>
    <hyperlink ref="A218" r:id="rId629" xr:uid="{C23B1B7B-A64D-45B7-B35E-348AA42323D2}"/>
    <hyperlink ref="I218" r:id="rId630" xr:uid="{F0181947-8783-4A99-86F9-D0248F74ABEB}"/>
    <hyperlink ref="J218" r:id="rId631" xr:uid="{0E220B0A-A9E6-4C8F-BB05-8030AD625B70}"/>
    <hyperlink ref="A219" r:id="rId632" xr:uid="{5BD20220-38AB-42EF-A751-89FA4A778643}"/>
    <hyperlink ref="I219" r:id="rId633" xr:uid="{30CD7F52-C6A2-4536-A9D3-7E42FDEFCDD9}"/>
    <hyperlink ref="J219" r:id="rId634" xr:uid="{F685CE48-068C-4488-AD77-67F7BA483B05}"/>
    <hyperlink ref="A220" r:id="rId635" xr:uid="{4A4F6DA9-442E-4200-B1E9-49E725D54407}"/>
    <hyperlink ref="I220" r:id="rId636" xr:uid="{A04460ED-D686-45EE-84EF-E95FD3236C33}"/>
    <hyperlink ref="J220" r:id="rId637" xr:uid="{BE39DAD4-277A-438F-95D9-6B57EF97C1E9}"/>
    <hyperlink ref="A221" r:id="rId638" xr:uid="{4878A92E-01C5-4656-A809-6B4D47E65B23}"/>
    <hyperlink ref="I221" r:id="rId639" xr:uid="{F7AFD832-6ED3-4D52-ACC2-FB9DC64BAD22}"/>
    <hyperlink ref="J221" r:id="rId640" xr:uid="{3C24AE8F-C0B5-4986-A9EA-43F6127B3096}"/>
    <hyperlink ref="A222" r:id="rId641" xr:uid="{5D26514D-42DB-47B5-A4FB-418D7E4DB771}"/>
    <hyperlink ref="I222" r:id="rId642" xr:uid="{8E98E42E-B8C6-4AB1-8961-2DD94529FAB2}"/>
    <hyperlink ref="J222" r:id="rId643" xr:uid="{883B5BBB-AF89-4E26-B7C7-A271CA11B8F8}"/>
    <hyperlink ref="A223" r:id="rId644" xr:uid="{174EBDED-5AC2-4BAC-91C6-60612376D3A6}"/>
    <hyperlink ref="I223" r:id="rId645" xr:uid="{0423171D-F4CB-4E22-A058-DCC5E4F6CA67}"/>
    <hyperlink ref="J223" r:id="rId646" xr:uid="{BF35ECD1-A475-4D06-8DEC-4A8EF8AC697B}"/>
    <hyperlink ref="A224" r:id="rId647" xr:uid="{820A80D1-182A-4093-8DE0-D11094AEFCAE}"/>
    <hyperlink ref="I224" r:id="rId648" xr:uid="{C3F98988-4CA0-4D1C-B036-1794A9E93627}"/>
    <hyperlink ref="J224" r:id="rId649" xr:uid="{01E4F52C-F675-473E-85E3-A14876E96FB2}"/>
    <hyperlink ref="A225" r:id="rId650" xr:uid="{BF5A3FF5-BF25-4E3A-9C50-BCF7EFED79E6}"/>
    <hyperlink ref="I225" r:id="rId651" xr:uid="{E45D1609-E982-43B1-B7AF-0F048F74E657}"/>
    <hyperlink ref="J225" r:id="rId652" xr:uid="{4996B8E9-4EC5-4A52-A3AC-E0A687C1E534}"/>
    <hyperlink ref="A226" r:id="rId653" xr:uid="{B721FAD2-8975-4B29-91FB-FDCFF7D86F0E}"/>
    <hyperlink ref="I226" r:id="rId654" xr:uid="{F54C124F-1AC0-4C9F-9523-118C78B2E781}"/>
    <hyperlink ref="J226" r:id="rId655" xr:uid="{99462639-5A05-4509-AF95-F7929156C6A4}"/>
    <hyperlink ref="A227" r:id="rId656" xr:uid="{6A163DA9-35BA-49B3-A58C-B4277AB7E503}"/>
    <hyperlink ref="I227" r:id="rId657" xr:uid="{E6D83167-C5EF-4C4D-99FA-29B0D7C1AC74}"/>
    <hyperlink ref="J227" r:id="rId658" xr:uid="{3A36E3CE-61CB-43E0-B1C5-4380EC51F7D8}"/>
    <hyperlink ref="A228" r:id="rId659" xr:uid="{B3F145DB-81D1-48FA-BDD3-458843BD213D}"/>
    <hyperlink ref="I228" r:id="rId660" xr:uid="{291ACC41-1098-4B00-963C-A4367F66B3DC}"/>
    <hyperlink ref="J228" r:id="rId661" xr:uid="{564FCB51-6B06-4B3C-8261-32D758F097C9}"/>
    <hyperlink ref="A229" r:id="rId662" xr:uid="{CF106A6E-1090-4EB9-86BD-78AA0B5A11EA}"/>
    <hyperlink ref="I229" r:id="rId663" xr:uid="{9DF52CB0-4EBA-4BC8-B7B9-A5D7C57039EF}"/>
    <hyperlink ref="J229" r:id="rId664" xr:uid="{7B13F6FC-F20A-45C5-BC33-81B77EEFC4CA}"/>
    <hyperlink ref="A230" r:id="rId665" xr:uid="{02234FC2-C3C8-4174-AD77-9F3CEF85505E}"/>
    <hyperlink ref="I230" r:id="rId666" xr:uid="{A2DA2C32-9198-45C5-9212-E2459D40DC30}"/>
    <hyperlink ref="J230" r:id="rId667" xr:uid="{4F6E743B-86DE-4767-A3F7-F0B2AB85DBA9}"/>
    <hyperlink ref="A231" r:id="rId668" xr:uid="{03D47C60-269E-4E19-A1C7-0696D91EA2E2}"/>
    <hyperlink ref="I231" r:id="rId669" xr:uid="{E8074149-3282-4E88-A98B-B5C77392E340}"/>
    <hyperlink ref="J231" r:id="rId670" xr:uid="{45CE4145-2221-48A1-9BF9-7C9FCE224B80}"/>
    <hyperlink ref="A232" r:id="rId671" xr:uid="{0F38718D-391A-43CA-8EB4-C19C04B8D933}"/>
    <hyperlink ref="I232" r:id="rId672" xr:uid="{1078ADB8-8738-4679-8E5E-74FEFA2C2E49}"/>
    <hyperlink ref="J232" r:id="rId673" xr:uid="{925FC766-2083-4AA8-B76C-FB9B8A1266B8}"/>
    <hyperlink ref="A233" r:id="rId674" xr:uid="{B4738331-AE15-44FE-84DB-094025CD1E00}"/>
    <hyperlink ref="I233" r:id="rId675" xr:uid="{C59C5D0F-08E9-4B38-99D6-6E6FB0EE59C7}"/>
    <hyperlink ref="J233" r:id="rId676" xr:uid="{5AAE5C99-F99B-4DBB-8162-14D41576DD68}"/>
    <hyperlink ref="A234" r:id="rId677" xr:uid="{947FAA9F-016C-4D06-80C9-FF4E164920FB}"/>
    <hyperlink ref="I234" r:id="rId678" xr:uid="{CE34EFF4-4755-4AAE-995F-7FCECB120BFC}"/>
    <hyperlink ref="J234" r:id="rId679" xr:uid="{C4859766-3FDF-4381-AF1E-6DC56C54E995}"/>
    <hyperlink ref="A235" r:id="rId680" xr:uid="{2C8B3E27-19C6-4A4D-BDAB-C7E81E28D3DC}"/>
    <hyperlink ref="I235" r:id="rId681" xr:uid="{F7F3B117-E8E0-40B5-AE15-1A35E96623B0}"/>
    <hyperlink ref="J235" r:id="rId682" xr:uid="{567DD97E-8CBF-4AAD-8CF8-AB9FACA425E1}"/>
    <hyperlink ref="A236" r:id="rId683" xr:uid="{6A02140C-03B4-4318-B8A9-F54CFD22415E}"/>
    <hyperlink ref="I236" r:id="rId684" xr:uid="{2276B4D2-5DFC-450D-AB50-4EE8CF7A5E79}"/>
    <hyperlink ref="J236" r:id="rId685" xr:uid="{FC651AF2-492D-4A9C-A765-6B4BCD92328D}"/>
    <hyperlink ref="A237" r:id="rId686" xr:uid="{C742B882-0FAD-41A3-B89D-9C407A9679BD}"/>
    <hyperlink ref="I237" r:id="rId687" xr:uid="{D53694CF-8E70-44FD-B252-C9C72AE88B85}"/>
    <hyperlink ref="J237" r:id="rId688" xr:uid="{69DC6F98-E98F-4E74-96A6-6548B6FC7534}"/>
    <hyperlink ref="A238" r:id="rId689" xr:uid="{9E00BC4F-5125-4BC6-BCEF-53FC4373375E}"/>
    <hyperlink ref="I238" r:id="rId690" xr:uid="{D8F0E136-F285-4383-9F77-AF4681C4E044}"/>
    <hyperlink ref="J238" r:id="rId691" xr:uid="{02DB5E41-3DFC-4328-9168-D48AC2F4E4EF}"/>
    <hyperlink ref="A239" r:id="rId692" xr:uid="{D7D5DD9F-7288-4966-8209-8E795B86D9B0}"/>
    <hyperlink ref="I239" r:id="rId693" xr:uid="{19CBA347-F647-46B7-B7D4-AC5F9A7F63D9}"/>
    <hyperlink ref="J239" r:id="rId694" xr:uid="{1D41965B-4C39-441E-BA4D-904DB471156F}"/>
    <hyperlink ref="A240" r:id="rId695" xr:uid="{628FDC3F-64D5-41C7-B454-E7F82A1C17A8}"/>
    <hyperlink ref="I240" r:id="rId696" xr:uid="{B829ED09-775A-456E-97DC-5C812B419F61}"/>
    <hyperlink ref="J240" r:id="rId697" xr:uid="{6C9A9B32-5A54-4556-9342-A74579029FE6}"/>
    <hyperlink ref="A241" r:id="rId698" xr:uid="{351D26EA-AC83-4288-9AB7-43C01632E27A}"/>
    <hyperlink ref="I241" r:id="rId699" xr:uid="{5425E9EF-2027-4324-8255-E0C0C1957F02}"/>
    <hyperlink ref="J241" r:id="rId700" xr:uid="{C71BB89F-6330-4F21-A8BF-2EB8FB8BB23E}"/>
    <hyperlink ref="A242" r:id="rId701" xr:uid="{8136B8DA-DE58-4A0F-89BC-8A85877854F8}"/>
    <hyperlink ref="I242" r:id="rId702" xr:uid="{7DBC780D-2405-4CC6-AA23-53081C4B4689}"/>
    <hyperlink ref="J242" r:id="rId703" xr:uid="{571CDB75-744C-45CE-8081-3C4D65D6AAA3}"/>
    <hyperlink ref="A243" r:id="rId704" xr:uid="{C2157B31-06BF-4B09-8244-F8201C2E40B9}"/>
    <hyperlink ref="I243" r:id="rId705" xr:uid="{4C97AC8F-671F-41E2-80D7-F0F32C42FFE0}"/>
    <hyperlink ref="J243" r:id="rId706" xr:uid="{DAD7C25A-667E-4193-B7A5-C94AF99D4F45}"/>
    <hyperlink ref="A244" r:id="rId707" xr:uid="{6097FDEA-BDD7-4BAB-8CA9-C5572C15D92E}"/>
    <hyperlink ref="I244" r:id="rId708" xr:uid="{749E4CEA-07AF-48A0-9A72-56117184423E}"/>
    <hyperlink ref="J244" r:id="rId709" xr:uid="{1397825B-8205-40BB-AB09-5C027778A8AD}"/>
    <hyperlink ref="A245" r:id="rId710" xr:uid="{9FCB5E6B-2B7B-45DF-9D81-8381717A16A2}"/>
    <hyperlink ref="I245" r:id="rId711" xr:uid="{E5B9F76A-860E-4D27-A2CF-ED2A43DBA38C}"/>
    <hyperlink ref="J245" r:id="rId712" xr:uid="{456BB9CF-72C7-4558-9F6C-F49460ACA70C}"/>
    <hyperlink ref="A246" r:id="rId713" xr:uid="{F2884A85-F443-482D-B0D2-F62CED26ED71}"/>
    <hyperlink ref="I246" r:id="rId714" xr:uid="{2DCDC3F1-E75D-41BB-B23F-B5586F807876}"/>
    <hyperlink ref="J246" r:id="rId715" xr:uid="{647BD951-EF03-4869-B3C1-1419E0C63A90}"/>
    <hyperlink ref="A247" r:id="rId716" xr:uid="{DCD68E3C-64BD-46FD-BCF6-0816FB6C5395}"/>
    <hyperlink ref="I247" r:id="rId717" xr:uid="{1567485D-131D-4EED-8483-E6486FFAD145}"/>
    <hyperlink ref="J247" r:id="rId718" xr:uid="{29F11C79-C607-43DB-8A98-8DF7A88EA626}"/>
    <hyperlink ref="A248" r:id="rId719" xr:uid="{3B282CCC-8A26-48ED-8B45-264DE0F0A368}"/>
    <hyperlink ref="I248" r:id="rId720" xr:uid="{90852599-7171-457B-9584-325ACE793539}"/>
    <hyperlink ref="J248" r:id="rId721" xr:uid="{12DCD19F-83A1-4E63-B453-128D32085453}"/>
    <hyperlink ref="A249" r:id="rId722" xr:uid="{28913594-E15E-4F41-BAF9-288A277F9A78}"/>
    <hyperlink ref="I249" r:id="rId723" xr:uid="{4107E518-F242-4E8E-8736-11BE92963DC6}"/>
    <hyperlink ref="J249" r:id="rId724" xr:uid="{0D175F59-18DD-4D3C-86FC-0346D0E7CC62}"/>
    <hyperlink ref="A250" r:id="rId725" xr:uid="{888ED5F0-5450-4E3D-B260-42BC923592F0}"/>
    <hyperlink ref="I250" r:id="rId726" xr:uid="{DC089BF6-6664-4165-9E11-CA4B322DAFCB}"/>
    <hyperlink ref="J250" r:id="rId727" xr:uid="{20C92CA9-9377-4AAD-A227-8D821A95EC36}"/>
    <hyperlink ref="A251" r:id="rId728" xr:uid="{262A6AF0-05B2-4340-9B07-82859F8CDBF6}"/>
    <hyperlink ref="I251" r:id="rId729" xr:uid="{C4CB312E-A038-4832-AA0E-0257AD2D716D}"/>
    <hyperlink ref="J251" r:id="rId730" xr:uid="{FEED3187-B8CB-4424-9920-E55F907B85C6}"/>
    <hyperlink ref="A252" r:id="rId731" xr:uid="{E594D6CF-0589-4384-B976-4CDB19D18181}"/>
    <hyperlink ref="I252" r:id="rId732" xr:uid="{36A65840-C2F9-4FB1-A0ED-1ECF7C51E3AC}"/>
    <hyperlink ref="J252" r:id="rId733" xr:uid="{3A1DB8A0-7282-4650-98E4-AAAED86B1855}"/>
    <hyperlink ref="A253" r:id="rId734" xr:uid="{3D019A9B-5080-4331-98AA-11A1F573194F}"/>
    <hyperlink ref="I253" r:id="rId735" xr:uid="{B5F8FC79-85B1-48C1-BA2B-EC3CDA12AFA9}"/>
    <hyperlink ref="J253" r:id="rId736" xr:uid="{B9A8DF54-CDB6-4336-88DA-8317E514D4C6}"/>
    <hyperlink ref="A254" r:id="rId737" xr:uid="{44481AB9-E30E-4BD7-B33F-CC09CE429681}"/>
    <hyperlink ref="I254" r:id="rId738" xr:uid="{014ABAEA-5F3E-4FD3-A0A9-771459322075}"/>
    <hyperlink ref="J254" r:id="rId739" xr:uid="{ECB66432-94DC-43A7-889F-442BF3E1D14D}"/>
    <hyperlink ref="A255" r:id="rId740" xr:uid="{30FE1B3F-5F6C-4F83-87BC-3A880461811F}"/>
    <hyperlink ref="I255" r:id="rId741" xr:uid="{4A433B62-915A-4CD5-9DE4-CAE970FC76D1}"/>
    <hyperlink ref="J255" r:id="rId742" xr:uid="{87C430B2-EAC5-485F-9DC2-329F6701BA4F}"/>
    <hyperlink ref="A256" r:id="rId743" xr:uid="{4A64F724-B765-407A-8583-A345A5C30DDD}"/>
    <hyperlink ref="I256" r:id="rId744" xr:uid="{E2E3D3B4-38AB-4C24-9FA8-5D60E08905BF}"/>
    <hyperlink ref="J256" r:id="rId745" xr:uid="{7D3DD0CB-8640-4A26-BB53-ED9D6EB137A9}"/>
    <hyperlink ref="A257" r:id="rId746" xr:uid="{1F21029D-C3BD-4FAB-AB5E-D89652411511}"/>
    <hyperlink ref="I257" r:id="rId747" xr:uid="{6B522A88-9295-4EB0-94CA-8EBA2F3A3991}"/>
    <hyperlink ref="J257" r:id="rId748" xr:uid="{7E297302-DA64-4873-9D4A-EAA6A9FD139A}"/>
    <hyperlink ref="A258" r:id="rId749" xr:uid="{237E79D2-8678-4C20-9FFE-A800138FB4F6}"/>
    <hyperlink ref="I258" r:id="rId750" xr:uid="{4E26A8B5-CD54-4261-B854-B27B5A15FCFF}"/>
    <hyperlink ref="J258" r:id="rId751" xr:uid="{DF6D3F9E-ADBF-455C-B482-2C52CD6074CF}"/>
    <hyperlink ref="A259" r:id="rId752" xr:uid="{2604EEED-E34B-4445-AC7A-63AEE400750C}"/>
    <hyperlink ref="I259" r:id="rId753" xr:uid="{41789338-8352-46D5-B953-DCA1689871DB}"/>
    <hyperlink ref="J259" r:id="rId754" xr:uid="{4099F628-FA74-4F86-9608-5058C1E8B5F2}"/>
    <hyperlink ref="A260" r:id="rId755" xr:uid="{2E8AF0E9-F81A-422B-9724-3E1CD31ABED0}"/>
    <hyperlink ref="I260" r:id="rId756" xr:uid="{E9A0DEC0-9B52-422B-966D-DC152294E7F7}"/>
    <hyperlink ref="J260" r:id="rId757" xr:uid="{B01DBEEF-3332-458D-AB28-ADB9CB580C9A}"/>
    <hyperlink ref="A261" r:id="rId758" xr:uid="{FA63A121-9879-4969-B861-91C3C32C30C2}"/>
    <hyperlink ref="I261" r:id="rId759" xr:uid="{4B4EB4CA-9A32-429C-8BBB-1F2DC9E5044C}"/>
    <hyperlink ref="J261" r:id="rId760" xr:uid="{909327E8-33FE-4032-A011-D921C5EA12C3}"/>
    <hyperlink ref="A262" r:id="rId761" xr:uid="{6E4B995F-8A08-4782-95E5-CE4E0B18B30A}"/>
    <hyperlink ref="I262" r:id="rId762" xr:uid="{192C12E1-8B3F-470B-9107-E68747B2873D}"/>
    <hyperlink ref="J262" r:id="rId763" xr:uid="{B6C9CB8D-9429-4606-864E-D3A0DF4D3BED}"/>
    <hyperlink ref="A263" r:id="rId764" xr:uid="{F907524F-4A22-4DC9-93D6-9DA0A6CE9380}"/>
    <hyperlink ref="I263" r:id="rId765" xr:uid="{1712AF28-A781-49A9-BB0B-05F535B90D5B}"/>
    <hyperlink ref="J263" r:id="rId766" xr:uid="{FC7A5679-B6D8-4CCD-A8E0-5A9A29BA40B9}"/>
    <hyperlink ref="A264" r:id="rId767" xr:uid="{08BF034D-E539-4C11-BF75-7343862D3362}"/>
    <hyperlink ref="I264" r:id="rId768" xr:uid="{80F33C62-501A-4DA2-875F-791F20C81106}"/>
    <hyperlink ref="J264" r:id="rId769" xr:uid="{68CAC602-6C24-49B7-9015-5BB5DA5912C4}"/>
    <hyperlink ref="A265" r:id="rId770" xr:uid="{3769A44B-1449-49CC-A58F-FEFAED343BE8}"/>
    <hyperlink ref="J265" r:id="rId771" xr:uid="{FE1EBCD4-8554-4F2D-9D97-02848B3D9DB2}"/>
    <hyperlink ref="A266" r:id="rId772" xr:uid="{3DC761EE-21B4-4444-B4FE-9CC8D8DC3D2F}"/>
    <hyperlink ref="I266" r:id="rId773" xr:uid="{DD384DE2-C9B0-4253-8E16-B5CB16C85E1C}"/>
    <hyperlink ref="J266" r:id="rId774" xr:uid="{68174165-48FF-4DB2-94E5-32D8BABCE217}"/>
    <hyperlink ref="A267" r:id="rId775" xr:uid="{D2223AF2-31E6-4879-93C3-A7A7A1C5FCB1}"/>
    <hyperlink ref="I267" r:id="rId776" xr:uid="{B020FA16-F1A8-4EB4-943F-609A57168429}"/>
    <hyperlink ref="J267" r:id="rId777" xr:uid="{277B62F8-80DF-4BD2-9504-80B3C81F45BD}"/>
    <hyperlink ref="A268" r:id="rId778" xr:uid="{25B5CD6D-20F5-4729-86E5-E51E75957D4A}"/>
    <hyperlink ref="I268" r:id="rId779" xr:uid="{0EF7E562-7982-4E12-83B7-6FBFA6B5EBB9}"/>
    <hyperlink ref="J268" r:id="rId780" xr:uid="{C1F38C53-CF7A-47CB-8414-0FCA4AFFCBAF}"/>
    <hyperlink ref="A269" r:id="rId781" xr:uid="{8C24E766-2474-4A94-85DA-9E0919A1A6F2}"/>
    <hyperlink ref="I269" r:id="rId782" xr:uid="{F1C9317D-A16B-4B50-A7D7-1BD1E52755F9}"/>
    <hyperlink ref="J269" r:id="rId783" xr:uid="{3F8C1BF2-653C-4B26-89FD-8B5312E59AE0}"/>
    <hyperlink ref="A270" r:id="rId784" xr:uid="{EF47CF5D-963F-4D98-B4F2-3BB0F4C456E4}"/>
    <hyperlink ref="I270" r:id="rId785" xr:uid="{CBD96048-555E-46DA-8FFA-372E26C2FAAF}"/>
    <hyperlink ref="J270" r:id="rId786" xr:uid="{0B2B0E1E-74B9-4DBF-B842-3A9DA22AE9A0}"/>
    <hyperlink ref="A271" r:id="rId787" xr:uid="{7FA593CA-D72C-4FA0-8B6D-30CC0F8D492C}"/>
    <hyperlink ref="I271" r:id="rId788" xr:uid="{9C6072AB-B56F-4386-B977-BBCF9BD5C999}"/>
    <hyperlink ref="J271" r:id="rId789" xr:uid="{A6BA1684-BE12-4FF9-AABD-CAA8FC6E48F3}"/>
    <hyperlink ref="A272" r:id="rId790" xr:uid="{A0DA04FF-0A99-43F4-86D6-3EE4E743104A}"/>
    <hyperlink ref="I272" r:id="rId791" xr:uid="{8C1FF9ED-4BE0-4CE5-A459-21C6ABCBB1A8}"/>
    <hyperlink ref="J272" r:id="rId792" xr:uid="{A866395E-FA60-46CE-8439-73E3268BA15D}"/>
    <hyperlink ref="A273" r:id="rId793" xr:uid="{C383ADFE-FF19-4712-891A-31D62AE15BA3}"/>
    <hyperlink ref="I273" r:id="rId794" xr:uid="{8B20DF7C-F0F6-4970-A7F6-30519E0D719C}"/>
    <hyperlink ref="J273" r:id="rId795" xr:uid="{4C1F1FB3-B2C9-4DCF-A120-1C830159B138}"/>
    <hyperlink ref="A274" r:id="rId796" xr:uid="{14030C59-6B95-4CBC-81F1-C981122DB206}"/>
    <hyperlink ref="I274" r:id="rId797" xr:uid="{7F29A48D-6629-4699-991A-5FCCD1DC5CF2}"/>
    <hyperlink ref="J274" r:id="rId798" xr:uid="{0E870A69-5BE6-4EDA-A9B8-C8E8C7CDE00C}"/>
    <hyperlink ref="A275" r:id="rId799" xr:uid="{7D36CDA5-7982-4F22-AC02-B0DC0766AC0F}"/>
    <hyperlink ref="I275" r:id="rId800" xr:uid="{A651EFBD-3B2E-4247-AF92-36255012E689}"/>
    <hyperlink ref="J275" r:id="rId801" xr:uid="{63DCF87B-5EF8-4757-BB55-8CBCA87B3E00}"/>
    <hyperlink ref="A276" r:id="rId802" xr:uid="{1960FF65-0D98-4DB3-B2A2-DDB9FA91191B}"/>
    <hyperlink ref="I276" r:id="rId803" xr:uid="{CF6B0B82-9DC1-45B6-AA55-4D4D783ED9E4}"/>
    <hyperlink ref="J276" r:id="rId804" xr:uid="{38DEF982-6135-4B33-AF15-3F037AD638DD}"/>
    <hyperlink ref="A277" r:id="rId805" xr:uid="{8C3B6A0F-97D4-4142-8C15-4FE5C57119E6}"/>
    <hyperlink ref="I277" r:id="rId806" xr:uid="{3501C1D9-626D-449A-8E03-E5BADFF60B79}"/>
    <hyperlink ref="J277" r:id="rId807" xr:uid="{DA424FC6-FBAE-48EC-80B0-E87EE066E2F6}"/>
    <hyperlink ref="A278" r:id="rId808" xr:uid="{CBBD97EC-6082-4420-AE54-B758C07EFD79}"/>
    <hyperlink ref="I278" r:id="rId809" xr:uid="{5D127FB9-C6EB-452E-B966-9A7B5F175D37}"/>
    <hyperlink ref="J278" r:id="rId810" xr:uid="{F25611AD-D771-4E51-9B24-487052C7DEE1}"/>
    <hyperlink ref="A279" r:id="rId811" xr:uid="{3B1FB7C0-AAE7-40CD-AF7D-DA5E514F1E25}"/>
    <hyperlink ref="I279" r:id="rId812" xr:uid="{93449521-53AC-482D-BB01-6FBEADCF0163}"/>
    <hyperlink ref="J279" r:id="rId813" xr:uid="{99D6EEFD-A1CB-49C2-A40C-8A5951F8F1EE}"/>
    <hyperlink ref="A280" r:id="rId814" xr:uid="{2E11D8CD-E986-417F-A4C9-111C60F9385D}"/>
    <hyperlink ref="I280" r:id="rId815" xr:uid="{A39AF2C7-C3D1-4C1C-BCB4-A92F9C9F7B27}"/>
    <hyperlink ref="J280" r:id="rId816" xr:uid="{B5CC26CC-2D4F-4A45-8872-66CF3D407036}"/>
    <hyperlink ref="A281" r:id="rId817" xr:uid="{A775D09C-574A-40BB-B9A1-355F6E77F46A}"/>
    <hyperlink ref="I281" r:id="rId818" xr:uid="{1B955005-EFCA-4BE2-8D56-E0052E78ED88}"/>
    <hyperlink ref="J281" r:id="rId819" xr:uid="{33153522-E1D4-44E2-B9CE-36F0F19F51CE}"/>
    <hyperlink ref="A282" r:id="rId820" xr:uid="{CBA12F37-21F3-4194-89B2-5B590B853574}"/>
    <hyperlink ref="I282" r:id="rId821" xr:uid="{86F044D9-F05D-4FAD-9878-818726004A5B}"/>
    <hyperlink ref="J282" r:id="rId822" xr:uid="{0CA53CFF-57EA-425E-9729-EC0C8CF46518}"/>
    <hyperlink ref="A283" r:id="rId823" xr:uid="{723C8FC8-9885-4397-8693-F4397405C749}"/>
    <hyperlink ref="I283" r:id="rId824" xr:uid="{32975D86-74FA-428B-A9E8-902157561163}"/>
    <hyperlink ref="J283" r:id="rId825" xr:uid="{8EF1F005-D3B2-46EF-9DD2-3AD464A57A20}"/>
    <hyperlink ref="A284" r:id="rId826" xr:uid="{FFC095EB-5F5B-4EAF-8122-6B56C64B5AD4}"/>
    <hyperlink ref="I284" r:id="rId827" xr:uid="{C873F7BC-5534-4959-9877-6A4FCA47F8AC}"/>
    <hyperlink ref="J284" r:id="rId828" xr:uid="{469004E8-4DE4-40B4-B628-0D5B8FFB6CDA}"/>
    <hyperlink ref="A285" r:id="rId829" xr:uid="{25153EE5-AA80-4933-B680-88BA1052B701}"/>
    <hyperlink ref="I285" r:id="rId830" xr:uid="{C3113169-6DCD-48A3-A121-5AE4A4494C6C}"/>
    <hyperlink ref="J285" r:id="rId831" xr:uid="{EB2D59FE-E86F-4547-9134-7986239DEFD0}"/>
    <hyperlink ref="A286" r:id="rId832" xr:uid="{3D19D9D8-E559-46AC-B967-51E45C45FB3E}"/>
    <hyperlink ref="I286" r:id="rId833" xr:uid="{3311C03D-2A40-450B-8026-B675708A9C6F}"/>
    <hyperlink ref="J286" r:id="rId834" xr:uid="{05B9A9AC-D24E-48BD-80F7-51E77B431683}"/>
    <hyperlink ref="A287" r:id="rId835" xr:uid="{4738F7A4-EFCB-4042-AD45-A99E23FC9A33}"/>
    <hyperlink ref="I287" r:id="rId836" xr:uid="{A2BF0CCB-3E8B-4965-9752-076C5E728EDF}"/>
    <hyperlink ref="J287" r:id="rId837" xr:uid="{C1380D52-DB57-40DC-ABE4-C8F288789533}"/>
    <hyperlink ref="A288" r:id="rId838" xr:uid="{75FED51C-AA2C-4CAF-8279-0AEFDE022C9E}"/>
    <hyperlink ref="I288" r:id="rId839" xr:uid="{66017B0C-7158-4CF3-B0F9-2ABD5A8E8BEA}"/>
    <hyperlink ref="J288" r:id="rId840" xr:uid="{A1BA21E1-9ECD-48F5-8FFC-0F570CDE5204}"/>
    <hyperlink ref="A289" r:id="rId841" xr:uid="{5BD20CAE-6CEB-41AA-959B-4EABE483E588}"/>
    <hyperlink ref="I289" r:id="rId842" xr:uid="{34B9ACD3-58E8-4F0B-9638-D49C8A223495}"/>
    <hyperlink ref="J289" r:id="rId843" xr:uid="{EDD6E725-7861-4026-A900-E6FA557C6E30}"/>
    <hyperlink ref="A290" r:id="rId844" xr:uid="{62C75E3A-69A5-4DF5-AAE9-600448731A53}"/>
    <hyperlink ref="I290" r:id="rId845" xr:uid="{C9FD47CE-38F6-481E-BBAD-CB8CDA89C7DF}"/>
    <hyperlink ref="J290" r:id="rId846" xr:uid="{A0EAB9C9-1406-4E07-A588-277EC0664951}"/>
    <hyperlink ref="A291" r:id="rId847" xr:uid="{0D9931AE-0C94-4356-9E24-D16A16533357}"/>
    <hyperlink ref="I291" r:id="rId848" xr:uid="{5A5C6057-7D13-4216-8744-96E5CDF99C0F}"/>
    <hyperlink ref="J291" r:id="rId849" xr:uid="{B7FD7BA3-2D43-4197-AD3F-A1DA201B203C}"/>
    <hyperlink ref="A292" r:id="rId850" xr:uid="{C971237D-727C-4B56-A9C0-055AC90C814F}"/>
    <hyperlink ref="J292" r:id="rId851" xr:uid="{48BE9E0C-1FCC-4463-9232-CBEC99080E13}"/>
    <hyperlink ref="A293" r:id="rId852" xr:uid="{1DCFA0C8-05C4-4C7D-B954-047169CF186D}"/>
    <hyperlink ref="J293" r:id="rId853" xr:uid="{9885213E-C151-439E-A1EA-C5C08FDC3C66}"/>
    <hyperlink ref="A294" r:id="rId854" xr:uid="{E68F8987-48CB-4700-AE4C-C63A2E3D516A}"/>
    <hyperlink ref="I294" r:id="rId855" xr:uid="{C82E6A31-58E0-4BBF-BA2E-3FD927011E1C}"/>
    <hyperlink ref="J294" r:id="rId856" xr:uid="{B54CBC3E-CFA9-4529-B709-EAC3A150915C}"/>
    <hyperlink ref="A295" r:id="rId857" xr:uid="{16FC080A-9486-4DCC-9805-70AA6E6648A3}"/>
    <hyperlink ref="I295" r:id="rId858" xr:uid="{630AB345-7CEF-4F2D-AE8D-511931222B44}"/>
    <hyperlink ref="J295" r:id="rId859" xr:uid="{F2C1510B-C237-48CF-835B-A355F29A42A4}"/>
    <hyperlink ref="A296" r:id="rId860" xr:uid="{9B428F34-C3CA-4C3E-9D96-33A27AA31B00}"/>
    <hyperlink ref="I296" r:id="rId861" xr:uid="{576DBF20-DEB7-4C5C-9DD7-89E14C196A95}"/>
    <hyperlink ref="J296" r:id="rId862" xr:uid="{F139540F-DC3A-425C-9F0A-3E10FC580622}"/>
    <hyperlink ref="A297" r:id="rId863" xr:uid="{DFE6DC2C-DC6E-48F2-A1DD-EFC9852E2412}"/>
    <hyperlink ref="I297" r:id="rId864" xr:uid="{23A03867-C2CE-4847-8BBB-BA718351AB84}"/>
    <hyperlink ref="J297" r:id="rId865" xr:uid="{3BAF80CD-05B7-4F60-BB25-F812F6C8C549}"/>
    <hyperlink ref="A298" r:id="rId866" xr:uid="{8A4AE5C6-D461-4D8D-AF0B-F0DF6EBF1DE6}"/>
    <hyperlink ref="J298" r:id="rId867" xr:uid="{64F3A978-A8D7-49D3-8989-74C710D8D9C0}"/>
    <hyperlink ref="A299" r:id="rId868" xr:uid="{F351AA79-4EF9-4A74-8F6D-F7BF8733FE5A}"/>
    <hyperlink ref="I299" r:id="rId869" xr:uid="{8AA7D4DC-0193-426D-B243-03D790EDCB78}"/>
    <hyperlink ref="J299" r:id="rId870" xr:uid="{30DCC953-A358-41B8-B433-73660C9AE76E}"/>
    <hyperlink ref="A300" r:id="rId871" xr:uid="{4EBCC964-8495-4498-8318-0C114CDA630F}"/>
    <hyperlink ref="I300" r:id="rId872" xr:uid="{48489928-107B-4A26-A009-4550344BC566}"/>
    <hyperlink ref="J300" r:id="rId873" xr:uid="{42097479-BD41-4359-9AC9-60610EE5CEA3}"/>
    <hyperlink ref="A301" r:id="rId874" xr:uid="{93F609FE-DE23-4B53-AC51-B85FC55E6453}"/>
    <hyperlink ref="I301" r:id="rId875" xr:uid="{5C6F8A17-C0AA-42BC-8A74-0EF55A032094}"/>
    <hyperlink ref="J301" r:id="rId876" xr:uid="{50134D5A-C8F6-4B48-B32E-E29078F8F35D}"/>
    <hyperlink ref="A302" r:id="rId877" xr:uid="{99C77678-9D39-41A8-B402-1AFBEA473BC1}"/>
    <hyperlink ref="I302" r:id="rId878" xr:uid="{B4AAA6B5-4733-4BCF-9D9E-39BA8F1E5FB9}"/>
    <hyperlink ref="J302" r:id="rId879" xr:uid="{64FD698F-5D05-4488-A7FC-85C883D2200B}"/>
    <hyperlink ref="A303" r:id="rId880" xr:uid="{34DDFB0A-DFAE-4BA3-860E-E0E962289434}"/>
    <hyperlink ref="I303" r:id="rId881" xr:uid="{922B0B78-519C-4FE6-8A91-F8F4889E6081}"/>
    <hyperlink ref="J303" r:id="rId882" xr:uid="{C0DB7D12-B2EE-4FF8-BA06-AAB46D103EC0}"/>
    <hyperlink ref="A304" r:id="rId883" xr:uid="{7403D6D2-A8E3-46CF-A731-41EE9911C975}"/>
    <hyperlink ref="I304" r:id="rId884" xr:uid="{AE0FF257-1DD7-4876-BE89-49A642BAAF5C}"/>
    <hyperlink ref="J304" r:id="rId885" xr:uid="{DC626378-B2A6-48CE-8AE0-87667FE27E1E}"/>
    <hyperlink ref="A305" r:id="rId886" xr:uid="{3F136437-723E-4E98-819D-5B971496621A}"/>
    <hyperlink ref="I305" r:id="rId887" xr:uid="{3A8C210E-7A7B-4103-A92A-4E225C7BFCAC}"/>
    <hyperlink ref="J305" r:id="rId888" xr:uid="{323D434C-3036-4F4E-9224-F8B55A6BE7DB}"/>
    <hyperlink ref="A306" r:id="rId889" xr:uid="{A5D1CF0B-715A-4CB5-AC8A-E37AF52791BF}"/>
    <hyperlink ref="I306" r:id="rId890" xr:uid="{AF0AFFDE-8686-4FEB-BDF1-C5EE7153A8C1}"/>
    <hyperlink ref="J306" r:id="rId891" xr:uid="{2CF8B988-FB0B-4958-904F-271F5205EABE}"/>
    <hyperlink ref="A307" r:id="rId892" xr:uid="{7AF2E173-4DD1-4BB1-B056-9F0DE3EB12AB}"/>
    <hyperlink ref="J307" r:id="rId893" xr:uid="{751F5611-B446-4A74-BED9-74852EE0BDFB}"/>
    <hyperlink ref="A308" r:id="rId894" xr:uid="{198A6182-66DF-4A0F-95E1-A33530D3E854}"/>
    <hyperlink ref="I308" r:id="rId895" xr:uid="{591D1D3F-C36C-46AD-B872-1FA8DB81FD21}"/>
    <hyperlink ref="J308" r:id="rId896" xr:uid="{15AFE53D-F1C7-4A09-AE87-28E85638F10F}"/>
    <hyperlink ref="A309" r:id="rId897" xr:uid="{B893DE1F-BA78-430B-95DA-CAA5B40DC985}"/>
    <hyperlink ref="I309" r:id="rId898" xr:uid="{B7239BD8-3370-496A-A6EA-62C6B8504B09}"/>
    <hyperlink ref="J309" r:id="rId899" xr:uid="{68166A5F-18B4-4F11-9511-3EC790C945BC}"/>
    <hyperlink ref="A310" r:id="rId900" xr:uid="{0F5D352A-13B3-4752-A605-0A3B34FA6A87}"/>
    <hyperlink ref="I310" r:id="rId901" xr:uid="{3C91257B-F77E-429F-9CEB-EF1C3D1361D5}"/>
    <hyperlink ref="J310" r:id="rId902" xr:uid="{CC955D19-AC33-4EEB-934B-7BFADD18863D}"/>
    <hyperlink ref="A311" r:id="rId903" xr:uid="{1FDE5085-934F-44DA-B086-AFBC36E784F1}"/>
    <hyperlink ref="I311" r:id="rId904" xr:uid="{AD23A8A5-2BD3-4B63-A583-0ED5FF5A4585}"/>
    <hyperlink ref="J311" r:id="rId905" xr:uid="{D890AD5D-D3DD-4682-9DBE-803ACBF03DA5}"/>
    <hyperlink ref="A312" r:id="rId906" xr:uid="{916BC53D-882A-47E1-8773-7BEED4E6E4C4}"/>
    <hyperlink ref="I312" r:id="rId907" xr:uid="{11C2B7A7-2F62-4E5F-99DC-7A3C7B491270}"/>
    <hyperlink ref="J312" r:id="rId908" xr:uid="{54DC957F-81F5-4971-BE19-B087E02F9D89}"/>
    <hyperlink ref="A313" r:id="rId909" xr:uid="{AFC0791A-D3DF-4F0A-9B8B-8828324D975C}"/>
    <hyperlink ref="I313" r:id="rId910" xr:uid="{4CB21A20-AD46-454C-B34B-729A471D02CC}"/>
    <hyperlink ref="J313" r:id="rId911" xr:uid="{73E2CED2-5777-4DF0-849F-DDC73BDA6988}"/>
    <hyperlink ref="A314" r:id="rId912" xr:uid="{F666E2D3-1865-430A-AFE4-3C8B3D4B2F46}"/>
    <hyperlink ref="I314" r:id="rId913" xr:uid="{CC88894B-E370-49DD-A50F-2DF85FCA377E}"/>
    <hyperlink ref="J314" r:id="rId914" xr:uid="{217D444B-16B9-4483-A480-C847163B1AFD}"/>
    <hyperlink ref="A315" r:id="rId915" xr:uid="{A9D3C167-A27D-4625-BB32-6669BA851426}"/>
    <hyperlink ref="I315" r:id="rId916" xr:uid="{8C8ABF39-9C2F-4E7A-8A50-1CCE090C4CFE}"/>
    <hyperlink ref="J315" r:id="rId917" xr:uid="{3C96AB9F-5403-4D77-AE3F-E7F1449ECE52}"/>
    <hyperlink ref="A316" r:id="rId918" xr:uid="{FF617CC0-0CBA-4FAD-8DBD-02062521B6FD}"/>
    <hyperlink ref="I316" r:id="rId919" xr:uid="{5301B8C6-0E8C-48BA-82EA-7D9EC948BD36}"/>
    <hyperlink ref="J316" r:id="rId920" xr:uid="{0BB3015C-95A5-4AE3-9124-104C75F82F3E}"/>
    <hyperlink ref="A317" r:id="rId921" xr:uid="{CFB93BF2-04F7-46B6-AF4B-79F1665366BD}"/>
    <hyperlink ref="J317" r:id="rId922" xr:uid="{D655B08F-9921-4119-8311-D9B9EB8E0F3A}"/>
    <hyperlink ref="A318" r:id="rId923" xr:uid="{3EF2448E-742D-4791-996F-83E5ACE1241E}"/>
    <hyperlink ref="I318" r:id="rId924" xr:uid="{127BC0D9-14D9-4B73-8AB6-D0B5AD46A169}"/>
    <hyperlink ref="J318" r:id="rId925" xr:uid="{C639FAEA-D757-4814-8DE2-C361B4424B98}"/>
    <hyperlink ref="A319" r:id="rId926" xr:uid="{41E480FF-D98F-46D8-8B3F-D123F237F3D8}"/>
    <hyperlink ref="J319" r:id="rId927" xr:uid="{01083567-7592-4239-9436-37BCA5BD7D9B}"/>
    <hyperlink ref="A320" r:id="rId928" xr:uid="{A21D6558-25A5-4161-AEFE-E3B3EB40937A}"/>
    <hyperlink ref="J320" r:id="rId929" xr:uid="{1FE982F4-A386-4D43-BAC9-10F08F9C9BA3}"/>
    <hyperlink ref="A321" r:id="rId930" xr:uid="{F19E4EA9-BE5C-4C89-8008-598E2EF5164A}"/>
    <hyperlink ref="J321" r:id="rId931" xr:uid="{71D70803-DCE6-47F5-80FC-8195FB8E2CA4}"/>
    <hyperlink ref="A322" r:id="rId932" xr:uid="{3013F113-821F-4AA1-BD46-07F0F159033D}"/>
    <hyperlink ref="J322" r:id="rId933" xr:uid="{94073048-E8A7-4AD8-A217-558E167D9D19}"/>
    <hyperlink ref="A323" r:id="rId934" xr:uid="{4F64AA67-FF09-41B9-A870-BB2C52D9F1C2}"/>
    <hyperlink ref="J323" r:id="rId935" xr:uid="{619BBD0B-7F48-4559-8270-7153A3274D29}"/>
    <hyperlink ref="A324" r:id="rId936" xr:uid="{0D11D07F-E1F7-444F-978F-171612795925}"/>
    <hyperlink ref="I324" r:id="rId937" xr:uid="{B893F0C7-0356-48A8-9246-7CADCBC0976E}"/>
    <hyperlink ref="J324" r:id="rId938" xr:uid="{BAD307E3-7DA1-4B59-A5A6-682C5453EF3D}"/>
    <hyperlink ref="A325" r:id="rId939" xr:uid="{50190ACA-957E-471A-89ED-890326F83E03}"/>
    <hyperlink ref="J325" r:id="rId940" xr:uid="{E563EF7A-40ED-42BB-8E5F-2A4EEA2C27E9}"/>
    <hyperlink ref="A326" r:id="rId941" xr:uid="{CDB2E51F-D005-4BFB-B0DB-EFAFAD022A72}"/>
    <hyperlink ref="I326" r:id="rId942" xr:uid="{92A9D05C-B104-41CF-9CDC-744C540AD293}"/>
    <hyperlink ref="J326" r:id="rId943" xr:uid="{12F79793-012F-4641-B674-3222362E34A8}"/>
    <hyperlink ref="A327" r:id="rId944" xr:uid="{B4D594E1-9EF2-402A-9227-75A8C9152A1E}"/>
    <hyperlink ref="I327" r:id="rId945" xr:uid="{AE2071FE-7F44-426F-BDE3-80D5954E0747}"/>
    <hyperlink ref="J327" r:id="rId946" xr:uid="{2F4AFFD3-BAA2-4B5C-BBAF-343E80DEC96F}"/>
    <hyperlink ref="A328" r:id="rId947" xr:uid="{B7FBC5B3-DA56-4886-8623-BFFEA5CAD557}"/>
    <hyperlink ref="I328" r:id="rId948" xr:uid="{C6F05F57-636A-4D0E-8A65-DC5C631577B1}"/>
    <hyperlink ref="J328" r:id="rId949" xr:uid="{2A738161-4C3D-4A2D-A646-1C0F1B8829D2}"/>
    <hyperlink ref="A329" r:id="rId950" xr:uid="{625FF8F5-765F-44CC-9E3D-385A9A22F9DF}"/>
    <hyperlink ref="I329" r:id="rId951" xr:uid="{42AE4F02-1B51-43E6-BEC9-E31C1F0CFEAF}"/>
    <hyperlink ref="J329" r:id="rId952" xr:uid="{4743C5FB-8FDD-43A2-B433-AAE33B15E3DD}"/>
    <hyperlink ref="A330" r:id="rId953" xr:uid="{9DAB1D66-3B7C-4034-A2D2-F643AA60268C}"/>
    <hyperlink ref="I330" r:id="rId954" xr:uid="{43D8CBDA-85F6-4DF5-B236-CFC9F40311D6}"/>
    <hyperlink ref="J330" r:id="rId955" xr:uid="{85C48F79-CB2A-4E73-BBC6-B4C560A5C3F1}"/>
    <hyperlink ref="A331" r:id="rId956" xr:uid="{9CC21DF6-5FC2-4B61-A1A9-607ACA08F2F8}"/>
    <hyperlink ref="I331" r:id="rId957" xr:uid="{DBCCF57A-1D1E-4404-ACF7-7367EDE8C010}"/>
    <hyperlink ref="J331" r:id="rId958" xr:uid="{1325A2F2-725D-4654-9933-F17D6C766EB7}"/>
    <hyperlink ref="A332" r:id="rId959" xr:uid="{187E1A74-B140-45C6-9C8E-45479FDA3B64}"/>
    <hyperlink ref="I332" r:id="rId960" xr:uid="{5B2576F5-E9D4-494B-9B52-62D8926176DD}"/>
    <hyperlink ref="J332" r:id="rId961" xr:uid="{DDDDF7D6-EACA-46AF-A6B2-4AABF01A06F1}"/>
    <hyperlink ref="A333" r:id="rId962" xr:uid="{70D84657-ED74-495B-8555-27AA5BE090E0}"/>
    <hyperlink ref="I333" r:id="rId963" xr:uid="{1D40889A-189D-49F4-AF79-0BE0E8ED0F09}"/>
    <hyperlink ref="J333" r:id="rId964" xr:uid="{8A7415AE-88B3-4E0F-8445-F83A31E1B9D9}"/>
    <hyperlink ref="A334" r:id="rId965" xr:uid="{24000D0E-A50C-45DF-9702-EDDE5436CF02}"/>
    <hyperlink ref="I334" r:id="rId966" xr:uid="{863E99DB-E8B0-4EC5-805F-53102ECA9B91}"/>
    <hyperlink ref="J334" r:id="rId967" xr:uid="{EFD00A38-C82E-47EC-A5EF-E7B3834DDF88}"/>
    <hyperlink ref="A335" r:id="rId968" xr:uid="{48484155-431E-4451-8B1A-FC17371A78BE}"/>
    <hyperlink ref="I335" r:id="rId969" xr:uid="{C34CE192-BBEE-498C-9BE1-88941C48835F}"/>
    <hyperlink ref="J335" r:id="rId970" xr:uid="{694A313F-2A32-4FB3-9DF7-72A33F550A26}"/>
    <hyperlink ref="A336" r:id="rId971" xr:uid="{7E729DB2-95B8-4D1B-BF91-A34EF3DA75F4}"/>
    <hyperlink ref="I336" r:id="rId972" xr:uid="{CCA66F0A-7F50-401B-AC8E-71D96E77D624}"/>
    <hyperlink ref="J336" r:id="rId973" xr:uid="{51311594-17DA-4225-A6FD-B1C626CDAB13}"/>
    <hyperlink ref="A337" r:id="rId974" xr:uid="{8432FAC2-F828-44F8-B965-6A0DC4A2FE93}"/>
    <hyperlink ref="I337" r:id="rId975" xr:uid="{BD6A64F3-104B-48A9-9B04-2E583FBF6ED5}"/>
    <hyperlink ref="J337" r:id="rId976" xr:uid="{FBF6825E-4DDB-4E9C-A457-40301C0FF3DA}"/>
    <hyperlink ref="A338" r:id="rId977" xr:uid="{0DACAF4F-30D9-4D93-9213-EB399004F17C}"/>
    <hyperlink ref="I338" r:id="rId978" xr:uid="{DBAFD478-D8D2-407D-B3DC-631F0979EC6A}"/>
    <hyperlink ref="J338" r:id="rId979" xr:uid="{B7D5569D-042F-48C4-890E-810F59CC85F3}"/>
    <hyperlink ref="A339" r:id="rId980" xr:uid="{976848EA-CE34-4DEE-B41F-B009C9AEBA9A}"/>
    <hyperlink ref="I339" r:id="rId981" xr:uid="{F7A4C1F0-817E-46CA-83BA-9CAD381DB733}"/>
    <hyperlink ref="J339" r:id="rId982" xr:uid="{BE8BD166-DBA4-4766-BA09-5AEB335DE204}"/>
    <hyperlink ref="A340" r:id="rId983" xr:uid="{41453B77-4A56-4F48-9586-3E03B52A858E}"/>
    <hyperlink ref="I340" r:id="rId984" xr:uid="{F4B9612A-FB41-4806-83F1-2C4049A62039}"/>
    <hyperlink ref="J340" r:id="rId985" xr:uid="{62A04908-4D15-4180-971C-9765FFD298B2}"/>
    <hyperlink ref="A341" r:id="rId986" xr:uid="{F0E183E2-3F50-4471-B653-371A2FEB86ED}"/>
    <hyperlink ref="I341" r:id="rId987" xr:uid="{8CDDF9FD-0B89-4616-8086-A1B1C5666C05}"/>
    <hyperlink ref="J341" r:id="rId988" xr:uid="{54F481ED-D501-43E9-84DA-5292543269AE}"/>
    <hyperlink ref="A342" r:id="rId989" xr:uid="{934FB6D2-256E-494B-983A-11E21CD476EA}"/>
    <hyperlink ref="I342" r:id="rId990" xr:uid="{14302CC5-7368-4254-B460-5652948AA6CF}"/>
    <hyperlink ref="J342" r:id="rId991" xr:uid="{D290D37C-AE78-44D5-8FCF-8490738B06CC}"/>
    <hyperlink ref="A343" r:id="rId992" xr:uid="{68B70BDF-ABA1-45C0-8AFD-D36AACD5292E}"/>
    <hyperlink ref="I343" r:id="rId993" xr:uid="{55F823D4-636F-482B-95B5-66327CCB393B}"/>
    <hyperlink ref="J343" r:id="rId994" xr:uid="{E61C54E8-D468-466B-8D65-238A02EC10FE}"/>
    <hyperlink ref="A344" r:id="rId995" xr:uid="{E30210EA-78C6-4D90-93A6-6650B53BD7FB}"/>
    <hyperlink ref="I344" r:id="rId996" xr:uid="{45E2879C-B0CA-4C5A-810A-31C6C77E5D9C}"/>
    <hyperlink ref="J344" r:id="rId997" xr:uid="{EE33FC49-516B-4DDB-9388-4B8F2A6FCFF1}"/>
    <hyperlink ref="A345" r:id="rId998" xr:uid="{BF526B0E-2FE0-46EA-97B6-41E50209FF58}"/>
    <hyperlink ref="I345" r:id="rId999" xr:uid="{2F02CAB0-2DF9-4408-B8FD-39BA9B0946BF}"/>
    <hyperlink ref="J345" r:id="rId1000" xr:uid="{A49EF019-C14C-4613-BB1B-B94DD33A7A53}"/>
    <hyperlink ref="A346" r:id="rId1001" xr:uid="{D9B74F39-ADA6-4A5C-8002-50CC69CD71B1}"/>
    <hyperlink ref="I346" r:id="rId1002" xr:uid="{12DF6A7F-60D9-481A-BC9A-2FD2B1A91389}"/>
    <hyperlink ref="J346" r:id="rId1003" xr:uid="{8893EA91-730D-4C47-B995-36953E3F3917}"/>
    <hyperlink ref="A347" r:id="rId1004" xr:uid="{D4B2CF85-8FAA-4CF3-B7BD-90C04D1FC224}"/>
    <hyperlink ref="I347" r:id="rId1005" xr:uid="{BFA8DB9C-A58C-4630-B040-BFF58AD68DAF}"/>
    <hyperlink ref="J347" r:id="rId1006" xr:uid="{23633A1E-06FA-4AE2-84B9-80688828AD29}"/>
    <hyperlink ref="A348" r:id="rId1007" xr:uid="{EF21A4C8-A6A2-4AC3-A419-659B590B489B}"/>
    <hyperlink ref="I348" r:id="rId1008" xr:uid="{40CD0072-602B-4895-A343-411BEB4EB461}"/>
    <hyperlink ref="J348" r:id="rId1009" xr:uid="{24C01EC0-12CE-4CA5-8E3C-73BAB418DDEF}"/>
    <hyperlink ref="A349" r:id="rId1010" xr:uid="{1356846F-901B-48FE-B009-73243DC106BD}"/>
    <hyperlink ref="I349" r:id="rId1011" xr:uid="{34D8C7A5-ED23-42CB-8161-F5BBB0456290}"/>
    <hyperlink ref="J349" r:id="rId1012" xr:uid="{EE06633C-35B8-4E3C-A948-4A7854FA9DE2}"/>
    <hyperlink ref="A350" r:id="rId1013" xr:uid="{DBEB751A-FC6C-4C1F-A3A3-39689C6F1468}"/>
    <hyperlink ref="I350" r:id="rId1014" xr:uid="{662096C0-88DC-4CAA-9C2E-A86CF3E0D87C}"/>
    <hyperlink ref="J350" r:id="rId1015" xr:uid="{8AD6E78C-2C71-4308-89E5-41366A7149D1}"/>
    <hyperlink ref="A351" r:id="rId1016" xr:uid="{2A752EBF-6885-45EB-9FCA-597CE2C7502D}"/>
    <hyperlink ref="I351" r:id="rId1017" xr:uid="{D6068826-4624-4ED7-A9D2-578236C69B8F}"/>
    <hyperlink ref="J351" r:id="rId1018" xr:uid="{2047311D-7DFD-4BA0-A356-28AFC7F5F386}"/>
    <hyperlink ref="A352" r:id="rId1019" xr:uid="{AED34353-F1ED-4136-B9FC-C46D303E25A7}"/>
    <hyperlink ref="I352" r:id="rId1020" xr:uid="{58D4D9B2-C559-426D-81CA-B3547D4C15D2}"/>
    <hyperlink ref="J352" r:id="rId1021" xr:uid="{BA44A87D-4335-4105-84ED-1045F72291E5}"/>
    <hyperlink ref="A353" r:id="rId1022" xr:uid="{7540A5FB-9FCB-4B7C-B79E-16C3456C050C}"/>
    <hyperlink ref="I353" r:id="rId1023" xr:uid="{A12A96A7-8531-45C1-8428-46515D242DAD}"/>
    <hyperlink ref="J353" r:id="rId1024" xr:uid="{500E1089-0FEF-448F-AEF3-F8887A230550}"/>
    <hyperlink ref="A354" r:id="rId1025" xr:uid="{0E9919DD-72C8-4DA5-93BD-D2E6ECC8DA21}"/>
    <hyperlink ref="I354" r:id="rId1026" xr:uid="{A133341B-7F87-4A75-AF67-2B7484203818}"/>
    <hyperlink ref="J354" r:id="rId1027" xr:uid="{32EFA9BE-DF30-42C0-A2C1-00BCE764A024}"/>
    <hyperlink ref="A355" r:id="rId1028" xr:uid="{B9A2FBFC-ED7F-4DE7-AB73-A1F5D2EF2CED}"/>
    <hyperlink ref="I355" r:id="rId1029" xr:uid="{56514294-09D2-4D48-91EF-00B3AB638A18}"/>
    <hyperlink ref="J355" r:id="rId1030" xr:uid="{BEAAA40D-81D3-47AF-A98E-19B8B721C756}"/>
    <hyperlink ref="A356" r:id="rId1031" xr:uid="{0D1707F3-DD4D-4ADA-9779-F0336DBD5BCA}"/>
    <hyperlink ref="I356" r:id="rId1032" xr:uid="{484765F1-1785-4C3A-BD3C-3F30D68093AF}"/>
    <hyperlink ref="J356" r:id="rId1033" xr:uid="{952E7293-EA38-4044-ABE3-78950C060735}"/>
    <hyperlink ref="A357" r:id="rId1034" xr:uid="{E018364F-AB1B-4436-9D65-6F6B5D3E7458}"/>
    <hyperlink ref="I357" r:id="rId1035" xr:uid="{1305A0D3-434F-4CD1-A41A-BE8D4BEB8967}"/>
    <hyperlink ref="J357" r:id="rId1036" xr:uid="{164805BE-AE07-43F4-A4C4-226F4884C8CE}"/>
    <hyperlink ref="A358" r:id="rId1037" xr:uid="{4FF7768F-1E97-4192-8439-64A407B17E43}"/>
    <hyperlink ref="I358" r:id="rId1038" xr:uid="{4395E7B4-329B-4E94-9BAF-D6967A94B804}"/>
    <hyperlink ref="J358" r:id="rId1039" xr:uid="{10EEE9C4-F9FC-464F-BE77-95F436D6DF9F}"/>
    <hyperlink ref="A359" r:id="rId1040" xr:uid="{F26EB875-7455-4B6F-AEBF-EE473E9F03E9}"/>
    <hyperlink ref="I359" r:id="rId1041" xr:uid="{D5BCA4E1-1665-4CEC-9812-D112B9C59FB3}"/>
    <hyperlink ref="J359" r:id="rId1042" xr:uid="{AAFB2C75-004F-4CCD-BCD1-584CF6DFAB83}"/>
    <hyperlink ref="A360" r:id="rId1043" xr:uid="{5518CE52-9AAA-43D3-AA72-49F851A55640}"/>
    <hyperlink ref="I360" r:id="rId1044" xr:uid="{0E285480-91B3-48DC-8C1E-7DB59A9F6590}"/>
    <hyperlink ref="J360" r:id="rId1045" xr:uid="{1F198139-DEE1-4843-BC90-681034075348}"/>
    <hyperlink ref="A361" r:id="rId1046" xr:uid="{CFD5D4FF-B79F-4784-B8D7-02F739319343}"/>
    <hyperlink ref="I361" r:id="rId1047" xr:uid="{5CD56848-8DFA-4537-B94B-299295F2A2B5}"/>
    <hyperlink ref="J361" r:id="rId1048" xr:uid="{311144FA-2BAE-4146-845D-C79372CDBD8E}"/>
    <hyperlink ref="A362" r:id="rId1049" xr:uid="{F17D1959-625A-4862-A05B-231B691FE13F}"/>
    <hyperlink ref="I362" r:id="rId1050" xr:uid="{C0D3FE29-0A65-46B9-9BEA-AABAD68FE19A}"/>
    <hyperlink ref="J362" r:id="rId1051" xr:uid="{893F3844-DC14-4678-B53E-E71000E6A78E}"/>
    <hyperlink ref="A363" r:id="rId1052" xr:uid="{CE8FAA18-CCCD-4529-8BE4-02AC89569D27}"/>
    <hyperlink ref="I363" r:id="rId1053" xr:uid="{C25D1817-97A7-42EA-838D-47BDF5862D1E}"/>
    <hyperlink ref="J363" r:id="rId1054" xr:uid="{50726E20-C1E2-45D2-9D07-D91688CCA49D}"/>
    <hyperlink ref="A364" r:id="rId1055" xr:uid="{11532076-675E-4407-8095-2712CE66E45B}"/>
    <hyperlink ref="I364" r:id="rId1056" xr:uid="{EC0B417C-F26E-4B05-BF24-DE0AEB4B7DC9}"/>
    <hyperlink ref="J364" r:id="rId1057" xr:uid="{1FE29640-407D-4640-90A2-2F997893CDE2}"/>
    <hyperlink ref="A365" r:id="rId1058" xr:uid="{2815D05A-C58B-439E-B8F9-94C56EBE4268}"/>
    <hyperlink ref="I365" r:id="rId1059" xr:uid="{AFFAF683-4DAA-4E21-B35A-BE4CF2D40372}"/>
    <hyperlink ref="J365" r:id="rId1060" xr:uid="{68436285-4550-40BB-A8CD-4F3D9486B19E}"/>
    <hyperlink ref="A366" r:id="rId1061" xr:uid="{2463CEC1-F2A8-44F2-8FCE-D0D12D4A656B}"/>
    <hyperlink ref="I366" r:id="rId1062" xr:uid="{9C0E9EB4-3204-48D2-9031-35198EC4716C}"/>
    <hyperlink ref="J366" r:id="rId1063" xr:uid="{A77E9B64-1117-4FBF-AF50-B5EB1A931326}"/>
    <hyperlink ref="A367" r:id="rId1064" xr:uid="{32B6834A-1C98-4923-83D6-DBBF803ECC95}"/>
    <hyperlink ref="I367" r:id="rId1065" xr:uid="{B3AD6078-F27A-47B6-9F2F-AF6362B29DCB}"/>
    <hyperlink ref="J367" r:id="rId1066" xr:uid="{ADE5C381-DEF4-446D-B194-7E7425D670BD}"/>
    <hyperlink ref="A368" r:id="rId1067" xr:uid="{E6C4D76D-37F1-489D-A27F-8FC830914093}"/>
    <hyperlink ref="I368" r:id="rId1068" xr:uid="{336B45B1-F736-425C-A114-CD2C4EF74B5F}"/>
    <hyperlink ref="J368" r:id="rId1069" xr:uid="{566DBE27-3F1C-4D97-BF33-85847A614749}"/>
    <hyperlink ref="A369" r:id="rId1070" xr:uid="{FE0F7D93-9CE6-4D78-AA60-5B9C7A11A03B}"/>
    <hyperlink ref="I369" r:id="rId1071" xr:uid="{6CFB1140-0064-4F69-8801-4D7A8184B790}"/>
    <hyperlink ref="J369" r:id="rId1072" xr:uid="{932C8E6A-83B8-4E22-8232-55127C7F25CA}"/>
    <hyperlink ref="A370" r:id="rId1073" xr:uid="{2751D68F-92BD-4E1C-8F61-E82BCEAB00F8}"/>
    <hyperlink ref="I370" r:id="rId1074" xr:uid="{7EC99446-5917-4663-8812-C68EB04A813C}"/>
    <hyperlink ref="J370" r:id="rId1075" xr:uid="{4708F06E-681E-4C00-80BB-ACE4E1DE5285}"/>
    <hyperlink ref="A371" r:id="rId1076" xr:uid="{C7500B81-2E5B-4A35-BAEE-AB46BE0CEA45}"/>
    <hyperlink ref="I371" r:id="rId1077" xr:uid="{AD7C2E6A-737D-4BB2-A8C0-8C99D63E25AE}"/>
    <hyperlink ref="J371" r:id="rId1078" xr:uid="{FD8947D9-C871-4AA3-90F3-9B4050F302D9}"/>
    <hyperlink ref="A372" r:id="rId1079" xr:uid="{BB8C3408-020E-44C9-BDB3-B35BBB32E555}"/>
    <hyperlink ref="I372" r:id="rId1080" xr:uid="{0C0EC234-C66A-480B-B779-0C92F2213A25}"/>
    <hyperlink ref="J372" r:id="rId1081" xr:uid="{7A1DC437-65E1-4F10-827A-78752C0ED19A}"/>
    <hyperlink ref="A373" r:id="rId1082" xr:uid="{FFB49E98-51CF-4139-A8AF-950AB679B032}"/>
    <hyperlink ref="I373" r:id="rId1083" xr:uid="{57168AD4-17EB-4100-A074-EEE05CFEFC08}"/>
    <hyperlink ref="J373" r:id="rId1084" xr:uid="{6CABA57D-CF96-4C11-9D62-2AFF5CAB36A3}"/>
    <hyperlink ref="A374" r:id="rId1085" xr:uid="{49A11FB8-73BE-419A-BC5E-25FFAF891684}"/>
    <hyperlink ref="I374" r:id="rId1086" xr:uid="{4637887A-ADF6-444B-AD43-6C1AE3A189E8}"/>
    <hyperlink ref="J374" r:id="rId1087" xr:uid="{8406BD8B-B714-48B4-9A30-17D25C6BCAA6}"/>
    <hyperlink ref="A375" r:id="rId1088" xr:uid="{37BD8621-F7F6-4165-85CE-0C96CFA77865}"/>
    <hyperlink ref="I375" r:id="rId1089" xr:uid="{4FCA60A3-E0D7-4D77-9EE3-BD9B956B7E31}"/>
    <hyperlink ref="J375" r:id="rId1090" xr:uid="{97FC2E78-2362-4C27-842D-0E1795359359}"/>
    <hyperlink ref="A376" r:id="rId1091" xr:uid="{23C6376C-285E-4F2C-94B9-46D01EAA291B}"/>
    <hyperlink ref="I376" r:id="rId1092" xr:uid="{C77ED953-38C9-48BF-9C06-793208A430B3}"/>
    <hyperlink ref="J376" r:id="rId1093" xr:uid="{F0190EB8-A66D-4048-8378-93DA4C8946FB}"/>
    <hyperlink ref="A377" r:id="rId1094" xr:uid="{CF76E004-0A7F-48E0-85B6-A670AD3D51FD}"/>
    <hyperlink ref="I377" r:id="rId1095" xr:uid="{912AF229-6818-4D7A-9816-9055B02E3F8D}"/>
    <hyperlink ref="J377" r:id="rId1096" xr:uid="{52B5518D-E014-4DCB-841A-1ACF7C87F351}"/>
    <hyperlink ref="A378" r:id="rId1097" xr:uid="{D0AD77BA-0792-4352-A335-DCCA44C6B6F3}"/>
    <hyperlink ref="I378" r:id="rId1098" xr:uid="{42500E7F-77CE-462F-A0D1-42D4399CACF5}"/>
    <hyperlink ref="J378" r:id="rId1099" xr:uid="{8FA0F8F9-DD15-4DA6-B348-01EE17DFB962}"/>
    <hyperlink ref="A379" r:id="rId1100" xr:uid="{D7C7EC64-A3C6-46B7-8643-53DABF1E393F}"/>
    <hyperlink ref="I379" r:id="rId1101" xr:uid="{C444A7C4-6F92-459F-BC29-75BA13E80643}"/>
    <hyperlink ref="J379" r:id="rId1102" xr:uid="{79A72D11-A269-4FC8-85A1-BA020D0CBA7D}"/>
    <hyperlink ref="A380" r:id="rId1103" xr:uid="{9243E5DA-B477-46FD-811C-E601CB253431}"/>
    <hyperlink ref="I380" r:id="rId1104" xr:uid="{8FCCF710-4699-4114-B81E-8AA86B43A3DA}"/>
    <hyperlink ref="J380" r:id="rId1105" xr:uid="{76A60D29-78FC-42CA-B7D7-06079B25C5CC}"/>
    <hyperlink ref="A381" r:id="rId1106" xr:uid="{6EC32955-1A96-4753-95B4-E1080550226D}"/>
    <hyperlink ref="I381" r:id="rId1107" xr:uid="{CEF1413F-A125-46B9-B21E-1E956ABBCA47}"/>
    <hyperlink ref="J381" r:id="rId1108" xr:uid="{340757E6-34F2-4F85-A54E-CD7C9C0A2163}"/>
    <hyperlink ref="A382" r:id="rId1109" xr:uid="{AEE04215-7527-4A84-8C74-16AA320FE74B}"/>
    <hyperlink ref="I382" r:id="rId1110" xr:uid="{DF083ACC-452F-4085-9413-B3B5CABFF356}"/>
    <hyperlink ref="J382" r:id="rId1111" xr:uid="{8CCFA740-C1F1-4D8B-8032-84FB511F0090}"/>
    <hyperlink ref="A383" r:id="rId1112" xr:uid="{3C9A708F-437B-4D69-A19F-BEA88AEF14B9}"/>
    <hyperlink ref="I383" r:id="rId1113" xr:uid="{9558D974-73F2-4874-8FA6-9D4A4E29138F}"/>
    <hyperlink ref="J383" r:id="rId1114" xr:uid="{0B60D2C2-2A0E-45C9-A555-F2698BC52332}"/>
    <hyperlink ref="A384" r:id="rId1115" xr:uid="{A6BAA8C6-E70F-4AD3-90B8-51D74A8ECE07}"/>
    <hyperlink ref="I384" r:id="rId1116" xr:uid="{0E28B53B-8F01-414A-93D0-FE3C17A74758}"/>
    <hyperlink ref="J384" r:id="rId1117" xr:uid="{6A385C04-0BAA-4051-AFB8-D519F4BD8DF0}"/>
    <hyperlink ref="A385" r:id="rId1118" xr:uid="{3C5C55E1-0BFE-4FD4-A729-412994BBEF2C}"/>
    <hyperlink ref="I385" r:id="rId1119" xr:uid="{80CAF1E2-EEF5-4D9B-9F53-841CBD8F6FB7}"/>
    <hyperlink ref="J385" r:id="rId1120" xr:uid="{A52EC844-FC80-420D-B32B-79B051C4D168}"/>
    <hyperlink ref="A386" r:id="rId1121" xr:uid="{B22C136B-0895-4581-8E79-2DE86D230BAB}"/>
    <hyperlink ref="I386" r:id="rId1122" xr:uid="{61C5EE56-9A38-4A4A-A286-0ED095C05DA0}"/>
    <hyperlink ref="J386" r:id="rId1123" xr:uid="{820A60A6-D6AA-436B-AFB3-2736159D2ADD}"/>
    <hyperlink ref="A387" r:id="rId1124" xr:uid="{4C1DFE34-CFF8-482D-818F-129A24FFD3AB}"/>
    <hyperlink ref="I387" r:id="rId1125" xr:uid="{36F494FB-3FA3-46DF-8D47-A77FD98C3619}"/>
    <hyperlink ref="J387" r:id="rId1126" xr:uid="{D48FB00B-AC9E-4809-8216-DA321EAD8E50}"/>
    <hyperlink ref="A388" r:id="rId1127" xr:uid="{BC684643-DF26-4D46-919B-8DEC7D2EC413}"/>
    <hyperlink ref="I388" r:id="rId1128" xr:uid="{AB80838E-C3DE-4C89-864D-027B4FDA4859}"/>
    <hyperlink ref="J388" r:id="rId1129" xr:uid="{478C5529-5394-4541-94F0-5D119B776EFA}"/>
    <hyperlink ref="A389" r:id="rId1130" xr:uid="{472D9172-5048-4675-A355-64C83B6090AA}"/>
    <hyperlink ref="I389" r:id="rId1131" xr:uid="{383944DE-4744-492F-A6BB-48B5BFAF3AC7}"/>
    <hyperlink ref="J389" r:id="rId1132" xr:uid="{6BBAFFB0-3E4B-48E3-9774-C0CC41E89E46}"/>
    <hyperlink ref="A390" r:id="rId1133" xr:uid="{C0B36CA4-4FC7-4DAB-B558-E553561C31B4}"/>
    <hyperlink ref="I390" r:id="rId1134" xr:uid="{DA40BC8A-759D-489C-BF13-3C2FC1745716}"/>
    <hyperlink ref="J390" r:id="rId1135" xr:uid="{9CA5EFEB-A9F2-4F7D-8162-B136468A494B}"/>
    <hyperlink ref="A391" r:id="rId1136" xr:uid="{3C7867C2-19B5-4BB3-95A6-05847EE1C93A}"/>
    <hyperlink ref="I391" r:id="rId1137" xr:uid="{A189575D-2331-40AE-B601-96FE7085CE2D}"/>
    <hyperlink ref="J391" r:id="rId1138" xr:uid="{2838FD87-579B-48E8-AF6F-D4D16A2C1A78}"/>
    <hyperlink ref="A392" r:id="rId1139" xr:uid="{EAEE9512-75BE-4263-B373-E5E64B9A6F08}"/>
    <hyperlink ref="I392" r:id="rId1140" xr:uid="{7824E57E-29CA-4EE6-9D09-F62ACDE8386A}"/>
    <hyperlink ref="J392" r:id="rId1141" xr:uid="{58D4E1B3-D3DC-4283-A93A-58628CF1DEBF}"/>
    <hyperlink ref="A393" r:id="rId1142" xr:uid="{3A6143C1-273D-4E54-B0B7-CE6813F57CED}"/>
    <hyperlink ref="I393" r:id="rId1143" xr:uid="{CCC5A91D-2505-477A-8CA6-255DD498ACAA}"/>
    <hyperlink ref="J393" r:id="rId1144" xr:uid="{00F18A59-1043-4B3D-91DA-8AD6C6B80D32}"/>
    <hyperlink ref="A394" r:id="rId1145" xr:uid="{68480DB8-F56A-48A6-9614-1C5988AF79D0}"/>
    <hyperlink ref="I394" r:id="rId1146" xr:uid="{540D2D8C-FE58-401F-8353-4F8FB9628005}"/>
    <hyperlink ref="J394" r:id="rId1147" xr:uid="{33114261-5DE3-48FA-8791-6FDA3B328127}"/>
    <hyperlink ref="A395" r:id="rId1148" xr:uid="{410E0545-5881-4718-B55C-5B55D6EBE65A}"/>
    <hyperlink ref="J395" r:id="rId1149" xr:uid="{B5A9B36A-24AB-412A-B068-6B586D6DF6E5}"/>
    <hyperlink ref="A396" r:id="rId1150" xr:uid="{B840A5C9-4B2C-4E75-9D31-8B1360FACFA0}"/>
    <hyperlink ref="I396" r:id="rId1151" xr:uid="{ED9A7B01-7EF3-49DF-A8DB-3DCF369C3C54}"/>
    <hyperlink ref="J396" r:id="rId1152" xr:uid="{ED1988B7-D77C-47B7-8EFE-65E4A2932895}"/>
    <hyperlink ref="A397" r:id="rId1153" xr:uid="{DA6661CD-9A5D-4905-869D-279AAC21CB51}"/>
    <hyperlink ref="I397" r:id="rId1154" xr:uid="{BD559EDC-E0A3-45A0-8FB1-A1C500185157}"/>
    <hyperlink ref="J397" r:id="rId1155" xr:uid="{0B5E432C-866C-47AE-A2EF-18805BADF16A}"/>
    <hyperlink ref="A398" r:id="rId1156" xr:uid="{77589539-D16D-47C3-954B-C3E6BEA933F7}"/>
    <hyperlink ref="I398" r:id="rId1157" xr:uid="{051689A1-0BBD-40E8-925D-9D7C09A3A680}"/>
    <hyperlink ref="J398" r:id="rId1158" xr:uid="{DCCA020F-06AB-42AE-A36C-DBFF6E9DB07B}"/>
    <hyperlink ref="A399" r:id="rId1159" xr:uid="{CCD465C9-19BE-4D91-9488-450CFC211A8A}"/>
    <hyperlink ref="I399" r:id="rId1160" xr:uid="{52DAE51E-DBAD-425D-A91F-133A2594BDC0}"/>
    <hyperlink ref="J399" r:id="rId1161" xr:uid="{C21577A8-FC31-4C9F-963B-DE36B7EBD8CE}"/>
    <hyperlink ref="A400" r:id="rId1162" xr:uid="{DE5277F2-6BF7-4172-9C4B-C96C332DF7E9}"/>
    <hyperlink ref="I400" r:id="rId1163" xr:uid="{4B9768CD-3889-453E-A72B-C660E4FE5CC0}"/>
    <hyperlink ref="J400" r:id="rId1164" xr:uid="{177EA359-440A-40D1-A6E6-BBE63A677D44}"/>
    <hyperlink ref="A401" r:id="rId1165" xr:uid="{5C795DBC-8BD9-4009-A911-9E92E40AA041}"/>
    <hyperlink ref="I401" r:id="rId1166" xr:uid="{FC6FBA49-C301-4289-8C0C-62ACB28D8C2C}"/>
    <hyperlink ref="J401" r:id="rId1167" xr:uid="{5895F9A4-4431-437F-916C-03AA892E7F7C}"/>
    <hyperlink ref="A402" r:id="rId1168" xr:uid="{2222A27C-9ED6-4DFC-87CF-BE43B5182BB2}"/>
    <hyperlink ref="I402" r:id="rId1169" xr:uid="{7F08506D-5AFF-409E-A84A-040EE7BA2D1C}"/>
    <hyperlink ref="J402" r:id="rId1170" xr:uid="{4B3EB7EA-4720-4412-9602-9D5DD5F9D05C}"/>
    <hyperlink ref="A403" r:id="rId1171" xr:uid="{D9A25A10-3691-4C1E-95F7-FFB1EFDB385A}"/>
    <hyperlink ref="I403" r:id="rId1172" xr:uid="{19171280-8817-4F8E-9B01-02B6A41EE275}"/>
    <hyperlink ref="J403" r:id="rId1173" xr:uid="{4F9C4F48-2993-4CBB-B406-51438B81F4B2}"/>
    <hyperlink ref="A404" r:id="rId1174" xr:uid="{366F12F9-9CCD-49B3-8E60-8A6E70EAE414}"/>
    <hyperlink ref="I404" r:id="rId1175" xr:uid="{8D3FFA7B-2647-4846-B760-B5BBFDB28180}"/>
    <hyperlink ref="J404" r:id="rId1176" xr:uid="{7FA95981-C13B-4525-A36E-A2BA2EB0435F}"/>
    <hyperlink ref="A405" r:id="rId1177" xr:uid="{621B9C7B-0221-4792-AA66-076ED737F0DB}"/>
    <hyperlink ref="I405" r:id="rId1178" xr:uid="{52618695-C877-41D0-A9A5-648C907668C4}"/>
    <hyperlink ref="J405" r:id="rId1179" xr:uid="{11E0524C-8431-4834-8F96-17A85154C986}"/>
    <hyperlink ref="A406" r:id="rId1180" xr:uid="{BE5CEBB0-BBE9-4D5E-A218-888A987C1301}"/>
    <hyperlink ref="I406" r:id="rId1181" xr:uid="{CCCA4D39-1AC1-43C9-9C97-C2B731F17999}"/>
    <hyperlink ref="J406" r:id="rId1182" xr:uid="{903483E8-ADE0-4969-9E6A-09D598BB8ADD}"/>
    <hyperlink ref="A407" r:id="rId1183" xr:uid="{B10B4DBA-2229-4529-8A96-9975A0EE1C2F}"/>
    <hyperlink ref="I407" r:id="rId1184" xr:uid="{B4F7C142-A45B-4F9A-9CE5-BBD433969396}"/>
    <hyperlink ref="J407" r:id="rId1185" xr:uid="{3D00A18F-3105-4EC2-A02E-C02E4356F10E}"/>
    <hyperlink ref="A408" r:id="rId1186" xr:uid="{B31AF3C8-9EC4-4446-A8D8-9B1E096D7449}"/>
    <hyperlink ref="I408" r:id="rId1187" xr:uid="{53963BF2-3688-4523-90F7-14397C4BA16A}"/>
    <hyperlink ref="J408" r:id="rId1188" xr:uid="{97E5F4D9-4103-4219-ADB8-31D507EF4E55}"/>
    <hyperlink ref="A409" r:id="rId1189" xr:uid="{D6D17E64-2CE0-4B20-924C-DEF423EBB4F5}"/>
    <hyperlink ref="I409" r:id="rId1190" xr:uid="{46F85B06-8647-4AE4-A5FC-7EB828C08344}"/>
    <hyperlink ref="J409" r:id="rId1191" xr:uid="{56AC4506-596C-4DC8-8825-C2AFAB3ED152}"/>
    <hyperlink ref="A410" r:id="rId1192" xr:uid="{39293D2C-9DE3-43A7-8E21-36FF21EAF357}"/>
    <hyperlink ref="I410" r:id="rId1193" xr:uid="{E2C43B50-A54B-4428-A9FE-663FA2C847E0}"/>
    <hyperlink ref="J410" r:id="rId1194" xr:uid="{2C0AEBEA-3BC1-405F-8958-19E81BAE4A52}"/>
    <hyperlink ref="A411" r:id="rId1195" xr:uid="{215A9583-50AD-4642-9C6C-4CB6C39987D1}"/>
    <hyperlink ref="I411" r:id="rId1196" xr:uid="{DF0D4171-4A09-4A5E-8721-0893AFE29A7B}"/>
    <hyperlink ref="J411" r:id="rId1197" xr:uid="{8B672991-624E-4259-9343-F1A49EE10577}"/>
    <hyperlink ref="A412" r:id="rId1198" xr:uid="{4BD1F356-9F81-44E2-B8C2-BADA90A0AA80}"/>
    <hyperlink ref="I412" r:id="rId1199" xr:uid="{F64EB1E7-4C0B-4CEB-BC82-779CBB0417E0}"/>
    <hyperlink ref="J412" r:id="rId1200" xr:uid="{82970B06-62E2-4685-A545-C5D3CDA6DB24}"/>
    <hyperlink ref="A413" r:id="rId1201" xr:uid="{20D0153F-0F8D-4199-9E02-1EFFAA8F85D8}"/>
    <hyperlink ref="I413" r:id="rId1202" xr:uid="{B674459D-1F9C-4AB2-9B5C-D4DB002D5E6F}"/>
    <hyperlink ref="J413" r:id="rId1203" xr:uid="{FA495821-5E95-4DB0-8801-8DC06C254AC5}"/>
    <hyperlink ref="A414" r:id="rId1204" xr:uid="{248214A0-4AF7-4EEA-9EC8-6EF0FEDD24B2}"/>
    <hyperlink ref="I414" r:id="rId1205" xr:uid="{BE632CDE-2219-4ECB-BB7A-FD092F4EF40F}"/>
    <hyperlink ref="J414" r:id="rId1206" xr:uid="{4FECCADF-62AC-4DF2-9CF7-805F247FEAA8}"/>
    <hyperlink ref="A415" r:id="rId1207" xr:uid="{84A1EC63-B7FB-4990-AAEA-893AF162A97C}"/>
    <hyperlink ref="I415" r:id="rId1208" xr:uid="{F5ABDAC8-74E4-46B4-ABFE-74588317205A}"/>
    <hyperlink ref="J415" r:id="rId1209" xr:uid="{BF9A46B5-D542-4160-BA4D-51E1499A9A48}"/>
    <hyperlink ref="A416" r:id="rId1210" xr:uid="{FCF34190-62C5-4336-A4A9-45A0641B5838}"/>
    <hyperlink ref="I416" r:id="rId1211" xr:uid="{4DB2E466-90C0-46B4-8CBE-9CCDF17AC0F8}"/>
    <hyperlink ref="J416" r:id="rId1212" xr:uid="{2913DF0A-DDEB-4740-A967-EF26E63D7DDA}"/>
    <hyperlink ref="A417" r:id="rId1213" xr:uid="{6DFA76AA-A469-40F7-A63E-43CF2AFFBAA7}"/>
    <hyperlink ref="I417" r:id="rId1214" xr:uid="{6E82B807-25C6-471A-8011-FBC719CC3FDD}"/>
    <hyperlink ref="J417" r:id="rId1215" xr:uid="{6651D47A-0786-4AA9-B6C2-32DA99A13FD3}"/>
    <hyperlink ref="A418" r:id="rId1216" xr:uid="{D1343F43-A7ED-4296-ACAB-9468A8B0DE84}"/>
    <hyperlink ref="I418" r:id="rId1217" xr:uid="{FA8EAE08-B66C-472E-8EDD-31180D72A3EE}"/>
    <hyperlink ref="J418" r:id="rId1218" xr:uid="{ED152229-5221-47DB-B75F-F62DCDD099D1}"/>
    <hyperlink ref="A419" r:id="rId1219" xr:uid="{98FE348B-016C-445F-8613-CB7D9566D7F5}"/>
    <hyperlink ref="I419" r:id="rId1220" xr:uid="{C5985512-8D76-45E8-8D39-4C219591912C}"/>
    <hyperlink ref="J419" r:id="rId1221" xr:uid="{92F66457-C228-47B9-8C8A-07AD4CE8FC8A}"/>
    <hyperlink ref="A420" r:id="rId1222" xr:uid="{8062D569-CB2A-4F80-81C4-65D9DE763A57}"/>
    <hyperlink ref="I420" r:id="rId1223" xr:uid="{01C52CF4-F96D-4AE4-AA24-D7C0ED5ECB4E}"/>
    <hyperlink ref="J420" r:id="rId1224" xr:uid="{8373B79C-0512-40B5-A544-7DA54B23E3BC}"/>
    <hyperlink ref="A421" r:id="rId1225" xr:uid="{7F574692-4BE1-4C3E-914B-C8D7C984821F}"/>
    <hyperlink ref="I421" r:id="rId1226" xr:uid="{E574A1EF-27F1-4DDB-8E76-A66A0DC062CD}"/>
    <hyperlink ref="J421" r:id="rId1227" xr:uid="{277A39BC-87AC-4044-98ED-076BBC7BD846}"/>
    <hyperlink ref="A422" r:id="rId1228" xr:uid="{0926AF2A-213F-4D8E-A036-3050CECF0863}"/>
    <hyperlink ref="I422" r:id="rId1229" xr:uid="{52D78999-6BDE-4FE3-8BD4-576E2286611C}"/>
    <hyperlink ref="J422" r:id="rId1230" xr:uid="{A037EDD9-10EA-4647-A0AE-DCF4DC016E0A}"/>
    <hyperlink ref="A423" r:id="rId1231" xr:uid="{E00F3976-F96B-415A-9661-D0F6530755E5}"/>
    <hyperlink ref="I423" r:id="rId1232" xr:uid="{3D5B61FD-6751-4F3D-917A-2B47380E92F8}"/>
    <hyperlink ref="J423" r:id="rId1233" xr:uid="{113D2101-1D3D-4279-AEFC-1D4EDC9E509F}"/>
    <hyperlink ref="A424" r:id="rId1234" xr:uid="{07935DF6-58FF-4813-AD2A-83D3DE5BAD0C}"/>
    <hyperlink ref="I424" r:id="rId1235" xr:uid="{E54EC2A0-51A2-4181-A677-54CE5FE8E562}"/>
    <hyperlink ref="J424" r:id="rId1236" xr:uid="{1B023787-3583-4D04-AE64-1ED1869F7066}"/>
    <hyperlink ref="A425" r:id="rId1237" xr:uid="{DCD0325F-986E-494D-8804-CA74DDB26E94}"/>
    <hyperlink ref="I425" r:id="rId1238" xr:uid="{D79536A0-E545-4DD4-A19B-DCA16D2FC222}"/>
    <hyperlink ref="J425" r:id="rId1239" xr:uid="{AEB8FA1F-B5E8-4E5E-9A9C-7ED4A6AB5A64}"/>
    <hyperlink ref="A426" r:id="rId1240" xr:uid="{8C6AF46A-9BFF-41D4-9A74-186FB1B0601C}"/>
    <hyperlink ref="I426" r:id="rId1241" xr:uid="{A01A8130-28EE-482A-BE23-50467D0D70C0}"/>
    <hyperlink ref="J426" r:id="rId1242" xr:uid="{174E993A-8216-4316-A292-906CAE3B2973}"/>
    <hyperlink ref="A427" r:id="rId1243" xr:uid="{6FDB0CC2-7E92-41BA-89DC-4DC3C29CD343}"/>
    <hyperlink ref="I427" r:id="rId1244" xr:uid="{77D5212D-5157-4027-82A6-6BB3971E0125}"/>
    <hyperlink ref="J427" r:id="rId1245" xr:uid="{78F42892-F169-49D0-A19C-4B4D484114EF}"/>
    <hyperlink ref="A428" r:id="rId1246" xr:uid="{83177FEB-964C-4F69-87B0-71602AD00D02}"/>
    <hyperlink ref="I428" r:id="rId1247" xr:uid="{D9BC99C6-A8EA-41F4-902B-8E872E291BCE}"/>
    <hyperlink ref="J428" r:id="rId1248" xr:uid="{F70A57A5-1A8A-49F8-9A3E-486F0491A91D}"/>
    <hyperlink ref="A429" r:id="rId1249" xr:uid="{B7B701E4-FDE5-42C1-B7B8-C46173F0E8E2}"/>
    <hyperlink ref="I429" r:id="rId1250" xr:uid="{6F8D42FA-35F3-4881-83DD-40E0A1BEC887}"/>
    <hyperlink ref="J429" r:id="rId1251" xr:uid="{3A6E7E56-887E-4D09-AE6B-72CC7EE6FEE9}"/>
    <hyperlink ref="A430" r:id="rId1252" xr:uid="{A40C5788-FF41-45AE-848D-0AE9DF7389B6}"/>
    <hyperlink ref="I430" r:id="rId1253" xr:uid="{5BC1B6B9-03A6-4E61-A85F-2B7870C93A65}"/>
    <hyperlink ref="J430" r:id="rId1254" xr:uid="{30D2CE91-9772-46AE-986E-E1D50454114B}"/>
    <hyperlink ref="A431" r:id="rId1255" xr:uid="{CB65F3AC-BE97-4065-A3D1-20DF193617F0}"/>
    <hyperlink ref="I431" r:id="rId1256" xr:uid="{FA9FB56E-0109-4DD6-AA68-0964ECDCD2A2}"/>
    <hyperlink ref="J431" r:id="rId1257" xr:uid="{800A2DDF-CD2C-4080-8D3C-E179B8658268}"/>
    <hyperlink ref="A432" r:id="rId1258" xr:uid="{B2ACAF47-A0B1-4384-B501-B54276588CC8}"/>
    <hyperlink ref="I432" r:id="rId1259" xr:uid="{FCCB7013-FE36-4B5C-AD3E-25A58E69622B}"/>
    <hyperlink ref="J432" r:id="rId1260" xr:uid="{F68AD88E-92A5-43C0-99CE-687BFA445A74}"/>
    <hyperlink ref="A433" r:id="rId1261" xr:uid="{FDA8398C-5313-4F9E-833E-6BE101E1623E}"/>
    <hyperlink ref="I433" r:id="rId1262" xr:uid="{A15A5056-72C9-4625-9B65-E5AE34AEA815}"/>
    <hyperlink ref="J433" r:id="rId1263" xr:uid="{8F52A215-BBE2-48D2-9C8B-A6C600AE6E17}"/>
    <hyperlink ref="A434" r:id="rId1264" xr:uid="{F341D523-9249-4D78-8C17-0D043642F44D}"/>
    <hyperlink ref="I434" r:id="rId1265" xr:uid="{45FD2A01-A4A1-47E4-B03E-C589091E4EEE}"/>
    <hyperlink ref="J434" r:id="rId1266" xr:uid="{D7CD9604-EF41-425D-BF70-214A8C82DE14}"/>
    <hyperlink ref="A435" r:id="rId1267" xr:uid="{46F42117-40B8-4DEB-BE4E-93DA140FA5CA}"/>
    <hyperlink ref="I435" r:id="rId1268" xr:uid="{09E0E63D-CD63-4833-9AEF-1E2080D174F0}"/>
    <hyperlink ref="J435" r:id="rId1269" xr:uid="{41FA03A6-C0D1-42C6-B58A-933FEC78A16A}"/>
    <hyperlink ref="A436" r:id="rId1270" xr:uid="{0EE5211A-0118-4770-AFD0-41D65F78BD44}"/>
    <hyperlink ref="I436" r:id="rId1271" xr:uid="{DBD63FB0-AE7E-4CBC-8962-F30758DE30AF}"/>
    <hyperlink ref="J436" r:id="rId1272" xr:uid="{EE7A4FEE-471B-4182-AFA7-F17C5BFD94B0}"/>
    <hyperlink ref="A437" r:id="rId1273" xr:uid="{9BF86E60-6B04-4274-8DC3-9E8F7AE89A0F}"/>
    <hyperlink ref="I437" r:id="rId1274" xr:uid="{9AFF25B6-B9EA-427D-BD33-E18CFBD7C596}"/>
    <hyperlink ref="J437" r:id="rId1275" xr:uid="{0A4B4D80-ED55-41C7-A19C-EAFFFEBDBFB8}"/>
    <hyperlink ref="A438" r:id="rId1276" xr:uid="{3A6DE924-16CC-4C08-A4DA-6D8EAC622063}"/>
    <hyperlink ref="I438" r:id="rId1277" xr:uid="{1C82A485-32ED-4527-A8DC-8437DC8F3085}"/>
    <hyperlink ref="J438" r:id="rId1278" xr:uid="{DE6E1E4F-93AC-4EF0-ACA7-67456517EF84}"/>
    <hyperlink ref="A439" r:id="rId1279" xr:uid="{03172700-08EE-409C-893D-4B9972DC315D}"/>
    <hyperlink ref="I439" r:id="rId1280" xr:uid="{E2901BBD-D10D-4B4C-A3A7-91E3603F1B46}"/>
    <hyperlink ref="J439" r:id="rId1281" xr:uid="{5507295E-20B5-48C9-80C6-C7709FF8D77E}"/>
    <hyperlink ref="A440" r:id="rId1282" xr:uid="{2A2F8630-59F0-4EEC-A5DF-84C940772C07}"/>
    <hyperlink ref="I440" r:id="rId1283" xr:uid="{A34872DF-AE11-4ECC-AE22-4514685100F8}"/>
    <hyperlink ref="J440" r:id="rId1284" xr:uid="{72C07F46-1121-450F-81DC-179C2CFC560A}"/>
    <hyperlink ref="A441" r:id="rId1285" xr:uid="{A64A0956-A679-4A2C-A395-BFE554235DAB}"/>
    <hyperlink ref="I441" r:id="rId1286" xr:uid="{2D4067B5-FC2F-48AC-A866-2F7B9EC7D8B6}"/>
    <hyperlink ref="J441" r:id="rId1287" xr:uid="{044D4076-0431-46AF-B6C8-955DE6E0200F}"/>
    <hyperlink ref="A442" r:id="rId1288" xr:uid="{A715D059-C3D0-4B8D-939C-562C38C8FC5C}"/>
    <hyperlink ref="I442" r:id="rId1289" xr:uid="{FBB2AB0A-609D-4A1C-A54D-7671964BFCC3}"/>
    <hyperlink ref="J442" r:id="rId1290" xr:uid="{B23B891F-35D1-4810-816E-959CCFF00E0B}"/>
    <hyperlink ref="A443" r:id="rId1291" xr:uid="{2D01B8CC-CD3C-4BEF-A93B-2E2952294A13}"/>
    <hyperlink ref="I443" r:id="rId1292" xr:uid="{41662A46-312F-4EF3-8411-6C7875D58AA4}"/>
    <hyperlink ref="J443" r:id="rId1293" xr:uid="{2367AF2C-841D-4170-8863-A6B73B084801}"/>
    <hyperlink ref="A444" r:id="rId1294" xr:uid="{F8C089A6-CA2F-4F82-B77C-C3E99DF872C3}"/>
    <hyperlink ref="I444" r:id="rId1295" xr:uid="{1CDC28BE-6797-44E9-98D0-B2AEDA1EC8C4}"/>
    <hyperlink ref="J444" r:id="rId1296" xr:uid="{4E0196C8-260E-40C8-B7DB-6967D637E85F}"/>
    <hyperlink ref="A445" r:id="rId1297" xr:uid="{ED7FBAED-4584-466F-A17D-D1139BB95B98}"/>
    <hyperlink ref="I445" r:id="rId1298" xr:uid="{897E0742-CE23-47FA-813C-B94FFA3D0B7D}"/>
    <hyperlink ref="J445" r:id="rId1299" xr:uid="{81C80C82-3560-4BF7-BE28-751BC461FDA9}"/>
    <hyperlink ref="A446" r:id="rId1300" xr:uid="{79FAE762-4C2A-4C3D-A2AD-497492E9657F}"/>
    <hyperlink ref="I446" r:id="rId1301" xr:uid="{AD88E66B-EC16-47D6-A9E9-F4D3F1C02D4F}"/>
    <hyperlink ref="J446" r:id="rId1302" xr:uid="{196A1521-1FBE-475E-AA5E-2E2A091042AA}"/>
    <hyperlink ref="A447" r:id="rId1303" xr:uid="{9E809B7B-0EB5-445C-84B5-7752D0C9F08C}"/>
    <hyperlink ref="I447" r:id="rId1304" xr:uid="{C15CC9D1-97C3-4C86-A2EA-8C178F34282C}"/>
    <hyperlink ref="J447" r:id="rId1305" xr:uid="{C308F50B-ECE1-4177-B52D-BA8210B9395A}"/>
    <hyperlink ref="A448" r:id="rId1306" xr:uid="{341D5546-A484-429D-9523-CA8FB231012C}"/>
    <hyperlink ref="I448" r:id="rId1307" xr:uid="{447330A2-E937-455C-B001-66042CD60C4B}"/>
    <hyperlink ref="J448" r:id="rId1308" xr:uid="{5FA5B4D2-3C86-4659-AE48-490DFC9C0C8C}"/>
    <hyperlink ref="A449" r:id="rId1309" xr:uid="{348A34FA-3265-415B-98B3-37349CFDB184}"/>
    <hyperlink ref="I449" r:id="rId1310" xr:uid="{5FB5F0C9-EF58-4165-B7D7-7374F261E7D3}"/>
    <hyperlink ref="J449" r:id="rId1311" xr:uid="{7AA5751C-4CEF-4B03-8730-7D1DE17086F5}"/>
    <hyperlink ref="A450" r:id="rId1312" xr:uid="{71A1EFB9-C619-4064-BAF5-39D0E3B56013}"/>
    <hyperlink ref="I450" r:id="rId1313" xr:uid="{37C72133-10B2-4D02-82A8-4588F48D6259}"/>
    <hyperlink ref="J450" r:id="rId1314" xr:uid="{7E8580A1-8EEC-478F-AAF9-6033EDB0C740}"/>
    <hyperlink ref="A451" r:id="rId1315" xr:uid="{5D76A405-3D63-4474-8883-5DB20715472E}"/>
    <hyperlink ref="I451" r:id="rId1316" xr:uid="{F241C79E-C83D-45CD-9084-23507AA6C567}"/>
    <hyperlink ref="J451" r:id="rId1317" xr:uid="{11B4438B-CF75-4FA1-BB57-F880A3897E0A}"/>
    <hyperlink ref="A452" r:id="rId1318" xr:uid="{73047651-9420-4210-A12F-C12025D77A14}"/>
    <hyperlink ref="I452" r:id="rId1319" xr:uid="{700395C3-3920-4975-B0B9-8789526321D3}"/>
    <hyperlink ref="J452" r:id="rId1320" xr:uid="{F50A835B-FD07-4CCD-9D8E-CD627F9A21C6}"/>
    <hyperlink ref="A453" r:id="rId1321" xr:uid="{B331CC1E-C0A4-488A-8A33-E616E905A422}"/>
    <hyperlink ref="I453" r:id="rId1322" xr:uid="{82EE0FF4-CE0D-410A-BE4A-804B552887FB}"/>
    <hyperlink ref="J453" r:id="rId1323" xr:uid="{61A3E9C8-14AB-4B0D-B0F3-7A705696EE35}"/>
    <hyperlink ref="A454" r:id="rId1324" xr:uid="{47683033-887A-4292-92CE-503C0A220810}"/>
    <hyperlink ref="J454" r:id="rId1325" xr:uid="{A65294A0-DED8-4241-926D-7B0EF9DA3786}"/>
    <hyperlink ref="A455" r:id="rId1326" xr:uid="{C84DBDA4-85B5-4EC9-9C39-89D0D0BB1437}"/>
    <hyperlink ref="I455" r:id="rId1327" xr:uid="{E140F78F-DBC1-432B-BBEE-7BF397092C0B}"/>
    <hyperlink ref="J455" r:id="rId1328" xr:uid="{7AEEDFA4-3097-4144-BAE8-F5E5176BF3D6}"/>
    <hyperlink ref="A456" r:id="rId1329" xr:uid="{183C089D-97E0-4C49-BE74-7824B1D591A3}"/>
    <hyperlink ref="I456" r:id="rId1330" xr:uid="{DBC99BCB-3D59-4D14-9613-2A973D6B4AF0}"/>
    <hyperlink ref="J456" r:id="rId1331" xr:uid="{EDD354C3-3817-4B41-9962-2948FD221D02}"/>
    <hyperlink ref="A457" r:id="rId1332" xr:uid="{E1E74BE6-39F3-4584-B9F5-FCA7F530A2F0}"/>
    <hyperlink ref="I457" r:id="rId1333" xr:uid="{5D276C03-2D17-4C83-A8A9-3F7444D95F38}"/>
    <hyperlink ref="J457" r:id="rId1334" xr:uid="{A28BAE29-BAEB-4094-8227-C349A7EFF2CE}"/>
    <hyperlink ref="A458" r:id="rId1335" xr:uid="{4FB2C6E0-72F7-4F59-B357-9BD2088F0E47}"/>
    <hyperlink ref="I458" r:id="rId1336" xr:uid="{B941996E-1229-4F67-A143-75D5730DE81E}"/>
    <hyperlink ref="J458" r:id="rId1337" xr:uid="{2F8B2DDE-9C09-4E4E-B4DD-A81643016AB7}"/>
    <hyperlink ref="A459" r:id="rId1338" xr:uid="{DCE663DA-1266-4CD2-BC82-8F70449D70E7}"/>
    <hyperlink ref="I459" r:id="rId1339" xr:uid="{4CFC2D84-B1B3-4371-836C-D30FD3F37438}"/>
    <hyperlink ref="J459" r:id="rId1340" xr:uid="{CE472D72-2245-4403-A2A4-295B616F9185}"/>
    <hyperlink ref="A460" r:id="rId1341" xr:uid="{88B78D4D-8344-4F8D-B4D7-E5DA89B83ECE}"/>
    <hyperlink ref="I460" r:id="rId1342" xr:uid="{67AF6F04-E43B-492C-A3B6-BD56E1CF921D}"/>
    <hyperlink ref="J460" r:id="rId1343" xr:uid="{95B5E6ED-AB8B-4756-AE40-2812CD05AC1F}"/>
    <hyperlink ref="A461" r:id="rId1344" xr:uid="{69C0A923-B7AB-4BA3-9C34-672F0A103A4B}"/>
    <hyperlink ref="I461" r:id="rId1345" xr:uid="{F74494AE-7DC3-4D66-B9A0-7242666AE06F}"/>
    <hyperlink ref="J461" r:id="rId1346" xr:uid="{FE5B48ED-52AB-463F-83AB-D90C6DB1FA47}"/>
    <hyperlink ref="A462" r:id="rId1347" xr:uid="{C9409478-695B-428F-BE3B-49B7DF232A47}"/>
    <hyperlink ref="I462" r:id="rId1348" xr:uid="{B84E624A-FED0-4707-9233-6F5EE5BB3F48}"/>
    <hyperlink ref="J462" r:id="rId1349" xr:uid="{FD0D2A50-67FF-4614-863B-27DED5BD3E35}"/>
    <hyperlink ref="A463" r:id="rId1350" xr:uid="{D12D302D-1EF9-4E4E-B306-41121596042D}"/>
    <hyperlink ref="I463" r:id="rId1351" xr:uid="{92F94E7A-EC4B-441B-8CD9-49A4E32B7305}"/>
    <hyperlink ref="J463" r:id="rId1352" xr:uid="{520068B5-55B6-40DD-B1A1-E9773420BAF0}"/>
    <hyperlink ref="A464" r:id="rId1353" xr:uid="{D34F4E36-6D38-4BB1-A9A6-49CAC699986D}"/>
    <hyperlink ref="I464" r:id="rId1354" xr:uid="{EB720ED2-3C5D-410D-A089-FA3F9C25F970}"/>
    <hyperlink ref="J464" r:id="rId1355" xr:uid="{4CC801AE-4D23-4A10-8191-CB24B7521C95}"/>
    <hyperlink ref="A465" r:id="rId1356" xr:uid="{F5DCDFAD-C3A8-4058-A517-134B744B6F2C}"/>
    <hyperlink ref="I465" r:id="rId1357" xr:uid="{93C929DF-4F36-434A-AC36-70B8C3ED2E07}"/>
    <hyperlink ref="J465" r:id="rId1358" xr:uid="{6EE73C7D-C059-427F-885B-17B4A2D41C23}"/>
    <hyperlink ref="A466" r:id="rId1359" xr:uid="{F8E985D0-452E-4BFF-A290-197C22352D47}"/>
    <hyperlink ref="I466" r:id="rId1360" xr:uid="{704554BB-E4C1-42A4-82BA-92FA7E949CE2}"/>
    <hyperlink ref="J466" r:id="rId1361" xr:uid="{9A630095-737A-42A6-A6DF-2AB1E9F92778}"/>
    <hyperlink ref="A467" r:id="rId1362" xr:uid="{D711345E-63C9-43F6-A714-9EED77C94921}"/>
    <hyperlink ref="I467" r:id="rId1363" xr:uid="{83733040-1265-42CA-81D0-CB5A40DA3098}"/>
    <hyperlink ref="J467" r:id="rId1364" xr:uid="{DA231612-497C-43A3-901E-B9D2644A0C57}"/>
    <hyperlink ref="A468" r:id="rId1365" xr:uid="{6129C66E-85B6-48C5-8516-1C1FC56BC144}"/>
    <hyperlink ref="I468" r:id="rId1366" xr:uid="{00F12225-3F2C-4687-B510-E12B1BF9D176}"/>
    <hyperlink ref="J468" r:id="rId1367" xr:uid="{E0798C6F-D53A-4BAC-AA98-74F5DD9F77BD}"/>
    <hyperlink ref="A469" r:id="rId1368" xr:uid="{138FEE7E-D6B3-4130-84F4-1E234AC3858A}"/>
    <hyperlink ref="I469" r:id="rId1369" xr:uid="{16EB074A-E6A2-46C3-941E-12A5B81F930C}"/>
    <hyperlink ref="J469" r:id="rId1370" xr:uid="{A89FD504-D3C1-4D7A-84D2-85E206A5EE98}"/>
    <hyperlink ref="A470" r:id="rId1371" xr:uid="{486EDA2E-EFB4-47F7-8104-72D05C967330}"/>
    <hyperlink ref="I470" r:id="rId1372" xr:uid="{EDE9CAB2-1922-46E4-8878-E2F45992F370}"/>
    <hyperlink ref="J470" r:id="rId1373" xr:uid="{6C9A70DD-505E-4339-931D-E7D009F0FA97}"/>
    <hyperlink ref="A471" r:id="rId1374" xr:uid="{52843D7F-EBEC-49F0-9EF5-D71874178FC1}"/>
    <hyperlink ref="I471" r:id="rId1375" xr:uid="{EC952A0B-4B8E-41B1-8C67-5C643E066C23}"/>
    <hyperlink ref="J471" r:id="rId1376" xr:uid="{5DAB443E-C582-4CB1-9913-F3F9271730B7}"/>
    <hyperlink ref="A472" r:id="rId1377" xr:uid="{1361204C-42B1-4CD7-8FDF-AE74534E80BB}"/>
    <hyperlink ref="I472" r:id="rId1378" xr:uid="{77E19987-6412-4AF9-8567-E7094E6D22BC}"/>
    <hyperlink ref="J472" r:id="rId1379" xr:uid="{A6EBB9F7-8E21-4C2A-B42D-E93BABA7EA85}"/>
    <hyperlink ref="A473" r:id="rId1380" xr:uid="{E8597F2B-3458-474C-8326-F7FA09D6A883}"/>
    <hyperlink ref="I473" r:id="rId1381" xr:uid="{41B3A138-47D9-40A3-9738-8F905974B911}"/>
    <hyperlink ref="J473" r:id="rId1382" xr:uid="{552F7A71-87ED-4AA8-8D02-677C581D5BDA}"/>
    <hyperlink ref="A474" r:id="rId1383" xr:uid="{B1B68B2B-662F-4A7A-BB70-165BA4896C0B}"/>
    <hyperlink ref="I474" r:id="rId1384" xr:uid="{EB51BFD9-7D5F-49CD-8494-F5D5F1B611D9}"/>
    <hyperlink ref="J474" r:id="rId1385" xr:uid="{253F5DF2-9903-4986-8916-67A4274ABC4A}"/>
    <hyperlink ref="A475" r:id="rId1386" xr:uid="{9E0E1856-69D5-456A-AE24-7C5588D7A47D}"/>
    <hyperlink ref="I475" r:id="rId1387" xr:uid="{2F705E10-9ADF-4E26-BA77-F09644E791F4}"/>
    <hyperlink ref="J475" r:id="rId1388" xr:uid="{26F521E1-BD23-4CC9-87F2-15689F8BBB1C}"/>
    <hyperlink ref="A476" r:id="rId1389" xr:uid="{ABFF2B81-D277-4DC3-980A-4F9F6017F338}"/>
    <hyperlink ref="I476" r:id="rId1390" xr:uid="{97AF93D5-C9F0-4457-8E79-1D7B4C5DEC80}"/>
    <hyperlink ref="J476" r:id="rId1391" xr:uid="{3AE345D7-4B2E-4DD0-81C5-B0D08049336E}"/>
    <hyperlink ref="A477" r:id="rId1392" xr:uid="{8C1857E2-CA71-4C9F-97BA-52D5B0A9C53F}"/>
    <hyperlink ref="I477" r:id="rId1393" xr:uid="{E0B7771A-DCE4-405B-95C3-24A8044AA44E}"/>
    <hyperlink ref="J477" r:id="rId1394" xr:uid="{D9C9CF26-F184-4A2F-8F33-77C95B09E88B}"/>
    <hyperlink ref="A478" r:id="rId1395" xr:uid="{AF779668-34F0-4328-B5FC-7B21B9950372}"/>
    <hyperlink ref="I478" r:id="rId1396" xr:uid="{D03D2171-F936-4DB0-95B4-C9165DBF1E91}"/>
    <hyperlink ref="J478" r:id="rId1397" xr:uid="{6267071F-000E-4959-89C9-2998B2261083}"/>
    <hyperlink ref="A479" r:id="rId1398" xr:uid="{9DE1A81E-4983-4803-AB52-31D750BE7FD6}"/>
    <hyperlink ref="I479" r:id="rId1399" xr:uid="{5DCAD4E1-8603-4BF8-B840-A8AC063ED9A4}"/>
    <hyperlink ref="J479" r:id="rId1400" xr:uid="{995DBF77-E4FD-4E90-ABA3-A50BBB196005}"/>
    <hyperlink ref="A480" r:id="rId1401" xr:uid="{2ADC01F7-3442-441E-9434-0CBD028371C7}"/>
    <hyperlink ref="I480" r:id="rId1402" xr:uid="{7A84EAA8-9906-4D39-9507-EDF38E2682BC}"/>
    <hyperlink ref="J480" r:id="rId1403" xr:uid="{C3B4DE8B-91B1-4177-AEB2-832AD9C36D3A}"/>
    <hyperlink ref="A481" r:id="rId1404" xr:uid="{04695752-912D-4D0D-95DA-5F8A04802FEB}"/>
    <hyperlink ref="I481" r:id="rId1405" xr:uid="{4A19AAF7-2D5C-4FF8-9F9E-6E6AF745DA6C}"/>
    <hyperlink ref="J481" r:id="rId1406" xr:uid="{CEC5E206-2A70-465F-9668-991C6EC04FC4}"/>
    <hyperlink ref="A482" r:id="rId1407" xr:uid="{E1CD62F5-A1B5-44C4-B218-0653A47CFCE5}"/>
    <hyperlink ref="I482" r:id="rId1408" xr:uid="{F15832DC-D011-41A9-8488-FF49925468AF}"/>
    <hyperlink ref="J482" r:id="rId1409" xr:uid="{AA74862D-1E7E-4164-847C-3A894C68B316}"/>
    <hyperlink ref="A483" r:id="rId1410" xr:uid="{32AB8A13-DF5A-43A5-9513-BD02ED3BA60C}"/>
    <hyperlink ref="I483" r:id="rId1411" xr:uid="{F6A163FC-6B65-493A-8531-274909A9288F}"/>
    <hyperlink ref="J483" r:id="rId1412" xr:uid="{2ABBD170-BE84-42BD-BA0E-A56FD4F0F416}"/>
    <hyperlink ref="A484" r:id="rId1413" xr:uid="{25376DE1-656F-471E-AE69-7E051F39C20B}"/>
    <hyperlink ref="I484" r:id="rId1414" xr:uid="{1B9660D0-EF5F-43EA-A215-57C7D3B1CBBE}"/>
    <hyperlink ref="J484" r:id="rId1415" xr:uid="{7D656051-1438-4122-85DC-6BF28963EE30}"/>
    <hyperlink ref="A485" r:id="rId1416" xr:uid="{5A01B767-9505-4817-9F5A-7606BDBF8127}"/>
    <hyperlink ref="I485" r:id="rId1417" xr:uid="{A08C657B-9F01-4CBC-A1C8-8EC53BEE487E}"/>
    <hyperlink ref="J485" r:id="rId1418" xr:uid="{BA22B6F0-CCA8-4BFB-B258-20F53E0457EC}"/>
    <hyperlink ref="A486" r:id="rId1419" xr:uid="{F678A3F1-75AF-42EF-ADDB-90AC4D0FB9A6}"/>
    <hyperlink ref="I486" r:id="rId1420" xr:uid="{C20FDA4C-FF93-4EA8-92CC-4F01AD59D207}"/>
    <hyperlink ref="J486" r:id="rId1421" xr:uid="{B335E798-168F-4286-91C9-6A2D80255CF6}"/>
    <hyperlink ref="A487" r:id="rId1422" xr:uid="{0C984F6A-79E7-4A6F-9F60-3C40ECC835E9}"/>
    <hyperlink ref="I487" r:id="rId1423" xr:uid="{8BF412E8-143C-4441-9C1D-180F0B30565A}"/>
    <hyperlink ref="J487" r:id="rId1424" xr:uid="{7CB58502-2E02-4473-A322-B92364AB38FA}"/>
    <hyperlink ref="A488" r:id="rId1425" xr:uid="{FD1EA3E5-0784-48B3-93D1-1B48A95C3687}"/>
    <hyperlink ref="I488" r:id="rId1426" xr:uid="{3460F3BC-0E66-4095-8AC4-F132647830A9}"/>
    <hyperlink ref="J488" r:id="rId1427" xr:uid="{D19CCB79-EC0C-4AEB-9964-FAFB104A46B7}"/>
    <hyperlink ref="A489" r:id="rId1428" xr:uid="{5B90C1BC-C145-48B6-9BB2-6719209EEBF9}"/>
    <hyperlink ref="I489" r:id="rId1429" xr:uid="{E81714C8-354D-4C86-AEC1-AB7896052366}"/>
    <hyperlink ref="J489" r:id="rId1430" xr:uid="{4E517CE8-D130-4FF6-BAE3-C1A9EAAF7C90}"/>
    <hyperlink ref="A490" r:id="rId1431" xr:uid="{30735B54-B7C6-4587-941E-50D46336EA63}"/>
    <hyperlink ref="I490" r:id="rId1432" xr:uid="{910F82A2-45BF-4BD8-A8F6-7A4CEB1AE489}"/>
    <hyperlink ref="J490" r:id="rId1433" xr:uid="{20D1D101-DFAB-48A6-BA79-DE4DBB661A45}"/>
    <hyperlink ref="A491" r:id="rId1434" xr:uid="{36A7BED0-87F8-47AB-AC6A-6246D3CB7B3B}"/>
    <hyperlink ref="I491" r:id="rId1435" xr:uid="{7938A124-FCAC-46D2-A29D-B8626976C3DE}"/>
    <hyperlink ref="J491" r:id="rId1436" xr:uid="{3C8E8098-9BA2-4A19-A9B6-1BFD747E85C0}"/>
    <hyperlink ref="A492" r:id="rId1437" xr:uid="{F8506E8E-EB23-45B6-8E9D-28225C8B2720}"/>
    <hyperlink ref="I492" r:id="rId1438" xr:uid="{E1F61A7B-67B5-413B-9D17-F55967D1C80E}"/>
    <hyperlink ref="J492" r:id="rId1439" xr:uid="{95221A12-0084-4C5D-9273-EDCA5B2623F4}"/>
    <hyperlink ref="A493" r:id="rId1440" xr:uid="{1D883DDF-6F51-4349-B804-5AD317FEBC76}"/>
    <hyperlink ref="I493" r:id="rId1441" xr:uid="{07AA7010-2388-4DD9-9DB3-38443B064970}"/>
    <hyperlink ref="J493" r:id="rId1442" xr:uid="{8DA43074-27F2-482F-8F7B-7FBEFD4912E0}"/>
    <hyperlink ref="A494" r:id="rId1443" xr:uid="{908BE98B-A00C-459A-A94E-554761FD516C}"/>
    <hyperlink ref="J494" r:id="rId1444" xr:uid="{907E72A7-4440-4C20-B2E2-9FAD715CBD91}"/>
    <hyperlink ref="A495" r:id="rId1445" xr:uid="{BE724423-D553-4979-B04C-0CD4A8D73B3C}"/>
    <hyperlink ref="I495" r:id="rId1446" xr:uid="{377A45FC-54BD-42D6-86FC-216A2D2B6AF1}"/>
    <hyperlink ref="J495" r:id="rId1447" xr:uid="{1654F449-60C2-4234-9BF4-8DEAF52B2241}"/>
    <hyperlink ref="A496" r:id="rId1448" xr:uid="{5AC2A185-5262-46E4-9C2F-4BEDEB805BC8}"/>
    <hyperlink ref="I496" r:id="rId1449" xr:uid="{EAC82B5A-3834-46E2-AF0A-F86A7567CC6B}"/>
    <hyperlink ref="J496" r:id="rId1450" xr:uid="{92CB7294-7B8A-48F3-ABBE-3D4636314FEC}"/>
    <hyperlink ref="A497" r:id="rId1451" xr:uid="{51071794-2AC9-4470-9AC5-F781CDB8BE70}"/>
    <hyperlink ref="I497" r:id="rId1452" xr:uid="{20473311-6867-4CB9-B9D5-27D181D8045C}"/>
    <hyperlink ref="J497" r:id="rId1453" xr:uid="{3A66D862-749D-473D-BB81-739AC3F182B9}"/>
    <hyperlink ref="A498" r:id="rId1454" xr:uid="{2F71509A-07B6-41C8-A881-F744CCF9AEEB}"/>
    <hyperlink ref="I498" r:id="rId1455" xr:uid="{B9781C2D-3BCF-4BB8-9FAB-9852AB874906}"/>
    <hyperlink ref="J498" r:id="rId1456" xr:uid="{7B403AE3-FB1E-4D6B-80C4-628BE488EFD4}"/>
    <hyperlink ref="A499" r:id="rId1457" xr:uid="{4530E7A1-C720-4DC9-9458-792C65622F61}"/>
    <hyperlink ref="I499" r:id="rId1458" xr:uid="{0EDD7B19-9C2B-41B1-9189-3AEBDFA64B36}"/>
    <hyperlink ref="J499" r:id="rId1459" xr:uid="{72DEFF0A-9EB3-4E7A-8672-E575076B638B}"/>
    <hyperlink ref="A500" r:id="rId1460" xr:uid="{21268C99-431F-46E0-B9AB-BE7D19CD6EC7}"/>
    <hyperlink ref="I500" r:id="rId1461" xr:uid="{73CCD449-E7FA-4228-98F2-F9F45C6391A2}"/>
    <hyperlink ref="J500" r:id="rId1462" xr:uid="{66066446-FDB4-4DA1-83AF-B628757AF879}"/>
    <hyperlink ref="A501" r:id="rId1463" xr:uid="{12094B18-926E-4DEA-BA59-288AB7B4837B}"/>
    <hyperlink ref="I501" r:id="rId1464" xr:uid="{5ABF5660-6229-42C1-8C29-136D02B07D57}"/>
    <hyperlink ref="J501" r:id="rId1465" xr:uid="{3930E792-2960-4E30-A04C-19FF7A4C66FB}"/>
    <hyperlink ref="A502" r:id="rId1466" xr:uid="{1C5DA4C9-3547-49AC-86DD-CC6E5754ECC3}"/>
    <hyperlink ref="I502" r:id="rId1467" xr:uid="{F2C0064B-F57C-4A13-9D54-28F533B57CAB}"/>
    <hyperlink ref="J502" r:id="rId1468" xr:uid="{6B2467E6-5396-43CD-BCBC-5A7E766A024A}"/>
    <hyperlink ref="A503" r:id="rId1469" xr:uid="{D331B33F-5238-4E68-ABEE-0F6297778D2E}"/>
    <hyperlink ref="I503" r:id="rId1470" xr:uid="{5AFDFCFD-5B74-45B3-A865-E00F87E17957}"/>
    <hyperlink ref="J503" r:id="rId1471" xr:uid="{A0365704-F9AE-426B-ACA7-C953AD85511D}"/>
    <hyperlink ref="A504" r:id="rId1472" xr:uid="{C20BABF9-9B42-4AFA-9626-3452CA1573BB}"/>
    <hyperlink ref="I504" r:id="rId1473" xr:uid="{128E127C-711E-4999-858F-C7F8A24EB00B}"/>
    <hyperlink ref="J504" r:id="rId1474" xr:uid="{7AAC5AF8-F89B-4776-B52D-20D73B10A7C9}"/>
    <hyperlink ref="A505" r:id="rId1475" xr:uid="{24BD94D1-04C0-4E64-A700-E82C6A459DC6}"/>
    <hyperlink ref="I505" r:id="rId1476" xr:uid="{74F223F5-43E7-47DE-B08A-22A4E912E1AB}"/>
    <hyperlink ref="J505" r:id="rId1477" xr:uid="{BA1D7A2E-0F43-4923-B87B-CA0BCBA4E722}"/>
    <hyperlink ref="A506" r:id="rId1478" xr:uid="{4CF541BD-70E2-40BB-95EC-8B06357F5847}"/>
    <hyperlink ref="I506" r:id="rId1479" xr:uid="{94443BAA-6FF0-4FA9-8159-03F7AA35EB7C}"/>
    <hyperlink ref="J506" r:id="rId1480" xr:uid="{A8016EB0-1765-498F-A9B3-ACED480D6DEA}"/>
    <hyperlink ref="A507" r:id="rId1481" xr:uid="{A272E98E-F493-4B9B-A40C-6B1A44C916EC}"/>
    <hyperlink ref="I507" r:id="rId1482" xr:uid="{EB6890D7-E928-4837-A21C-F5A8729DABFF}"/>
    <hyperlink ref="J507" r:id="rId1483" xr:uid="{6C2CC328-21A6-4930-8293-AE717100FA95}"/>
    <hyperlink ref="A508" r:id="rId1484" xr:uid="{6D24D141-0032-4214-90A7-DD453D6CF80C}"/>
    <hyperlink ref="I508" r:id="rId1485" xr:uid="{4D19FF13-D379-443C-B61F-82EA827DDB39}"/>
    <hyperlink ref="J508" r:id="rId1486" xr:uid="{2C27E00D-D71A-45D8-A19D-21F1757A03C4}"/>
    <hyperlink ref="A509" r:id="rId1487" xr:uid="{9DF8A15D-9105-47C3-B86E-B7FDA09EEBD2}"/>
    <hyperlink ref="I509" r:id="rId1488" xr:uid="{ACEC82CE-D330-4889-8DE1-506F21081B6D}"/>
    <hyperlink ref="J509" r:id="rId1489" xr:uid="{B6570900-95AA-401B-B6F3-FE02A27EB335}"/>
    <hyperlink ref="A510" r:id="rId1490" xr:uid="{2602E9C0-5207-431A-BFFD-122D387A7C06}"/>
    <hyperlink ref="I510" r:id="rId1491" xr:uid="{F49696CF-EA82-45BD-9EF1-68E12EA98527}"/>
    <hyperlink ref="J510" r:id="rId1492" xr:uid="{21B3FBC9-99DE-4785-A771-40AC2DF186E9}"/>
    <hyperlink ref="A511" r:id="rId1493" xr:uid="{CF61C076-75E8-4071-8921-0239B89DE293}"/>
    <hyperlink ref="I511" r:id="rId1494" xr:uid="{5BCE9A1E-2555-4843-8562-8F72B8EF64CB}"/>
    <hyperlink ref="J511" r:id="rId1495" xr:uid="{A5A88098-665F-47F6-BE75-072352B11321}"/>
    <hyperlink ref="A512" r:id="rId1496" xr:uid="{6397F80D-30B9-4B6D-8630-2C0F6D643829}"/>
    <hyperlink ref="I512" r:id="rId1497" xr:uid="{4AB525EE-916D-404E-B652-2126EC8FEAA5}"/>
    <hyperlink ref="J512" r:id="rId1498" xr:uid="{311A8179-1D7F-4D7A-BDB0-464F5C2214F6}"/>
    <hyperlink ref="A513" r:id="rId1499" xr:uid="{6A174D43-6A81-4D84-92D1-FF2CBC15D308}"/>
    <hyperlink ref="I513" r:id="rId1500" xr:uid="{E83DBB66-802D-4FB2-8BF2-B81D23F70B70}"/>
    <hyperlink ref="J513" r:id="rId1501" xr:uid="{2DA31C4E-2CE0-4B7F-8C85-FB7BA12E0D5D}"/>
    <hyperlink ref="A514" r:id="rId1502" xr:uid="{AD113952-CCFC-44E8-A860-1F4E8F30236A}"/>
    <hyperlink ref="I514" r:id="rId1503" xr:uid="{D2F51C87-48AE-45E2-9B92-AE50B0F78629}"/>
    <hyperlink ref="J514" r:id="rId1504" xr:uid="{EB0A932E-D6A9-42C3-8D90-E97E7A286710}"/>
    <hyperlink ref="A515" r:id="rId1505" xr:uid="{6A5E5ABF-A3DA-403D-A4A9-ABC3E40FC0D1}"/>
    <hyperlink ref="I515" r:id="rId1506" xr:uid="{528E4C70-776C-45C5-A9B0-67D3004DA0D0}"/>
    <hyperlink ref="J515" r:id="rId1507" xr:uid="{4D5DE9C7-F00C-4A5E-9D7D-4B4A56759489}"/>
    <hyperlink ref="A516" r:id="rId1508" xr:uid="{4C03BA0D-DD3A-4ACE-BC01-E16FE32AA311}"/>
    <hyperlink ref="I516" r:id="rId1509" xr:uid="{ED0FF527-1EE1-4DF6-8E65-2708BF24128E}"/>
    <hyperlink ref="J516" r:id="rId1510" xr:uid="{9253AC87-890D-4FB8-B1E6-347BD7DA7BDD}"/>
    <hyperlink ref="A517" r:id="rId1511" xr:uid="{54877019-5EE3-4174-9F53-0A70538ACB31}"/>
    <hyperlink ref="I517" r:id="rId1512" xr:uid="{BAB205E1-8A68-47C2-B407-553DCDCCB123}"/>
    <hyperlink ref="J517" r:id="rId1513" xr:uid="{8FE15659-A3B3-4C00-9214-7FC5C29C45D3}"/>
    <hyperlink ref="A518" r:id="rId1514" xr:uid="{B1190CAE-CFAE-4C93-B1AC-2A8E6712B622}"/>
    <hyperlink ref="I518" r:id="rId1515" xr:uid="{2A6F0E21-F6AA-4598-8BF1-B241424D57C4}"/>
    <hyperlink ref="J518" r:id="rId1516" xr:uid="{278055F0-14C4-43B4-8821-00F36A4ED339}"/>
    <hyperlink ref="A519" r:id="rId1517" xr:uid="{D5F83078-D2F1-45AA-A258-13CB9F16C85E}"/>
    <hyperlink ref="I519" r:id="rId1518" xr:uid="{F4A70B7D-7E4C-41FE-BDEE-72FD2856A915}"/>
    <hyperlink ref="J519" r:id="rId1519" xr:uid="{34AE9C04-2E8F-4627-9591-55AB77E3BD7C}"/>
    <hyperlink ref="A520" r:id="rId1520" xr:uid="{1892ECFC-25B5-4D1B-A5CE-802867038599}"/>
    <hyperlink ref="I520" r:id="rId1521" xr:uid="{1A376075-4EE4-473D-B1AC-43CDACB5ADC5}"/>
    <hyperlink ref="J520" r:id="rId1522" xr:uid="{89FF469A-D4B7-4F13-A006-3BC4AAC0141F}"/>
    <hyperlink ref="A521" r:id="rId1523" xr:uid="{29769EE7-BFDA-4AE7-A8DD-6189E4011431}"/>
    <hyperlink ref="I521" r:id="rId1524" xr:uid="{B0609ED7-09AC-45C3-B9FE-6872C6C6E600}"/>
    <hyperlink ref="J521" r:id="rId1525" xr:uid="{9A5BAC5A-4DF8-4B87-9887-A13C53CED291}"/>
    <hyperlink ref="A522" r:id="rId1526" xr:uid="{3BDA11CE-587B-4B4C-A1B1-59DC6A25FF72}"/>
    <hyperlink ref="I522" r:id="rId1527" xr:uid="{D0B65FE8-37A7-47A4-8B2B-D0223C6C78A8}"/>
    <hyperlink ref="J522" r:id="rId1528" xr:uid="{238FCA7F-0406-4952-880F-13A158A78435}"/>
    <hyperlink ref="A523" r:id="rId1529" xr:uid="{2B03591B-56DD-4B20-B1E4-4799AC033D96}"/>
    <hyperlink ref="I523" r:id="rId1530" xr:uid="{D43C823A-BD81-4CB3-862C-D381BD4CCFB4}"/>
    <hyperlink ref="J523" r:id="rId1531" xr:uid="{EC46206A-4328-461D-ADEA-0BFAB7F9F056}"/>
    <hyperlink ref="A524" r:id="rId1532" xr:uid="{004967D9-4C38-47B6-B835-3634CD2535A7}"/>
    <hyperlink ref="I524" r:id="rId1533" xr:uid="{4F0037EB-FDC3-43BD-86CF-9818050258ED}"/>
    <hyperlink ref="J524" r:id="rId1534" xr:uid="{05FBA4B2-9B85-44AB-9C27-286C22BB7F80}"/>
    <hyperlink ref="A525" r:id="rId1535" xr:uid="{75ED50A4-0AC6-461F-92B1-4B1EE52EB3B3}"/>
    <hyperlink ref="I525" r:id="rId1536" xr:uid="{6DBFC650-A138-4671-BF9E-7E9D03770AED}"/>
    <hyperlink ref="J525" r:id="rId1537" xr:uid="{C7E72549-0358-4A06-8EAC-D81F9F2DB912}"/>
    <hyperlink ref="A526" r:id="rId1538" xr:uid="{566DCE18-E1C7-4D6C-9E45-E9C07DDCC5C6}"/>
    <hyperlink ref="I526" r:id="rId1539" xr:uid="{73848A49-CC34-4767-944D-3930CF69900C}"/>
    <hyperlink ref="J526" r:id="rId1540" xr:uid="{9202D8A1-3BC7-4FA3-8673-E0DA24AC4E36}"/>
    <hyperlink ref="A527" r:id="rId1541" xr:uid="{8E0C5136-FF78-45DD-BABB-6A9790EFE36E}"/>
    <hyperlink ref="I527" r:id="rId1542" xr:uid="{0CC1F687-319C-4D8A-B4E7-1CA0AFB72C23}"/>
    <hyperlink ref="J527" r:id="rId1543" xr:uid="{CCCFF357-754B-4D69-854A-7A439E402ED6}"/>
    <hyperlink ref="A528" r:id="rId1544" xr:uid="{18C79F4F-6C03-4299-B521-DDFA5DFD3DD2}"/>
    <hyperlink ref="I528" r:id="rId1545" xr:uid="{0054E543-5D6B-4FFD-966D-29111EC41BFA}"/>
    <hyperlink ref="J528" r:id="rId1546" xr:uid="{B85111E1-BA1E-4B30-81BB-0FF5C0EA8B79}"/>
    <hyperlink ref="A529" r:id="rId1547" xr:uid="{042907AD-A009-4124-B329-8E2ADF6D4085}"/>
    <hyperlink ref="I529" r:id="rId1548" xr:uid="{4B797C49-FAAF-4F52-8A3F-1848F633B7F6}"/>
    <hyperlink ref="J529" r:id="rId1549" xr:uid="{E8A23220-741C-456A-B16C-8C18392AA5C8}"/>
    <hyperlink ref="A530" r:id="rId1550" xr:uid="{239CC04A-DD3A-42B3-AC2B-A92C4F104E52}"/>
    <hyperlink ref="I530" r:id="rId1551" xr:uid="{A9CA3C38-531A-4DF9-9EBF-D1746FA7A6A4}"/>
    <hyperlink ref="J530" r:id="rId1552" xr:uid="{A16F1387-2D42-44CF-A120-0957F1178EA4}"/>
    <hyperlink ref="A531" r:id="rId1553" xr:uid="{8CAF8C11-7967-4DFE-BF84-4010A322A14E}"/>
    <hyperlink ref="I531" r:id="rId1554" xr:uid="{D73E6E19-0903-410B-BE83-EBBEB2DFCE4F}"/>
    <hyperlink ref="J531" r:id="rId1555" xr:uid="{50990ABD-C159-4928-937D-4784A8BA082F}"/>
    <hyperlink ref="A532" r:id="rId1556" xr:uid="{E1117CE0-D511-4AA8-819A-2A58072C5FF3}"/>
    <hyperlink ref="I532" r:id="rId1557" xr:uid="{9A0C1A93-00A4-4E9F-B92C-80D982CCA10C}"/>
    <hyperlink ref="J532" r:id="rId1558" xr:uid="{450A22FB-5E96-4C89-BBB4-5DD8289221AD}"/>
    <hyperlink ref="A533" r:id="rId1559" xr:uid="{D92A9C07-9B5F-4342-81AD-9879DF896A16}"/>
    <hyperlink ref="I533" r:id="rId1560" xr:uid="{107BEDEF-F5E8-465C-84EF-A6DDC5669C8A}"/>
    <hyperlink ref="J533" r:id="rId1561" xr:uid="{EEF2262B-4DD5-4295-ACE3-7A999AA7FB32}"/>
    <hyperlink ref="A534" r:id="rId1562" xr:uid="{F5AFA72A-99A9-4ECE-986F-DB9B55F887B3}"/>
    <hyperlink ref="I534" r:id="rId1563" xr:uid="{75442213-9F9C-4E0E-B2C6-74D89BBF13FE}"/>
    <hyperlink ref="J534" r:id="rId1564" xr:uid="{94503399-98FF-4455-90CA-8BD4F6FEC92F}"/>
    <hyperlink ref="A535" r:id="rId1565" xr:uid="{0E7B8824-AD4A-4869-B420-A25841994A11}"/>
    <hyperlink ref="I535" r:id="rId1566" xr:uid="{B4CCCBFE-91D4-463B-9878-FC36F90E55C7}"/>
    <hyperlink ref="J535" r:id="rId1567" xr:uid="{2B270140-9B46-4B32-94E2-D668CC04AA1E}"/>
    <hyperlink ref="A536" r:id="rId1568" xr:uid="{E125DF31-0739-480B-B73C-F8B2CD5D91D4}"/>
    <hyperlink ref="I536" r:id="rId1569" xr:uid="{A4F6825A-C744-4AFC-8E6E-769A5CDBA711}"/>
    <hyperlink ref="J536" r:id="rId1570" xr:uid="{DC49F2E3-29BC-4790-9CF5-1708BFFAAA29}"/>
    <hyperlink ref="A537" r:id="rId1571" xr:uid="{139B8489-6067-4943-9353-518E26B7F02A}"/>
    <hyperlink ref="I537" r:id="rId1572" xr:uid="{CE5E1536-3A87-4F13-BE8F-00715049F463}"/>
    <hyperlink ref="J537" r:id="rId1573" xr:uid="{8835FB7B-58ED-4DF3-9775-B4106858D00B}"/>
    <hyperlink ref="A538" r:id="rId1574" xr:uid="{0B78D5D8-F161-4496-B6F3-D1B372D6C128}"/>
    <hyperlink ref="I538" r:id="rId1575" xr:uid="{5F789B6E-E5EA-4A55-94B1-88E29245697B}"/>
    <hyperlink ref="J538" r:id="rId1576" xr:uid="{43276DB3-CE9B-4955-89C2-024A945DEF1A}"/>
    <hyperlink ref="A539" r:id="rId1577" xr:uid="{8555A7E0-8C22-43C8-BEEB-E8ADEA56BEF9}"/>
    <hyperlink ref="I539" r:id="rId1578" xr:uid="{1E3B9D3D-08F7-4251-86FB-77B965F4DB19}"/>
    <hyperlink ref="J539" r:id="rId1579" xr:uid="{1D31FED9-3B0F-4FE7-9137-0FBEC6372091}"/>
    <hyperlink ref="A540" r:id="rId1580" xr:uid="{98921CAC-382D-4CD5-B28B-E1512DDAD0C4}"/>
    <hyperlink ref="I540" r:id="rId1581" xr:uid="{CE106DFC-F241-4E10-A45F-8A576AE556A0}"/>
    <hyperlink ref="J540" r:id="rId1582" xr:uid="{AC907612-D113-4734-9977-2767FD963656}"/>
    <hyperlink ref="A541" r:id="rId1583" xr:uid="{F37A54E8-F2BC-4B70-92FB-8240E5D3505E}"/>
    <hyperlink ref="I541" r:id="rId1584" xr:uid="{0EC65FCB-CF0B-41A2-973D-E5EDB86282AD}"/>
    <hyperlink ref="J541" r:id="rId1585" xr:uid="{74B15844-4CF5-4391-B60C-E6AAD8D21C52}"/>
    <hyperlink ref="A542" r:id="rId1586" xr:uid="{F62A7244-146E-4DC8-8F67-8B8B1ADE116F}"/>
    <hyperlink ref="I542" r:id="rId1587" xr:uid="{97D5092F-D1E7-472E-B838-2C08963FAC54}"/>
    <hyperlink ref="J542" r:id="rId1588" xr:uid="{6EF9EC75-2FA7-486C-9F40-6C16B0589319}"/>
    <hyperlink ref="A543" r:id="rId1589" xr:uid="{F533DCBF-FB34-4214-9930-CDE79AF3A364}"/>
    <hyperlink ref="I543" r:id="rId1590" xr:uid="{2D2300FD-B79D-41E3-87C4-65BB63A0BBB5}"/>
    <hyperlink ref="J543" r:id="rId1591" xr:uid="{434304C7-9F3A-4C6E-A32A-8A8F8815BEF4}"/>
    <hyperlink ref="A544" r:id="rId1592" xr:uid="{D5BEFCBB-9D84-45ED-BD9A-678332FDDFAE}"/>
    <hyperlink ref="I544" r:id="rId1593" xr:uid="{5182AA75-547E-4743-B7C5-BD14DCEDF94F}"/>
    <hyperlink ref="J544" r:id="rId1594" xr:uid="{07DED966-7A73-4631-8BD4-3188500F0DEF}"/>
    <hyperlink ref="A545" r:id="rId1595" xr:uid="{20B2A45A-88DF-4EEA-899C-B334C60A9890}"/>
    <hyperlink ref="I545" r:id="rId1596" xr:uid="{3B3ED3E0-CF8B-42A6-AD88-BEC466511AA6}"/>
    <hyperlink ref="J545" r:id="rId1597" xr:uid="{805C1B9C-B607-4536-B28F-C374D71D1512}"/>
    <hyperlink ref="A546" r:id="rId1598" xr:uid="{412F9CD1-A23D-4463-8BDC-56FFC4E56E70}"/>
    <hyperlink ref="I546" r:id="rId1599" xr:uid="{D7343099-E8CB-412F-8D92-2AB09751E23D}"/>
    <hyperlink ref="J546" r:id="rId1600" xr:uid="{B268BEFB-E45E-430C-863E-085A52CCEA1F}"/>
    <hyperlink ref="A547" r:id="rId1601" xr:uid="{ECE55F98-C9CA-40CD-A953-138CB6E059CE}"/>
    <hyperlink ref="I547" r:id="rId1602" xr:uid="{9F993C76-A223-4B6B-929B-02314B134FBC}"/>
    <hyperlink ref="J547" r:id="rId1603" xr:uid="{3A569B73-7983-4B8B-BEFF-F83E2858A517}"/>
    <hyperlink ref="A548" r:id="rId1604" xr:uid="{4324F8AA-1A29-4E80-BE0B-46012F16DBB5}"/>
    <hyperlink ref="I548" r:id="rId1605" xr:uid="{E8E3BED2-9501-4DF1-86A1-DEFF634B6646}"/>
    <hyperlink ref="J548" r:id="rId1606" xr:uid="{DEADEF55-A8E9-467C-94E3-8661B32C5416}"/>
    <hyperlink ref="A549" r:id="rId1607" xr:uid="{286D972C-53E5-49AA-96B1-B47CC7A8A7A2}"/>
    <hyperlink ref="I549" r:id="rId1608" xr:uid="{684FC526-D1EE-4C81-AF81-C1697BF887AF}"/>
    <hyperlink ref="J549" r:id="rId1609" xr:uid="{1513419D-2B90-4A86-BFE0-05D0EB70A701}"/>
    <hyperlink ref="A550" r:id="rId1610" xr:uid="{FBB125EE-3C86-4B45-8AE2-2BFD9CE0AC38}"/>
    <hyperlink ref="I550" r:id="rId1611" xr:uid="{2CA07A72-271C-4DF2-B218-C8647C7B0801}"/>
    <hyperlink ref="J550" r:id="rId1612" xr:uid="{9EDE4812-ABAF-4AF0-9A26-54E272066F08}"/>
    <hyperlink ref="A551" r:id="rId1613" xr:uid="{9F68693C-6520-4AE8-B095-6982F06139E0}"/>
    <hyperlink ref="I551" r:id="rId1614" xr:uid="{953C0B26-E4A7-4C78-A2A1-021B6CCCA2CF}"/>
    <hyperlink ref="J551" r:id="rId1615" xr:uid="{7B3F13E9-C25B-4A41-857D-87E45501A928}"/>
    <hyperlink ref="A552" r:id="rId1616" xr:uid="{11BDB3A0-3FE7-4855-8E4B-554FA3F562A6}"/>
    <hyperlink ref="I552" r:id="rId1617" xr:uid="{6917E74B-A374-48B5-A260-0EFA2A252459}"/>
    <hyperlink ref="J552" r:id="rId1618" xr:uid="{35274A6D-BA3C-41E4-9283-BEC2B52A1B3C}"/>
    <hyperlink ref="A553" r:id="rId1619" xr:uid="{318CD945-8667-42C1-9E73-35F287E11707}"/>
    <hyperlink ref="I553" r:id="rId1620" xr:uid="{07034D5E-5A46-4789-A58A-4D383F8D4ABF}"/>
    <hyperlink ref="J553" r:id="rId1621" xr:uid="{472ECB77-BAAE-46BE-AFA4-7F53F1353056}"/>
    <hyperlink ref="A554" r:id="rId1622" xr:uid="{44F24C20-E650-4155-AA10-B8E90B432F03}"/>
    <hyperlink ref="I554" r:id="rId1623" xr:uid="{545AE5F8-6BD7-4AA8-AF51-3DD9EFCA12B5}"/>
    <hyperlink ref="J554" r:id="rId1624" xr:uid="{9ED3487F-1BC1-4DF0-94C5-60A7245A8EE1}"/>
    <hyperlink ref="A555" r:id="rId1625" xr:uid="{7941D640-B5C5-4B3F-ADA2-4AC9EC911990}"/>
    <hyperlink ref="I555" r:id="rId1626" xr:uid="{8206F5A2-7B53-4EFE-96A3-60D15E689C68}"/>
    <hyperlink ref="J555" r:id="rId1627" xr:uid="{2B18E9B8-2E3F-4090-B86A-8D48D4FFD571}"/>
    <hyperlink ref="A556" r:id="rId1628" xr:uid="{9342251D-3477-4C86-98E8-9E2C45BB589F}"/>
    <hyperlink ref="I556" r:id="rId1629" xr:uid="{349A48A7-4F36-4FB2-AAB8-CB671D1B553A}"/>
    <hyperlink ref="J556" r:id="rId1630" xr:uid="{A20A6335-F422-453E-A0B1-6E7F43A635BC}"/>
    <hyperlink ref="A557" r:id="rId1631" xr:uid="{6F24E703-27FA-419E-BA37-0EF965ABCEB8}"/>
    <hyperlink ref="I557" r:id="rId1632" xr:uid="{9F46BB91-B918-4F8E-92D0-E0B8A0FBA79E}"/>
    <hyperlink ref="J557" r:id="rId1633" xr:uid="{DB5608E5-5732-44B2-9F04-9B51D4BB6E2D}"/>
    <hyperlink ref="A558" r:id="rId1634" xr:uid="{BC9817F5-E52F-4767-AC13-0DA420302CAC}"/>
    <hyperlink ref="I558" r:id="rId1635" xr:uid="{D3535319-214D-4F5B-A3EA-64FF3AAFBD89}"/>
    <hyperlink ref="J558" r:id="rId1636" xr:uid="{590008D2-7861-4C8E-9686-D36A9443BE8E}"/>
    <hyperlink ref="A559" r:id="rId1637" xr:uid="{2E540FF4-1FDC-42C1-BEB8-A26C470977B2}"/>
    <hyperlink ref="I559" r:id="rId1638" xr:uid="{22136BD4-F1BD-499E-B287-444DB0442986}"/>
    <hyperlink ref="J559" r:id="rId1639" xr:uid="{2BCB3FF9-46EB-426D-84EF-6A8E7365FA51}"/>
    <hyperlink ref="A560" r:id="rId1640" xr:uid="{83BDBD52-FA81-4EB8-B4EE-6D44EEB043A1}"/>
    <hyperlink ref="I560" r:id="rId1641" xr:uid="{E583A9DB-E147-45CF-A394-53833C67AEA3}"/>
    <hyperlink ref="J560" r:id="rId1642" xr:uid="{A59D5718-CE89-498B-9433-8354AD18C434}"/>
    <hyperlink ref="A561" r:id="rId1643" xr:uid="{7333E9F8-98C0-46E1-BDC4-52D01F34A558}"/>
    <hyperlink ref="I561" r:id="rId1644" xr:uid="{1E74DD6C-1453-4241-8C41-61B89C6D6597}"/>
    <hyperlink ref="J561" r:id="rId1645" xr:uid="{288E4C45-8495-4797-B4D3-B09098C098AD}"/>
    <hyperlink ref="A562" r:id="rId1646" xr:uid="{7EE56832-DF7D-4FE2-8D2F-CC76588AAC83}"/>
    <hyperlink ref="I562" r:id="rId1647" xr:uid="{4167226F-CB68-4DBA-B67D-D563D778A241}"/>
    <hyperlink ref="J562" r:id="rId1648" xr:uid="{CDE7AF30-4541-4AD9-8472-3B3E78271220}"/>
    <hyperlink ref="A563" r:id="rId1649" xr:uid="{B2DDF0EC-BB66-4FD0-8C11-4780EB0F8F6F}"/>
    <hyperlink ref="I563" r:id="rId1650" xr:uid="{847CD61C-04EC-4D83-8D0B-1D69898E1971}"/>
    <hyperlink ref="J563" r:id="rId1651" xr:uid="{0BB8CF81-6D2B-40B3-A0E5-19F59D766599}"/>
    <hyperlink ref="A564" r:id="rId1652" xr:uid="{C1480B62-778F-4D3A-9486-0475995DA7D4}"/>
    <hyperlink ref="I564" r:id="rId1653" xr:uid="{E976DE6E-A5DA-40B1-A2CF-1C223C232FC2}"/>
    <hyperlink ref="J564" r:id="rId1654" xr:uid="{81EBECE0-C7D7-46C3-91EA-F039C1E9CEE1}"/>
    <hyperlink ref="A565" r:id="rId1655" xr:uid="{BDEB4F2E-7F7B-414A-A4B3-8E70A2A5A32B}"/>
    <hyperlink ref="I565" r:id="rId1656" xr:uid="{195DD536-8109-4C1B-B786-76D20A324932}"/>
    <hyperlink ref="J565" r:id="rId1657" xr:uid="{D87A8874-5C85-41A4-8CB1-DFCB259CADEC}"/>
    <hyperlink ref="A566" r:id="rId1658" xr:uid="{03DDC379-BA2E-4C7F-A705-B2391D35241C}"/>
    <hyperlink ref="I566" r:id="rId1659" xr:uid="{799D415B-91A6-4505-BCA2-7C4AE1A1E184}"/>
    <hyperlink ref="J566" r:id="rId1660" xr:uid="{700EC123-AB07-4360-A53F-E3E8ECB00D21}"/>
    <hyperlink ref="A567" r:id="rId1661" xr:uid="{678178EE-5734-456B-8E83-ED416BCDC92B}"/>
    <hyperlink ref="I567" r:id="rId1662" xr:uid="{628CD58D-FE84-4146-9BA1-DC6FF248C7B2}"/>
    <hyperlink ref="J567" r:id="rId1663" xr:uid="{A12B649C-3F6F-4E1B-AA62-65A413C07595}"/>
    <hyperlink ref="A568" r:id="rId1664" xr:uid="{6010314D-0859-46AA-90DE-76C3AEE69234}"/>
    <hyperlink ref="I568" r:id="rId1665" xr:uid="{99D116F6-2469-4CE8-9FEE-16FD49B3F0C0}"/>
    <hyperlink ref="J568" r:id="rId1666" xr:uid="{D840D34A-E620-4758-9BCA-A3EA77096D97}"/>
    <hyperlink ref="A569" r:id="rId1667" xr:uid="{1E89790F-1787-4E44-8334-BA2C334C0E04}"/>
    <hyperlink ref="I569" r:id="rId1668" xr:uid="{8B2E26D0-8244-40F2-AFEE-3B5BCF507814}"/>
    <hyperlink ref="J569" r:id="rId1669" xr:uid="{D3DD2CDD-7E3C-436A-9CF1-3F2F49915ECA}"/>
    <hyperlink ref="A570" r:id="rId1670" xr:uid="{94CE8CCB-C1AF-4BA1-A717-465D317BC415}"/>
    <hyperlink ref="I570" r:id="rId1671" xr:uid="{B1C29FAD-F967-4D33-AC90-F2D3BBB3E1D6}"/>
    <hyperlink ref="J570" r:id="rId1672" xr:uid="{B97632A0-F6C0-4DD8-8AA6-11E76A61BF2A}"/>
    <hyperlink ref="A571" r:id="rId1673" xr:uid="{8F22EF66-9849-4776-85FD-AC5955C16DF6}"/>
    <hyperlink ref="I571" r:id="rId1674" xr:uid="{C9C13634-BA58-4231-A967-3262F9988C72}"/>
    <hyperlink ref="J571" r:id="rId1675" xr:uid="{43CEA4D9-6449-4367-92C9-BF1D0BA381C5}"/>
    <hyperlink ref="A572" r:id="rId1676" xr:uid="{BDBE6C11-AD62-46A9-B7DB-6DE84248DFC2}"/>
    <hyperlink ref="I572" r:id="rId1677" xr:uid="{8E4F49ED-B6DF-4E6E-9445-2748F0738FE8}"/>
    <hyperlink ref="J572" r:id="rId1678" xr:uid="{F3DB3538-2D7E-4417-AC99-332E813C1788}"/>
    <hyperlink ref="A573" r:id="rId1679" xr:uid="{DD76D425-92CE-44E9-B8D2-C08649A78625}"/>
    <hyperlink ref="I573" r:id="rId1680" xr:uid="{81E51CB7-4370-4EC4-A639-FE6A0CE66A8F}"/>
    <hyperlink ref="J573" r:id="rId1681" xr:uid="{EEAB6092-A48D-46C0-8968-6BA52B476E81}"/>
    <hyperlink ref="A574" r:id="rId1682" xr:uid="{666F0A0F-C0AD-43C9-93ED-3F4A693ABBA7}"/>
    <hyperlink ref="I574" r:id="rId1683" xr:uid="{5B0644B7-18AA-4868-B82F-2642F9A3671F}"/>
    <hyperlink ref="J574" r:id="rId1684" xr:uid="{A93DED37-58C3-4567-8DA0-4E51093B2CDD}"/>
    <hyperlink ref="A575" r:id="rId1685" xr:uid="{D9C3D33C-DAEF-4527-876B-11EF1C3B7CC3}"/>
    <hyperlink ref="I575" r:id="rId1686" xr:uid="{4101DD6B-7687-419B-A67D-11DBAE709963}"/>
    <hyperlink ref="J575" r:id="rId1687" xr:uid="{7E2845B9-16E9-4092-A6A8-CCDFFA02B0EA}"/>
    <hyperlink ref="A576" r:id="rId1688" xr:uid="{9D8DA072-DF77-40F9-83D0-5148FECB7252}"/>
    <hyperlink ref="I576" r:id="rId1689" xr:uid="{64A0EB03-C0C9-4C7C-8CE9-72E4F6C70F47}"/>
    <hyperlink ref="J576" r:id="rId1690" xr:uid="{2BACB1F2-2723-44BF-8E64-3D44B0F3BF01}"/>
    <hyperlink ref="A577" r:id="rId1691" xr:uid="{96E64191-AFD1-41AE-9524-9610ADEC2316}"/>
    <hyperlink ref="I577" r:id="rId1692" xr:uid="{5BFB239E-0AA8-4807-944B-FA566409D753}"/>
    <hyperlink ref="J577" r:id="rId1693" xr:uid="{E5AC09CA-7D68-4468-8298-7D6D0B913313}"/>
    <hyperlink ref="A578" r:id="rId1694" xr:uid="{06551188-5C29-410A-BEA7-919CE781A4EF}"/>
    <hyperlink ref="I578" r:id="rId1695" xr:uid="{2AF07732-ED82-4178-AB15-5F55314D2C13}"/>
    <hyperlink ref="J578" r:id="rId1696" xr:uid="{4D9455AE-0452-43A2-82E5-6C69319F6160}"/>
    <hyperlink ref="A579" r:id="rId1697" xr:uid="{959FC002-04BB-4953-B180-70D05AAE5451}"/>
    <hyperlink ref="I579" r:id="rId1698" xr:uid="{C2A33402-3F99-4971-A444-2A0909812F70}"/>
    <hyperlink ref="J579" r:id="rId1699" xr:uid="{8BD84A2E-3164-45E6-A963-CAF252F1CD9D}"/>
    <hyperlink ref="A580" r:id="rId1700" xr:uid="{92768110-78C3-457B-8FF2-701081FF45DA}"/>
    <hyperlink ref="I580" r:id="rId1701" xr:uid="{E025503B-A6D8-47F2-B616-E7928615667C}"/>
    <hyperlink ref="J580" r:id="rId1702" xr:uid="{89536179-E676-4136-8F78-FF8333C087AE}"/>
    <hyperlink ref="A581" r:id="rId1703" xr:uid="{8FB817CE-6F3C-4638-8F1A-D98C397563DF}"/>
    <hyperlink ref="I581" r:id="rId1704" xr:uid="{41CEAE83-9769-4B1E-BE6B-5DF8CBA1065D}"/>
    <hyperlink ref="J581" r:id="rId1705" xr:uid="{C57A914C-1296-44DF-AA0C-3FA8790F71C2}"/>
    <hyperlink ref="A582" r:id="rId1706" xr:uid="{2F77B1B5-B296-4DA6-8BCF-3FEF45844F5F}"/>
    <hyperlink ref="I582" r:id="rId1707" xr:uid="{7C414E6A-0AEA-448E-BE36-9AFF05F99204}"/>
    <hyperlink ref="J582" r:id="rId1708" xr:uid="{B0A54C27-1FEA-4388-A864-D885434F9627}"/>
    <hyperlink ref="A583" r:id="rId1709" xr:uid="{F102E419-8A24-4005-8C81-46479656605C}"/>
    <hyperlink ref="I583" r:id="rId1710" xr:uid="{BF154A4E-C21F-4005-82EC-6A98ACE3BA41}"/>
    <hyperlink ref="J583" r:id="rId1711" xr:uid="{8A3E9383-461A-43F5-AC5C-087B1F677A6F}"/>
    <hyperlink ref="A584" r:id="rId1712" xr:uid="{76658DD7-6457-44AB-92AB-861CCA53184F}"/>
    <hyperlink ref="I584" r:id="rId1713" xr:uid="{6980343A-3CC0-49DE-BF08-6F93768C1629}"/>
    <hyperlink ref="J584" r:id="rId1714" xr:uid="{6654C220-B0DF-4D39-AA68-9F4083C5D450}"/>
    <hyperlink ref="A585" r:id="rId1715" xr:uid="{00010586-2CC8-4A0F-B25D-9428A28C0ADB}"/>
    <hyperlink ref="I585" r:id="rId1716" xr:uid="{1978AF61-CF44-455E-BECC-658CF60D025E}"/>
    <hyperlink ref="J585" r:id="rId1717" xr:uid="{9CD86279-9D29-4F21-8C00-509BCE6C881F}"/>
    <hyperlink ref="A586" r:id="rId1718" xr:uid="{7A5E29E9-98F6-4A54-8235-47A64B26E099}"/>
    <hyperlink ref="I586" r:id="rId1719" xr:uid="{2A0E5B84-6D11-4C73-A1E7-1DCD776E93E6}"/>
    <hyperlink ref="J586" r:id="rId1720" xr:uid="{E110F672-EF77-4D49-BFE5-B66D5B0128B8}"/>
    <hyperlink ref="A587" r:id="rId1721" xr:uid="{1E9B8472-C582-4990-8E48-396AAD11B710}"/>
    <hyperlink ref="I587" r:id="rId1722" xr:uid="{C1D2DDA6-F131-4710-B7F5-979321691706}"/>
    <hyperlink ref="J587" r:id="rId1723" xr:uid="{1C6DDACA-03B0-4954-9F9D-C5F62D40735D}"/>
    <hyperlink ref="A588" r:id="rId1724" xr:uid="{746906EF-2277-44AE-92A4-E6CCA9DF0367}"/>
    <hyperlink ref="I588" r:id="rId1725" xr:uid="{A4DDEBE1-DB35-46CB-8831-CCC7D55CBED9}"/>
    <hyperlink ref="J588" r:id="rId1726" xr:uid="{AC978729-46A9-4179-B8CE-ACEA36CD6B7A}"/>
    <hyperlink ref="A589" r:id="rId1727" xr:uid="{A517945F-14FC-4DD9-ADD8-2D48BD84B6B9}"/>
    <hyperlink ref="I589" r:id="rId1728" xr:uid="{3DD22DAF-9E9E-4D4A-AE05-4A7F5A77E146}"/>
    <hyperlink ref="J589" r:id="rId1729" xr:uid="{2436982C-7521-4622-B974-CF11C46CBC58}"/>
    <hyperlink ref="A590" r:id="rId1730" xr:uid="{EF7EB3CB-FF30-48F7-9E87-608933C96A4D}"/>
    <hyperlink ref="I590" r:id="rId1731" xr:uid="{C7786474-6967-4DF9-86BA-CE41EA2BA0B2}"/>
    <hyperlink ref="J590" r:id="rId1732" xr:uid="{82F73837-4CE4-4B39-8FB4-1D5D9CA4586A}"/>
    <hyperlink ref="A591" r:id="rId1733" xr:uid="{B7F7F7DC-0C24-4BB2-B73E-53B7F22E7198}"/>
    <hyperlink ref="I591" r:id="rId1734" xr:uid="{835E3DCF-4739-4666-922B-C3E72709C5F5}"/>
    <hyperlink ref="J591" r:id="rId1735" xr:uid="{17560345-8758-4725-B2E9-7F67761E0C78}"/>
    <hyperlink ref="A592" r:id="rId1736" xr:uid="{807FC016-863D-4CBC-9C94-71E3C3B8D2F2}"/>
    <hyperlink ref="I592" r:id="rId1737" xr:uid="{5DF9BBD2-0FD8-407C-8BFD-B98FC4397844}"/>
    <hyperlink ref="J592" r:id="rId1738" xr:uid="{DD245F3A-5EA7-41B3-BBFE-60187495A91A}"/>
    <hyperlink ref="A593" r:id="rId1739" xr:uid="{B112288D-8969-43E6-94B8-666F26D7B120}"/>
    <hyperlink ref="I593" r:id="rId1740" xr:uid="{A2DC48C7-9E1F-43AF-819C-326B429BA7DE}"/>
    <hyperlink ref="J593" r:id="rId1741" xr:uid="{E7C8E05A-CD2B-494E-B7D5-C1B5F77E2C2E}"/>
    <hyperlink ref="A594" r:id="rId1742" xr:uid="{611261A4-186D-4E7D-B688-F3AF7C5C0CC9}"/>
    <hyperlink ref="I594" r:id="rId1743" xr:uid="{9BB6C209-E761-41C4-A970-09A0D86590BE}"/>
    <hyperlink ref="J594" r:id="rId1744" xr:uid="{D5600A80-C591-4382-A63A-1CF97D3A8713}"/>
    <hyperlink ref="A595" r:id="rId1745" xr:uid="{4B235FBA-14B4-4157-B9F6-E016CACD9ED8}"/>
    <hyperlink ref="I595" r:id="rId1746" xr:uid="{2F306520-2FEF-4CB9-98EC-79EA1F5FBAC4}"/>
    <hyperlink ref="J595" r:id="rId1747" xr:uid="{42EA4190-F55C-427E-8AF4-F13B40B6E2F8}"/>
    <hyperlink ref="A596" r:id="rId1748" xr:uid="{471E877D-253D-45DC-AC38-494464D9F907}"/>
    <hyperlink ref="I596" r:id="rId1749" xr:uid="{E5E81D55-F630-467B-96E2-827BD35F17FE}"/>
    <hyperlink ref="J596" r:id="rId1750" xr:uid="{C57747F7-25F2-492C-B5EB-15FBB1F0DA0C}"/>
    <hyperlink ref="A597" r:id="rId1751" xr:uid="{EFB8EE26-6CD9-4FDE-B58B-917A1169B23D}"/>
    <hyperlink ref="I597" r:id="rId1752" xr:uid="{27100938-F89A-4553-B00D-6B5D893FDC0D}"/>
    <hyperlink ref="J597" r:id="rId1753" xr:uid="{1075C790-1412-4542-B62F-8EB633B9F952}"/>
    <hyperlink ref="A598" r:id="rId1754" xr:uid="{11B9D78B-97B3-47F1-907B-758DB92481BC}"/>
    <hyperlink ref="I598" r:id="rId1755" xr:uid="{6E851906-1492-4908-8B90-B50DA01A0C91}"/>
    <hyperlink ref="J598" r:id="rId1756" xr:uid="{54A93FC1-FA61-4CB6-AAB2-05FB4ACB6A6D}"/>
    <hyperlink ref="A599" r:id="rId1757" xr:uid="{CBC0228D-AFE8-4DAB-A4BC-37EF812B7692}"/>
    <hyperlink ref="I599" r:id="rId1758" xr:uid="{AF61489A-BE76-4ECC-BD67-06391020063A}"/>
    <hyperlink ref="J599" r:id="rId1759" xr:uid="{06DBDF20-9ED4-43F8-8D7F-52E02F38ECF1}"/>
    <hyperlink ref="A600" r:id="rId1760" xr:uid="{FC726B30-889A-4B11-859B-40617F54B932}"/>
    <hyperlink ref="I600" r:id="rId1761" xr:uid="{CBA6A016-EA79-4DD7-86F5-7BE6315A272D}"/>
    <hyperlink ref="J600" r:id="rId1762" xr:uid="{3276D3F9-82B6-44C9-A31B-509AE1278400}"/>
    <hyperlink ref="A601" r:id="rId1763" xr:uid="{C308EF79-FF4C-4A6E-B23B-7580FB5BB300}"/>
    <hyperlink ref="I601" r:id="rId1764" xr:uid="{C7D3AB12-68FC-4B2A-8616-8BFF1FFBCF67}"/>
    <hyperlink ref="J601" r:id="rId1765" xr:uid="{E0CC4BBA-DF4E-4098-8EDB-A9AA51636923}"/>
    <hyperlink ref="A602" r:id="rId1766" xr:uid="{AF9D570D-5B96-4273-BD5E-0C789209559D}"/>
    <hyperlink ref="I602" r:id="rId1767" xr:uid="{07ADC31E-E75C-4663-BC11-239FC3C36022}"/>
    <hyperlink ref="J602" r:id="rId1768" xr:uid="{8FADBEEF-B977-435E-A6FA-1729F15B41A5}"/>
    <hyperlink ref="A603" r:id="rId1769" xr:uid="{482AD619-E090-4A03-AFC0-C52BE553DACC}"/>
    <hyperlink ref="I603" r:id="rId1770" xr:uid="{3596D283-B0FA-4A2A-A0E9-BF496369C2EC}"/>
    <hyperlink ref="J603" r:id="rId1771" xr:uid="{8D83D803-3B28-4015-9BA2-37A2608884EC}"/>
    <hyperlink ref="A604" r:id="rId1772" xr:uid="{DAEF7CC1-DA90-445A-9806-0EF3D62B966F}"/>
    <hyperlink ref="J604" r:id="rId1773" xr:uid="{E1AC4035-35E9-4FA6-BBD5-136278A6A481}"/>
    <hyperlink ref="A605" r:id="rId1774" xr:uid="{8CD3EF6A-9019-43F6-B184-B0C1FFC41915}"/>
    <hyperlink ref="I605" r:id="rId1775" xr:uid="{DC3C6F41-3D7E-43FE-B8E0-05E38B4E5A0B}"/>
    <hyperlink ref="J605" r:id="rId1776" xr:uid="{03AFE078-EEEF-4004-A4B0-D6518378D147}"/>
    <hyperlink ref="A606" r:id="rId1777" xr:uid="{879C7F7C-2138-48DF-97B4-D08D73C9B977}"/>
    <hyperlink ref="I606" r:id="rId1778" xr:uid="{129CC34D-ADC1-46B0-A73C-CA6CF76B324F}"/>
    <hyperlink ref="J606" r:id="rId1779" xr:uid="{73373981-6023-4CDD-9A44-12039D805E57}"/>
    <hyperlink ref="A607" r:id="rId1780" xr:uid="{C8EE93F1-5BD1-4E02-A604-9A490CC734D5}"/>
    <hyperlink ref="I607" r:id="rId1781" xr:uid="{ADA4E0EA-C2AA-434B-B35A-539DA113E135}"/>
    <hyperlink ref="J607" r:id="rId1782" xr:uid="{48F18915-E17F-49FC-A8AB-56CAF0203C38}"/>
    <hyperlink ref="A608" r:id="rId1783" xr:uid="{E0D40698-76C2-482B-9519-06A2EC786665}"/>
    <hyperlink ref="I608" r:id="rId1784" xr:uid="{0A96B775-E77F-4349-9B7C-A047F48D95A2}"/>
    <hyperlink ref="J608" r:id="rId1785" xr:uid="{7CF38DF8-282C-42A5-BC27-66430CBD8942}"/>
    <hyperlink ref="A609" r:id="rId1786" xr:uid="{89EFF34B-CC1C-4581-B216-A0EA2CEE5FCA}"/>
    <hyperlink ref="I609" r:id="rId1787" xr:uid="{3CA81123-15B0-40BE-A204-5A89F9BE0927}"/>
    <hyperlink ref="J609" r:id="rId1788" xr:uid="{453D5C54-46E1-40FB-8531-C787273E2FD3}"/>
    <hyperlink ref="A610" r:id="rId1789" xr:uid="{5C30D45E-D09A-4EE1-92ED-2B0BECDF5CED}"/>
    <hyperlink ref="I610" r:id="rId1790" xr:uid="{9176DB47-6BF0-4097-88C2-2B9A503B45BA}"/>
    <hyperlink ref="J610" r:id="rId1791" xr:uid="{BBAA8AAF-7E10-4C48-8CAB-DCF074B94489}"/>
    <hyperlink ref="A611" r:id="rId1792" xr:uid="{F589AF80-9630-4DC7-A351-0781D1F40617}"/>
    <hyperlink ref="I611" r:id="rId1793" xr:uid="{EC80DCD8-01E8-4ACF-BC78-9AA84DA0F83A}"/>
    <hyperlink ref="J611" r:id="rId1794" xr:uid="{E5DDD693-6FBE-41C7-8E04-02347D2480D1}"/>
    <hyperlink ref="A612" r:id="rId1795" xr:uid="{CF548D33-8D65-4B82-8F01-0D30F35BC421}"/>
    <hyperlink ref="I612" r:id="rId1796" xr:uid="{4DC60D0B-6226-4C05-8844-6930F40D24EA}"/>
    <hyperlink ref="J612" r:id="rId1797" xr:uid="{7192A498-1950-408E-B420-EACAAFC88C93}"/>
    <hyperlink ref="A613" r:id="rId1798" xr:uid="{039B3BD6-25E8-45E0-88AA-33889083C6B0}"/>
    <hyperlink ref="I613" r:id="rId1799" xr:uid="{F45A9840-4891-44A6-9644-603C71D478CC}"/>
    <hyperlink ref="J613" r:id="rId1800" xr:uid="{30D11042-5C62-4967-97FD-164140C84DBE}"/>
    <hyperlink ref="A614" r:id="rId1801" xr:uid="{98EC2704-32DB-4818-A45C-302A4EBC3E13}"/>
    <hyperlink ref="I614" r:id="rId1802" xr:uid="{2DF62F7B-8515-4430-8F0D-718B1584687B}"/>
    <hyperlink ref="J614" r:id="rId1803" xr:uid="{EAE37993-8EE3-4317-8B48-2B2F59B13CA4}"/>
    <hyperlink ref="A615" r:id="rId1804" xr:uid="{FFA24CF2-0522-4A97-8393-B7781FE00108}"/>
    <hyperlink ref="I615" r:id="rId1805" xr:uid="{65D2F1DD-D766-4493-9D64-52A23F2FCAA1}"/>
    <hyperlink ref="J615" r:id="rId1806" xr:uid="{E8FEFFC4-4036-4DC3-A7FA-5F97C5E29AB5}"/>
    <hyperlink ref="A616" r:id="rId1807" xr:uid="{B8A42FE0-C297-4018-87F8-EF922DE8842C}"/>
    <hyperlink ref="I616" r:id="rId1808" xr:uid="{DBA76D2B-8BB4-481B-9C82-45B6337AD6D8}"/>
    <hyperlink ref="J616" r:id="rId1809" xr:uid="{CF8187B4-B852-4601-9250-02E386FE25E5}"/>
    <hyperlink ref="A617" r:id="rId1810" xr:uid="{99E9C7C7-0EFB-4C9B-99A3-016B7E4B5CF1}"/>
    <hyperlink ref="I617" r:id="rId1811" xr:uid="{7B3E6CC9-920C-43AC-8680-138A101630D8}"/>
    <hyperlink ref="J617" r:id="rId1812" xr:uid="{3F2C751C-50E8-48C1-9CD7-2B7007998CC8}"/>
    <hyperlink ref="A618" r:id="rId1813" xr:uid="{2FDF3A2C-28BB-47F3-A13F-07E542EA9A49}"/>
    <hyperlink ref="I618" r:id="rId1814" xr:uid="{370E695B-AB4F-40B8-AA71-817FDB054AC9}"/>
    <hyperlink ref="J618" r:id="rId1815" xr:uid="{A0E77917-605A-4DF2-A506-C345F1BF59DA}"/>
    <hyperlink ref="A619" r:id="rId1816" xr:uid="{676068F1-3A36-4F4A-B78B-B1B2DC77106B}"/>
    <hyperlink ref="I619" r:id="rId1817" xr:uid="{90698138-6C03-42C6-9566-DA1994A5BDAA}"/>
    <hyperlink ref="J619" r:id="rId1818" xr:uid="{B7285197-EB7F-425C-B975-5FB500CFCA32}"/>
    <hyperlink ref="A620" r:id="rId1819" xr:uid="{8F4F3A42-E61B-440C-B6D9-4F5F29C4CBCF}"/>
    <hyperlink ref="I620" r:id="rId1820" xr:uid="{938EE4EF-D976-489A-8EEB-51471247676A}"/>
    <hyperlink ref="J620" r:id="rId1821" xr:uid="{99105F62-56B9-4034-B011-32121BC65205}"/>
    <hyperlink ref="A621" r:id="rId1822" xr:uid="{658D8EAD-D7EC-4A90-A516-882F370BE81E}"/>
    <hyperlink ref="I621" r:id="rId1823" xr:uid="{25424710-735B-4D2B-BBB4-4342675808FA}"/>
    <hyperlink ref="J621" r:id="rId1824" xr:uid="{4BC916B3-138F-406F-BE31-91BD6D553FB1}"/>
    <hyperlink ref="A622" r:id="rId1825" xr:uid="{E393C693-004A-4A2A-80A4-1F48456FE1BE}"/>
    <hyperlink ref="I622" r:id="rId1826" xr:uid="{DB5DB274-FE87-415D-8009-28867F083D21}"/>
    <hyperlink ref="J622" r:id="rId1827" xr:uid="{F05EEBE0-1AF9-4640-841D-485CFED92D47}"/>
    <hyperlink ref="A623" r:id="rId1828" xr:uid="{AC8B80BD-135B-4F9A-A816-464AB41056A5}"/>
    <hyperlink ref="I623" r:id="rId1829" xr:uid="{89D3ED33-C537-425B-B683-235B6EE35821}"/>
    <hyperlink ref="J623" r:id="rId1830" xr:uid="{6587342C-E9AF-45D5-B7E3-F685C0BF287D}"/>
    <hyperlink ref="A624" r:id="rId1831" xr:uid="{46D41A5E-2BD1-43FA-9446-1956881C8782}"/>
    <hyperlink ref="I624" r:id="rId1832" xr:uid="{843C2746-A45B-4EBF-8892-45B8A4E60C91}"/>
    <hyperlink ref="J624" r:id="rId1833" xr:uid="{33F304FA-31E3-4F09-970D-6CE330E51E20}"/>
    <hyperlink ref="A625" r:id="rId1834" xr:uid="{0DD0FCB9-11A4-4CFF-9128-849DD31796B5}"/>
    <hyperlink ref="I625" r:id="rId1835" xr:uid="{A1A76365-238C-4DC2-B24D-72329077E41B}"/>
    <hyperlink ref="J625" r:id="rId1836" xr:uid="{983EE3D4-54C9-4FC5-8FCF-C77FBFFF921C}"/>
    <hyperlink ref="A626" r:id="rId1837" xr:uid="{507F0D39-5FD3-4C89-B58E-BCADAF09866F}"/>
    <hyperlink ref="I626" r:id="rId1838" xr:uid="{DD14DCD3-D732-4C90-8AD1-917645E519F7}"/>
    <hyperlink ref="J626" r:id="rId1839" xr:uid="{FCE28426-F16A-4594-869E-779836190060}"/>
    <hyperlink ref="A627" r:id="rId1840" xr:uid="{50891BAC-938A-46DF-9EE5-A47EC03F1293}"/>
    <hyperlink ref="I627" r:id="rId1841" xr:uid="{CED86E6E-2298-40EB-AC10-1C4CBF0F9C7B}"/>
    <hyperlink ref="J627" r:id="rId1842" xr:uid="{EB2BA657-3FC1-4804-B873-17F537C52604}"/>
    <hyperlink ref="A628" r:id="rId1843" xr:uid="{445FBB01-40E8-4A84-AF90-C70E31796478}"/>
    <hyperlink ref="I628" r:id="rId1844" xr:uid="{C3857068-D1A9-493D-9644-CA2D3311369C}"/>
    <hyperlink ref="J628" r:id="rId1845" xr:uid="{46063359-9155-423B-B9F8-079E84129A86}"/>
    <hyperlink ref="A629" r:id="rId1846" xr:uid="{04A3CAEC-AFC2-418E-9204-FA957889BD08}"/>
    <hyperlink ref="I629" r:id="rId1847" xr:uid="{04A7CA71-BBDA-43D9-82D9-32CDDF113262}"/>
    <hyperlink ref="J629" r:id="rId1848" xr:uid="{0EA90C4A-9965-4778-B7A1-5AF75D0CAC19}"/>
    <hyperlink ref="A630" r:id="rId1849" xr:uid="{1FB3B137-B314-432F-ACDF-201C66DAB139}"/>
    <hyperlink ref="I630" r:id="rId1850" xr:uid="{EC4D5C98-4E01-4B56-8BE4-33D61ED7ED51}"/>
    <hyperlink ref="J630" r:id="rId1851" xr:uid="{3FABC3C7-383A-4F71-B1E7-B046E05096AD}"/>
    <hyperlink ref="A631" r:id="rId1852" xr:uid="{07BFC926-4E68-43A6-B4FB-BF7161555387}"/>
    <hyperlink ref="I631" r:id="rId1853" xr:uid="{2689477F-3EAE-4360-927B-09CB9AD933DE}"/>
    <hyperlink ref="J631" r:id="rId1854" xr:uid="{ABA13B01-D6E4-4F96-9AC7-A2359AA04908}"/>
    <hyperlink ref="A632" r:id="rId1855" xr:uid="{3B790690-9617-4E7A-B887-5829C491FB6B}"/>
    <hyperlink ref="I632" r:id="rId1856" xr:uid="{DE3CB4B8-872B-4D19-8C1F-E72F82377FAC}"/>
    <hyperlink ref="J632" r:id="rId1857" xr:uid="{FBA70443-5C0F-42B5-9A38-CF0599F9E85D}"/>
    <hyperlink ref="A633" r:id="rId1858" xr:uid="{DAB0B1D7-DB10-401D-A739-C79827B73CE2}"/>
    <hyperlink ref="I633" r:id="rId1859" xr:uid="{2C7684BF-2D65-4800-A88F-DCB96BF04063}"/>
    <hyperlink ref="J633" r:id="rId1860" xr:uid="{69785D6B-9CA0-4CB2-8B96-A34DC9E67F92}"/>
    <hyperlink ref="A634" r:id="rId1861" xr:uid="{97611FBC-7FCC-4586-8377-4DE59AEF4E67}"/>
    <hyperlink ref="I634" r:id="rId1862" xr:uid="{89B63D3B-C689-4E97-BDFD-CC1FC4FBA080}"/>
    <hyperlink ref="J634" r:id="rId1863" xr:uid="{6036B6B0-6873-410D-A561-EF8EBBF5D1DC}"/>
    <hyperlink ref="A635" r:id="rId1864" xr:uid="{DFCA28C5-0328-40A8-BBC9-3AE4CCB3A503}"/>
    <hyperlink ref="I635" r:id="rId1865" xr:uid="{5E949EA5-9B83-411B-8BD4-5B321FCC0D33}"/>
    <hyperlink ref="J635" r:id="rId1866" xr:uid="{2EF305A9-99D7-4073-94E3-8CDB69A94542}"/>
    <hyperlink ref="A636" r:id="rId1867" xr:uid="{37F2C851-D946-4564-9E89-C270A5DE8DEC}"/>
    <hyperlink ref="I636" r:id="rId1868" xr:uid="{5608CFE7-4940-413E-9E51-CAF3643C9768}"/>
    <hyperlink ref="J636" r:id="rId1869" xr:uid="{167D981F-70FF-488E-BA39-A1690F700EEE}"/>
    <hyperlink ref="A637" r:id="rId1870" xr:uid="{BD7EB58E-DDE4-4C6B-836B-0FFAB8654DC8}"/>
    <hyperlink ref="I637" r:id="rId1871" xr:uid="{7725AAE0-D37B-4856-A626-A85CE9DAC079}"/>
    <hyperlink ref="J637" r:id="rId1872" xr:uid="{989020FC-097D-452C-A5CF-BB887BB94F55}"/>
    <hyperlink ref="A638" r:id="rId1873" xr:uid="{6BC3079B-20FA-4769-96B7-21CBD14A65B5}"/>
    <hyperlink ref="I638" r:id="rId1874" xr:uid="{C678B9BD-78D1-4018-AF26-6F5D623ABB6D}"/>
    <hyperlink ref="J638" r:id="rId1875" xr:uid="{B9F47885-214A-4896-9451-04DF6896B64D}"/>
    <hyperlink ref="A639" r:id="rId1876" xr:uid="{B589600B-D43D-4A56-9BF6-4DFBB41F6DCC}"/>
    <hyperlink ref="I639" r:id="rId1877" xr:uid="{3EEEDD7A-B5EF-472C-98D8-F9FA2E4E9269}"/>
    <hyperlink ref="J639" r:id="rId1878" xr:uid="{67C453D2-2391-49C0-9638-6A10D7065539}"/>
    <hyperlink ref="A640" r:id="rId1879" xr:uid="{2DC44592-54BC-4265-BFD7-F41A64D75204}"/>
    <hyperlink ref="I640" r:id="rId1880" xr:uid="{80A3A935-0119-4FDD-AADB-D89099535066}"/>
    <hyperlink ref="J640" r:id="rId1881" xr:uid="{81663C7F-5912-4167-80D8-12930F698B92}"/>
    <hyperlink ref="A641" r:id="rId1882" xr:uid="{8239FBDA-DBC6-4B12-8716-900281894045}"/>
    <hyperlink ref="I641" r:id="rId1883" xr:uid="{A21B7803-479E-4A66-8F36-4AB616BBCD4B}"/>
    <hyperlink ref="J641" r:id="rId1884" xr:uid="{1975E0BF-CEEE-4C0E-A9AA-D8377472B168}"/>
    <hyperlink ref="A642" r:id="rId1885" xr:uid="{0A5787A2-85B0-42E0-9B7E-C16BD1B93ACF}"/>
    <hyperlink ref="I642" r:id="rId1886" xr:uid="{FCDDE7DC-6966-4BCF-8E8E-CD211C929556}"/>
    <hyperlink ref="J642" r:id="rId1887" xr:uid="{00D0F4F3-22AE-4A1E-921A-6F3FC2E4CCE0}"/>
    <hyperlink ref="A643" r:id="rId1888" xr:uid="{D9AE2A01-BEA1-467E-9BC8-BEAF03C4ADA0}"/>
    <hyperlink ref="I643" r:id="rId1889" xr:uid="{3BE4F461-59A8-4D8D-9796-2BD56EB09AAB}"/>
    <hyperlink ref="J643" r:id="rId1890" xr:uid="{1F488837-AA82-4BC2-8BB1-06D69FE8507C}"/>
    <hyperlink ref="A644" r:id="rId1891" xr:uid="{0B23F8FE-815A-44E7-B0C2-3C6E6764826C}"/>
    <hyperlink ref="I644" r:id="rId1892" xr:uid="{2FAD896D-2CE1-469F-8FDB-0EFAADEB5EEF}"/>
    <hyperlink ref="J644" r:id="rId1893" xr:uid="{CDFC3B1A-9130-4E3B-82B1-2EB0F7FD26EC}"/>
    <hyperlink ref="A645" r:id="rId1894" xr:uid="{36E1956C-4D03-4A6C-8CE9-72DB6E515619}"/>
    <hyperlink ref="I645" r:id="rId1895" xr:uid="{5080EA07-4D32-42E5-907C-49AF959B691B}"/>
    <hyperlink ref="J645" r:id="rId1896" xr:uid="{494A3EEB-F506-4C3E-81EE-BA87C65FF832}"/>
    <hyperlink ref="A646" r:id="rId1897" xr:uid="{9D5B63EF-5F87-4131-889D-0E189E2C1C2E}"/>
    <hyperlink ref="I646" r:id="rId1898" xr:uid="{BF9F648C-777D-41C6-B26D-E6F9092C37F1}"/>
    <hyperlink ref="J646" r:id="rId1899" xr:uid="{3E9C1B77-4B56-4599-A928-07C3EFB1E623}"/>
    <hyperlink ref="A647" r:id="rId1900" xr:uid="{075A65D3-88CF-40E1-A571-C90E8C7772B5}"/>
    <hyperlink ref="I647" r:id="rId1901" xr:uid="{91D13886-12E7-4311-85EC-AC4BD86D95A7}"/>
    <hyperlink ref="J647" r:id="rId1902" xr:uid="{80C6448F-023B-4666-AFE6-ADEC56963E67}"/>
    <hyperlink ref="A648" r:id="rId1903" xr:uid="{4D52ECD1-FD82-49DC-9734-AD607E9D13E1}"/>
    <hyperlink ref="I648" r:id="rId1904" xr:uid="{00BDE4FE-FD7B-464E-BF3C-30EA8E5DA5BE}"/>
    <hyperlink ref="J648" r:id="rId1905" xr:uid="{C3C417B5-503F-4B9F-9609-D5AF28E83D3B}"/>
    <hyperlink ref="A649" r:id="rId1906" xr:uid="{B1682C75-7ED6-4DFF-A6C1-7294F7298397}"/>
    <hyperlink ref="I649" r:id="rId1907" xr:uid="{78FE8659-C7AB-4F79-A3BB-441A0334DD49}"/>
    <hyperlink ref="J649" r:id="rId1908" xr:uid="{10BBE4FE-3F37-4769-AF09-A7CCD85DD4F6}"/>
    <hyperlink ref="A650" r:id="rId1909" xr:uid="{8C2A579E-7DD6-47E7-8D42-82EEBA867E4A}"/>
    <hyperlink ref="I650" r:id="rId1910" xr:uid="{909A18B8-F122-4350-BA3E-EA5C21922A91}"/>
    <hyperlink ref="J650" r:id="rId1911" xr:uid="{FAD29B92-B5C0-42CA-9CDF-7AD7CE38E98C}"/>
    <hyperlink ref="A651" r:id="rId1912" xr:uid="{5DA317FA-201A-4950-8C37-A0E15CD1AA5D}"/>
    <hyperlink ref="I651" r:id="rId1913" xr:uid="{6EC6A33D-0643-414F-B768-29A34B968E84}"/>
    <hyperlink ref="J651" r:id="rId1914" xr:uid="{DB2D1A72-F2B0-4DF8-8E3D-5827E1837B0B}"/>
    <hyperlink ref="A652" r:id="rId1915" xr:uid="{3AED4A05-56F7-4899-AFF4-CAA993C31CEA}"/>
    <hyperlink ref="I652" r:id="rId1916" xr:uid="{793E0C0D-96CA-4067-9E34-F6F81DC7FFD7}"/>
    <hyperlink ref="J652" r:id="rId1917" xr:uid="{EFCB694F-EE51-4159-9F6B-90F6E6FD9E13}"/>
    <hyperlink ref="A653" r:id="rId1918" xr:uid="{FFE86DEC-1029-4965-8572-61915D991A0D}"/>
    <hyperlink ref="I653" r:id="rId1919" xr:uid="{F8773C88-C168-45B3-8857-5A4051D417A4}"/>
    <hyperlink ref="J653" r:id="rId1920" xr:uid="{EF770E36-8D61-45A4-9B2C-1EC26BD72E24}"/>
    <hyperlink ref="A654" r:id="rId1921" xr:uid="{CF19B5C7-2BA7-4B51-B223-65E6FB811A0D}"/>
    <hyperlink ref="I654" r:id="rId1922" xr:uid="{8080B8B4-523A-4F2C-B36A-9837CBCCE58D}"/>
    <hyperlink ref="J654" r:id="rId1923" xr:uid="{48249248-19BD-4E4D-831F-DDBB4667FFF8}"/>
    <hyperlink ref="A655" r:id="rId1924" xr:uid="{E38C0582-0DCE-4446-A3E4-6180953D52C2}"/>
    <hyperlink ref="I655" r:id="rId1925" xr:uid="{5906D862-D8C3-4A5B-B493-DBF93241E7A3}"/>
    <hyperlink ref="J655" r:id="rId1926" xr:uid="{41119DB1-8E37-475B-ACED-940A350392DC}"/>
    <hyperlink ref="A656" r:id="rId1927" xr:uid="{173757C2-8275-43F9-8C5E-5AF760A2F3F5}"/>
    <hyperlink ref="I656" r:id="rId1928" xr:uid="{96E03A48-E076-48B1-804B-DB1EAACED81C}"/>
    <hyperlink ref="J656" r:id="rId1929" xr:uid="{72263789-03A4-4BFB-8449-E811EDCC8409}"/>
    <hyperlink ref="A657" r:id="rId1930" xr:uid="{6F1E82CE-C80A-44CC-B5B0-46904A1A88C5}"/>
    <hyperlink ref="I657" r:id="rId1931" xr:uid="{93C687E1-8270-49A1-8459-2AA73DAF894A}"/>
    <hyperlink ref="J657" r:id="rId1932" xr:uid="{EB8F2DD7-9BAD-4C69-8FD7-23103D1CCC51}"/>
    <hyperlink ref="A658" r:id="rId1933" xr:uid="{570F0D16-C429-4D78-A9A6-B055DE8890C6}"/>
    <hyperlink ref="I658" r:id="rId1934" xr:uid="{95B08385-12A5-4DFE-81A1-07E30E2C3FD9}"/>
    <hyperlink ref="J658" r:id="rId1935" xr:uid="{6F3BA289-74E1-4F1F-A61D-74C50C3062F3}"/>
    <hyperlink ref="A659" r:id="rId1936" xr:uid="{0415CEFA-98A4-4237-B324-8BB6A500F9C9}"/>
    <hyperlink ref="I659" r:id="rId1937" xr:uid="{8183F7BE-E73A-46EF-89B7-4BA42D2F3CAA}"/>
    <hyperlink ref="J659" r:id="rId1938" xr:uid="{F002D41D-578F-407D-993C-BBD49A56C445}"/>
    <hyperlink ref="A660" r:id="rId1939" xr:uid="{00B09C2A-92E7-47A7-989A-116E26D66B05}"/>
    <hyperlink ref="I660" r:id="rId1940" xr:uid="{EEB5C95A-64B7-43AB-8C8A-C016B7C32CAE}"/>
    <hyperlink ref="J660" r:id="rId1941" xr:uid="{14A20538-B9B7-4F9A-B880-C8F687D448EA}"/>
    <hyperlink ref="A661" r:id="rId1942" xr:uid="{8C0DA980-A2CD-44CF-A6F4-95EA2322D545}"/>
    <hyperlink ref="I661" r:id="rId1943" xr:uid="{A1E0130D-45DD-4FDA-8BA3-6655B6519DCB}"/>
    <hyperlink ref="J661" r:id="rId1944" xr:uid="{D6219EF4-A508-479F-9B96-163616FD1BB3}"/>
    <hyperlink ref="A662" r:id="rId1945" xr:uid="{4FFC2308-ABCC-43D9-B971-C7D411D4D00E}"/>
    <hyperlink ref="I662" r:id="rId1946" xr:uid="{2873B9F0-8A27-4D14-A93D-AFBACAFA9EF2}"/>
    <hyperlink ref="J662" r:id="rId1947" xr:uid="{EB67930C-CA14-45EF-9558-28906DB727A9}"/>
    <hyperlink ref="A663" r:id="rId1948" xr:uid="{D6FFD24A-86FB-4A0A-8B7E-F81D5E19C4A1}"/>
    <hyperlink ref="I663" r:id="rId1949" xr:uid="{4F893FEF-7EE4-40D8-9FF3-1757CD057EF9}"/>
    <hyperlink ref="J663" r:id="rId1950" xr:uid="{FC53604C-6ABA-484C-99B7-D25C734B845F}"/>
    <hyperlink ref="A664" r:id="rId1951" xr:uid="{381AE7BB-B082-401B-A03A-A2DC0B0B3A87}"/>
    <hyperlink ref="I664" r:id="rId1952" xr:uid="{1606BD4C-17BB-4649-8BA8-C6A8E4E461D8}"/>
    <hyperlink ref="J664" r:id="rId1953" xr:uid="{387EA46E-D56E-4757-B0B9-B30DF35669A7}"/>
    <hyperlink ref="A665" r:id="rId1954" xr:uid="{5D25C328-DA83-40EF-B54C-B4B684461583}"/>
    <hyperlink ref="I665" r:id="rId1955" xr:uid="{42C90B2C-5D66-46B0-9EEF-B35C58D1597D}"/>
    <hyperlink ref="J665" r:id="rId1956" xr:uid="{61EBB74F-23ED-49DA-AF61-8CBA9822CA95}"/>
    <hyperlink ref="A666" r:id="rId1957" xr:uid="{F614EAEB-8EE8-4F53-84B5-D4CD384CFE44}"/>
    <hyperlink ref="I666" r:id="rId1958" xr:uid="{DC057E06-24AB-4925-B93D-EACA919077AD}"/>
    <hyperlink ref="J666" r:id="rId1959" xr:uid="{0F764EAB-6BA7-47BA-BE68-A7A2AAAFDD11}"/>
    <hyperlink ref="A667" r:id="rId1960" xr:uid="{557EA019-DFF3-4055-972A-8C2E71E58022}"/>
    <hyperlink ref="I667" r:id="rId1961" xr:uid="{D9684DFA-E076-4E76-ACA8-AACD80DFC278}"/>
    <hyperlink ref="J667" r:id="rId1962" xr:uid="{E91EFC09-5B6E-496A-A61D-620D87E39330}"/>
    <hyperlink ref="A668" r:id="rId1963" xr:uid="{5D13FF73-C330-4BDD-8C44-4CAE094D0AC4}"/>
    <hyperlink ref="I668" r:id="rId1964" xr:uid="{E9DDAACD-95C1-421E-B677-3E17224B885F}"/>
    <hyperlink ref="J668" r:id="rId1965" xr:uid="{1B488D26-A231-46A5-94EA-C79FE39F1494}"/>
    <hyperlink ref="A669" r:id="rId1966" xr:uid="{D32F5413-DC6E-4463-B2E1-C24E80A77288}"/>
    <hyperlink ref="I669" r:id="rId1967" xr:uid="{0431461A-1303-4AEB-A65D-707ABDE2E44F}"/>
    <hyperlink ref="J669" r:id="rId1968" xr:uid="{E99BBCC0-EDDA-4E71-A6E8-D90E9EFED5A6}"/>
    <hyperlink ref="A670" r:id="rId1969" xr:uid="{B7D10CE6-B26D-43EB-AF81-4B5DA555BF8A}"/>
    <hyperlink ref="I670" r:id="rId1970" xr:uid="{D4078151-37A1-48C8-A626-1824367E86E0}"/>
    <hyperlink ref="J670" r:id="rId1971" xr:uid="{69EF816A-5556-4032-9589-8AB39DD8D03E}"/>
    <hyperlink ref="A671" r:id="rId1972" xr:uid="{2D1715E3-FCB3-4E9A-B1EE-3B06430B9872}"/>
    <hyperlink ref="I671" r:id="rId1973" xr:uid="{6A974583-6E5C-4372-8418-C5A8F944A1FC}"/>
    <hyperlink ref="J671" r:id="rId1974" xr:uid="{886263D2-A921-459A-A7B5-13D0E506681A}"/>
    <hyperlink ref="A672" r:id="rId1975" xr:uid="{B7CF2DD3-8C00-4D0F-A236-BCC9172AFCDB}"/>
    <hyperlink ref="I672" r:id="rId1976" xr:uid="{586E72B3-C312-49DA-ABED-8D7EC292FDCD}"/>
    <hyperlink ref="J672" r:id="rId1977" xr:uid="{076135C7-1EB7-46A7-A508-71BFA1A8D7AA}"/>
    <hyperlink ref="A673" r:id="rId1978" xr:uid="{DE87B62A-0BC6-472B-9AFB-E2617F95F4F7}"/>
    <hyperlink ref="I673" r:id="rId1979" xr:uid="{C1097843-BDEF-4C93-A6E2-341DDDBF8130}"/>
    <hyperlink ref="J673" r:id="rId1980" xr:uid="{6500C69B-C320-44EB-9024-D9A4019DB405}"/>
    <hyperlink ref="A674" r:id="rId1981" xr:uid="{DFC3E488-49BF-4F3A-835C-6FD7DD850F94}"/>
    <hyperlink ref="I674" r:id="rId1982" xr:uid="{7B501C76-B496-471D-8246-C4DBB6B25E18}"/>
    <hyperlink ref="J674" r:id="rId1983" xr:uid="{B0A136AA-EA63-4580-B56E-C8D9A142B6E1}"/>
    <hyperlink ref="A675" r:id="rId1984" xr:uid="{3D46C215-B5BD-4E9A-942F-124FAE1BA5FF}"/>
    <hyperlink ref="I675" r:id="rId1985" xr:uid="{31241CD4-6FBD-40C3-ACFA-3745A91C8BD8}"/>
    <hyperlink ref="J675" r:id="rId1986" xr:uid="{91078A15-7EA9-4332-956D-BE2BBEDF6C96}"/>
    <hyperlink ref="A676" r:id="rId1987" xr:uid="{E40A5AB7-0AD8-44FC-9769-1A4EF76BE2E0}"/>
    <hyperlink ref="J676" r:id="rId1988" xr:uid="{BCE726AA-FB04-4BAF-8548-AE7131F6B6F0}"/>
    <hyperlink ref="A677" r:id="rId1989" xr:uid="{C05CB770-F0DA-44D8-9318-6DEDFBC27CC2}"/>
    <hyperlink ref="I677" r:id="rId1990" xr:uid="{B058400D-71E4-4F55-B064-FBCF2C2813AA}"/>
    <hyperlink ref="J677" r:id="rId1991" xr:uid="{8E235965-BEA2-489F-9427-D49E50D60942}"/>
    <hyperlink ref="A678" r:id="rId1992" xr:uid="{FBB7119B-A6F3-4621-B523-F102548451B7}"/>
    <hyperlink ref="I678" r:id="rId1993" xr:uid="{720B82AA-64F7-478D-97F9-D5352040D929}"/>
    <hyperlink ref="J678" r:id="rId1994" xr:uid="{AC3D93A8-1B27-4555-B579-E8B5DC9FAD1F}"/>
    <hyperlink ref="A679" r:id="rId1995" xr:uid="{0D03CF77-A39B-4684-8016-98246D14C849}"/>
    <hyperlink ref="I679" r:id="rId1996" xr:uid="{A94C12E3-8F20-414C-AE6E-E1D716B71719}"/>
    <hyperlink ref="J679" r:id="rId1997" xr:uid="{CE9887F9-303D-4AF2-A2AB-EA2682A52A17}"/>
    <hyperlink ref="A680" r:id="rId1998" xr:uid="{82E8BEAA-382E-4023-B9FD-3EBA8C9426E5}"/>
    <hyperlink ref="I680" r:id="rId1999" xr:uid="{000E3B23-FC86-4560-B72E-80CFAC3D0FF2}"/>
    <hyperlink ref="J680" r:id="rId2000" xr:uid="{B5CC6532-3912-442E-8072-5FEA59DB8844}"/>
    <hyperlink ref="A681" r:id="rId2001" xr:uid="{05D43BF1-B95B-445D-A2A4-9F8CF9D3E705}"/>
    <hyperlink ref="I681" r:id="rId2002" xr:uid="{4042FADE-E22E-4292-875D-1A9AA7BFCFBB}"/>
    <hyperlink ref="J681" r:id="rId2003" xr:uid="{E40F622D-54EC-4AE6-B825-4ED79E8A377F}"/>
    <hyperlink ref="A682" r:id="rId2004" xr:uid="{7C3C2355-C2D6-4D04-B2B1-9C0A5E856D02}"/>
    <hyperlink ref="I682" r:id="rId2005" xr:uid="{26E2A0DD-2E7E-4503-99FC-597202ACF280}"/>
    <hyperlink ref="J682" r:id="rId2006" xr:uid="{9CF17554-94CE-4FB3-8B84-F58241D5C03C}"/>
    <hyperlink ref="A683" r:id="rId2007" xr:uid="{684F8987-2138-49BD-B6A3-BEBD81F04616}"/>
    <hyperlink ref="I683" r:id="rId2008" xr:uid="{FC3F697D-07D2-42D9-94D3-02E4B83C13E8}"/>
    <hyperlink ref="J683" r:id="rId2009" xr:uid="{BBDA9C97-9D2E-4EF9-B1BD-A5E5813BB984}"/>
    <hyperlink ref="A684" r:id="rId2010" xr:uid="{E6BC8B07-B572-48C2-A01B-600DEA68E07B}"/>
    <hyperlink ref="I684" r:id="rId2011" xr:uid="{AE8DC54B-188F-4A87-BCA7-114E25769DA3}"/>
    <hyperlink ref="J684" r:id="rId2012" xr:uid="{044DCA87-6BB6-4FA0-A857-18C276595A23}"/>
    <hyperlink ref="A685" r:id="rId2013" xr:uid="{A97A442C-4EEF-4F41-8AB6-1236C38B8E76}"/>
    <hyperlink ref="I685" r:id="rId2014" xr:uid="{97872829-FFED-4E29-AB2E-33F1017ED671}"/>
    <hyperlink ref="J685" r:id="rId2015" xr:uid="{965FA785-BFFD-414E-B320-DA124E707703}"/>
    <hyperlink ref="A686" r:id="rId2016" xr:uid="{FF58A35C-D50F-4FE0-9B2B-D072DF3ADEA3}"/>
    <hyperlink ref="I686" r:id="rId2017" xr:uid="{03C6445A-F4C0-47CF-AA3F-9A188A9923AA}"/>
    <hyperlink ref="J686" r:id="rId2018" xr:uid="{C37E6091-284D-43BF-A733-3A63450514FD}"/>
    <hyperlink ref="A687" r:id="rId2019" xr:uid="{61FAA341-B642-4AAC-B7F4-7DF774648693}"/>
    <hyperlink ref="I687" r:id="rId2020" xr:uid="{7DC7843D-3B7E-4D6F-91E9-8FEC245A4AE3}"/>
    <hyperlink ref="J687" r:id="rId2021" xr:uid="{7A2B7407-D1E5-4123-8A1E-5CE88312872B}"/>
    <hyperlink ref="A688" r:id="rId2022" xr:uid="{A188A2CA-5CA1-4FA0-98F4-05DD2622BA72}"/>
    <hyperlink ref="I688" r:id="rId2023" xr:uid="{025FE69E-8FFF-4C70-A0D3-564D3A494E47}"/>
    <hyperlink ref="J688" r:id="rId2024" xr:uid="{8C7C9396-645A-4BAD-8F41-0A1D3523E5AC}"/>
    <hyperlink ref="A689" r:id="rId2025" xr:uid="{6528848D-4F8C-405A-8D40-7D60DE14DA92}"/>
    <hyperlink ref="I689" r:id="rId2026" xr:uid="{CD02F334-B3B8-4537-8D28-9379C075DD5D}"/>
    <hyperlink ref="J689" r:id="rId2027" xr:uid="{19B59C91-116B-4C01-B677-771ACE922420}"/>
    <hyperlink ref="A690" r:id="rId2028" xr:uid="{336D43DD-F3B5-4437-8EE7-28D69E6731C6}"/>
    <hyperlink ref="I690" r:id="rId2029" xr:uid="{7F25FEAF-649B-4B17-A3F2-4E55EA3F0F5F}"/>
    <hyperlink ref="J690" r:id="rId2030" xr:uid="{D436536F-B712-43F0-8100-330A23E85DE1}"/>
    <hyperlink ref="A691" r:id="rId2031" xr:uid="{E79B2583-7BFE-48E7-B7A0-0362853F87E8}"/>
    <hyperlink ref="I691" r:id="rId2032" xr:uid="{96CC1F2C-DE79-44BB-B23A-BD41248A155E}"/>
    <hyperlink ref="J691" r:id="rId2033" xr:uid="{CE1D7759-BA03-4CC9-B1CA-489E20D5761A}"/>
    <hyperlink ref="A692" r:id="rId2034" xr:uid="{D3E00025-97ED-45F1-9493-D681A7EBB67D}"/>
    <hyperlink ref="I692" r:id="rId2035" xr:uid="{F2773009-C3BC-425D-A486-3BFFD7FABECC}"/>
    <hyperlink ref="J692" r:id="rId2036" xr:uid="{FE3856BF-2446-47A2-9CE2-A097B1FA218C}"/>
    <hyperlink ref="A693" r:id="rId2037" xr:uid="{A9EFC5FA-7A57-47A4-9F3B-04E2F53F474F}"/>
    <hyperlink ref="J693" r:id="rId2038" xr:uid="{D4E76EF4-3C65-4CA7-95C8-E141C24613EA}"/>
    <hyperlink ref="A694" r:id="rId2039" xr:uid="{B9FA847B-9705-456C-AAB7-BF2C4A480335}"/>
    <hyperlink ref="I694" r:id="rId2040" xr:uid="{F215CCEC-12BC-4525-B61D-C8B829D4E60D}"/>
    <hyperlink ref="J694" r:id="rId2041" xr:uid="{7062A7E7-C841-4E63-A89D-F683902972EE}"/>
    <hyperlink ref="A695" r:id="rId2042" xr:uid="{FCE7C8BD-B207-48EF-AE83-2E21FFD75522}"/>
    <hyperlink ref="I695" r:id="rId2043" xr:uid="{ECB64DCC-0E65-4875-8E92-F32F09520A4F}"/>
    <hyperlink ref="J695" r:id="rId2044" xr:uid="{6B67BBA3-675B-4CB9-8A95-FEB4D781AC35}"/>
    <hyperlink ref="A696" r:id="rId2045" xr:uid="{BC1FFD8C-E095-4275-9B42-CE01BD4165B6}"/>
    <hyperlink ref="I696" r:id="rId2046" xr:uid="{0E3DFFE8-0D5A-4AB8-B92C-0AF8DA639600}"/>
    <hyperlink ref="J696" r:id="rId2047" xr:uid="{80EA1019-0520-4DB2-BE73-AB840C688D5A}"/>
    <hyperlink ref="A697" r:id="rId2048" xr:uid="{BD66A291-C39D-40ED-8AB1-CA1DD49DFEC9}"/>
    <hyperlink ref="I697" r:id="rId2049" xr:uid="{CF0AE66E-1D54-4005-A672-BC22EE91BB5C}"/>
    <hyperlink ref="J697" r:id="rId2050" xr:uid="{2DE40876-2635-4767-A8D7-A86EEC919051}"/>
    <hyperlink ref="A698" r:id="rId2051" xr:uid="{495B56FF-6A9F-4C76-8D88-7F319769EAF1}"/>
    <hyperlink ref="I698" r:id="rId2052" xr:uid="{4A66C3A7-48D9-4E1B-A6E1-9A87CE6EF8C9}"/>
    <hyperlink ref="J698" r:id="rId2053" xr:uid="{866091D6-51EE-4C7F-A7B8-1601CF3B17DD}"/>
    <hyperlink ref="A699" r:id="rId2054" xr:uid="{D58D7997-588C-40ED-8998-E130691563D3}"/>
    <hyperlink ref="I699" r:id="rId2055" xr:uid="{789CBA85-EBD6-4119-A4E4-E0EBDE5956EC}"/>
    <hyperlink ref="J699" r:id="rId2056" xr:uid="{0D331660-C401-47EC-852E-8E7328BB5C2D}"/>
    <hyperlink ref="A700" r:id="rId2057" xr:uid="{7CA8A83B-49CE-4C83-8938-00DF5D434210}"/>
    <hyperlink ref="I700" r:id="rId2058" xr:uid="{86BAA8B5-EE5A-4ABF-A5C2-0273EDEC088D}"/>
    <hyperlink ref="J700" r:id="rId2059" xr:uid="{FB1325C6-8B62-425A-A666-96F729D48309}"/>
    <hyperlink ref="A701" r:id="rId2060" xr:uid="{2E60E3A1-6A5B-4530-903D-0C5049AF2106}"/>
    <hyperlink ref="I701" r:id="rId2061" xr:uid="{F0833E4A-796D-4806-9448-A85C71BCB0E4}"/>
    <hyperlink ref="J701" r:id="rId2062" xr:uid="{8C3F1BA6-BDDA-46F7-BF45-27B6D39AD578}"/>
    <hyperlink ref="A702" r:id="rId2063" xr:uid="{9B314875-94D6-44A8-B49E-80C086A96246}"/>
    <hyperlink ref="I702" r:id="rId2064" xr:uid="{ACAF5AED-7F0B-4513-9070-B08A668B667B}"/>
    <hyperlink ref="J702" r:id="rId2065" xr:uid="{026343A8-9D0A-40B8-8A09-85703336D619}"/>
    <hyperlink ref="A703" r:id="rId2066" xr:uid="{3AD17F87-64A1-4899-B12B-ED1FC9AC3E83}"/>
    <hyperlink ref="I703" r:id="rId2067" xr:uid="{F22D7A40-FFA3-4F13-973A-4880ADB26117}"/>
    <hyperlink ref="J703" r:id="rId2068" xr:uid="{0FFEF714-6E1B-4C84-A9D8-ED9F03C92E0E}"/>
    <hyperlink ref="A704" r:id="rId2069" xr:uid="{BC15A859-EDF5-417B-9D8E-CE681E26021A}"/>
    <hyperlink ref="I704" r:id="rId2070" xr:uid="{D72653C8-9082-459F-AAE7-32B4BD4C8345}"/>
    <hyperlink ref="J704" r:id="rId2071" xr:uid="{4044D6B3-8D75-4D59-8DAC-4C835A546BCA}"/>
    <hyperlink ref="A705" r:id="rId2072" xr:uid="{AF0B010B-F996-4A63-AC29-64EE6FC81E51}"/>
    <hyperlink ref="I705" r:id="rId2073" xr:uid="{948E7869-4650-4D55-9F00-65D69FCE5D20}"/>
    <hyperlink ref="J705" r:id="rId2074" xr:uid="{82EFEB53-19EA-45CC-8AF7-373864181A2C}"/>
    <hyperlink ref="A706" r:id="rId2075" xr:uid="{73E1D23E-1AAC-4EBA-A56A-905C193F21ED}"/>
    <hyperlink ref="I706" r:id="rId2076" xr:uid="{2DFED1D2-6326-4D31-B8CE-BCA915FBCDD6}"/>
    <hyperlink ref="J706" r:id="rId2077" xr:uid="{E9230907-A6A6-4ECD-B507-D14A9E228F5B}"/>
    <hyperlink ref="A707" r:id="rId2078" xr:uid="{E8E885D7-FC7A-49E7-A4D8-0090B0D6A912}"/>
    <hyperlink ref="I707" r:id="rId2079" xr:uid="{92CB1416-7056-4B6B-A8A6-111A2F41E191}"/>
    <hyperlink ref="J707" r:id="rId2080" xr:uid="{E0C19873-7987-4AEB-827A-4F7273C508FD}"/>
    <hyperlink ref="A708" r:id="rId2081" xr:uid="{280D076C-4DB8-4077-AAF1-692DA864E3C3}"/>
    <hyperlink ref="I708" r:id="rId2082" xr:uid="{C3FA6378-62D7-47F8-A112-F899A208FF98}"/>
    <hyperlink ref="J708" r:id="rId2083" xr:uid="{20D548AC-F712-455A-A130-62B285A4CD25}"/>
    <hyperlink ref="A709" r:id="rId2084" xr:uid="{9017D840-6338-49F7-8344-751E3AED0169}"/>
    <hyperlink ref="I709" r:id="rId2085" xr:uid="{28600F16-AE1A-4D0D-BE9B-943ED1E8AF5D}"/>
    <hyperlink ref="J709" r:id="rId2086" xr:uid="{870D16E4-0C53-49ED-8C79-CD20CD2D4F57}"/>
    <hyperlink ref="A710" r:id="rId2087" xr:uid="{D966780F-31A0-47DB-9C61-2C9B24F6EA2E}"/>
    <hyperlink ref="I710" r:id="rId2088" xr:uid="{17E50499-E983-4949-B66A-AD7E1A7F7675}"/>
    <hyperlink ref="J710" r:id="rId2089" xr:uid="{1072908A-DCB1-4AD3-912F-8BC74A6AB6A7}"/>
    <hyperlink ref="A711" r:id="rId2090" xr:uid="{F92FF909-BCC0-40BC-AC02-4103B69D09FF}"/>
    <hyperlink ref="I711" r:id="rId2091" xr:uid="{566683C9-47AA-4D05-BCBA-117F8F930880}"/>
    <hyperlink ref="J711" r:id="rId2092" xr:uid="{799BEFF3-5BEA-4164-9B5D-DBCB840E537A}"/>
    <hyperlink ref="A712" r:id="rId2093" xr:uid="{1219619B-C309-4FB9-8AE9-B75AEC2E4B9D}"/>
    <hyperlink ref="I712" r:id="rId2094" xr:uid="{AC5EC37B-45EB-489F-A311-DEFE0EA5CD74}"/>
    <hyperlink ref="J712" r:id="rId2095" xr:uid="{FF1816FA-0ACE-42C6-8538-CDDDFDFD6171}"/>
    <hyperlink ref="A713" r:id="rId2096" xr:uid="{7F7E7989-AD96-4939-BB84-FEB975B9FD8C}"/>
    <hyperlink ref="J713" r:id="rId2097" xr:uid="{FA99807C-4282-488B-8841-545AAF485DE3}"/>
    <hyperlink ref="A714" r:id="rId2098" xr:uid="{0DC52575-F4D9-4CCA-8AB4-E3ECED9D427C}"/>
    <hyperlink ref="I714" r:id="rId2099" xr:uid="{0ABE66BB-5D90-42E0-A29F-D39129395E17}"/>
    <hyperlink ref="J714" r:id="rId2100" xr:uid="{7139E732-B319-40F0-9B8E-2C74709199B4}"/>
    <hyperlink ref="A715" r:id="rId2101" xr:uid="{392E93CC-5FD6-4DF6-B603-2ABE2181D6DC}"/>
    <hyperlink ref="I715" r:id="rId2102" xr:uid="{1DF2497C-426B-4A32-8AE3-D53D51D1084C}"/>
    <hyperlink ref="J715" r:id="rId2103" xr:uid="{7017275C-3A5E-4B2C-AA8D-6BD448B0E8C4}"/>
    <hyperlink ref="A716" r:id="rId2104" xr:uid="{3457C92B-402C-4B98-8D9A-0D0B9363B6D4}"/>
    <hyperlink ref="I716" r:id="rId2105" xr:uid="{CC322D48-B05B-4209-BFB4-349B00470E63}"/>
    <hyperlink ref="J716" r:id="rId2106" xr:uid="{4F0F3643-2631-4C77-BFF0-19E328C8BD5A}"/>
    <hyperlink ref="A717" r:id="rId2107" xr:uid="{DFD6E258-2588-48F1-A09F-9D72430447F3}"/>
    <hyperlink ref="I717" r:id="rId2108" xr:uid="{E5E01AAC-1C60-475C-8EB9-2D87F0B69D22}"/>
    <hyperlink ref="J717" r:id="rId2109" xr:uid="{D46BBE3D-7280-419B-A774-36CF69635FC6}"/>
    <hyperlink ref="A718" r:id="rId2110" xr:uid="{2C089912-0F12-4A72-99B7-21ABCDD1625C}"/>
    <hyperlink ref="I718" r:id="rId2111" xr:uid="{9F81173D-C9B1-43DB-874E-40B3AC5A4527}"/>
    <hyperlink ref="J718" r:id="rId2112" xr:uid="{48D11EAE-B226-47BE-821E-1D78D8AD5C0F}"/>
    <hyperlink ref="A719" r:id="rId2113" xr:uid="{94753236-C75C-4383-A757-369E75993989}"/>
    <hyperlink ref="I719" r:id="rId2114" xr:uid="{842ECC3D-D46D-401E-8FB9-DAC03BE44975}"/>
    <hyperlink ref="J719" r:id="rId2115" xr:uid="{D6D67D85-012C-424E-BCD5-3AAEDA5A4514}"/>
    <hyperlink ref="A720" r:id="rId2116" xr:uid="{0CE2ECD7-716F-406E-8B53-4C645729362D}"/>
    <hyperlink ref="I720" r:id="rId2117" xr:uid="{2072ED46-9F94-4DE7-B999-902850253B87}"/>
    <hyperlink ref="J720" r:id="rId2118" xr:uid="{EA4B594B-0F40-4EC9-9059-FA0B48E16853}"/>
    <hyperlink ref="A721" r:id="rId2119" xr:uid="{2FBA5ED9-DB01-4A80-AE37-B570300CDD04}"/>
    <hyperlink ref="I721" r:id="rId2120" xr:uid="{C30F3466-C59F-4BB6-A21F-1768A524FA62}"/>
    <hyperlink ref="J721" r:id="rId2121" xr:uid="{F451069F-D228-416B-8B40-E7095D489477}"/>
    <hyperlink ref="A722" r:id="rId2122" xr:uid="{5C954569-C102-42CB-BA7B-09ADDCA001A1}"/>
    <hyperlink ref="I722" r:id="rId2123" xr:uid="{FF2B2D1C-261B-4297-B34C-956C6C78F494}"/>
    <hyperlink ref="J722" r:id="rId2124" xr:uid="{A36144CE-6306-4400-91F6-08A50D3EEFAF}"/>
    <hyperlink ref="A723" r:id="rId2125" xr:uid="{43439EA3-1F58-4534-BB70-14B2A4E211C6}"/>
    <hyperlink ref="I723" r:id="rId2126" xr:uid="{3EB96707-B005-45D1-BF41-A658352BF939}"/>
    <hyperlink ref="J723" r:id="rId2127" xr:uid="{EF95A024-9500-4703-955C-4C693154971F}"/>
    <hyperlink ref="A724" r:id="rId2128" xr:uid="{E0501844-6826-4FCC-A996-2747A682F7C2}"/>
    <hyperlink ref="I724" r:id="rId2129" xr:uid="{1A82E8CE-97C2-4275-BBBE-1AEA4DAA6468}"/>
    <hyperlink ref="J724" r:id="rId2130" xr:uid="{B4C063CB-525C-4EC5-A1FB-1DC31AF9D524}"/>
    <hyperlink ref="A725" r:id="rId2131" xr:uid="{02CEE4BD-E850-40AB-8987-B3D9D9E30607}"/>
    <hyperlink ref="I725" r:id="rId2132" xr:uid="{E95F6DC3-A190-42E9-9C98-ABFD9F65660F}"/>
    <hyperlink ref="J725" r:id="rId2133" xr:uid="{50FE5A4E-47C0-4CC9-82E2-857B79EC171B}"/>
    <hyperlink ref="A726" r:id="rId2134" xr:uid="{73E9B301-1CF0-46FA-8F96-488F0AD35750}"/>
    <hyperlink ref="I726" r:id="rId2135" xr:uid="{D205DF0D-4435-4D62-92D8-FCC6A5375544}"/>
    <hyperlink ref="J726" r:id="rId2136" xr:uid="{7FF76A1A-1462-4205-88D3-1320064320B7}"/>
    <hyperlink ref="A727" r:id="rId2137" xr:uid="{7E340984-FB7B-41EF-B6BE-D120CBA2BE11}"/>
    <hyperlink ref="I727" r:id="rId2138" xr:uid="{EACE1C58-44AD-4401-BFAD-40475AAD0F71}"/>
    <hyperlink ref="J727" r:id="rId2139" xr:uid="{C201A96E-9F43-4BB2-902A-9EC09D9EB3AB}"/>
    <hyperlink ref="A728" r:id="rId2140" xr:uid="{2AD8FE7D-C3C8-4713-9526-DFE08665A410}"/>
    <hyperlink ref="J728" r:id="rId2141" xr:uid="{7DF7ACC6-B737-487A-BC5B-C1780BD3B34B}"/>
    <hyperlink ref="A729" r:id="rId2142" xr:uid="{1FF0D5B2-C3DB-4C7B-95CE-77DEFCB24CB5}"/>
    <hyperlink ref="I729" r:id="rId2143" xr:uid="{FA3BA656-AF5A-464F-8C27-2CF0AB55558B}"/>
    <hyperlink ref="J729" r:id="rId2144" xr:uid="{59F3BA0D-4C73-4172-96C6-D0691C0AD6DD}"/>
    <hyperlink ref="A730" r:id="rId2145" xr:uid="{BE90A228-ADC3-4D62-AEFA-742B59551181}"/>
    <hyperlink ref="I730" r:id="rId2146" xr:uid="{5215A061-C11F-4FD2-8D86-17A89CACF0DD}"/>
    <hyperlink ref="J730" r:id="rId2147" xr:uid="{BC170897-348E-4834-81D9-665B1B3DA5C8}"/>
    <hyperlink ref="A731" r:id="rId2148" xr:uid="{FBDA5DF3-7EE0-4BEB-8C71-67596E642FCD}"/>
    <hyperlink ref="I731" r:id="rId2149" xr:uid="{20637B1B-9BF1-4D30-B047-5A1954D12489}"/>
    <hyperlink ref="J731" r:id="rId2150" xr:uid="{5D68171A-494B-4EE8-BCA7-FD4730DC0AD5}"/>
    <hyperlink ref="A732" r:id="rId2151" xr:uid="{6F8782CE-C382-40A4-89EC-D57E21F404FD}"/>
    <hyperlink ref="I732" r:id="rId2152" xr:uid="{18E0F68D-8665-48A8-8717-0EB5281793C9}"/>
    <hyperlink ref="J732" r:id="rId2153" xr:uid="{75A3B109-BA0A-4FA6-BE44-B34B9A18BC71}"/>
    <hyperlink ref="A733" r:id="rId2154" xr:uid="{CDDC76EC-F594-4CF0-B591-F41FECF851E7}"/>
    <hyperlink ref="I733" r:id="rId2155" xr:uid="{AC1582D4-5112-4EBB-B423-B0C60413AFE0}"/>
    <hyperlink ref="J733" r:id="rId2156" xr:uid="{704CA6D3-9372-4ADF-9315-670CB54DF3E6}"/>
    <hyperlink ref="A734" r:id="rId2157" xr:uid="{74F30CB1-4101-4CAB-AAC3-21EA7D879369}"/>
    <hyperlink ref="I734" r:id="rId2158" xr:uid="{99CF1D42-81D4-4C7C-98A7-1929B2D68AF8}"/>
    <hyperlink ref="J734" r:id="rId2159" xr:uid="{0285866D-2740-484C-AC08-11A4055BE94E}"/>
    <hyperlink ref="A735" r:id="rId2160" xr:uid="{9FCACD93-00EE-4518-BBD5-02077E332983}"/>
    <hyperlink ref="I735" r:id="rId2161" xr:uid="{4117C1DE-A9D8-4DB9-B206-70F631A98781}"/>
    <hyperlink ref="J735" r:id="rId2162" xr:uid="{0E10D479-C7D3-4D28-A8D2-F3FC29CD3F0B}"/>
    <hyperlink ref="A736" r:id="rId2163" xr:uid="{B48C232D-C1A1-4FB7-8FF6-B1F71F722257}"/>
    <hyperlink ref="I736" r:id="rId2164" xr:uid="{E8DB736A-707F-422B-8AE3-A4FE2E5DC894}"/>
    <hyperlink ref="J736" r:id="rId2165" xr:uid="{4EF532BE-4126-4C10-8F01-94383AB01DCA}"/>
    <hyperlink ref="A737" r:id="rId2166" xr:uid="{1DDDBCAC-473A-4CD9-96E4-B7C548359198}"/>
    <hyperlink ref="I737" r:id="rId2167" xr:uid="{A2D2138C-9B5A-4D0C-B08C-1F6FE3ACBA6F}"/>
    <hyperlink ref="J737" r:id="rId2168" xr:uid="{428DE09D-413A-4EE1-A433-6443545C22B0}"/>
    <hyperlink ref="A738" r:id="rId2169" xr:uid="{37218A31-2341-4BAF-BB31-E4D19E9AE564}"/>
    <hyperlink ref="I738" r:id="rId2170" xr:uid="{027B8158-9EF7-45D7-B714-8FD91F460C78}"/>
    <hyperlink ref="J738" r:id="rId2171" xr:uid="{465E0590-F549-4A76-BD02-93B4CDAB3141}"/>
    <hyperlink ref="A739" r:id="rId2172" xr:uid="{9ED8B01F-F830-49E3-9192-793D5858D0CF}"/>
    <hyperlink ref="I739" r:id="rId2173" xr:uid="{7D7A6F68-4B17-479E-9E77-0DF9D03CA06E}"/>
    <hyperlink ref="J739" r:id="rId2174" xr:uid="{7FB0A066-3951-4C3E-B8D4-0CF86E434D25}"/>
    <hyperlink ref="A740" r:id="rId2175" xr:uid="{43B8F7C8-04C7-48F9-8797-3401FA42BD53}"/>
    <hyperlink ref="I740" r:id="rId2176" xr:uid="{F928A931-D504-4F74-A5DE-30456579A5A7}"/>
    <hyperlink ref="J740" r:id="rId2177" xr:uid="{0DBC967C-FC90-40D2-82D7-6C9B9CAEEA55}"/>
    <hyperlink ref="A741" r:id="rId2178" xr:uid="{5F735D1E-5682-4FB9-916E-D5D225AA026B}"/>
    <hyperlink ref="I741" r:id="rId2179" xr:uid="{D9D0EA48-9DBB-47D8-A1E9-0D6FC8C64BA9}"/>
    <hyperlink ref="J741" r:id="rId2180" xr:uid="{B17D5445-B074-4B50-9D34-3A4A4DEB91C5}"/>
    <hyperlink ref="A742" r:id="rId2181" xr:uid="{D42E3264-A593-4A00-A78A-443EC3F5BFF5}"/>
    <hyperlink ref="I742" r:id="rId2182" xr:uid="{48981B6D-41AA-48CB-92E0-9EFE8C65D2E9}"/>
    <hyperlink ref="J742" r:id="rId2183" xr:uid="{BB0AA6F4-C190-4D38-BB7D-2D4DBB1B4172}"/>
    <hyperlink ref="A743" r:id="rId2184" xr:uid="{8DE8D975-860C-40A9-9FE2-5E455A8FC132}"/>
    <hyperlink ref="I743" r:id="rId2185" xr:uid="{5799FC64-F2B5-4A30-AA82-D07916EAE59C}"/>
    <hyperlink ref="J743" r:id="rId2186" xr:uid="{E2E5566A-5538-4F22-9138-2E1676F58323}"/>
    <hyperlink ref="A744" r:id="rId2187" xr:uid="{A30C2DF4-1F8D-417E-BBD9-A0415AF50221}"/>
    <hyperlink ref="I744" r:id="rId2188" xr:uid="{582298CB-B2CB-49C6-8220-F760B231DC58}"/>
    <hyperlink ref="J744" r:id="rId2189" xr:uid="{81350D9F-BB62-4B06-81B5-2FD2E44B95CB}"/>
    <hyperlink ref="A745" r:id="rId2190" xr:uid="{FDF59D95-8D49-4464-89D4-3C5088BD7CE4}"/>
    <hyperlink ref="I745" r:id="rId2191" xr:uid="{442B78BB-1A6C-4C12-BCE3-2B6658C5CF64}"/>
    <hyperlink ref="J745" r:id="rId2192" xr:uid="{7CE9B3D3-FCF4-43DD-8ED6-EEC62FDF033B}"/>
    <hyperlink ref="A746" r:id="rId2193" xr:uid="{C0453C20-9DF7-4132-81A7-2B3CF303052B}"/>
    <hyperlink ref="I746" r:id="rId2194" xr:uid="{8DB2FCB4-2427-4AD6-B750-63BFBBA1393A}"/>
    <hyperlink ref="J746" r:id="rId2195" xr:uid="{AEEF1036-3BD9-4D60-9E13-AC59D282B301}"/>
    <hyperlink ref="A747" r:id="rId2196" xr:uid="{12822FDD-4A47-402E-8ECB-655CB3032A4D}"/>
    <hyperlink ref="I747" r:id="rId2197" xr:uid="{E14B0BBC-7DB8-465B-B28A-95D13EE619BD}"/>
    <hyperlink ref="J747" r:id="rId2198" xr:uid="{3D17CBA3-BDDB-40FD-B13E-3CD6740116C8}"/>
    <hyperlink ref="A748" r:id="rId2199" xr:uid="{AE472872-C46B-40F1-8148-5DE584FA480C}"/>
    <hyperlink ref="I748" r:id="rId2200" xr:uid="{BED29FCE-71EE-4F02-B7DC-E2775004F882}"/>
    <hyperlink ref="J748" r:id="rId2201" xr:uid="{C5310B38-F9D7-4CDF-91CE-001B9EDB86E2}"/>
    <hyperlink ref="A749" r:id="rId2202" xr:uid="{88CEC2E6-7298-4258-A865-B75A394916AB}"/>
    <hyperlink ref="I749" r:id="rId2203" xr:uid="{F42C21CA-989D-4AA9-BB8D-2807D965F483}"/>
    <hyperlink ref="J749" r:id="rId2204" xr:uid="{30171100-D305-479F-994F-5C1B4D68050D}"/>
    <hyperlink ref="A750" r:id="rId2205" xr:uid="{686E9C22-B125-4113-B112-058CC04575A7}"/>
    <hyperlink ref="I750" r:id="rId2206" xr:uid="{5F17CF39-4235-4AC5-92B4-E10D476C5B95}"/>
    <hyperlink ref="J750" r:id="rId2207" xr:uid="{80C73116-5D52-4724-960D-4005F6A82C72}"/>
    <hyperlink ref="A751" r:id="rId2208" xr:uid="{25BF49AE-92BC-4728-BF2E-87717BBB2785}"/>
    <hyperlink ref="I751" r:id="rId2209" xr:uid="{BD19C05D-82CF-4113-889D-C7A94A62571D}"/>
    <hyperlink ref="J751" r:id="rId2210" xr:uid="{F49275A5-6832-4FF2-900A-483B6941913E}"/>
    <hyperlink ref="A752" r:id="rId2211" xr:uid="{873AEB9E-6523-48A8-B641-5E9EC8F314CD}"/>
    <hyperlink ref="I752" r:id="rId2212" xr:uid="{706C9FA4-4E03-46EF-9EAD-D369508BD08B}"/>
    <hyperlink ref="J752" r:id="rId2213" xr:uid="{738C55FC-875F-412B-A35E-E38DE04B946F}"/>
    <hyperlink ref="A753" r:id="rId2214" xr:uid="{D3468D8B-F766-477D-8623-8D79FC6333F3}"/>
    <hyperlink ref="I753" r:id="rId2215" xr:uid="{CCF58591-9478-490B-B4B9-448DC5CE63F5}"/>
    <hyperlink ref="J753" r:id="rId2216" xr:uid="{6459009F-4547-43A7-84B3-2936B8D2CE73}"/>
    <hyperlink ref="A754" r:id="rId2217" xr:uid="{94285A4C-C1BC-4BF4-94AB-D550F3AD6275}"/>
    <hyperlink ref="I754" r:id="rId2218" xr:uid="{4A2D3812-A407-46C3-BAA6-E4FA6C482E9F}"/>
    <hyperlink ref="J754" r:id="rId2219" xr:uid="{72C3540A-34A3-4FBC-95CB-12FBCFC0685B}"/>
    <hyperlink ref="A755" r:id="rId2220" xr:uid="{9306CB37-2872-4649-82FB-86921FF4A836}"/>
    <hyperlink ref="I755" r:id="rId2221" xr:uid="{33EE2627-4B46-4B1D-B75D-D10AFF6B67E2}"/>
    <hyperlink ref="J755" r:id="rId2222" xr:uid="{5D564F8A-14DE-4747-8D21-049201A7F48F}"/>
    <hyperlink ref="A756" r:id="rId2223" xr:uid="{C1AB049B-3EDB-46D0-AF0A-42628F817DB5}"/>
    <hyperlink ref="I756" r:id="rId2224" xr:uid="{274010DC-6AB5-483B-914D-BFD925BF5110}"/>
    <hyperlink ref="J756" r:id="rId2225" xr:uid="{1781C3D9-B58F-4346-B827-984B12579A29}"/>
    <hyperlink ref="A757" r:id="rId2226" xr:uid="{D143F96A-A0CE-4DAF-BE7F-7B180B799D7B}"/>
    <hyperlink ref="I757" r:id="rId2227" xr:uid="{6523B50F-CAFC-4F79-A586-EFBA11A37473}"/>
    <hyperlink ref="J757" r:id="rId2228" xr:uid="{B06670C5-73F2-4DA9-A0FF-4AD22DB0275F}"/>
    <hyperlink ref="A758" r:id="rId2229" xr:uid="{E477194B-33A0-41A8-B43E-2097DADB36D5}"/>
    <hyperlink ref="I758" r:id="rId2230" xr:uid="{2D1147BE-3DDB-4B12-B90F-D21B4A7B5F8E}"/>
    <hyperlink ref="J758" r:id="rId2231" xr:uid="{94843BAB-E4A6-4706-9280-A49BFDDC576E}"/>
    <hyperlink ref="A759" r:id="rId2232" xr:uid="{3C4C7285-FD85-4C8A-90C8-FB35028F8519}"/>
    <hyperlink ref="I759" r:id="rId2233" xr:uid="{01D86DA1-DF7D-412A-B0A6-A56AA24817DA}"/>
    <hyperlink ref="J759" r:id="rId2234" xr:uid="{0FE67FF9-BEC5-4BC2-8621-1B73C8D2210A}"/>
    <hyperlink ref="A760" r:id="rId2235" xr:uid="{072A60EF-A7FD-4EC0-808D-199059AFE6F2}"/>
    <hyperlink ref="I760" r:id="rId2236" xr:uid="{6614EE5F-883D-42E0-BFD1-E1A2F855C488}"/>
    <hyperlink ref="J760" r:id="rId2237" xr:uid="{0E6C6758-6628-4DFE-B28F-3D32CEE4A837}"/>
    <hyperlink ref="A761" r:id="rId2238" xr:uid="{61D2DB13-524A-4ED3-8410-DCED7A4F16EE}"/>
    <hyperlink ref="I761" r:id="rId2239" xr:uid="{A53A0AF6-B12D-4491-A351-240EE1EDB047}"/>
    <hyperlink ref="J761" r:id="rId2240" xr:uid="{B2AC52FA-2BBB-4D01-93A6-EEE4A5C797F2}"/>
    <hyperlink ref="A762" r:id="rId2241" xr:uid="{CBC9BEC0-1109-4C5A-93A3-551CA50EAAA0}"/>
    <hyperlink ref="I762" r:id="rId2242" xr:uid="{856653B5-26D7-44A1-BC7D-9925FC46D24C}"/>
    <hyperlink ref="J762" r:id="rId2243" xr:uid="{4E4F0023-67D1-42A8-A986-770B079E35A3}"/>
    <hyperlink ref="A763" r:id="rId2244" xr:uid="{DAE9D39E-5615-425C-8797-5A6E5C0B4AA0}"/>
    <hyperlink ref="I763" r:id="rId2245" xr:uid="{4EF55F62-B145-485B-8216-A8D467BFCB2C}"/>
    <hyperlink ref="J763" r:id="rId2246" xr:uid="{56D1471A-B14A-4882-9548-60217846F119}"/>
    <hyperlink ref="A764" r:id="rId2247" xr:uid="{D34FF856-B9A5-4567-BB72-1CB8FAE7E2B1}"/>
    <hyperlink ref="I764" r:id="rId2248" xr:uid="{E3F69147-75A4-45A1-9764-489E5A48E72E}"/>
    <hyperlink ref="J764" r:id="rId2249" xr:uid="{69065B09-9B1F-4E45-B31B-29BEC86B65A9}"/>
    <hyperlink ref="A765" r:id="rId2250" xr:uid="{BAA22E26-ED3A-4C31-A7F2-54B429C3CBED}"/>
    <hyperlink ref="I765" r:id="rId2251" xr:uid="{AE50B098-FB86-4EB1-B02B-384F808F14F4}"/>
    <hyperlink ref="J765" r:id="rId2252" xr:uid="{1DD36C9C-2094-4075-84FC-B4076FCEEC31}"/>
    <hyperlink ref="A766" r:id="rId2253" xr:uid="{38DF6CBD-B83F-4AA6-8D0C-61623EF4C7B3}"/>
    <hyperlink ref="I766" r:id="rId2254" xr:uid="{986A46FB-3875-4AF2-AA1C-742202953B0E}"/>
    <hyperlink ref="J766" r:id="rId2255" xr:uid="{5EBC1D12-A078-4681-AF13-EA8D7995D174}"/>
    <hyperlink ref="A767" r:id="rId2256" xr:uid="{4B3964FE-1D43-42DE-8D99-763B9D4DD226}"/>
    <hyperlink ref="I767" r:id="rId2257" xr:uid="{9C129A5E-2CF8-4CE5-9D55-80735AB596E6}"/>
    <hyperlink ref="J767" r:id="rId2258" xr:uid="{65A4DAAF-8DF0-4223-9C99-E2DC90628C13}"/>
    <hyperlink ref="A768" r:id="rId2259" xr:uid="{E6C8D509-8C19-4E80-B5E8-2A6AD8E62C8B}"/>
    <hyperlink ref="I768" r:id="rId2260" xr:uid="{97F3D0B1-D002-49D0-BF96-8D9365F3637D}"/>
    <hyperlink ref="J768" r:id="rId2261" xr:uid="{B2B00F6F-830B-4114-A13B-0329E323EF85}"/>
    <hyperlink ref="A769" r:id="rId2262" xr:uid="{82250AD7-399B-4F88-B707-80DCFEE31FFE}"/>
    <hyperlink ref="I769" r:id="rId2263" xr:uid="{84AA7583-19FA-4F29-A4FE-FB0C672D21F5}"/>
    <hyperlink ref="J769" r:id="rId2264" xr:uid="{24A233B1-B727-4637-9825-028E31FD5DAB}"/>
    <hyperlink ref="A770" r:id="rId2265" xr:uid="{EE272468-57D3-4AB6-9755-0B6E1B3149C9}"/>
    <hyperlink ref="I770" r:id="rId2266" xr:uid="{B6872224-09C1-46AA-BF5E-5DA5F1F016B4}"/>
    <hyperlink ref="J770" r:id="rId2267" xr:uid="{0BD2CA5F-ABF9-4E0C-8F4B-0187E87A6CFC}"/>
    <hyperlink ref="A771" r:id="rId2268" xr:uid="{016DE125-5D32-4C18-81A0-B21CE67E7233}"/>
    <hyperlink ref="I771" r:id="rId2269" xr:uid="{969D685B-5DB4-4EF8-BFC1-9816C451E412}"/>
    <hyperlink ref="J771" r:id="rId2270" xr:uid="{41B3F7EA-6977-4BEF-A58E-1B838C141CA9}"/>
    <hyperlink ref="A772" r:id="rId2271" xr:uid="{570DEBDB-162E-4BC5-9B90-F572F30066CC}"/>
    <hyperlink ref="I772" r:id="rId2272" xr:uid="{A33338EB-E7B2-46AD-9324-0290F12277F6}"/>
    <hyperlink ref="J772" r:id="rId2273" xr:uid="{D801A22D-58FA-4CCC-9139-C3B2E28B7D71}"/>
    <hyperlink ref="A773" r:id="rId2274" xr:uid="{7A7A617C-B214-4A4B-A206-388332327426}"/>
    <hyperlink ref="I773" r:id="rId2275" xr:uid="{C1C03952-1B87-4BFA-AE19-3D6D2D805067}"/>
    <hyperlink ref="J773" r:id="rId2276" xr:uid="{B4708DE9-40B4-4E58-9851-B8D477244A12}"/>
    <hyperlink ref="A774" r:id="rId2277" xr:uid="{A25B8C75-9A41-43CF-88FA-57931F25CDC8}"/>
    <hyperlink ref="I774" r:id="rId2278" xr:uid="{5B5006E3-C25F-45DF-B9A5-81EDCC983687}"/>
    <hyperlink ref="J774" r:id="rId2279" xr:uid="{F264D840-1135-498F-9884-5F797DD646B3}"/>
    <hyperlink ref="A775" r:id="rId2280" xr:uid="{C3B27FFC-7C6E-4F22-973E-025F1FCF9B0B}"/>
    <hyperlink ref="I775" r:id="rId2281" xr:uid="{CA0B4EC4-8E24-4878-A2AD-FBC8E35B9EAB}"/>
    <hyperlink ref="J775" r:id="rId2282" xr:uid="{20731185-5F17-47F8-AF53-D40BAE49E9D8}"/>
    <hyperlink ref="A776" r:id="rId2283" xr:uid="{C38A52A9-DD89-4757-B959-F7BC76CEC587}"/>
    <hyperlink ref="I776" r:id="rId2284" xr:uid="{B0962771-ABF6-4127-8B57-FA89C5985931}"/>
    <hyperlink ref="J776" r:id="rId2285" xr:uid="{8E7E6412-C9E2-418A-95EE-6B35C94774A2}"/>
    <hyperlink ref="A777" r:id="rId2286" xr:uid="{8F18DF38-4841-4125-9F75-EDB8375AA09E}"/>
    <hyperlink ref="I777" r:id="rId2287" xr:uid="{853C0009-B00D-4753-A1AD-C63018F6AFA8}"/>
    <hyperlink ref="J777" r:id="rId2288" xr:uid="{1D164E13-E007-4CF5-B48E-8B6048EBD29F}"/>
    <hyperlink ref="A778" r:id="rId2289" xr:uid="{89E9535B-5137-4BE7-9917-838FA9E14CAA}"/>
    <hyperlink ref="I778" r:id="rId2290" xr:uid="{5BA6B38A-9264-4771-97EE-3CF278542B87}"/>
    <hyperlink ref="J778" r:id="rId2291" xr:uid="{9B9C91BD-969F-4FC8-885F-45366D57E5FF}"/>
    <hyperlink ref="A779" r:id="rId2292" xr:uid="{66C1A6D1-8F07-4C5C-8798-FCF61135B648}"/>
    <hyperlink ref="I779" r:id="rId2293" xr:uid="{9F561DF0-2F0A-476A-93A9-9F5DE3FB1182}"/>
    <hyperlink ref="J779" r:id="rId2294" xr:uid="{1C7B058E-DDCF-4144-88D9-30CBB2E4C524}"/>
    <hyperlink ref="A780" r:id="rId2295" xr:uid="{59C3500D-296A-472B-9F0F-EDFD8778B676}"/>
    <hyperlink ref="I780" r:id="rId2296" xr:uid="{C12CD27E-10EF-44A3-8683-9310658B9350}"/>
    <hyperlink ref="J780" r:id="rId2297" xr:uid="{78752827-F526-4815-9A34-DB7B85A23CDA}"/>
    <hyperlink ref="A781" r:id="rId2298" xr:uid="{E0F0D15B-27EF-4D1E-B235-549BCD00EA57}"/>
    <hyperlink ref="I781" r:id="rId2299" xr:uid="{1610806E-C049-4FFE-9825-A2CD508D4801}"/>
    <hyperlink ref="J781" r:id="rId2300" xr:uid="{D1C2D4E4-CC5A-4324-BF66-676914E31E42}"/>
    <hyperlink ref="A782" r:id="rId2301" xr:uid="{53AE9431-C504-4D97-8524-257E51700974}"/>
    <hyperlink ref="I782" r:id="rId2302" xr:uid="{46B32EBA-5976-4AE9-B413-3FD36DAC6A2C}"/>
    <hyperlink ref="J782" r:id="rId2303" xr:uid="{3F5878CD-E8D7-42FF-94AB-EEB91D6D70C8}"/>
    <hyperlink ref="A783" r:id="rId2304" xr:uid="{472DA882-F55E-48F7-BB9F-036B731332A4}"/>
    <hyperlink ref="I783" r:id="rId2305" xr:uid="{4E6048C2-DD2C-4B34-BA95-945359C3DE46}"/>
    <hyperlink ref="J783" r:id="rId2306" xr:uid="{EE42AA14-9F75-4CD9-A618-CAD2042DB87B}"/>
    <hyperlink ref="A784" r:id="rId2307" xr:uid="{1FFA0470-1986-4CB2-BC6F-75203F187F9C}"/>
    <hyperlink ref="I784" r:id="rId2308" xr:uid="{58D9BB81-C5C2-4E85-BD7E-9A39665FE992}"/>
    <hyperlink ref="J784" r:id="rId2309" xr:uid="{BF75613D-4946-4E47-A41B-CAB08BC9563C}"/>
    <hyperlink ref="A785" r:id="rId2310" xr:uid="{3792B311-7BDC-4678-A130-77C5179551C3}"/>
    <hyperlink ref="I785" r:id="rId2311" xr:uid="{88BBF82C-C42E-40D6-94B5-85A42F327808}"/>
    <hyperlink ref="J785" r:id="rId2312" xr:uid="{7FF70B74-CDCE-4CB2-81EB-C790590A8314}"/>
    <hyperlink ref="A786" r:id="rId2313" xr:uid="{E477F414-24C5-4D44-BE7B-CC604286E4DE}"/>
    <hyperlink ref="I786" r:id="rId2314" xr:uid="{E509F7BB-8E4B-43D2-AE1B-FC3923A19365}"/>
    <hyperlink ref="J786" r:id="rId2315" xr:uid="{46F03C59-B646-4F6A-85AF-1C74BDA64340}"/>
    <hyperlink ref="A787" r:id="rId2316" xr:uid="{43536A99-E686-44F5-A6AD-7EA5E2BF44D3}"/>
    <hyperlink ref="I787" r:id="rId2317" xr:uid="{1658340D-204A-4DE7-8B2C-95EA85D3AAF5}"/>
    <hyperlink ref="J787" r:id="rId2318" xr:uid="{766EFC14-2FCB-4E09-8FBB-8F33B047FD76}"/>
    <hyperlink ref="A788" r:id="rId2319" xr:uid="{1D697C04-A643-4C11-89C2-EED0535CF90D}"/>
    <hyperlink ref="I788" r:id="rId2320" xr:uid="{77F03EEA-31F2-4A8B-88CD-5FE8AF2C5953}"/>
    <hyperlink ref="J788" r:id="rId2321" xr:uid="{C3BF288A-CEEA-4AE8-B5EF-1ACFAF9066A8}"/>
    <hyperlink ref="A789" r:id="rId2322" xr:uid="{13CB69C0-16C2-48C7-99FA-CC693BDE0A73}"/>
    <hyperlink ref="I789" r:id="rId2323" xr:uid="{EBA1FC74-13B5-455B-A776-D138B016C4D5}"/>
    <hyperlink ref="J789" r:id="rId2324" xr:uid="{47B6C3AA-9573-4160-B9A5-C08E2EF00D24}"/>
    <hyperlink ref="A790" r:id="rId2325" xr:uid="{4FCC56DD-4F8A-4149-9B39-EDE5D7E2BCD6}"/>
    <hyperlink ref="I790" r:id="rId2326" xr:uid="{06A4CA31-5915-4AE9-BA66-75634BD83091}"/>
    <hyperlink ref="J790" r:id="rId2327" xr:uid="{9A486A72-0F0C-43BC-8E88-E7D7B6B44432}"/>
    <hyperlink ref="A791" r:id="rId2328" xr:uid="{733C41DC-BC56-4CD4-92B1-6BE47A2EFA16}"/>
    <hyperlink ref="I791" r:id="rId2329" xr:uid="{F65DCB3F-EF07-4E3D-A60A-56498D636913}"/>
    <hyperlink ref="J791" r:id="rId2330" xr:uid="{25F8CCFD-9547-43C7-BFC6-FC1058EE8389}"/>
    <hyperlink ref="A792" r:id="rId2331" xr:uid="{E6F4D9B0-B9DB-494A-A0A8-B41E63CABD45}"/>
    <hyperlink ref="I792" r:id="rId2332" xr:uid="{26038254-22C7-4E04-8C8C-B4746A125167}"/>
    <hyperlink ref="J792" r:id="rId2333" xr:uid="{BF515DAC-3FF0-4CE2-BD3D-BDBD7303665B}"/>
    <hyperlink ref="A793" r:id="rId2334" xr:uid="{BA224280-33B1-423C-BBBB-8F37F236CE65}"/>
    <hyperlink ref="I793" r:id="rId2335" xr:uid="{BE3948AF-62AB-4356-935A-4482D79F2F88}"/>
    <hyperlink ref="J793" r:id="rId2336" xr:uid="{504723C4-40FE-417E-A876-DB8F8078D760}"/>
    <hyperlink ref="A794" r:id="rId2337" xr:uid="{4B9DA86B-1A69-47B4-8A88-6074ABE769D8}"/>
    <hyperlink ref="I794" r:id="rId2338" xr:uid="{1B5CCDD8-2F4C-45CE-B2B0-EBB6EA725AED}"/>
    <hyperlink ref="J794" r:id="rId2339" xr:uid="{9FA4D854-56CC-4EA9-8A87-BBA54129702E}"/>
    <hyperlink ref="A795" r:id="rId2340" xr:uid="{C7739E0E-CFBF-47F6-8DFA-F6A8784F62B6}"/>
    <hyperlink ref="I795" r:id="rId2341" xr:uid="{492C0157-FAD0-49CA-B15C-DCE4EEB2B33C}"/>
    <hyperlink ref="J795" r:id="rId2342" xr:uid="{BAFCF81F-AE9E-4CD7-AE2C-EF02BC1135F6}"/>
    <hyperlink ref="A796" r:id="rId2343" xr:uid="{FFB405A5-5605-46C6-B0BB-074D23CC8233}"/>
    <hyperlink ref="I796" r:id="rId2344" xr:uid="{26A94F63-1F10-4C92-AC5D-43828BC6A917}"/>
    <hyperlink ref="J796" r:id="rId2345" xr:uid="{2EEE9889-90B5-4967-A812-98289056A3C6}"/>
    <hyperlink ref="A797" r:id="rId2346" xr:uid="{48CB16BB-5568-4573-892B-B41692C51157}"/>
    <hyperlink ref="I797" r:id="rId2347" xr:uid="{69023CC9-94C6-4DB5-8855-0CF1DAFCDE43}"/>
    <hyperlink ref="J797" r:id="rId2348" xr:uid="{F8A2406B-8F7C-4720-93B0-8EC13AB5345A}"/>
    <hyperlink ref="A798" r:id="rId2349" xr:uid="{A4CB7B26-07DB-4600-BFEE-5A4D4563C399}"/>
    <hyperlink ref="I798" r:id="rId2350" xr:uid="{FCA3C74E-EF69-4739-A379-E759709EB44B}"/>
    <hyperlink ref="J798" r:id="rId2351" xr:uid="{F83C0FC5-E38E-4C3F-A83B-C0FD860CF94B}"/>
    <hyperlink ref="A799" r:id="rId2352" xr:uid="{79E698C4-1DAC-408F-ACCB-8FBFFF479C75}"/>
    <hyperlink ref="I799" r:id="rId2353" xr:uid="{0204564D-EC91-442C-86A7-F0C3B9EDE903}"/>
    <hyperlink ref="J799" r:id="rId2354" xr:uid="{F4899031-6F5C-4C92-A8E2-2C6440C7D4D3}"/>
    <hyperlink ref="A800" r:id="rId2355" xr:uid="{10006F69-E554-4CB0-9BFA-B2AE15C1DBD2}"/>
    <hyperlink ref="I800" r:id="rId2356" xr:uid="{7902619F-4B34-4CAE-8CEE-762CB35057F8}"/>
    <hyperlink ref="J800" r:id="rId2357" xr:uid="{E771B173-06EA-436E-B0F0-46ED90DB4956}"/>
    <hyperlink ref="A801" r:id="rId2358" xr:uid="{D966414E-386F-4021-9EBC-1E141F826479}"/>
    <hyperlink ref="I801" r:id="rId2359" xr:uid="{2A7FDD41-6420-4FAA-A916-07AE8563EA09}"/>
    <hyperlink ref="J801" r:id="rId2360" xr:uid="{0FD9BEBC-1579-442D-B63C-F571F4130441}"/>
    <hyperlink ref="A802" r:id="rId2361" xr:uid="{7DD3A03E-BADC-47C0-9F04-A3044D06B65D}"/>
    <hyperlink ref="I802" r:id="rId2362" xr:uid="{2368EA14-7FE3-4C6F-887A-CD6CB6DB82F3}"/>
    <hyperlink ref="J802" r:id="rId2363" xr:uid="{0DEC30FD-910C-4710-88B7-BC1FEFB6342F}"/>
    <hyperlink ref="A803" r:id="rId2364" xr:uid="{B0F43A90-C762-486C-AEC3-08208980186F}"/>
    <hyperlink ref="I803" r:id="rId2365" xr:uid="{ABEEA109-E1AD-4BF6-9319-9BD0CEEB6BF6}"/>
    <hyperlink ref="J803" r:id="rId2366" xr:uid="{D00C562B-23F2-4790-9D90-A269B4C6B863}"/>
    <hyperlink ref="A804" r:id="rId2367" xr:uid="{C0B4603A-9E61-41C9-BCE5-6BCFD129E9EA}"/>
    <hyperlink ref="I804" r:id="rId2368" xr:uid="{2772D30E-B1F7-4D5C-8B48-7EF84C8A8311}"/>
    <hyperlink ref="J804" r:id="rId2369" xr:uid="{68A19CAE-42C4-4039-B0C0-A88BCD3A9FA0}"/>
    <hyperlink ref="A805" r:id="rId2370" xr:uid="{22EACDC7-40ED-4C18-9F7D-3A71658596FF}"/>
    <hyperlink ref="I805" r:id="rId2371" xr:uid="{28432A9A-9B2D-4888-AB78-C79F0FC6CB66}"/>
    <hyperlink ref="J805" r:id="rId2372" xr:uid="{4377A2F7-074D-4080-A65B-DF2BECAC5863}"/>
    <hyperlink ref="A806" r:id="rId2373" xr:uid="{AC1F78BD-B765-40C2-9746-177DC23159F6}"/>
    <hyperlink ref="I806" r:id="rId2374" xr:uid="{B58A8ADD-CE89-46E1-861A-460A4FFD439A}"/>
    <hyperlink ref="J806" r:id="rId2375" xr:uid="{A2DC84C0-8903-4AFE-90D0-C96732950163}"/>
    <hyperlink ref="A807" r:id="rId2376" xr:uid="{2763F4FB-D6A9-4D97-8E36-50DA61316594}"/>
    <hyperlink ref="I807" r:id="rId2377" xr:uid="{C22EE824-DA07-4491-949F-D3986B63457C}"/>
    <hyperlink ref="J807" r:id="rId2378" xr:uid="{16776FDB-273D-4233-8FE0-A80587510E08}"/>
    <hyperlink ref="A808" r:id="rId2379" xr:uid="{144B90F2-96E3-4375-A70A-2290357AAE5E}"/>
    <hyperlink ref="I808" r:id="rId2380" xr:uid="{7B53E44C-07F6-41E8-AEC8-10E6051F9BB6}"/>
    <hyperlink ref="J808" r:id="rId2381" xr:uid="{92D06341-7DC1-4DFE-8FA8-A347045BA690}"/>
    <hyperlink ref="A809" r:id="rId2382" xr:uid="{10F515CC-5B5B-4E6E-B35A-9B13E60371D1}"/>
    <hyperlink ref="I809" r:id="rId2383" xr:uid="{718BC95A-7E5E-4451-94CE-B7CBB55569C3}"/>
    <hyperlink ref="J809" r:id="rId2384" xr:uid="{EDB8FEC3-33E6-4AFE-BBE7-39644090407D}"/>
    <hyperlink ref="A810" r:id="rId2385" xr:uid="{DE5F36DE-9CEC-4305-A833-9CF959385697}"/>
    <hyperlink ref="J810" r:id="rId2386" xr:uid="{1DCBD08F-8EBC-4978-A4A3-903745496416}"/>
    <hyperlink ref="A811" r:id="rId2387" xr:uid="{E04A7190-F2FA-46A4-A37D-6517F9CABDC0}"/>
    <hyperlink ref="I811" r:id="rId2388" xr:uid="{B8D43EE5-D9B3-4B0A-8A00-EAE91AFA319E}"/>
    <hyperlink ref="J811" r:id="rId2389" xr:uid="{70E9D04B-D7BD-491A-9CCB-5934223C82FB}"/>
    <hyperlink ref="A812" r:id="rId2390" xr:uid="{8E3076FC-12F1-4A1D-A9D2-3D1A1CB1D225}"/>
    <hyperlink ref="I812" r:id="rId2391" xr:uid="{B17D2932-6AD5-48A9-AA4E-203882BC885C}"/>
    <hyperlink ref="J812" r:id="rId2392" xr:uid="{AB334D67-B1C1-4452-B888-FDA5014B59CD}"/>
    <hyperlink ref="A813" r:id="rId2393" xr:uid="{A837C984-B5CB-4CFC-9FAE-17D3304B7AC1}"/>
    <hyperlink ref="I813" r:id="rId2394" xr:uid="{DA1EDB4F-99FB-43F9-A8C4-A53D81EFC564}"/>
    <hyperlink ref="J813" r:id="rId2395" xr:uid="{F9660011-AC42-4C55-8C7A-29307D548EB7}"/>
    <hyperlink ref="A814" r:id="rId2396" xr:uid="{09AA72C8-F118-4209-BCAD-3B1520AA2A14}"/>
    <hyperlink ref="I814" r:id="rId2397" xr:uid="{6AD55C8C-72E0-41D2-BA13-AB45C1A50336}"/>
    <hyperlink ref="J814" r:id="rId2398" xr:uid="{D8156B0F-303A-4A06-B3D6-64DF5FF91771}"/>
    <hyperlink ref="A815" r:id="rId2399" xr:uid="{E9816148-A9DC-4BDC-870C-3CAC49332A40}"/>
    <hyperlink ref="I815" r:id="rId2400" xr:uid="{F7766087-2C08-45DA-B2E7-102820FDABD4}"/>
    <hyperlink ref="J815" r:id="rId2401" xr:uid="{E769FD44-3E5D-445D-B4B5-0F3F75489A48}"/>
    <hyperlink ref="A816" r:id="rId2402" xr:uid="{97DB6D65-E9D5-467A-8A10-77EFAFF2B046}"/>
    <hyperlink ref="I816" r:id="rId2403" xr:uid="{AFD1D312-CBFF-42FB-8A9C-DCCA0DB71BD3}"/>
    <hyperlink ref="J816" r:id="rId2404" xr:uid="{A1FE0F5E-556D-4E85-B43D-AF67EFED02A6}"/>
    <hyperlink ref="A817" r:id="rId2405" xr:uid="{7AA5F988-80D4-469B-9517-175556B1A3E7}"/>
    <hyperlink ref="I817" r:id="rId2406" xr:uid="{1CD9E427-4031-4873-915E-EB3B59DED468}"/>
    <hyperlink ref="J817" r:id="rId2407" xr:uid="{6A4B9E97-41E3-4ACA-AD32-99B9F81FE457}"/>
    <hyperlink ref="A818" r:id="rId2408" xr:uid="{1DC16585-AB75-44D6-903E-510116F97858}"/>
    <hyperlink ref="I818" r:id="rId2409" xr:uid="{2CED7468-02B4-441C-B74B-93B322F032EB}"/>
    <hyperlink ref="J818" r:id="rId2410" xr:uid="{49D3B275-DBC7-4BC8-A292-1EE612F263B7}"/>
    <hyperlink ref="A819" r:id="rId2411" xr:uid="{02E2CBEE-2373-456F-B9D9-98C47CF9A4F5}"/>
    <hyperlink ref="I819" r:id="rId2412" xr:uid="{B5624947-2566-4B28-ABF2-454074CAC15A}"/>
    <hyperlink ref="J819" r:id="rId2413" xr:uid="{83E3B783-D5C7-437E-9353-A331C574D9CC}"/>
    <hyperlink ref="A820" r:id="rId2414" xr:uid="{6EF6C69E-E6B9-48CD-8F10-ECDA0B276AAC}"/>
    <hyperlink ref="I820" r:id="rId2415" xr:uid="{4F5D2390-1B81-4D93-BF2D-0D851FEACE11}"/>
    <hyperlink ref="J820" r:id="rId2416" xr:uid="{5D416095-2DD5-48AB-9882-9FB9A2D5F981}"/>
    <hyperlink ref="A821" r:id="rId2417" xr:uid="{9D681BBE-46E2-443A-8751-4F1FBA976634}"/>
    <hyperlink ref="I821" r:id="rId2418" xr:uid="{4F132D9C-E5CD-4FD4-9B44-DC9B65528E45}"/>
    <hyperlink ref="J821" r:id="rId2419" xr:uid="{F6B4EB73-749D-4206-AC79-DF1D4A057E9A}"/>
    <hyperlink ref="A822" r:id="rId2420" xr:uid="{A8C46B1E-08D4-4495-AA26-4C2D5AA2E833}"/>
    <hyperlink ref="I822" r:id="rId2421" xr:uid="{1C164EDD-5E0E-421E-AA36-3A90B2044137}"/>
    <hyperlink ref="J822" r:id="rId2422" xr:uid="{D89542E7-7DDB-4182-8084-4750D4FB9BAF}"/>
    <hyperlink ref="A823" r:id="rId2423" xr:uid="{8B2E6C05-47F5-4A50-B0C3-2F1C9F8841DC}"/>
    <hyperlink ref="I823" r:id="rId2424" xr:uid="{6F64ACE8-CE06-46FE-82FE-4E9F559E458A}"/>
    <hyperlink ref="J823" r:id="rId2425" xr:uid="{F840C6FD-B564-4D6D-AE3C-B198FF225E4F}"/>
    <hyperlink ref="A824" r:id="rId2426" xr:uid="{60B0DA73-3742-42CD-830F-84CFD199F964}"/>
    <hyperlink ref="I824" r:id="rId2427" xr:uid="{63C2C390-457E-4D2A-89BD-0E5C8FF89187}"/>
    <hyperlink ref="J824" r:id="rId2428" xr:uid="{CFBA6436-9F50-4B5D-9A1F-D1189BF36B52}"/>
    <hyperlink ref="A825" r:id="rId2429" xr:uid="{AB62B859-0778-4E47-A745-7D9792E0457B}"/>
    <hyperlink ref="I825" r:id="rId2430" xr:uid="{58BC70D1-998A-4F8E-9234-35A959C53EAE}"/>
    <hyperlink ref="J825" r:id="rId2431" xr:uid="{A12BAF00-A377-4DAE-A3E4-D243171E5041}"/>
    <hyperlink ref="A826" r:id="rId2432" xr:uid="{0E3C11F8-1CC0-4CAD-AD16-DE9ED177C424}"/>
    <hyperlink ref="I826" r:id="rId2433" xr:uid="{ADAAE2DA-B5B8-4028-B957-DE775975A856}"/>
    <hyperlink ref="J826" r:id="rId2434" xr:uid="{3E8BA67D-C0C8-4E75-8390-21B9B3C816BA}"/>
    <hyperlink ref="A827" r:id="rId2435" xr:uid="{97C659EB-45B8-4A3F-B822-8786E7908961}"/>
    <hyperlink ref="I827" r:id="rId2436" xr:uid="{5EA2F4A5-B464-4D75-B000-AE3D9DCFA0CB}"/>
    <hyperlink ref="J827" r:id="rId2437" xr:uid="{0E3223C0-DE22-4070-A8A1-87CA99BBD22C}"/>
    <hyperlink ref="A828" r:id="rId2438" xr:uid="{4DC64161-C0BF-47E0-8B6B-EAEACF9D1FBF}"/>
    <hyperlink ref="I828" r:id="rId2439" xr:uid="{4DBDD2C9-A3E4-4D07-9875-3B95DA33EFB2}"/>
    <hyperlink ref="J828" r:id="rId2440" xr:uid="{A4A05E52-D16C-46A3-8C25-DDCAABF66E9F}"/>
    <hyperlink ref="A829" r:id="rId2441" xr:uid="{866801A1-531B-456A-AD57-BA5D193C2A5C}"/>
    <hyperlink ref="I829" r:id="rId2442" xr:uid="{5AF1D9CD-75D9-4AAB-9380-19200B8999F8}"/>
    <hyperlink ref="J829" r:id="rId2443" xr:uid="{FDC045AC-C605-4236-BEB4-A01385739753}"/>
    <hyperlink ref="A830" r:id="rId2444" xr:uid="{C262360B-CF23-4DAE-BEE9-75D1A00996A4}"/>
    <hyperlink ref="I830" r:id="rId2445" xr:uid="{B57B56D6-9B06-40AE-B8D2-F75F48BFBB2E}"/>
    <hyperlink ref="J830" r:id="rId2446" xr:uid="{D3F6D3A8-7989-4EC1-8699-D84101D03BBD}"/>
    <hyperlink ref="A831" r:id="rId2447" xr:uid="{014D53B5-4B19-404F-AE6C-B04A5D348DA0}"/>
    <hyperlink ref="I831" r:id="rId2448" xr:uid="{E4F9652F-BBAA-45C3-AAA6-23DC3CC982F0}"/>
    <hyperlink ref="J831" r:id="rId2449" xr:uid="{8854C155-E434-4ADA-8D23-A4E96656B69F}"/>
    <hyperlink ref="A832" r:id="rId2450" xr:uid="{4657E8E1-C2F9-41E8-A24B-ED1F56214F0A}"/>
    <hyperlink ref="I832" r:id="rId2451" xr:uid="{B6240639-3475-48EE-85FF-3FBD9CB6E0FA}"/>
    <hyperlink ref="J832" r:id="rId2452" xr:uid="{00D79495-C003-4EF9-AB65-2A96FF680327}"/>
    <hyperlink ref="A833" r:id="rId2453" xr:uid="{BA4B37A0-E12B-4525-BDED-736DA4FD6B0E}"/>
    <hyperlink ref="I833" r:id="rId2454" xr:uid="{F6D9E0F1-E8ED-4827-8086-DD410DAA7B59}"/>
    <hyperlink ref="J833" r:id="rId2455" xr:uid="{C15792F2-DF42-49BE-9ECF-9D77AB11F85E}"/>
    <hyperlink ref="A834" r:id="rId2456" xr:uid="{88932349-585A-4419-9583-A8A4ABB8766F}"/>
    <hyperlink ref="I834" r:id="rId2457" xr:uid="{79B19BE3-7ADE-4FEB-867E-02BFC93457E9}"/>
    <hyperlink ref="J834" r:id="rId2458" xr:uid="{98AE0928-80A7-4D4C-985E-FC846B29AA86}"/>
    <hyperlink ref="A835" r:id="rId2459" xr:uid="{7DF28A9C-0638-4E65-8F40-054F729AFCA8}"/>
    <hyperlink ref="I835" r:id="rId2460" xr:uid="{93D241E0-5388-44B0-BCFC-BA43DCBE3BB0}"/>
    <hyperlink ref="J835" r:id="rId2461" xr:uid="{7A064F62-1CDB-41C2-89D6-794BC191EB7E}"/>
  </hyperlinks>
  <pageMargins left="0.7" right="0.7" top="0.75" bottom="0.75" header="0.3" footer="0.3"/>
  <legacyDrawing r:id="rId246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AA668-9505-4DE1-92C1-921AB30D518E}">
  <sheetPr>
    <tabColor rgb="FFC00000"/>
  </sheetPr>
  <dimension ref="B1:AT90"/>
  <sheetViews>
    <sheetView zoomScale="55" zoomScaleNormal="55" workbookViewId="0">
      <selection activeCell="E2" sqref="E2"/>
    </sheetView>
  </sheetViews>
  <sheetFormatPr baseColWidth="10" defaultRowHeight="15" x14ac:dyDescent="0.25"/>
  <cols>
    <col min="2" max="2" width="32.5703125" bestFit="1" customWidth="1"/>
    <col min="4" max="4" width="3.42578125" bestFit="1" customWidth="1"/>
    <col min="5" max="5" width="26.28515625" customWidth="1"/>
    <col min="8" max="8" width="14.5703125" bestFit="1" customWidth="1"/>
    <col min="9" max="9" width="11.85546875" bestFit="1" customWidth="1"/>
    <col min="10" max="10" width="13" bestFit="1" customWidth="1"/>
    <col min="11" max="12" width="5.140625" bestFit="1" customWidth="1"/>
    <col min="14" max="14" width="15.7109375" bestFit="1" customWidth="1"/>
    <col min="15" max="15" width="12.7109375" bestFit="1" customWidth="1"/>
    <col min="16" max="16" width="14" bestFit="1" customWidth="1"/>
    <col min="17" max="17" width="5.85546875" bestFit="1" customWidth="1"/>
    <col min="18" max="18" width="5.28515625" bestFit="1" customWidth="1"/>
    <col min="19" max="19" width="10.5703125" bestFit="1" customWidth="1"/>
    <col min="20" max="20" width="7.85546875" bestFit="1" customWidth="1"/>
    <col min="21" max="21" width="4.7109375" bestFit="1" customWidth="1"/>
    <col min="22" max="22" width="13" bestFit="1" customWidth="1"/>
    <col min="23" max="23" width="10.140625" bestFit="1" customWidth="1"/>
    <col min="24" max="24" width="6.28515625" bestFit="1" customWidth="1"/>
    <col min="27" max="27" width="21.5703125" bestFit="1" customWidth="1"/>
    <col min="30" max="30" width="15.7109375" bestFit="1" customWidth="1"/>
    <col min="31" max="31" width="12.7109375" bestFit="1" customWidth="1"/>
    <col min="32" max="32" width="14" bestFit="1" customWidth="1"/>
    <col min="33" max="33" width="5.85546875" bestFit="1" customWidth="1"/>
    <col min="34" max="34" width="5.28515625" bestFit="1" customWidth="1"/>
    <col min="36" max="36" width="15.7109375" bestFit="1" customWidth="1"/>
    <col min="37" max="37" width="12.7109375" bestFit="1" customWidth="1"/>
    <col min="38" max="38" width="14" bestFit="1" customWidth="1"/>
    <col min="39" max="39" width="5.85546875" bestFit="1" customWidth="1"/>
    <col min="40" max="40" width="5.28515625" bestFit="1" customWidth="1"/>
    <col min="41" max="41" width="13" bestFit="1" customWidth="1"/>
    <col min="42" max="42" width="10.140625" bestFit="1" customWidth="1"/>
    <col min="43" max="43" width="6.28515625" bestFit="1" customWidth="1"/>
    <col min="44" max="44" width="13" bestFit="1" customWidth="1"/>
    <col min="45" max="45" width="10.140625" bestFit="1" customWidth="1"/>
    <col min="46" max="46" width="6.28515625" bestFit="1" customWidth="1"/>
  </cols>
  <sheetData>
    <row r="1" spans="2:46" x14ac:dyDescent="0.25">
      <c r="B1" s="61" t="s">
        <v>1346</v>
      </c>
      <c r="E1" s="79" t="s">
        <v>3043</v>
      </c>
    </row>
    <row r="2" spans="2:46" x14ac:dyDescent="0.25">
      <c r="B2" s="4" t="s">
        <v>2990</v>
      </c>
      <c r="C2">
        <f>COUNTA(JMB_PBIs_C360_Todo!A:A)-1</f>
        <v>834</v>
      </c>
    </row>
    <row r="3" spans="2:46" x14ac:dyDescent="0.25">
      <c r="B3" s="4" t="s">
        <v>2991</v>
      </c>
      <c r="C3">
        <f>COUNTIFS(JMB_PBIs_C360_Todo!K:K,"OPERACIONAL")</f>
        <v>289</v>
      </c>
    </row>
    <row r="4" spans="2:46" x14ac:dyDescent="0.25">
      <c r="B4" s="4" t="s">
        <v>2992</v>
      </c>
      <c r="C4">
        <f>COUNTIFS(JMB_PBIs_C360_Todo!K:K,"ANALÍTICO")</f>
        <v>545</v>
      </c>
      <c r="H4" s="26" t="s">
        <v>3036</v>
      </c>
      <c r="I4" s="199" t="s">
        <v>3037</v>
      </c>
      <c r="J4" s="199"/>
      <c r="K4" s="199"/>
      <c r="L4" s="26" t="s">
        <v>12</v>
      </c>
      <c r="N4" s="26" t="s">
        <v>3036</v>
      </c>
      <c r="O4" s="199" t="s">
        <v>3037</v>
      </c>
      <c r="P4" s="199"/>
      <c r="Q4" s="199"/>
      <c r="R4" s="26" t="s">
        <v>12</v>
      </c>
      <c r="AD4" s="26" t="s">
        <v>3036</v>
      </c>
      <c r="AE4" s="199" t="s">
        <v>3037</v>
      </c>
      <c r="AF4" s="199"/>
      <c r="AG4" s="199"/>
      <c r="AH4" s="26" t="s">
        <v>12</v>
      </c>
      <c r="AJ4" s="26" t="s">
        <v>3036</v>
      </c>
      <c r="AK4" s="199" t="s">
        <v>3037</v>
      </c>
      <c r="AL4" s="199"/>
      <c r="AM4" s="199"/>
      <c r="AN4" s="26" t="s">
        <v>12</v>
      </c>
    </row>
    <row r="5" spans="2:46" x14ac:dyDescent="0.25">
      <c r="C5" s="60">
        <f>SUM(C3:C4)</f>
        <v>834</v>
      </c>
      <c r="E5" s="76" t="s">
        <v>131</v>
      </c>
      <c r="F5" s="75" t="s">
        <v>1321</v>
      </c>
      <c r="G5" s="75">
        <v>2023</v>
      </c>
      <c r="H5" s="75" t="s">
        <v>1373</v>
      </c>
      <c r="I5" s="75" t="s">
        <v>1348</v>
      </c>
      <c r="J5" s="75" t="s">
        <v>1445</v>
      </c>
      <c r="K5" s="75" t="s">
        <v>1473</v>
      </c>
      <c r="L5" s="75" t="s">
        <v>124</v>
      </c>
      <c r="M5" s="75">
        <v>2024</v>
      </c>
      <c r="N5" s="75" t="s">
        <v>1373</v>
      </c>
      <c r="O5" s="75" t="s">
        <v>1348</v>
      </c>
      <c r="P5" s="75" t="s">
        <v>1445</v>
      </c>
      <c r="Q5" s="75" t="s">
        <v>1473</v>
      </c>
      <c r="R5" s="75" t="s">
        <v>124</v>
      </c>
      <c r="S5" s="204">
        <v>2023</v>
      </c>
      <c r="T5" s="204"/>
      <c r="U5" s="204"/>
      <c r="V5" s="204">
        <v>2024</v>
      </c>
      <c r="W5" s="204"/>
      <c r="X5" s="204"/>
      <c r="Y5" s="4"/>
      <c r="Z5" s="4"/>
      <c r="AA5" s="76" t="s">
        <v>720</v>
      </c>
      <c r="AB5" s="75" t="s">
        <v>1321</v>
      </c>
      <c r="AC5" s="75">
        <v>2023</v>
      </c>
      <c r="AD5" s="75" t="s">
        <v>1373</v>
      </c>
      <c r="AE5" s="75" t="s">
        <v>1348</v>
      </c>
      <c r="AF5" s="75" t="s">
        <v>1445</v>
      </c>
      <c r="AG5" s="75" t="s">
        <v>1473</v>
      </c>
      <c r="AH5" s="75" t="s">
        <v>124</v>
      </c>
      <c r="AI5" s="75">
        <v>2024</v>
      </c>
      <c r="AJ5" s="75" t="s">
        <v>1373</v>
      </c>
      <c r="AK5" s="75" t="s">
        <v>1348</v>
      </c>
      <c r="AL5" s="75" t="s">
        <v>1445</v>
      </c>
      <c r="AM5" s="75" t="s">
        <v>1473</v>
      </c>
      <c r="AN5" s="75" t="s">
        <v>124</v>
      </c>
      <c r="AO5" s="204">
        <v>2023</v>
      </c>
      <c r="AP5" s="204"/>
      <c r="AQ5" s="204"/>
      <c r="AR5" s="204">
        <v>2024</v>
      </c>
      <c r="AS5" s="204"/>
      <c r="AT5" s="204"/>
    </row>
    <row r="6" spans="2:46" x14ac:dyDescent="0.25">
      <c r="E6" s="75" t="s">
        <v>3038</v>
      </c>
      <c r="F6" s="4">
        <f>M6+G6</f>
        <v>182</v>
      </c>
      <c r="G6" s="4">
        <f>COUNTIFS(JMB_PBIs_C360_Todo!K:K,$E$5,JMB_PBIs_C360_Todo!Z:Z,G5)</f>
        <v>28</v>
      </c>
      <c r="H6" s="4">
        <f>COUNTIFS(JMB_PBIs_C360_Todo!K:K,$E$5,JMB_PBIs_C360_Todo!Z:Z,G5,JMB_PBIs_C360_Todo!B:B,'EVOLUCIÓN PBIs C360'!H5)</f>
        <v>8</v>
      </c>
      <c r="I6" s="4">
        <f>COUNTIFS(JMB_PBIs_C360_Todo!K:K,$E$5,JMB_PBIs_C360_Todo!Z:Z,G5,JMB_PBIs_C360_Todo!B:B,'EVOLUCIÓN PBIs C360'!I5)</f>
        <v>18</v>
      </c>
      <c r="J6" s="4">
        <f>COUNTIFS(JMB_PBIs_C360_Todo!K:K,$E$5,JMB_PBIs_C360_Todo!Z:Z,G5,JMB_PBIs_C360_Todo!B:B,'EVOLUCIÓN PBIs C360'!J5)</f>
        <v>1</v>
      </c>
      <c r="K6" s="4">
        <f>COUNTIFS(JMB_PBIs_C360_Todo!K:K,$E$5,JMB_PBIs_C360_Todo!Z:Z,G5,JMB_PBIs_C360_Todo!B:B,'EVOLUCIÓN PBIs C360'!K5)</f>
        <v>0</v>
      </c>
      <c r="L6" s="4">
        <f>COUNTIFS(JMB_PBIs_C360_Todo!K:K,$E$5,JMB_PBIs_C360_Todo!Z:Z,G5,JMB_PBIs_C360_Todo!B:B,'EVOLUCIÓN PBIs C360'!L5)</f>
        <v>1</v>
      </c>
      <c r="M6" s="4">
        <f>COUNTIFS(JMB_PBIs_C360_Todo!K:K,$E$5,JMB_PBIs_C360_Todo!Z:Z,M5)</f>
        <v>154</v>
      </c>
      <c r="N6" s="4">
        <f>COUNTIFS(JMB_PBIs_C360_Todo!K:K,$E$5,JMB_PBIs_C360_Todo!Z:Z,M5,JMB_PBIs_C360_Todo!B:B,'EVOLUCIÓN PBIs C360'!N5)</f>
        <v>14</v>
      </c>
      <c r="O6" s="4">
        <f>COUNTIFS(JMB_PBIs_C360_Todo!K:K,$E$5,JMB_PBIs_C360_Todo!Z:Z,M5,JMB_PBIs_C360_Todo!B:B,'EVOLUCIÓN PBIs C360'!O5)</f>
        <v>60</v>
      </c>
      <c r="P6" s="4">
        <f>COUNTIFS(JMB_PBIs_C360_Todo!K:K,$E$5,JMB_PBIs_C360_Todo!Z:Z,M5,JMB_PBIs_C360_Todo!B:B,'EVOLUCIÓN PBIs C360'!P5)</f>
        <v>49</v>
      </c>
      <c r="Q6" s="4">
        <f>COUNTIFS(JMB_PBIs_C360_Todo!K:K,$E$5,JMB_PBIs_C360_Todo!Z:Z,M5,JMB_PBIs_C360_Todo!B:B,'EVOLUCIÓN PBIs C360'!Q5)</f>
        <v>3</v>
      </c>
      <c r="R6" s="4">
        <f>COUNTIFS(JMB_PBIs_C360_Todo!K:K,$E$5,JMB_PBIs_C360_Todo!Z:Z,M5,JMB_PBIs_C360_Todo!B:B,'EVOLUCIÓN PBIs C360'!R5)</f>
        <v>28</v>
      </c>
      <c r="S6" s="81" t="s">
        <v>3040</v>
      </c>
      <c r="T6" s="82" t="s">
        <v>3041</v>
      </c>
      <c r="U6" s="75" t="s">
        <v>12</v>
      </c>
      <c r="V6" s="81" t="s">
        <v>3040</v>
      </c>
      <c r="W6" s="82" t="s">
        <v>3041</v>
      </c>
      <c r="X6" s="75" t="s">
        <v>12</v>
      </c>
      <c r="Y6" s="4"/>
      <c r="Z6" s="4"/>
      <c r="AA6" s="75" t="s">
        <v>3039</v>
      </c>
      <c r="AB6" s="4">
        <f>COUNTIFS(JMB_PBIs_C360_Todo!K:K,"ANALÍTICO")</f>
        <v>545</v>
      </c>
      <c r="AC6" s="4">
        <f>COUNTIFS(JMB_PBIs_C360_Todo!K:K,"ANALÍTICO",JMB_PBIs_C360_Todo!Z:Z,AC5)</f>
        <v>300</v>
      </c>
      <c r="AD6" s="4">
        <f>COUNTIFS(JMB_PBIs_C360_Todo!$K:$K,$AA$5,JMB_PBIs_C360_Todo!$Z:$Z,$AC$5,JMB_PBIs_C360_Todo!$B:$B,AD5)</f>
        <v>222</v>
      </c>
      <c r="AE6" s="4">
        <f>COUNTIFS(JMB_PBIs_C360_Todo!$K:$K,$AA$5,JMB_PBIs_C360_Todo!$Z:$Z,$AC$5,JMB_PBIs_C360_Todo!$B:$B,AE5)</f>
        <v>35</v>
      </c>
      <c r="AF6" s="4">
        <f>COUNTIFS(JMB_PBIs_C360_Todo!$K:$K,$AA$5,JMB_PBIs_C360_Todo!$Z:$Z,$AC$5,JMB_PBIs_C360_Todo!$B:$B,AF5)</f>
        <v>2</v>
      </c>
      <c r="AG6" s="4">
        <f>COUNTIFS(JMB_PBIs_C360_Todo!$K:$K,$AA$5,JMB_PBIs_C360_Todo!$Z:$Z,$AC$5,JMB_PBIs_C360_Todo!$B:$B,AG5)</f>
        <v>0</v>
      </c>
      <c r="AH6" s="4">
        <f>COUNTIFS(JMB_PBIs_C360_Todo!$K:$K,$AA$5,JMB_PBIs_C360_Todo!$Z:$Z,$AC$5,JMB_PBIs_C360_Todo!$B:$B,AH5)</f>
        <v>41</v>
      </c>
      <c r="AI6" s="4">
        <f>COUNTIFS(JMB_PBIs_C360_Todo!K:K,"ANALÍTICO",JMB_PBIs_C360_Todo!Z:Z,AI5)</f>
        <v>174</v>
      </c>
      <c r="AJ6" s="4">
        <f>COUNTIFS(JMB_PBIs_C360_Todo!$K:$K,$AA$5,JMB_PBIs_C360_Todo!$Z:$Z,$AI$5,JMB_PBIs_C360_Todo!$B:$B,AJ5)</f>
        <v>110</v>
      </c>
      <c r="AK6" s="4">
        <f>COUNTIFS(JMB_PBIs_C360_Todo!$K:$K,$AA$5,JMB_PBIs_C360_Todo!$Z:$Z,$AI$5,JMB_PBIs_C360_Todo!$B:$B,AK5)</f>
        <v>46</v>
      </c>
      <c r="AL6" s="4">
        <f>COUNTIFS(JMB_PBIs_C360_Todo!$K:$K,$AA$5,JMB_PBIs_C360_Todo!$Z:$Z,$AI$5,JMB_PBIs_C360_Todo!$B:$B,AL5)</f>
        <v>0</v>
      </c>
      <c r="AM6" s="4">
        <f>COUNTIFS(JMB_PBIs_C360_Todo!$K:$K,$AA$5,JMB_PBIs_C360_Todo!$Z:$Z,$AI$5,JMB_PBIs_C360_Todo!$B:$B,AM5)</f>
        <v>0</v>
      </c>
      <c r="AN6" s="4">
        <f>COUNTIFS(JMB_PBIs_C360_Todo!$K:$K,$AA$5,JMB_PBIs_C360_Todo!$Z:$Z,$AI$5,JMB_PBIs_C360_Todo!$B:$B,AN5)</f>
        <v>18</v>
      </c>
      <c r="AO6" s="75" t="s">
        <v>3040</v>
      </c>
      <c r="AP6" s="75" t="s">
        <v>3041</v>
      </c>
      <c r="AQ6" s="75" t="s">
        <v>12</v>
      </c>
      <c r="AR6" s="75" t="s">
        <v>3040</v>
      </c>
      <c r="AS6" s="75" t="s">
        <v>3041</v>
      </c>
      <c r="AT6" s="75" t="s">
        <v>12</v>
      </c>
    </row>
    <row r="7" spans="2:46" x14ac:dyDescent="0.25">
      <c r="D7" s="205" t="s">
        <v>100</v>
      </c>
      <c r="E7" t="s">
        <v>2995</v>
      </c>
      <c r="F7" s="4"/>
      <c r="G7" s="4"/>
      <c r="H7" s="4">
        <f>COUNTIFS(JMB_PBIs_C360_Todo!$K:$K,$E$5,JMB_PBIs_C360_Todo!Z:Z,$G$5,JMB_PBIs_C360_Todo!B:B,$H$5,JMB_PBIs_C360_Todo!F:F,E7)</f>
        <v>0</v>
      </c>
      <c r="I7" s="4">
        <f>COUNTIFS(JMB_PBIs_C360_Todo!$K:$K,$E$5,JMB_PBIs_C360_Todo!Z:Z,$G$5,JMB_PBIs_C360_Todo!B:B,$I$5,JMB_PBIs_C360_Todo!F:F,E7)</f>
        <v>0</v>
      </c>
      <c r="J7" s="4">
        <f>COUNTIFS(JMB_PBIs_C360_Todo!$K:$K,$E$5,JMB_PBIs_C360_Todo!Z:Z,$G$5,JMB_PBIs_C360_Todo!B:B,$J$5,JMB_PBIs_C360_Todo!F:F,E7)</f>
        <v>0</v>
      </c>
      <c r="K7" s="4">
        <f>COUNTIFS(JMB_PBIs_C360_Todo!$K:$K,$E$5,JMB_PBIs_C360_Todo!Z:Z,$G$5,JMB_PBIs_C360_Todo!B:B,$K$5,JMB_PBIs_C360_Todo!F:F,E7)</f>
        <v>0</v>
      </c>
      <c r="L7" s="4">
        <f>COUNTIFS(JMB_PBIs_C360_Todo!$K:$K,$E$5,JMB_PBIs_C360_Todo!Z:Z,$G$5,JMB_PBIs_C360_Todo!B:B,$L$5,JMB_PBIs_C360_Todo!F:F,E7)</f>
        <v>0</v>
      </c>
      <c r="M7" s="4"/>
      <c r="N7" s="4">
        <f>COUNTIFS(JMB_PBIs_C360_Todo!$K:$K,$E$5,JMB_PBIs_C360_Todo!$Z:$Z,$M$5,JMB_PBIs_C360_Todo!$B:$B,$N$5,JMB_PBIs_C360_Todo!$F:$F,E7)</f>
        <v>0</v>
      </c>
      <c r="O7" s="4">
        <f>COUNTIFS(JMB_PBIs_C360_Todo!$K:$K,$E$5,JMB_PBIs_C360_Todo!$Z:$Z,$M$5,JMB_PBIs_C360_Todo!$B:$B,$O$5,JMB_PBIs_C360_Todo!$F:$F,E7)</f>
        <v>0</v>
      </c>
      <c r="P7" s="4">
        <f>COUNTIFS(JMB_PBIs_C360_Todo!$K:$K,$E$5,JMB_PBIs_C360_Todo!$Z:$Z,$M$5,JMB_PBIs_C360_Todo!$B:$B,$P$5,JMB_PBIs_C360_Todo!$F:$F,E7)</f>
        <v>0</v>
      </c>
      <c r="Q7" s="4">
        <f>COUNTIFS(JMB_PBIs_C360_Todo!$K:$K,$E$5,JMB_PBIs_C360_Todo!$Z:$Z,$M$5,JMB_PBIs_C360_Todo!$B:$B,$Q$5,JMB_PBIs_C360_Todo!$F:$F,E7)</f>
        <v>0</v>
      </c>
      <c r="R7" s="4">
        <f>COUNTIFS(JMB_PBIs_C360_Todo!$K:$K,$E$5,JMB_PBIs_C360_Todo!$Z:$Z,$M$5,JMB_PBIs_C360_Todo!$B:$B,$R$5,JMB_PBIs_C360_Todo!$F:$F,E7)</f>
        <v>0</v>
      </c>
      <c r="S7" s="4">
        <f t="shared" ref="S7:S53" si="0">H7</f>
        <v>0</v>
      </c>
      <c r="T7" s="4">
        <f t="shared" ref="T7:T53" si="1">I7+J7+K7</f>
        <v>0</v>
      </c>
      <c r="U7" s="4">
        <f t="shared" ref="U7:U53" si="2">L7</f>
        <v>0</v>
      </c>
      <c r="V7" s="4">
        <f t="shared" ref="V7:V53" si="3">N7</f>
        <v>0</v>
      </c>
      <c r="W7" s="4">
        <f t="shared" ref="W7:W53" si="4">O7+P7+Q7</f>
        <v>0</v>
      </c>
      <c r="X7" s="4">
        <f t="shared" ref="X7:X53" si="5">R7</f>
        <v>0</v>
      </c>
      <c r="Y7" s="4"/>
      <c r="Z7" s="4"/>
      <c r="AA7" t="s">
        <v>2945</v>
      </c>
      <c r="AB7" s="4"/>
      <c r="AC7" s="4"/>
      <c r="AD7" s="4">
        <f>COUNTIFS(JMB_PBIs_C360_Todo!$K:$K,$AA$5,JMB_PBIs_C360_Todo!Z:Z,$AC$5,JMB_PBIs_C360_Todo!B:B,$AD$5,JMB_PBIs_C360_Todo!F:F,AA7)</f>
        <v>7</v>
      </c>
      <c r="AE7" s="4">
        <f>COUNTIFS(JMB_PBIs_C360_Todo!$K:$K,$AA$5,JMB_PBIs_C360_Todo!Z:Z,$AC$5,JMB_PBIs_C360_Todo!B:B,$AE$5,JMB_PBIs_C360_Todo!F:F,AA7)</f>
        <v>0</v>
      </c>
      <c r="AF7" s="4">
        <f>COUNTIFS(JMB_PBIs_C360_Todo!$K:$K,$AA$5,JMB_PBIs_C360_Todo!Z:Z,$AC$5,JMB_PBIs_C360_Todo!B:B,$AF$5,JMB_PBIs_C360_Todo!F:F,AA7)</f>
        <v>0</v>
      </c>
      <c r="AG7" s="4">
        <f>COUNTIFS(JMB_PBIs_C360_Todo!$K:$K,$AA$5,JMB_PBIs_C360_Todo!Z:Z,$AC$5,JMB_PBIs_C360_Todo!B:B,$AG$5,JMB_PBIs_C360_Todo!F:F,AA7)</f>
        <v>0</v>
      </c>
      <c r="AH7" s="4">
        <f>COUNTIFS(JMB_PBIs_C360_Todo!$K:$K,$AA$5,JMB_PBIs_C360_Todo!Z:Z,$AC$5,JMB_PBIs_C360_Todo!B:B,$AH$5,JMB_PBIs_C360_Todo!F:F,AA7)</f>
        <v>0</v>
      </c>
      <c r="AI7" s="4"/>
      <c r="AJ7" s="4">
        <f>COUNTIFS(JMB_PBIs_C360_Todo!$K:$K,$AA$5,JMB_PBIs_C360_Todo!Z:Z,$AI$5,JMB_PBIs_C360_Todo!B:B,$AJ$5,JMB_PBIs_C360_Todo!F:F,AA7)</f>
        <v>0</v>
      </c>
      <c r="AK7" s="4">
        <f>COUNTIFS(JMB_PBIs_C360_Todo!$K:$K,$AA$5,JMB_PBIs_C360_Todo!Z:Z,$AI$5,JMB_PBIs_C360_Todo!B:B,$AK$5,JMB_PBIs_C360_Todo!F:F,AA7)</f>
        <v>0</v>
      </c>
      <c r="AL7" s="4">
        <f>COUNTIFS(JMB_PBIs_C360_Todo!$K:$K,$AA$5,JMB_PBIs_C360_Todo!Z:Z,$AI$5,JMB_PBIs_C360_Todo!B:B,$AL$5,JMB_PBIs_C360_Todo!F:F,AA7)</f>
        <v>0</v>
      </c>
      <c r="AM7" s="4">
        <f>COUNTIFS(JMB_PBIs_C360_Todo!$K:$K,$AA$5,JMB_PBIs_C360_Todo!Z:Z,$AI$5,JMB_PBIs_C360_Todo!B:B,$AM$5,JMB_PBIs_C360_Todo!F:F,AA7)</f>
        <v>0</v>
      </c>
      <c r="AN7" s="4">
        <f>COUNTIFS(JMB_PBIs_C360_Todo!$K:$K,$AA$5,JMB_PBIs_C360_Todo!Z:Z,$AI$5,JMB_PBIs_C360_Todo!B:B,$AN$5,JMB_PBIs_C360_Todo!F:F,AA7)</f>
        <v>0</v>
      </c>
      <c r="AO7" s="4">
        <f t="shared" ref="AO7:AO53" si="6">AD7</f>
        <v>7</v>
      </c>
      <c r="AP7" s="4">
        <f t="shared" ref="AP7:AP53" si="7">AE7+AF7+AG7</f>
        <v>0</v>
      </c>
      <c r="AQ7" s="4">
        <f t="shared" ref="AQ7:AQ53" si="8">AH7</f>
        <v>0</v>
      </c>
      <c r="AR7" s="4">
        <f t="shared" ref="AR7:AR53" si="9">AJ7</f>
        <v>0</v>
      </c>
      <c r="AS7" s="4">
        <f t="shared" ref="AS7:AS53" si="10">AK7+AL7+AM7</f>
        <v>0</v>
      </c>
      <c r="AT7" s="4">
        <f t="shared" ref="AT7:AT53" si="11">AN7</f>
        <v>0</v>
      </c>
    </row>
    <row r="8" spans="2:46" x14ac:dyDescent="0.25">
      <c r="D8" s="205"/>
      <c r="E8" t="s">
        <v>2996</v>
      </c>
      <c r="F8" s="4"/>
      <c r="G8" s="4"/>
      <c r="H8" s="4">
        <f>COUNTIFS(JMB_PBIs_C360_Todo!$K:$K,$E$5,JMB_PBIs_C360_Todo!Z:Z,$G$5,JMB_PBIs_C360_Todo!B:B,$H$5,JMB_PBIs_C360_Todo!F:F,E8)</f>
        <v>0</v>
      </c>
      <c r="I8" s="4">
        <f>COUNTIFS(JMB_PBIs_C360_Todo!$K:$K,$E$5,JMB_PBIs_C360_Todo!Z:Z,$G$5,JMB_PBIs_C360_Todo!B:B,$I$5,JMB_PBIs_C360_Todo!F:F,E8)</f>
        <v>0</v>
      </c>
      <c r="J8" s="4">
        <f>COUNTIFS(JMB_PBIs_C360_Todo!$K:$K,$E$5,JMB_PBIs_C360_Todo!Z:Z,$G$5,JMB_PBIs_C360_Todo!B:B,$J$5,JMB_PBIs_C360_Todo!F:F,E8)</f>
        <v>0</v>
      </c>
      <c r="K8" s="4">
        <f>COUNTIFS(JMB_PBIs_C360_Todo!$K:$K,$E$5,JMB_PBIs_C360_Todo!Z:Z,$G$5,JMB_PBIs_C360_Todo!B:B,$K$5,JMB_PBIs_C360_Todo!F:F,E8)</f>
        <v>0</v>
      </c>
      <c r="L8" s="4">
        <f>COUNTIFS(JMB_PBIs_C360_Todo!$K:$K,$E$5,JMB_PBIs_C360_Todo!Z:Z,$G$5,JMB_PBIs_C360_Todo!B:B,$L$5,JMB_PBIs_C360_Todo!F:F,E8)</f>
        <v>0</v>
      </c>
      <c r="M8" s="4"/>
      <c r="N8" s="4">
        <f>COUNTIFS(JMB_PBIs_C360_Todo!$K:$K,$E$5,JMB_PBIs_C360_Todo!$Z:$Z,$M$5,JMB_PBIs_C360_Todo!$B:$B,$N$5,JMB_PBIs_C360_Todo!$F:$F,E8)</f>
        <v>0</v>
      </c>
      <c r="O8" s="4">
        <f>COUNTIFS(JMB_PBIs_C360_Todo!$K:$K,$E$5,JMB_PBIs_C360_Todo!$Z:$Z,$M$5,JMB_PBIs_C360_Todo!$B:$B,$O$5,JMB_PBIs_C360_Todo!$F:$F,E8)</f>
        <v>0</v>
      </c>
      <c r="P8" s="4">
        <f>COUNTIFS(JMB_PBIs_C360_Todo!$K:$K,$E$5,JMB_PBIs_C360_Todo!$Z:$Z,$M$5,JMB_PBIs_C360_Todo!$B:$B,$P$5,JMB_PBIs_C360_Todo!$F:$F,E8)</f>
        <v>0</v>
      </c>
      <c r="Q8" s="4">
        <f>COUNTIFS(JMB_PBIs_C360_Todo!$K:$K,$E$5,JMB_PBIs_C360_Todo!$Z:$Z,$M$5,JMB_PBIs_C360_Todo!$B:$B,$Q$5,JMB_PBIs_C360_Todo!$F:$F,E8)</f>
        <v>0</v>
      </c>
      <c r="R8" s="4">
        <f>COUNTIFS(JMB_PBIs_C360_Todo!$K:$K,$E$5,JMB_PBIs_C360_Todo!$Z:$Z,$M$5,JMB_PBIs_C360_Todo!$B:$B,$R$5,JMB_PBIs_C360_Todo!$F:$F,E8)</f>
        <v>0</v>
      </c>
      <c r="S8" s="4">
        <f t="shared" si="0"/>
        <v>0</v>
      </c>
      <c r="T8" s="4">
        <f t="shared" si="1"/>
        <v>0</v>
      </c>
      <c r="U8" s="4">
        <f t="shared" si="2"/>
        <v>0</v>
      </c>
      <c r="V8" s="4">
        <f t="shared" si="3"/>
        <v>0</v>
      </c>
      <c r="W8" s="4">
        <f t="shared" si="4"/>
        <v>0</v>
      </c>
      <c r="X8" s="4">
        <f t="shared" si="5"/>
        <v>0</v>
      </c>
      <c r="Y8" s="4"/>
      <c r="Z8" s="4"/>
      <c r="AA8" t="s">
        <v>1270</v>
      </c>
      <c r="AB8" s="4"/>
      <c r="AC8" s="4"/>
      <c r="AD8" s="4">
        <f>COUNTIFS(JMB_PBIs_C360_Todo!$K:$K,$AA$5,JMB_PBIs_C360_Todo!Z:Z,$AC$5,JMB_PBIs_C360_Todo!B:B,$AD$5,JMB_PBIs_C360_Todo!F:F,AA8)</f>
        <v>8</v>
      </c>
      <c r="AE8" s="4">
        <f>COUNTIFS(JMB_PBIs_C360_Todo!$K:$K,$AA$5,JMB_PBIs_C360_Todo!Z:Z,$AC$5,JMB_PBIs_C360_Todo!B:B,$AE$5,JMB_PBIs_C360_Todo!F:F,AA8)</f>
        <v>0</v>
      </c>
      <c r="AF8" s="4">
        <f>COUNTIFS(JMB_PBIs_C360_Todo!$K:$K,$AA$5,JMB_PBIs_C360_Todo!Z:Z,$AC$5,JMB_PBIs_C360_Todo!B:B,$AF$5,JMB_PBIs_C360_Todo!F:F,AA8)</f>
        <v>0</v>
      </c>
      <c r="AG8" s="4">
        <f>COUNTIFS(JMB_PBIs_C360_Todo!$K:$K,$AA$5,JMB_PBIs_C360_Todo!Z:Z,$AC$5,JMB_PBIs_C360_Todo!B:B,$AG$5,JMB_PBIs_C360_Todo!F:F,AA8)</f>
        <v>0</v>
      </c>
      <c r="AH8" s="4">
        <f>COUNTIFS(JMB_PBIs_C360_Todo!$K:$K,$AA$5,JMB_PBIs_C360_Todo!Z:Z,$AC$5,JMB_PBIs_C360_Todo!B:B,$AH$5,JMB_PBIs_C360_Todo!F:F,AA8)</f>
        <v>1</v>
      </c>
      <c r="AI8" s="4"/>
      <c r="AJ8" s="4">
        <f>COUNTIFS(JMB_PBIs_C360_Todo!$K:$K,$AA$5,JMB_PBIs_C360_Todo!Z:Z,$AI$5,JMB_PBIs_C360_Todo!B:B,$AJ$5,JMB_PBIs_C360_Todo!F:F,AA8)</f>
        <v>0</v>
      </c>
      <c r="AK8" s="4">
        <f>COUNTIFS(JMB_PBIs_C360_Todo!$K:$K,$AA$5,JMB_PBIs_C360_Todo!Z:Z,$AI$5,JMB_PBIs_C360_Todo!B:B,$AK$5,JMB_PBIs_C360_Todo!F:F,AA8)</f>
        <v>0</v>
      </c>
      <c r="AL8" s="4">
        <f>COUNTIFS(JMB_PBIs_C360_Todo!$K:$K,$AA$5,JMB_PBIs_C360_Todo!Z:Z,$AI$5,JMB_PBIs_C360_Todo!B:B,$AL$5,JMB_PBIs_C360_Todo!F:F,AA8)</f>
        <v>0</v>
      </c>
      <c r="AM8" s="4">
        <f>COUNTIFS(JMB_PBIs_C360_Todo!$K:$K,$AA$5,JMB_PBIs_C360_Todo!Z:Z,$AI$5,JMB_PBIs_C360_Todo!B:B,$AM$5,JMB_PBIs_C360_Todo!F:F,AA8)</f>
        <v>0</v>
      </c>
      <c r="AN8" s="4">
        <f>COUNTIFS(JMB_PBIs_C360_Todo!$K:$K,$AA$5,JMB_PBIs_C360_Todo!Z:Z,$AI$5,JMB_PBIs_C360_Todo!B:B,$AN$5,JMB_PBIs_C360_Todo!F:F,AA8)</f>
        <v>0</v>
      </c>
      <c r="AO8" s="4">
        <f t="shared" si="6"/>
        <v>8</v>
      </c>
      <c r="AP8" s="4">
        <f t="shared" si="7"/>
        <v>0</v>
      </c>
      <c r="AQ8" s="4">
        <f t="shared" si="8"/>
        <v>1</v>
      </c>
      <c r="AR8" s="4">
        <f t="shared" si="9"/>
        <v>0</v>
      </c>
      <c r="AS8" s="4">
        <f t="shared" si="10"/>
        <v>0</v>
      </c>
      <c r="AT8" s="4">
        <f t="shared" si="11"/>
        <v>0</v>
      </c>
    </row>
    <row r="9" spans="2:46" x14ac:dyDescent="0.25">
      <c r="D9" s="205"/>
      <c r="E9" t="s">
        <v>2997</v>
      </c>
      <c r="F9" s="4"/>
      <c r="G9" s="4"/>
      <c r="H9" s="4">
        <f>COUNTIFS(JMB_PBIs_C360_Todo!$K:$K,$E$5,JMB_PBIs_C360_Todo!Z:Z,$G$5,JMB_PBIs_C360_Todo!B:B,$H$5,JMB_PBIs_C360_Todo!F:F,E9)</f>
        <v>0</v>
      </c>
      <c r="I9" s="4">
        <f>COUNTIFS(JMB_PBIs_C360_Todo!$K:$K,$E$5,JMB_PBIs_C360_Todo!Z:Z,$G$5,JMB_PBIs_C360_Todo!B:B,$I$5,JMB_PBIs_C360_Todo!F:F,E9)</f>
        <v>0</v>
      </c>
      <c r="J9" s="4">
        <f>COUNTIFS(JMB_PBIs_C360_Todo!$K:$K,$E$5,JMB_PBIs_C360_Todo!Z:Z,$G$5,JMB_PBIs_C360_Todo!B:B,$J$5,JMB_PBIs_C360_Todo!F:F,E9)</f>
        <v>0</v>
      </c>
      <c r="K9" s="4">
        <f>COUNTIFS(JMB_PBIs_C360_Todo!$K:$K,$E$5,JMB_PBIs_C360_Todo!Z:Z,$G$5,JMB_PBIs_C360_Todo!B:B,$K$5,JMB_PBIs_C360_Todo!F:F,E9)</f>
        <v>0</v>
      </c>
      <c r="L9" s="4">
        <f>COUNTIFS(JMB_PBIs_C360_Todo!$K:$K,$E$5,JMB_PBIs_C360_Todo!Z:Z,$G$5,JMB_PBIs_C360_Todo!B:B,$L$5,JMB_PBIs_C360_Todo!F:F,E9)</f>
        <v>0</v>
      </c>
      <c r="M9" s="4"/>
      <c r="N9" s="4">
        <f>COUNTIFS(JMB_PBIs_C360_Todo!$K:$K,$E$5,JMB_PBIs_C360_Todo!$Z:$Z,$M$5,JMB_PBIs_C360_Todo!$B:$B,$N$5,JMB_PBIs_C360_Todo!$F:$F,E9)</f>
        <v>0</v>
      </c>
      <c r="O9" s="4">
        <f>COUNTIFS(JMB_PBIs_C360_Todo!$K:$K,$E$5,JMB_PBIs_C360_Todo!$Z:$Z,$M$5,JMB_PBIs_C360_Todo!$B:$B,$O$5,JMB_PBIs_C360_Todo!$F:$F,E9)</f>
        <v>0</v>
      </c>
      <c r="P9" s="4">
        <f>COUNTIFS(JMB_PBIs_C360_Todo!$K:$K,$E$5,JMB_PBIs_C360_Todo!$Z:$Z,$M$5,JMB_PBIs_C360_Todo!$B:$B,$P$5,JMB_PBIs_C360_Todo!$F:$F,E9)</f>
        <v>0</v>
      </c>
      <c r="Q9" s="4">
        <f>COUNTIFS(JMB_PBIs_C360_Todo!$K:$K,$E$5,JMB_PBIs_C360_Todo!$Z:$Z,$M$5,JMB_PBIs_C360_Todo!$B:$B,$Q$5,JMB_PBIs_C360_Todo!$F:$F,E9)</f>
        <v>0</v>
      </c>
      <c r="R9" s="4">
        <f>COUNTIFS(JMB_PBIs_C360_Todo!$K:$K,$E$5,JMB_PBIs_C360_Todo!$Z:$Z,$M$5,JMB_PBIs_C360_Todo!$B:$B,$R$5,JMB_PBIs_C360_Todo!$F:$F,E9)</f>
        <v>0</v>
      </c>
      <c r="S9" s="4">
        <f t="shared" si="0"/>
        <v>0</v>
      </c>
      <c r="T9" s="4">
        <f t="shared" si="1"/>
        <v>0</v>
      </c>
      <c r="U9" s="4">
        <f t="shared" si="2"/>
        <v>0</v>
      </c>
      <c r="V9" s="4">
        <f t="shared" si="3"/>
        <v>0</v>
      </c>
      <c r="W9" s="4">
        <f t="shared" si="4"/>
        <v>0</v>
      </c>
      <c r="X9" s="4">
        <f t="shared" si="5"/>
        <v>0</v>
      </c>
      <c r="Y9" s="4"/>
      <c r="Z9" s="4"/>
      <c r="AA9" t="s">
        <v>2875</v>
      </c>
      <c r="AB9" s="4"/>
      <c r="AC9" s="4"/>
      <c r="AD9" s="4">
        <f>COUNTIFS(JMB_PBIs_C360_Todo!$K:$K,$AA$5,JMB_PBIs_C360_Todo!Z:Z,$AC$5,JMB_PBIs_C360_Todo!B:B,$AD$5,JMB_PBIs_C360_Todo!F:F,AA9)</f>
        <v>12</v>
      </c>
      <c r="AE9" s="4">
        <f>COUNTIFS(JMB_PBIs_C360_Todo!$K:$K,$AA$5,JMB_PBIs_C360_Todo!Z:Z,$AC$5,JMB_PBIs_C360_Todo!B:B,$AE$5,JMB_PBIs_C360_Todo!F:F,AA9)</f>
        <v>0</v>
      </c>
      <c r="AF9" s="4">
        <f>COUNTIFS(JMB_PBIs_C360_Todo!$K:$K,$AA$5,JMB_PBIs_C360_Todo!Z:Z,$AC$5,JMB_PBIs_C360_Todo!B:B,$AF$5,JMB_PBIs_C360_Todo!F:F,AA9)</f>
        <v>0</v>
      </c>
      <c r="AG9" s="4">
        <f>COUNTIFS(JMB_PBIs_C360_Todo!$K:$K,$AA$5,JMB_PBIs_C360_Todo!Z:Z,$AC$5,JMB_PBIs_C360_Todo!B:B,$AG$5,JMB_PBIs_C360_Todo!F:F,AA9)</f>
        <v>0</v>
      </c>
      <c r="AH9" s="4">
        <f>COUNTIFS(JMB_PBIs_C360_Todo!$K:$K,$AA$5,JMB_PBIs_C360_Todo!Z:Z,$AC$5,JMB_PBIs_C360_Todo!B:B,$AH$5,JMB_PBIs_C360_Todo!F:F,AA9)</f>
        <v>0</v>
      </c>
      <c r="AI9" s="4"/>
      <c r="AJ9" s="4">
        <f>COUNTIFS(JMB_PBIs_C360_Todo!$K:$K,$AA$5,JMB_PBIs_C360_Todo!Z:Z,$AI$5,JMB_PBIs_C360_Todo!B:B,$AJ$5,JMB_PBIs_C360_Todo!F:F,AA9)</f>
        <v>0</v>
      </c>
      <c r="AK9" s="4">
        <f>COUNTIFS(JMB_PBIs_C360_Todo!$K:$K,$AA$5,JMB_PBIs_C360_Todo!Z:Z,$AI$5,JMB_PBIs_C360_Todo!B:B,$AK$5,JMB_PBIs_C360_Todo!F:F,AA9)</f>
        <v>0</v>
      </c>
      <c r="AL9" s="4">
        <f>COUNTIFS(JMB_PBIs_C360_Todo!$K:$K,$AA$5,JMB_PBIs_C360_Todo!Z:Z,$AI$5,JMB_PBIs_C360_Todo!B:B,$AL$5,JMB_PBIs_C360_Todo!F:F,AA9)</f>
        <v>0</v>
      </c>
      <c r="AM9" s="4">
        <f>COUNTIFS(JMB_PBIs_C360_Todo!$K:$K,$AA$5,JMB_PBIs_C360_Todo!Z:Z,$AI$5,JMB_PBIs_C360_Todo!B:B,$AM$5,JMB_PBIs_C360_Todo!F:F,AA9)</f>
        <v>0</v>
      </c>
      <c r="AN9" s="4">
        <f>COUNTIFS(JMB_PBIs_C360_Todo!$K:$K,$AA$5,JMB_PBIs_C360_Todo!Z:Z,$AI$5,JMB_PBIs_C360_Todo!B:B,$AN$5,JMB_PBIs_C360_Todo!F:F,AA9)</f>
        <v>0</v>
      </c>
      <c r="AO9" s="4">
        <f t="shared" si="6"/>
        <v>12</v>
      </c>
      <c r="AP9" s="4">
        <f t="shared" si="7"/>
        <v>0</v>
      </c>
      <c r="AQ9" s="4">
        <f t="shared" si="8"/>
        <v>0</v>
      </c>
      <c r="AR9" s="4">
        <f t="shared" si="9"/>
        <v>0</v>
      </c>
      <c r="AS9" s="4">
        <f t="shared" si="10"/>
        <v>0</v>
      </c>
      <c r="AT9" s="4">
        <f t="shared" si="11"/>
        <v>0</v>
      </c>
    </row>
    <row r="10" spans="2:46" x14ac:dyDescent="0.25">
      <c r="D10" s="205"/>
      <c r="E10" t="s">
        <v>2998</v>
      </c>
      <c r="F10" s="4"/>
      <c r="G10" s="4"/>
      <c r="H10" s="4">
        <f>COUNTIFS(JMB_PBIs_C360_Todo!$K:$K,$E$5,JMB_PBIs_C360_Todo!Z:Z,$G$5,JMB_PBIs_C360_Todo!B:B,$H$5,JMB_PBIs_C360_Todo!F:F,E10)</f>
        <v>0</v>
      </c>
      <c r="I10" s="4">
        <f>COUNTIFS(JMB_PBIs_C360_Todo!$K:$K,$E$5,JMB_PBIs_C360_Todo!Z:Z,$G$5,JMB_PBIs_C360_Todo!B:B,$I$5,JMB_PBIs_C360_Todo!F:F,E10)</f>
        <v>0</v>
      </c>
      <c r="J10" s="4">
        <f>COUNTIFS(JMB_PBIs_C360_Todo!$K:$K,$E$5,JMB_PBIs_C360_Todo!Z:Z,$G$5,JMB_PBIs_C360_Todo!B:B,$J$5,JMB_PBIs_C360_Todo!F:F,E10)</f>
        <v>0</v>
      </c>
      <c r="K10" s="4">
        <f>COUNTIFS(JMB_PBIs_C360_Todo!$K:$K,$E$5,JMB_PBIs_C360_Todo!Z:Z,$G$5,JMB_PBIs_C360_Todo!B:B,$K$5,JMB_PBIs_C360_Todo!F:F,E10)</f>
        <v>0</v>
      </c>
      <c r="L10" s="4">
        <f>COUNTIFS(JMB_PBIs_C360_Todo!$K:$K,$E$5,JMB_PBIs_C360_Todo!Z:Z,$G$5,JMB_PBIs_C360_Todo!B:B,$L$5,JMB_PBIs_C360_Todo!F:F,E10)</f>
        <v>0</v>
      </c>
      <c r="M10" s="4"/>
      <c r="N10" s="4">
        <f>COUNTIFS(JMB_PBIs_C360_Todo!$K:$K,$E$5,JMB_PBIs_C360_Todo!$Z:$Z,$M$5,JMB_PBIs_C360_Todo!$B:$B,$N$5,JMB_PBIs_C360_Todo!$F:$F,E10)</f>
        <v>0</v>
      </c>
      <c r="O10" s="4">
        <f>COUNTIFS(JMB_PBIs_C360_Todo!$K:$K,$E$5,JMB_PBIs_C360_Todo!$Z:$Z,$M$5,JMB_PBIs_C360_Todo!$B:$B,$O$5,JMB_PBIs_C360_Todo!$F:$F,E10)</f>
        <v>0</v>
      </c>
      <c r="P10" s="4">
        <f>COUNTIFS(JMB_PBIs_C360_Todo!$K:$K,$E$5,JMB_PBIs_C360_Todo!$Z:$Z,$M$5,JMB_PBIs_C360_Todo!$B:$B,$P$5,JMB_PBIs_C360_Todo!$F:$F,E10)</f>
        <v>0</v>
      </c>
      <c r="Q10" s="4">
        <f>COUNTIFS(JMB_PBIs_C360_Todo!$K:$K,$E$5,JMB_PBIs_C360_Todo!$Z:$Z,$M$5,JMB_PBIs_C360_Todo!$B:$B,$Q$5,JMB_PBIs_C360_Todo!$F:$F,E10)</f>
        <v>0</v>
      </c>
      <c r="R10" s="4">
        <f>COUNTIFS(JMB_PBIs_C360_Todo!$K:$K,$E$5,JMB_PBIs_C360_Todo!$Z:$Z,$M$5,JMB_PBIs_C360_Todo!$B:$B,$R$5,JMB_PBIs_C360_Todo!$F:$F,E10)</f>
        <v>0</v>
      </c>
      <c r="S10" s="4">
        <f t="shared" si="0"/>
        <v>0</v>
      </c>
      <c r="T10" s="4">
        <f t="shared" si="1"/>
        <v>0</v>
      </c>
      <c r="U10" s="4">
        <f t="shared" si="2"/>
        <v>0</v>
      </c>
      <c r="V10" s="4">
        <f t="shared" si="3"/>
        <v>0</v>
      </c>
      <c r="W10" s="4">
        <f t="shared" si="4"/>
        <v>0</v>
      </c>
      <c r="X10" s="4">
        <f t="shared" si="5"/>
        <v>0</v>
      </c>
      <c r="Y10" s="4"/>
      <c r="Z10" s="4"/>
      <c r="AA10" t="s">
        <v>1256</v>
      </c>
      <c r="AB10" s="4"/>
      <c r="AC10" s="4"/>
      <c r="AD10" s="4">
        <f>COUNTIFS(JMB_PBIs_C360_Todo!$K:$K,$AA$5,JMB_PBIs_C360_Todo!Z:Z,$AC$5,JMB_PBIs_C360_Todo!B:B,$AD$5,JMB_PBIs_C360_Todo!F:F,AA10)</f>
        <v>22</v>
      </c>
      <c r="AE10" s="4">
        <f>COUNTIFS(JMB_PBIs_C360_Todo!$K:$K,$AA$5,JMB_PBIs_C360_Todo!Z:Z,$AC$5,JMB_PBIs_C360_Todo!B:B,$AE$5,JMB_PBIs_C360_Todo!F:F,AA10)</f>
        <v>4</v>
      </c>
      <c r="AF10" s="4">
        <f>COUNTIFS(JMB_PBIs_C360_Todo!$K:$K,$AA$5,JMB_PBIs_C360_Todo!Z:Z,$AC$5,JMB_PBIs_C360_Todo!B:B,$AF$5,JMB_PBIs_C360_Todo!F:F,AA10)</f>
        <v>1</v>
      </c>
      <c r="AG10" s="4">
        <f>COUNTIFS(JMB_PBIs_C360_Todo!$K:$K,$AA$5,JMB_PBIs_C360_Todo!Z:Z,$AC$5,JMB_PBIs_C360_Todo!B:B,$AG$5,JMB_PBIs_C360_Todo!F:F,AA10)</f>
        <v>0</v>
      </c>
      <c r="AH10" s="4">
        <f>COUNTIFS(JMB_PBIs_C360_Todo!$K:$K,$AA$5,JMB_PBIs_C360_Todo!Z:Z,$AC$5,JMB_PBIs_C360_Todo!B:B,$AH$5,JMB_PBIs_C360_Todo!F:F,AA10)</f>
        <v>2</v>
      </c>
      <c r="AI10" s="4"/>
      <c r="AJ10" s="4">
        <f>COUNTIFS(JMB_PBIs_C360_Todo!$K:$K,$AA$5,JMB_PBIs_C360_Todo!Z:Z,$AI$5,JMB_PBIs_C360_Todo!B:B,$AJ$5,JMB_PBIs_C360_Todo!F:F,AA10)</f>
        <v>0</v>
      </c>
      <c r="AK10" s="4">
        <f>COUNTIFS(JMB_PBIs_C360_Todo!$K:$K,$AA$5,JMB_PBIs_C360_Todo!Z:Z,$AI$5,JMB_PBIs_C360_Todo!B:B,$AK$5,JMB_PBIs_C360_Todo!F:F,AA10)</f>
        <v>0</v>
      </c>
      <c r="AL10" s="4">
        <f>COUNTIFS(JMB_PBIs_C360_Todo!$K:$K,$AA$5,JMB_PBIs_C360_Todo!Z:Z,$AI$5,JMB_PBIs_C360_Todo!B:B,$AL$5,JMB_PBIs_C360_Todo!F:F,AA10)</f>
        <v>0</v>
      </c>
      <c r="AM10" s="4">
        <f>COUNTIFS(JMB_PBIs_C360_Todo!$K:$K,$AA$5,JMB_PBIs_C360_Todo!Z:Z,$AI$5,JMB_PBIs_C360_Todo!B:B,$AM$5,JMB_PBIs_C360_Todo!F:F,AA10)</f>
        <v>0</v>
      </c>
      <c r="AN10" s="4">
        <f>COUNTIFS(JMB_PBIs_C360_Todo!$K:$K,$AA$5,JMB_PBIs_C360_Todo!Z:Z,$AI$5,JMB_PBIs_C360_Todo!B:B,$AN$5,JMB_PBIs_C360_Todo!F:F,AA10)</f>
        <v>0</v>
      </c>
      <c r="AO10" s="4">
        <f t="shared" si="6"/>
        <v>22</v>
      </c>
      <c r="AP10" s="4">
        <f t="shared" si="7"/>
        <v>5</v>
      </c>
      <c r="AQ10" s="4">
        <f t="shared" si="8"/>
        <v>2</v>
      </c>
      <c r="AR10" s="4">
        <f t="shared" si="9"/>
        <v>0</v>
      </c>
      <c r="AS10" s="4">
        <f t="shared" si="10"/>
        <v>0</v>
      </c>
      <c r="AT10" s="4">
        <f t="shared" si="11"/>
        <v>0</v>
      </c>
    </row>
    <row r="11" spans="2:46" x14ac:dyDescent="0.25">
      <c r="D11" s="205"/>
      <c r="E11" t="s">
        <v>2999</v>
      </c>
      <c r="F11" s="4"/>
      <c r="G11" s="4"/>
      <c r="H11" s="4">
        <f>COUNTIFS(JMB_PBIs_C360_Todo!$K:$K,$E$5,JMB_PBIs_C360_Todo!Z:Z,$G$5,JMB_PBIs_C360_Todo!B:B,$H$5,JMB_PBIs_C360_Todo!F:F,E11)</f>
        <v>0</v>
      </c>
      <c r="I11" s="4">
        <f>COUNTIFS(JMB_PBIs_C360_Todo!$K:$K,$E$5,JMB_PBIs_C360_Todo!Z:Z,$G$5,JMB_PBIs_C360_Todo!B:B,$I$5,JMB_PBIs_C360_Todo!F:F,E11)</f>
        <v>0</v>
      </c>
      <c r="J11" s="4">
        <f>COUNTIFS(JMB_PBIs_C360_Todo!$K:$K,$E$5,JMB_PBIs_C360_Todo!Z:Z,$G$5,JMB_PBIs_C360_Todo!B:B,$J$5,JMB_PBIs_C360_Todo!F:F,E11)</f>
        <v>0</v>
      </c>
      <c r="K11" s="4">
        <f>COUNTIFS(JMB_PBIs_C360_Todo!$K:$K,$E$5,JMB_PBIs_C360_Todo!Z:Z,$G$5,JMB_PBIs_C360_Todo!B:B,$K$5,JMB_PBIs_C360_Todo!F:F,E11)</f>
        <v>0</v>
      </c>
      <c r="L11" s="4">
        <f>COUNTIFS(JMB_PBIs_C360_Todo!$K:$K,$E$5,JMB_PBIs_C360_Todo!Z:Z,$G$5,JMB_PBIs_C360_Todo!B:B,$L$5,JMB_PBIs_C360_Todo!F:F,E11)</f>
        <v>0</v>
      </c>
      <c r="M11" s="4"/>
      <c r="N11" s="4">
        <f>COUNTIFS(JMB_PBIs_C360_Todo!$K:$K,$E$5,JMB_PBIs_C360_Todo!$Z:$Z,$M$5,JMB_PBIs_C360_Todo!$B:$B,$N$5,JMB_PBIs_C360_Todo!$F:$F,E11)</f>
        <v>0</v>
      </c>
      <c r="O11" s="4">
        <f>COUNTIFS(JMB_PBIs_C360_Todo!$K:$K,$E$5,JMB_PBIs_C360_Todo!$Z:$Z,$M$5,JMB_PBIs_C360_Todo!$B:$B,$O$5,JMB_PBIs_C360_Todo!$F:$F,E11)</f>
        <v>0</v>
      </c>
      <c r="P11" s="4">
        <f>COUNTIFS(JMB_PBIs_C360_Todo!$K:$K,$E$5,JMB_PBIs_C360_Todo!$Z:$Z,$M$5,JMB_PBIs_C360_Todo!$B:$B,$P$5,JMB_PBIs_C360_Todo!$F:$F,E11)</f>
        <v>0</v>
      </c>
      <c r="Q11" s="4">
        <f>COUNTIFS(JMB_PBIs_C360_Todo!$K:$K,$E$5,JMB_PBIs_C360_Todo!$Z:$Z,$M$5,JMB_PBIs_C360_Todo!$B:$B,$Q$5,JMB_PBIs_C360_Todo!$F:$F,E11)</f>
        <v>0</v>
      </c>
      <c r="R11" s="4">
        <f>COUNTIFS(JMB_PBIs_C360_Todo!$K:$K,$E$5,JMB_PBIs_C360_Todo!$Z:$Z,$M$5,JMB_PBIs_C360_Todo!$B:$B,$R$5,JMB_PBIs_C360_Todo!$F:$F,E11)</f>
        <v>0</v>
      </c>
      <c r="S11" s="4">
        <f t="shared" si="0"/>
        <v>0</v>
      </c>
      <c r="T11" s="4">
        <f t="shared" si="1"/>
        <v>0</v>
      </c>
      <c r="U11" s="4">
        <f t="shared" si="2"/>
        <v>0</v>
      </c>
      <c r="V11" s="4">
        <f t="shared" si="3"/>
        <v>0</v>
      </c>
      <c r="W11" s="4">
        <f t="shared" si="4"/>
        <v>0</v>
      </c>
      <c r="X11" s="4">
        <f t="shared" si="5"/>
        <v>0</v>
      </c>
      <c r="Y11" s="4"/>
      <c r="Z11" s="4"/>
      <c r="AA11" t="s">
        <v>2727</v>
      </c>
      <c r="AB11" s="4"/>
      <c r="AC11" s="4"/>
      <c r="AD11" s="4">
        <f>COUNTIFS(JMB_PBIs_C360_Todo!$K:$K,$AA$5,JMB_PBIs_C360_Todo!Z:Z,$AC$5,JMB_PBIs_C360_Todo!B:B,$AD$5,JMB_PBIs_C360_Todo!F:F,AA11)</f>
        <v>17</v>
      </c>
      <c r="AE11" s="4">
        <f>COUNTIFS(JMB_PBIs_C360_Todo!$K:$K,$AA$5,JMB_PBIs_C360_Todo!Z:Z,$AC$5,JMB_PBIs_C360_Todo!B:B,$AE$5,JMB_PBIs_C360_Todo!F:F,AA11)</f>
        <v>0</v>
      </c>
      <c r="AF11" s="4">
        <f>COUNTIFS(JMB_PBIs_C360_Todo!$K:$K,$AA$5,JMB_PBIs_C360_Todo!Z:Z,$AC$5,JMB_PBIs_C360_Todo!B:B,$AF$5,JMB_PBIs_C360_Todo!F:F,AA11)</f>
        <v>0</v>
      </c>
      <c r="AG11" s="4">
        <f>COUNTIFS(JMB_PBIs_C360_Todo!$K:$K,$AA$5,JMB_PBIs_C360_Todo!Z:Z,$AC$5,JMB_PBIs_C360_Todo!B:B,$AG$5,JMB_PBIs_C360_Todo!F:F,AA11)</f>
        <v>0</v>
      </c>
      <c r="AH11" s="4">
        <f>COUNTIFS(JMB_PBIs_C360_Todo!$K:$K,$AA$5,JMB_PBIs_C360_Todo!Z:Z,$AC$5,JMB_PBIs_C360_Todo!B:B,$AH$5,JMB_PBIs_C360_Todo!F:F,AA11)</f>
        <v>2</v>
      </c>
      <c r="AI11" s="4"/>
      <c r="AJ11" s="4">
        <f>COUNTIFS(JMB_PBIs_C360_Todo!$K:$K,$AA$5,JMB_PBIs_C360_Todo!Z:Z,$AI$5,JMB_PBIs_C360_Todo!B:B,$AJ$5,JMB_PBIs_C360_Todo!F:F,AA11)</f>
        <v>0</v>
      </c>
      <c r="AK11" s="4">
        <f>COUNTIFS(JMB_PBIs_C360_Todo!$K:$K,$AA$5,JMB_PBIs_C360_Todo!Z:Z,$AI$5,JMB_PBIs_C360_Todo!B:B,$AK$5,JMB_PBIs_C360_Todo!F:F,AA11)</f>
        <v>0</v>
      </c>
      <c r="AL11" s="4">
        <f>COUNTIFS(JMB_PBIs_C360_Todo!$K:$K,$AA$5,JMB_PBIs_C360_Todo!Z:Z,$AI$5,JMB_PBIs_C360_Todo!B:B,$AL$5,JMB_PBIs_C360_Todo!F:F,AA11)</f>
        <v>0</v>
      </c>
      <c r="AM11" s="4">
        <f>COUNTIFS(JMB_PBIs_C360_Todo!$K:$K,$AA$5,JMB_PBIs_C360_Todo!Z:Z,$AI$5,JMB_PBIs_C360_Todo!B:B,$AM$5,JMB_PBIs_C360_Todo!F:F,AA11)</f>
        <v>0</v>
      </c>
      <c r="AN11" s="4">
        <f>COUNTIFS(JMB_PBIs_C360_Todo!$K:$K,$AA$5,JMB_PBIs_C360_Todo!Z:Z,$AI$5,JMB_PBIs_C360_Todo!B:B,$AN$5,JMB_PBIs_C360_Todo!F:F,AA11)</f>
        <v>0</v>
      </c>
      <c r="AO11" s="4">
        <f t="shared" si="6"/>
        <v>17</v>
      </c>
      <c r="AP11" s="4">
        <f t="shared" si="7"/>
        <v>0</v>
      </c>
      <c r="AQ11" s="4">
        <f t="shared" si="8"/>
        <v>2</v>
      </c>
      <c r="AR11" s="4">
        <f t="shared" si="9"/>
        <v>0</v>
      </c>
      <c r="AS11" s="4">
        <f t="shared" si="10"/>
        <v>0</v>
      </c>
      <c r="AT11" s="4">
        <f t="shared" si="11"/>
        <v>0</v>
      </c>
    </row>
    <row r="12" spans="2:46" x14ac:dyDescent="0.25">
      <c r="D12" s="205"/>
      <c r="E12" t="s">
        <v>3000</v>
      </c>
      <c r="F12" s="4"/>
      <c r="G12" s="4"/>
      <c r="H12" s="4">
        <f>COUNTIFS(JMB_PBIs_C360_Todo!$K:$K,$E$5,JMB_PBIs_C360_Todo!Z:Z,$G$5,JMB_PBIs_C360_Todo!B:B,$H$5,JMB_PBIs_C360_Todo!F:F,E12)</f>
        <v>0</v>
      </c>
      <c r="I12" s="4">
        <f>COUNTIFS(JMB_PBIs_C360_Todo!$K:$K,$E$5,JMB_PBIs_C360_Todo!Z:Z,$G$5,JMB_PBIs_C360_Todo!B:B,$I$5,JMB_PBIs_C360_Todo!F:F,E12)</f>
        <v>0</v>
      </c>
      <c r="J12" s="4">
        <f>COUNTIFS(JMB_PBIs_C360_Todo!$K:$K,$E$5,JMB_PBIs_C360_Todo!Z:Z,$G$5,JMB_PBIs_C360_Todo!B:B,$J$5,JMB_PBIs_C360_Todo!F:F,E12)</f>
        <v>0</v>
      </c>
      <c r="K12" s="4">
        <f>COUNTIFS(JMB_PBIs_C360_Todo!$K:$K,$E$5,JMB_PBIs_C360_Todo!Z:Z,$G$5,JMB_PBIs_C360_Todo!B:B,$K$5,JMB_PBIs_C360_Todo!F:F,E12)</f>
        <v>0</v>
      </c>
      <c r="L12" s="4">
        <f>COUNTIFS(JMB_PBIs_C360_Todo!$K:$K,$E$5,JMB_PBIs_C360_Todo!Z:Z,$G$5,JMB_PBIs_C360_Todo!B:B,$L$5,JMB_PBIs_C360_Todo!F:F,E12)</f>
        <v>0</v>
      </c>
      <c r="M12" s="4"/>
      <c r="N12" s="4">
        <f>COUNTIFS(JMB_PBIs_C360_Todo!$K:$K,$E$5,JMB_PBIs_C360_Todo!$Z:$Z,$M$5,JMB_PBIs_C360_Todo!$B:$B,$N$5,JMB_PBIs_C360_Todo!$F:$F,E12)</f>
        <v>0</v>
      </c>
      <c r="O12" s="4">
        <f>COUNTIFS(JMB_PBIs_C360_Todo!$K:$K,$E$5,JMB_PBIs_C360_Todo!$Z:$Z,$M$5,JMB_PBIs_C360_Todo!$B:$B,$O$5,JMB_PBIs_C360_Todo!$F:$F,E12)</f>
        <v>0</v>
      </c>
      <c r="P12" s="4">
        <f>COUNTIFS(JMB_PBIs_C360_Todo!$K:$K,$E$5,JMB_PBIs_C360_Todo!$Z:$Z,$M$5,JMB_PBIs_C360_Todo!$B:$B,$P$5,JMB_PBIs_C360_Todo!$F:$F,E12)</f>
        <v>0</v>
      </c>
      <c r="Q12" s="4">
        <f>COUNTIFS(JMB_PBIs_C360_Todo!$K:$K,$E$5,JMB_PBIs_C360_Todo!$Z:$Z,$M$5,JMB_PBIs_C360_Todo!$B:$B,$Q$5,JMB_PBIs_C360_Todo!$F:$F,E12)</f>
        <v>0</v>
      </c>
      <c r="R12" s="4">
        <f>COUNTIFS(JMB_PBIs_C360_Todo!$K:$K,$E$5,JMB_PBIs_C360_Todo!$Z:$Z,$M$5,JMB_PBIs_C360_Todo!$B:$B,$R$5,JMB_PBIs_C360_Todo!$F:$F,E12)</f>
        <v>0</v>
      </c>
      <c r="S12" s="4">
        <f t="shared" si="0"/>
        <v>0</v>
      </c>
      <c r="T12" s="4">
        <f t="shared" si="1"/>
        <v>0</v>
      </c>
      <c r="U12" s="4">
        <f t="shared" si="2"/>
        <v>0</v>
      </c>
      <c r="V12" s="4">
        <f t="shared" si="3"/>
        <v>0</v>
      </c>
      <c r="W12" s="4">
        <f t="shared" si="4"/>
        <v>0</v>
      </c>
      <c r="X12" s="4">
        <f t="shared" si="5"/>
        <v>0</v>
      </c>
      <c r="Y12" s="4"/>
      <c r="Z12" s="4"/>
      <c r="AA12" t="s">
        <v>2681</v>
      </c>
      <c r="AB12" s="4"/>
      <c r="AC12" s="4"/>
      <c r="AD12" s="4">
        <f>COUNTIFS(JMB_PBIs_C360_Todo!$K:$K,$AA$5,JMB_PBIs_C360_Todo!Z:Z,$AC$5,JMB_PBIs_C360_Todo!B:B,$AD$5,JMB_PBIs_C360_Todo!F:F,AA12)</f>
        <v>11</v>
      </c>
      <c r="AE12" s="4">
        <f>COUNTIFS(JMB_PBIs_C360_Todo!$K:$K,$AA$5,JMB_PBIs_C360_Todo!Z:Z,$AC$5,JMB_PBIs_C360_Todo!B:B,$AE$5,JMB_PBIs_C360_Todo!F:F,AA12)</f>
        <v>1</v>
      </c>
      <c r="AF12" s="4">
        <f>COUNTIFS(JMB_PBIs_C360_Todo!$K:$K,$AA$5,JMB_PBIs_C360_Todo!Z:Z,$AC$5,JMB_PBIs_C360_Todo!B:B,$AF$5,JMB_PBIs_C360_Todo!F:F,AA12)</f>
        <v>1</v>
      </c>
      <c r="AG12" s="4">
        <f>COUNTIFS(JMB_PBIs_C360_Todo!$K:$K,$AA$5,JMB_PBIs_C360_Todo!Z:Z,$AC$5,JMB_PBIs_C360_Todo!B:B,$AG$5,JMB_PBIs_C360_Todo!F:F,AA12)</f>
        <v>0</v>
      </c>
      <c r="AH12" s="4">
        <f>COUNTIFS(JMB_PBIs_C360_Todo!$K:$K,$AA$5,JMB_PBIs_C360_Todo!Z:Z,$AC$5,JMB_PBIs_C360_Todo!B:B,$AH$5,JMB_PBIs_C360_Todo!F:F,AA12)</f>
        <v>0</v>
      </c>
      <c r="AI12" s="4"/>
      <c r="AJ12" s="4">
        <f>COUNTIFS(JMB_PBIs_C360_Todo!$K:$K,$AA$5,JMB_PBIs_C360_Todo!Z:Z,$AI$5,JMB_PBIs_C360_Todo!B:B,$AJ$5,JMB_PBIs_C360_Todo!F:F,AA12)</f>
        <v>0</v>
      </c>
      <c r="AK12" s="4">
        <f>COUNTIFS(JMB_PBIs_C360_Todo!$K:$K,$AA$5,JMB_PBIs_C360_Todo!Z:Z,$AI$5,JMB_PBIs_C360_Todo!B:B,$AK$5,JMB_PBIs_C360_Todo!F:F,AA12)</f>
        <v>0</v>
      </c>
      <c r="AL12" s="4">
        <f>COUNTIFS(JMB_PBIs_C360_Todo!$K:$K,$AA$5,JMB_PBIs_C360_Todo!Z:Z,$AI$5,JMB_PBIs_C360_Todo!B:B,$AL$5,JMB_PBIs_C360_Todo!F:F,AA12)</f>
        <v>0</v>
      </c>
      <c r="AM12" s="4">
        <f>COUNTIFS(JMB_PBIs_C360_Todo!$K:$K,$AA$5,JMB_PBIs_C360_Todo!Z:Z,$AI$5,JMB_PBIs_C360_Todo!B:B,$AM$5,JMB_PBIs_C360_Todo!F:F,AA12)</f>
        <v>0</v>
      </c>
      <c r="AN12" s="4">
        <f>COUNTIFS(JMB_PBIs_C360_Todo!$K:$K,$AA$5,JMB_PBIs_C360_Todo!Z:Z,$AI$5,JMB_PBIs_C360_Todo!B:B,$AN$5,JMB_PBIs_C360_Todo!F:F,AA12)</f>
        <v>0</v>
      </c>
      <c r="AO12" s="4">
        <f t="shared" si="6"/>
        <v>11</v>
      </c>
      <c r="AP12" s="4">
        <f t="shared" si="7"/>
        <v>2</v>
      </c>
      <c r="AQ12" s="4">
        <f t="shared" si="8"/>
        <v>0</v>
      </c>
      <c r="AR12" s="4">
        <f t="shared" si="9"/>
        <v>0</v>
      </c>
      <c r="AS12" s="4">
        <f t="shared" si="10"/>
        <v>0</v>
      </c>
      <c r="AT12" s="4">
        <f t="shared" si="11"/>
        <v>0</v>
      </c>
    </row>
    <row r="13" spans="2:46" x14ac:dyDescent="0.25">
      <c r="D13" s="205"/>
      <c r="E13" t="s">
        <v>2957</v>
      </c>
      <c r="F13" s="4"/>
      <c r="G13" s="4"/>
      <c r="H13" s="4">
        <f>COUNTIFS(JMB_PBIs_C360_Todo!$K:$K,$E$5,JMB_PBIs_C360_Todo!Z:Z,$G$5,JMB_PBIs_C360_Todo!B:B,$H$5,JMB_PBIs_C360_Todo!F:F,E13)</f>
        <v>0</v>
      </c>
      <c r="I13" s="4">
        <f>COUNTIFS(JMB_PBIs_C360_Todo!$K:$K,$E$5,JMB_PBIs_C360_Todo!Z:Z,$G$5,JMB_PBIs_C360_Todo!B:B,$I$5,JMB_PBIs_C360_Todo!F:F,E13)</f>
        <v>1</v>
      </c>
      <c r="J13" s="4">
        <f>COUNTIFS(JMB_PBIs_C360_Todo!$K:$K,$E$5,JMB_PBIs_C360_Todo!Z:Z,$G$5,JMB_PBIs_C360_Todo!B:B,$J$5,JMB_PBIs_C360_Todo!F:F,E13)</f>
        <v>0</v>
      </c>
      <c r="K13" s="4">
        <f>COUNTIFS(JMB_PBIs_C360_Todo!$K:$K,$E$5,JMB_PBIs_C360_Todo!Z:Z,$G$5,JMB_PBIs_C360_Todo!B:B,$K$5,JMB_PBIs_C360_Todo!F:F,E13)</f>
        <v>0</v>
      </c>
      <c r="L13" s="4">
        <f>COUNTIFS(JMB_PBIs_C360_Todo!$K:$K,$E$5,JMB_PBIs_C360_Todo!Z:Z,$G$5,JMB_PBIs_C360_Todo!B:B,$L$5,JMB_PBIs_C360_Todo!F:F,E13)</f>
        <v>0</v>
      </c>
      <c r="M13" s="4"/>
      <c r="N13" s="4">
        <f>COUNTIFS(JMB_PBIs_C360_Todo!$K:$K,$E$5,JMB_PBIs_C360_Todo!$Z:$Z,$M$5,JMB_PBIs_C360_Todo!$B:$B,$N$5,JMB_PBIs_C360_Todo!$F:$F,E13)</f>
        <v>0</v>
      </c>
      <c r="O13" s="4">
        <f>COUNTIFS(JMB_PBIs_C360_Todo!$K:$K,$E$5,JMB_PBIs_C360_Todo!$Z:$Z,$M$5,JMB_PBIs_C360_Todo!$B:$B,$O$5,JMB_PBIs_C360_Todo!$F:$F,E13)</f>
        <v>0</v>
      </c>
      <c r="P13" s="4">
        <f>COUNTIFS(JMB_PBIs_C360_Todo!$K:$K,$E$5,JMB_PBIs_C360_Todo!$Z:$Z,$M$5,JMB_PBIs_C360_Todo!$B:$B,$P$5,JMB_PBIs_C360_Todo!$F:$F,E13)</f>
        <v>0</v>
      </c>
      <c r="Q13" s="4">
        <f>COUNTIFS(JMB_PBIs_C360_Todo!$K:$K,$E$5,JMB_PBIs_C360_Todo!$Z:$Z,$M$5,JMB_PBIs_C360_Todo!$B:$B,$Q$5,JMB_PBIs_C360_Todo!$F:$F,E13)</f>
        <v>0</v>
      </c>
      <c r="R13" s="4">
        <f>COUNTIFS(JMB_PBIs_C360_Todo!$K:$K,$E$5,JMB_PBIs_C360_Todo!$Z:$Z,$M$5,JMB_PBIs_C360_Todo!$B:$B,$R$5,JMB_PBIs_C360_Todo!$F:$F,E13)</f>
        <v>0</v>
      </c>
      <c r="S13" s="4">
        <f t="shared" si="0"/>
        <v>0</v>
      </c>
      <c r="T13" s="4">
        <f t="shared" si="1"/>
        <v>1</v>
      </c>
      <c r="U13" s="4">
        <f t="shared" si="2"/>
        <v>0</v>
      </c>
      <c r="V13" s="4">
        <f t="shared" si="3"/>
        <v>0</v>
      </c>
      <c r="W13" s="4">
        <f t="shared" si="4"/>
        <v>0</v>
      </c>
      <c r="X13" s="4">
        <f t="shared" si="5"/>
        <v>0</v>
      </c>
      <c r="Y13" s="4"/>
      <c r="Z13" s="4"/>
      <c r="AA13" t="s">
        <v>1230</v>
      </c>
      <c r="AB13" s="4"/>
      <c r="AC13" s="4"/>
      <c r="AD13" s="4">
        <f>COUNTIFS(JMB_PBIs_C360_Todo!$K:$K,$AA$5,JMB_PBIs_C360_Todo!Z:Z,$AC$5,JMB_PBIs_C360_Todo!B:B,$AD$5,JMB_PBIs_C360_Todo!F:F,AA13)</f>
        <v>11</v>
      </c>
      <c r="AE13" s="4">
        <f>COUNTIFS(JMB_PBIs_C360_Todo!$K:$K,$AA$5,JMB_PBIs_C360_Todo!Z:Z,$AC$5,JMB_PBIs_C360_Todo!B:B,$AE$5,JMB_PBIs_C360_Todo!F:F,AA13)</f>
        <v>5</v>
      </c>
      <c r="AF13" s="4">
        <f>COUNTIFS(JMB_PBIs_C360_Todo!$K:$K,$AA$5,JMB_PBIs_C360_Todo!Z:Z,$AC$5,JMB_PBIs_C360_Todo!B:B,$AF$5,JMB_PBIs_C360_Todo!F:F,AA13)</f>
        <v>0</v>
      </c>
      <c r="AG13" s="4">
        <f>COUNTIFS(JMB_PBIs_C360_Todo!$K:$K,$AA$5,JMB_PBIs_C360_Todo!Z:Z,$AC$5,JMB_PBIs_C360_Todo!B:B,$AG$5,JMB_PBIs_C360_Todo!F:F,AA13)</f>
        <v>0</v>
      </c>
      <c r="AH13" s="4">
        <f>COUNTIFS(JMB_PBIs_C360_Todo!$K:$K,$AA$5,JMB_PBIs_C360_Todo!Z:Z,$AC$5,JMB_PBIs_C360_Todo!B:B,$AH$5,JMB_PBIs_C360_Todo!F:F,AA13)</f>
        <v>5</v>
      </c>
      <c r="AI13" s="4"/>
      <c r="AJ13" s="4">
        <f>COUNTIFS(JMB_PBIs_C360_Todo!$K:$K,$AA$5,JMB_PBIs_C360_Todo!Z:Z,$AI$5,JMB_PBIs_C360_Todo!B:B,$AJ$5,JMB_PBIs_C360_Todo!F:F,AA13)</f>
        <v>0</v>
      </c>
      <c r="AK13" s="4">
        <f>COUNTIFS(JMB_PBIs_C360_Todo!$K:$K,$AA$5,JMB_PBIs_C360_Todo!Z:Z,$AI$5,JMB_PBIs_C360_Todo!B:B,$AK$5,JMB_PBIs_C360_Todo!F:F,AA13)</f>
        <v>0</v>
      </c>
      <c r="AL13" s="4">
        <f>COUNTIFS(JMB_PBIs_C360_Todo!$K:$K,$AA$5,JMB_PBIs_C360_Todo!Z:Z,$AI$5,JMB_PBIs_C360_Todo!B:B,$AL$5,JMB_PBIs_C360_Todo!F:F,AA13)</f>
        <v>0</v>
      </c>
      <c r="AM13" s="4">
        <f>COUNTIFS(JMB_PBIs_C360_Todo!$K:$K,$AA$5,JMB_PBIs_C360_Todo!Z:Z,$AI$5,JMB_PBIs_C360_Todo!B:B,$AM$5,JMB_PBIs_C360_Todo!F:F,AA13)</f>
        <v>0</v>
      </c>
      <c r="AN13" s="4">
        <f>COUNTIFS(JMB_PBIs_C360_Todo!$K:$K,$AA$5,JMB_PBIs_C360_Todo!Z:Z,$AI$5,JMB_PBIs_C360_Todo!B:B,$AN$5,JMB_PBIs_C360_Todo!F:F,AA13)</f>
        <v>0</v>
      </c>
      <c r="AO13" s="4">
        <f t="shared" si="6"/>
        <v>11</v>
      </c>
      <c r="AP13" s="4">
        <f t="shared" si="7"/>
        <v>5</v>
      </c>
      <c r="AQ13" s="4">
        <f t="shared" si="8"/>
        <v>5</v>
      </c>
      <c r="AR13" s="4">
        <f t="shared" si="9"/>
        <v>0</v>
      </c>
      <c r="AS13" s="4">
        <f t="shared" si="10"/>
        <v>0</v>
      </c>
      <c r="AT13" s="4">
        <f t="shared" si="11"/>
        <v>0</v>
      </c>
    </row>
    <row r="14" spans="2:46" x14ac:dyDescent="0.25">
      <c r="D14" s="205"/>
      <c r="E14" t="s">
        <v>49</v>
      </c>
      <c r="F14" s="4"/>
      <c r="G14" s="4"/>
      <c r="H14" s="4">
        <f>COUNTIFS(JMB_PBIs_C360_Todo!$K:$K,$E$5,JMB_PBIs_C360_Todo!Z:Z,$G$5,JMB_PBIs_C360_Todo!B:B,$H$5,JMB_PBIs_C360_Todo!F:F,E14)</f>
        <v>0</v>
      </c>
      <c r="I14" s="4">
        <f>COUNTIFS(JMB_PBIs_C360_Todo!$K:$K,$E$5,JMB_PBIs_C360_Todo!Z:Z,$G$5,JMB_PBIs_C360_Todo!B:B,$I$5,JMB_PBIs_C360_Todo!F:F,E14)</f>
        <v>0</v>
      </c>
      <c r="J14" s="4">
        <f>COUNTIFS(JMB_PBIs_C360_Todo!$K:$K,$E$5,JMB_PBIs_C360_Todo!Z:Z,$G$5,JMB_PBIs_C360_Todo!B:B,$J$5,JMB_PBIs_C360_Todo!F:F,E14)</f>
        <v>0</v>
      </c>
      <c r="K14" s="4">
        <f>COUNTIFS(JMB_PBIs_C360_Todo!$K:$K,$E$5,JMB_PBIs_C360_Todo!Z:Z,$G$5,JMB_PBIs_C360_Todo!B:B,$K$5,JMB_PBIs_C360_Todo!F:F,E14)</f>
        <v>0</v>
      </c>
      <c r="L14" s="4">
        <f>COUNTIFS(JMB_PBIs_C360_Todo!$K:$K,$E$5,JMB_PBIs_C360_Todo!Z:Z,$G$5,JMB_PBIs_C360_Todo!B:B,$L$5,JMB_PBIs_C360_Todo!F:F,E14)</f>
        <v>0</v>
      </c>
      <c r="M14" s="4"/>
      <c r="N14" s="4">
        <f>COUNTIFS(JMB_PBIs_C360_Todo!$K:$K,$E$5,JMB_PBIs_C360_Todo!$Z:$Z,$M$5,JMB_PBIs_C360_Todo!$B:$B,$N$5,JMB_PBIs_C360_Todo!$F:$F,E14)</f>
        <v>0</v>
      </c>
      <c r="O14" s="4">
        <f>COUNTIFS(JMB_PBIs_C360_Todo!$K:$K,$E$5,JMB_PBIs_C360_Todo!$Z:$Z,$M$5,JMB_PBIs_C360_Todo!$B:$B,$O$5,JMB_PBIs_C360_Todo!$F:$F,E14)</f>
        <v>0</v>
      </c>
      <c r="P14" s="4">
        <f>COUNTIFS(JMB_PBIs_C360_Todo!$K:$K,$E$5,JMB_PBIs_C360_Todo!$Z:$Z,$M$5,JMB_PBIs_C360_Todo!$B:$B,$P$5,JMB_PBIs_C360_Todo!$F:$F,E14)</f>
        <v>0</v>
      </c>
      <c r="Q14" s="4">
        <f>COUNTIFS(JMB_PBIs_C360_Todo!$K:$K,$E$5,JMB_PBIs_C360_Todo!$Z:$Z,$M$5,JMB_PBIs_C360_Todo!$B:$B,$Q$5,JMB_PBIs_C360_Todo!$F:$F,E14)</f>
        <v>0</v>
      </c>
      <c r="R14" s="4">
        <f>COUNTIFS(JMB_PBIs_C360_Todo!$K:$K,$E$5,JMB_PBIs_C360_Todo!$Z:$Z,$M$5,JMB_PBIs_C360_Todo!$B:$B,$R$5,JMB_PBIs_C360_Todo!$F:$F,E14)</f>
        <v>0</v>
      </c>
      <c r="S14" s="4">
        <f t="shared" si="0"/>
        <v>0</v>
      </c>
      <c r="T14" s="4">
        <f t="shared" si="1"/>
        <v>0</v>
      </c>
      <c r="U14" s="4">
        <f t="shared" si="2"/>
        <v>0</v>
      </c>
      <c r="V14" s="4">
        <f t="shared" si="3"/>
        <v>0</v>
      </c>
      <c r="W14" s="4">
        <f t="shared" si="4"/>
        <v>0</v>
      </c>
      <c r="X14" s="4">
        <f t="shared" si="5"/>
        <v>0</v>
      </c>
      <c r="Y14" s="4"/>
      <c r="Z14" s="4"/>
      <c r="AA14" t="s">
        <v>1249</v>
      </c>
      <c r="AB14" s="4"/>
      <c r="AC14" s="4"/>
      <c r="AD14" s="4">
        <f>COUNTIFS(JMB_PBIs_C360_Todo!$K:$K,$AA$5,JMB_PBIs_C360_Todo!Z:Z,$AC$5,JMB_PBIs_C360_Todo!B:B,$AD$5,JMB_PBIs_C360_Todo!F:F,AA14)</f>
        <v>15</v>
      </c>
      <c r="AE14" s="4">
        <f>COUNTIFS(JMB_PBIs_C360_Todo!$K:$K,$AA$5,JMB_PBIs_C360_Todo!Z:Z,$AC$5,JMB_PBIs_C360_Todo!B:B,$AE$5,JMB_PBIs_C360_Todo!F:F,AA14)</f>
        <v>5</v>
      </c>
      <c r="AF14" s="4">
        <f>COUNTIFS(JMB_PBIs_C360_Todo!$K:$K,$AA$5,JMB_PBIs_C360_Todo!Z:Z,$AC$5,JMB_PBIs_C360_Todo!B:B,$AF$5,JMB_PBIs_C360_Todo!F:F,AA14)</f>
        <v>0</v>
      </c>
      <c r="AG14" s="4">
        <f>COUNTIFS(JMB_PBIs_C360_Todo!$K:$K,$AA$5,JMB_PBIs_C360_Todo!Z:Z,$AC$5,JMB_PBIs_C360_Todo!B:B,$AG$5,JMB_PBIs_C360_Todo!F:F,AA14)</f>
        <v>0</v>
      </c>
      <c r="AH14" s="4">
        <f>COUNTIFS(JMB_PBIs_C360_Todo!$K:$K,$AA$5,JMB_PBIs_C360_Todo!Z:Z,$AC$5,JMB_PBIs_C360_Todo!B:B,$AH$5,JMB_PBIs_C360_Todo!F:F,AA14)</f>
        <v>3</v>
      </c>
      <c r="AI14" s="4"/>
      <c r="AJ14" s="4">
        <f>COUNTIFS(JMB_PBIs_C360_Todo!$K:$K,$AA$5,JMB_PBIs_C360_Todo!Z:Z,$AI$5,JMB_PBIs_C360_Todo!B:B,$AJ$5,JMB_PBIs_C360_Todo!F:F,AA14)</f>
        <v>0</v>
      </c>
      <c r="AK14" s="4">
        <f>COUNTIFS(JMB_PBIs_C360_Todo!$K:$K,$AA$5,JMB_PBIs_C360_Todo!Z:Z,$AI$5,JMB_PBIs_C360_Todo!B:B,$AK$5,JMB_PBIs_C360_Todo!F:F,AA14)</f>
        <v>0</v>
      </c>
      <c r="AL14" s="4">
        <f>COUNTIFS(JMB_PBIs_C360_Todo!$K:$K,$AA$5,JMB_PBIs_C360_Todo!Z:Z,$AI$5,JMB_PBIs_C360_Todo!B:B,$AL$5,JMB_PBIs_C360_Todo!F:F,AA14)</f>
        <v>0</v>
      </c>
      <c r="AM14" s="4">
        <f>COUNTIFS(JMB_PBIs_C360_Todo!$K:$K,$AA$5,JMB_PBIs_C360_Todo!Z:Z,$AI$5,JMB_PBIs_C360_Todo!B:B,$AM$5,JMB_PBIs_C360_Todo!F:F,AA14)</f>
        <v>0</v>
      </c>
      <c r="AN14" s="4">
        <f>COUNTIFS(JMB_PBIs_C360_Todo!$K:$K,$AA$5,JMB_PBIs_C360_Todo!Z:Z,$AI$5,JMB_PBIs_C360_Todo!B:B,$AN$5,JMB_PBIs_C360_Todo!F:F,AA14)</f>
        <v>0</v>
      </c>
      <c r="AO14" s="4">
        <f t="shared" si="6"/>
        <v>15</v>
      </c>
      <c r="AP14" s="4">
        <f t="shared" si="7"/>
        <v>5</v>
      </c>
      <c r="AQ14" s="4">
        <f t="shared" si="8"/>
        <v>3</v>
      </c>
      <c r="AR14" s="4">
        <f t="shared" si="9"/>
        <v>0</v>
      </c>
      <c r="AS14" s="4">
        <f t="shared" si="10"/>
        <v>0</v>
      </c>
      <c r="AT14" s="4">
        <f t="shared" si="11"/>
        <v>0</v>
      </c>
    </row>
    <row r="15" spans="2:46" x14ac:dyDescent="0.25">
      <c r="D15" s="205"/>
      <c r="E15" t="s">
        <v>48</v>
      </c>
      <c r="F15" s="4"/>
      <c r="G15" s="4"/>
      <c r="H15" s="4">
        <f>COUNTIFS(JMB_PBIs_C360_Todo!$K:$K,$E$5,JMB_PBIs_C360_Todo!Z:Z,$G$5,JMB_PBIs_C360_Todo!B:B,$H$5,JMB_PBIs_C360_Todo!F:F,E15)</f>
        <v>0</v>
      </c>
      <c r="I15" s="4">
        <f>COUNTIFS(JMB_PBIs_C360_Todo!$K:$K,$E$5,JMB_PBIs_C360_Todo!Z:Z,$G$5,JMB_PBIs_C360_Todo!B:B,$I$5,JMB_PBIs_C360_Todo!F:F,E15)</f>
        <v>0</v>
      </c>
      <c r="J15" s="4">
        <f>COUNTIFS(JMB_PBIs_C360_Todo!$K:$K,$E$5,JMB_PBIs_C360_Todo!Z:Z,$G$5,JMB_PBIs_C360_Todo!B:B,$J$5,JMB_PBIs_C360_Todo!F:F,E15)</f>
        <v>0</v>
      </c>
      <c r="K15" s="4">
        <f>COUNTIFS(JMB_PBIs_C360_Todo!$K:$K,$E$5,JMB_PBIs_C360_Todo!Z:Z,$G$5,JMB_PBIs_C360_Todo!B:B,$K$5,JMB_PBIs_C360_Todo!F:F,E15)</f>
        <v>0</v>
      </c>
      <c r="L15" s="4">
        <f>COUNTIFS(JMB_PBIs_C360_Todo!$K:$K,$E$5,JMB_PBIs_C360_Todo!Z:Z,$G$5,JMB_PBIs_C360_Todo!B:B,$L$5,JMB_PBIs_C360_Todo!F:F,E15)</f>
        <v>0</v>
      </c>
      <c r="M15" s="4"/>
      <c r="N15" s="4">
        <f>COUNTIFS(JMB_PBIs_C360_Todo!$K:$K,$E$5,JMB_PBIs_C360_Todo!$Z:$Z,$M$5,JMB_PBIs_C360_Todo!$B:$B,$N$5,JMB_PBIs_C360_Todo!$F:$F,E15)</f>
        <v>0</v>
      </c>
      <c r="O15" s="4">
        <f>COUNTIFS(JMB_PBIs_C360_Todo!$K:$K,$E$5,JMB_PBIs_C360_Todo!$Z:$Z,$M$5,JMB_PBIs_C360_Todo!$B:$B,$O$5,JMB_PBIs_C360_Todo!$F:$F,E15)</f>
        <v>0</v>
      </c>
      <c r="P15" s="4">
        <f>COUNTIFS(JMB_PBIs_C360_Todo!$K:$K,$E$5,JMB_PBIs_C360_Todo!$Z:$Z,$M$5,JMB_PBIs_C360_Todo!$B:$B,$P$5,JMB_PBIs_C360_Todo!$F:$F,E15)</f>
        <v>0</v>
      </c>
      <c r="Q15" s="4">
        <f>COUNTIFS(JMB_PBIs_C360_Todo!$K:$K,$E$5,JMB_PBIs_C360_Todo!$Z:$Z,$M$5,JMB_PBIs_C360_Todo!$B:$B,$Q$5,JMB_PBIs_C360_Todo!$F:$F,E15)</f>
        <v>0</v>
      </c>
      <c r="R15" s="4">
        <f>COUNTIFS(JMB_PBIs_C360_Todo!$K:$K,$E$5,JMB_PBIs_C360_Todo!$Z:$Z,$M$5,JMB_PBIs_C360_Todo!$B:$B,$R$5,JMB_PBIs_C360_Todo!$F:$F,E15)</f>
        <v>0</v>
      </c>
      <c r="S15" s="4">
        <f t="shared" si="0"/>
        <v>0</v>
      </c>
      <c r="T15" s="4">
        <f t="shared" si="1"/>
        <v>0</v>
      </c>
      <c r="U15" s="4">
        <f t="shared" si="2"/>
        <v>0</v>
      </c>
      <c r="V15" s="4">
        <f t="shared" si="3"/>
        <v>0</v>
      </c>
      <c r="W15" s="4">
        <f t="shared" si="4"/>
        <v>0</v>
      </c>
      <c r="X15" s="4">
        <f t="shared" si="5"/>
        <v>0</v>
      </c>
      <c r="Y15" s="4"/>
      <c r="Z15" s="4"/>
      <c r="AA15" t="s">
        <v>1211</v>
      </c>
      <c r="AB15" s="4"/>
      <c r="AC15" s="4"/>
      <c r="AD15" s="4">
        <f>COUNTIFS(JMB_PBIs_C360_Todo!$K:$K,$AA$5,JMB_PBIs_C360_Todo!Z:Z,$AC$5,JMB_PBIs_C360_Todo!B:B,$AD$5,JMB_PBIs_C360_Todo!F:F,AA15)</f>
        <v>25</v>
      </c>
      <c r="AE15" s="4">
        <f>COUNTIFS(JMB_PBIs_C360_Todo!$K:$K,$AA$5,JMB_PBIs_C360_Todo!Z:Z,$AC$5,JMB_PBIs_C360_Todo!B:B,$AE$5,JMB_PBIs_C360_Todo!F:F,AA15)</f>
        <v>2</v>
      </c>
      <c r="AF15" s="4">
        <f>COUNTIFS(JMB_PBIs_C360_Todo!$K:$K,$AA$5,JMB_PBIs_C360_Todo!Z:Z,$AC$5,JMB_PBIs_C360_Todo!B:B,$AF$5,JMB_PBIs_C360_Todo!F:F,AA15)</f>
        <v>0</v>
      </c>
      <c r="AG15" s="4">
        <f>COUNTIFS(JMB_PBIs_C360_Todo!$K:$K,$AA$5,JMB_PBIs_C360_Todo!Z:Z,$AC$5,JMB_PBIs_C360_Todo!B:B,$AG$5,JMB_PBIs_C360_Todo!F:F,AA15)</f>
        <v>0</v>
      </c>
      <c r="AH15" s="4">
        <f>COUNTIFS(JMB_PBIs_C360_Todo!$K:$K,$AA$5,JMB_PBIs_C360_Todo!Z:Z,$AC$5,JMB_PBIs_C360_Todo!B:B,$AH$5,JMB_PBIs_C360_Todo!F:F,AA15)</f>
        <v>2</v>
      </c>
      <c r="AI15" s="4"/>
      <c r="AJ15" s="4">
        <f>COUNTIFS(JMB_PBIs_C360_Todo!$K:$K,$AA$5,JMB_PBIs_C360_Todo!Z:Z,$AI$5,JMB_PBIs_C360_Todo!B:B,$AJ$5,JMB_PBIs_C360_Todo!F:F,AA15)</f>
        <v>0</v>
      </c>
      <c r="AK15" s="4">
        <f>COUNTIFS(JMB_PBIs_C360_Todo!$K:$K,$AA$5,JMB_PBIs_C360_Todo!Z:Z,$AI$5,JMB_PBIs_C360_Todo!B:B,$AK$5,JMB_PBIs_C360_Todo!F:F,AA15)</f>
        <v>0</v>
      </c>
      <c r="AL15" s="4">
        <f>COUNTIFS(JMB_PBIs_C360_Todo!$K:$K,$AA$5,JMB_PBIs_C360_Todo!Z:Z,$AI$5,JMB_PBIs_C360_Todo!B:B,$AL$5,JMB_PBIs_C360_Todo!F:F,AA15)</f>
        <v>0</v>
      </c>
      <c r="AM15" s="4">
        <f>COUNTIFS(JMB_PBIs_C360_Todo!$K:$K,$AA$5,JMB_PBIs_C360_Todo!Z:Z,$AI$5,JMB_PBIs_C360_Todo!B:B,$AM$5,JMB_PBIs_C360_Todo!F:F,AA15)</f>
        <v>0</v>
      </c>
      <c r="AN15" s="4">
        <f>COUNTIFS(JMB_PBIs_C360_Todo!$K:$K,$AA$5,JMB_PBIs_C360_Todo!Z:Z,$AI$5,JMB_PBIs_C360_Todo!B:B,$AN$5,JMB_PBIs_C360_Todo!F:F,AA15)</f>
        <v>0</v>
      </c>
      <c r="AO15" s="4">
        <f t="shared" si="6"/>
        <v>25</v>
      </c>
      <c r="AP15" s="4">
        <f t="shared" si="7"/>
        <v>2</v>
      </c>
      <c r="AQ15" s="4">
        <f t="shared" si="8"/>
        <v>2</v>
      </c>
      <c r="AR15" s="4">
        <f t="shared" si="9"/>
        <v>0</v>
      </c>
      <c r="AS15" s="4">
        <f t="shared" si="10"/>
        <v>0</v>
      </c>
      <c r="AT15" s="4">
        <f t="shared" si="11"/>
        <v>0</v>
      </c>
    </row>
    <row r="16" spans="2:46" x14ac:dyDescent="0.25">
      <c r="D16" s="205"/>
      <c r="E16" t="s">
        <v>47</v>
      </c>
      <c r="F16" s="4"/>
      <c r="G16" s="4"/>
      <c r="H16" s="4">
        <f>COUNTIFS(JMB_PBIs_C360_Todo!$K:$K,$E$5,JMB_PBIs_C360_Todo!Z:Z,$G$5,JMB_PBIs_C360_Todo!B:B,$H$5,JMB_PBIs_C360_Todo!F:F,E16)</f>
        <v>0</v>
      </c>
      <c r="I16" s="4">
        <f>COUNTIFS(JMB_PBIs_C360_Todo!$K:$K,$E$5,JMB_PBIs_C360_Todo!Z:Z,$G$5,JMB_PBIs_C360_Todo!B:B,$I$5,JMB_PBIs_C360_Todo!F:F,E16)</f>
        <v>0</v>
      </c>
      <c r="J16" s="4">
        <f>COUNTIFS(JMB_PBIs_C360_Todo!$K:$K,$E$5,JMB_PBIs_C360_Todo!Z:Z,$G$5,JMB_PBIs_C360_Todo!B:B,$J$5,JMB_PBIs_C360_Todo!F:F,E16)</f>
        <v>0</v>
      </c>
      <c r="K16" s="4">
        <f>COUNTIFS(JMB_PBIs_C360_Todo!$K:$K,$E$5,JMB_PBIs_C360_Todo!Z:Z,$G$5,JMB_PBIs_C360_Todo!B:B,$K$5,JMB_PBIs_C360_Todo!F:F,E16)</f>
        <v>0</v>
      </c>
      <c r="L16" s="4">
        <f>COUNTIFS(JMB_PBIs_C360_Todo!$K:$K,$E$5,JMB_PBIs_C360_Todo!Z:Z,$G$5,JMB_PBIs_C360_Todo!B:B,$L$5,JMB_PBIs_C360_Todo!F:F,E16)</f>
        <v>0</v>
      </c>
      <c r="M16" s="4"/>
      <c r="N16" s="4">
        <f>COUNTIFS(JMB_PBIs_C360_Todo!$K:$K,$E$5,JMB_PBIs_C360_Todo!$Z:$Z,$M$5,JMB_PBIs_C360_Todo!$B:$B,$N$5,JMB_PBIs_C360_Todo!$F:$F,E16)</f>
        <v>0</v>
      </c>
      <c r="O16" s="4">
        <f>COUNTIFS(JMB_PBIs_C360_Todo!$K:$K,$E$5,JMB_PBIs_C360_Todo!$Z:$Z,$M$5,JMB_PBIs_C360_Todo!$B:$B,$O$5,JMB_PBIs_C360_Todo!$F:$F,E16)</f>
        <v>0</v>
      </c>
      <c r="P16" s="4">
        <f>COUNTIFS(JMB_PBIs_C360_Todo!$K:$K,$E$5,JMB_PBIs_C360_Todo!$Z:$Z,$M$5,JMB_PBIs_C360_Todo!$B:$B,$P$5,JMB_PBIs_C360_Todo!$F:$F,E16)</f>
        <v>0</v>
      </c>
      <c r="Q16" s="4">
        <f>COUNTIFS(JMB_PBIs_C360_Todo!$K:$K,$E$5,JMB_PBIs_C360_Todo!$Z:$Z,$M$5,JMB_PBIs_C360_Todo!$B:$B,$Q$5,JMB_PBIs_C360_Todo!$F:$F,E16)</f>
        <v>0</v>
      </c>
      <c r="R16" s="4">
        <f>COUNTIFS(JMB_PBIs_C360_Todo!$K:$K,$E$5,JMB_PBIs_C360_Todo!$Z:$Z,$M$5,JMB_PBIs_C360_Todo!$B:$B,$R$5,JMB_PBIs_C360_Todo!$F:$F,E16)</f>
        <v>0</v>
      </c>
      <c r="S16" s="4">
        <f t="shared" si="0"/>
        <v>0</v>
      </c>
      <c r="T16" s="4">
        <f t="shared" si="1"/>
        <v>0</v>
      </c>
      <c r="U16" s="4">
        <f t="shared" si="2"/>
        <v>0</v>
      </c>
      <c r="V16" s="4">
        <f t="shared" si="3"/>
        <v>0</v>
      </c>
      <c r="W16" s="4">
        <f t="shared" si="4"/>
        <v>0</v>
      </c>
      <c r="X16" s="4">
        <f t="shared" si="5"/>
        <v>0</v>
      </c>
      <c r="Y16" s="4"/>
      <c r="Z16" s="4"/>
      <c r="AA16" t="s">
        <v>1200</v>
      </c>
      <c r="AB16" s="4"/>
      <c r="AC16" s="4"/>
      <c r="AD16" s="4">
        <f>COUNTIFS(JMB_PBIs_C360_Todo!$K:$K,$AA$5,JMB_PBIs_C360_Todo!Z:Z,$AC$5,JMB_PBIs_C360_Todo!B:B,$AD$5,JMB_PBIs_C360_Todo!F:F,AA16)</f>
        <v>16</v>
      </c>
      <c r="AE16" s="4">
        <f>COUNTIFS(JMB_PBIs_C360_Todo!$K:$K,$AA$5,JMB_PBIs_C360_Todo!Z:Z,$AC$5,JMB_PBIs_C360_Todo!B:B,$AE$5,JMB_PBIs_C360_Todo!F:F,AA16)</f>
        <v>5</v>
      </c>
      <c r="AF16" s="4">
        <f>COUNTIFS(JMB_PBIs_C360_Todo!$K:$K,$AA$5,JMB_PBIs_C360_Todo!Z:Z,$AC$5,JMB_PBIs_C360_Todo!B:B,$AF$5,JMB_PBIs_C360_Todo!F:F,AA16)</f>
        <v>0</v>
      </c>
      <c r="AG16" s="4">
        <f>COUNTIFS(JMB_PBIs_C360_Todo!$K:$K,$AA$5,JMB_PBIs_C360_Todo!Z:Z,$AC$5,JMB_PBIs_C360_Todo!B:B,$AG$5,JMB_PBIs_C360_Todo!F:F,AA16)</f>
        <v>0</v>
      </c>
      <c r="AH16" s="4">
        <f>COUNTIFS(JMB_PBIs_C360_Todo!$K:$K,$AA$5,JMB_PBIs_C360_Todo!Z:Z,$AC$5,JMB_PBIs_C360_Todo!B:B,$AH$5,JMB_PBIs_C360_Todo!F:F,AA16)</f>
        <v>3</v>
      </c>
      <c r="AI16" s="4"/>
      <c r="AJ16" s="4">
        <f>COUNTIFS(JMB_PBIs_C360_Todo!$K:$K,$AA$5,JMB_PBIs_C360_Todo!Z:Z,$AI$5,JMB_PBIs_C360_Todo!B:B,$AJ$5,JMB_PBIs_C360_Todo!F:F,AA16)</f>
        <v>0</v>
      </c>
      <c r="AK16" s="4">
        <f>COUNTIFS(JMB_PBIs_C360_Todo!$K:$K,$AA$5,JMB_PBIs_C360_Todo!Z:Z,$AI$5,JMB_PBIs_C360_Todo!B:B,$AK$5,JMB_PBIs_C360_Todo!F:F,AA16)</f>
        <v>0</v>
      </c>
      <c r="AL16" s="4">
        <f>COUNTIFS(JMB_PBIs_C360_Todo!$K:$K,$AA$5,JMB_PBIs_C360_Todo!Z:Z,$AI$5,JMB_PBIs_C360_Todo!B:B,$AL$5,JMB_PBIs_C360_Todo!F:F,AA16)</f>
        <v>0</v>
      </c>
      <c r="AM16" s="4">
        <f>COUNTIFS(JMB_PBIs_C360_Todo!$K:$K,$AA$5,JMB_PBIs_C360_Todo!Z:Z,$AI$5,JMB_PBIs_C360_Todo!B:B,$AM$5,JMB_PBIs_C360_Todo!F:F,AA16)</f>
        <v>0</v>
      </c>
      <c r="AN16" s="4">
        <f>COUNTIFS(JMB_PBIs_C360_Todo!$K:$K,$AA$5,JMB_PBIs_C360_Todo!Z:Z,$AI$5,JMB_PBIs_C360_Todo!B:B,$AN$5,JMB_PBIs_C360_Todo!F:F,AA16)</f>
        <v>0</v>
      </c>
      <c r="AO16" s="4">
        <f t="shared" si="6"/>
        <v>16</v>
      </c>
      <c r="AP16" s="4">
        <f t="shared" si="7"/>
        <v>5</v>
      </c>
      <c r="AQ16" s="4">
        <f t="shared" si="8"/>
        <v>3</v>
      </c>
      <c r="AR16" s="4">
        <f t="shared" si="9"/>
        <v>0</v>
      </c>
      <c r="AS16" s="4">
        <f t="shared" si="10"/>
        <v>0</v>
      </c>
      <c r="AT16" s="4">
        <f t="shared" si="11"/>
        <v>0</v>
      </c>
    </row>
    <row r="17" spans="4:46" x14ac:dyDescent="0.25">
      <c r="D17" s="205"/>
      <c r="E17" t="s">
        <v>46</v>
      </c>
      <c r="F17" s="4"/>
      <c r="G17" s="4"/>
      <c r="H17" s="4">
        <f>COUNTIFS(JMB_PBIs_C360_Todo!$K:$K,$E$5,JMB_PBIs_C360_Todo!Z:Z,$G$5,JMB_PBIs_C360_Todo!B:B,$H$5,JMB_PBIs_C360_Todo!F:F,E17)</f>
        <v>0</v>
      </c>
      <c r="I17" s="4">
        <f>COUNTIFS(JMB_PBIs_C360_Todo!$K:$K,$E$5,JMB_PBIs_C360_Todo!Z:Z,$G$5,JMB_PBIs_C360_Todo!B:B,$I$5,JMB_PBIs_C360_Todo!F:F,E17)</f>
        <v>2</v>
      </c>
      <c r="J17" s="4">
        <f>COUNTIFS(JMB_PBIs_C360_Todo!$K:$K,$E$5,JMB_PBIs_C360_Todo!Z:Z,$G$5,JMB_PBIs_C360_Todo!B:B,$J$5,JMB_PBIs_C360_Todo!F:F,E17)</f>
        <v>0</v>
      </c>
      <c r="K17" s="4">
        <f>COUNTIFS(JMB_PBIs_C360_Todo!$K:$K,$E$5,JMB_PBIs_C360_Todo!Z:Z,$G$5,JMB_PBIs_C360_Todo!B:B,$K$5,JMB_PBIs_C360_Todo!F:F,E17)</f>
        <v>0</v>
      </c>
      <c r="L17" s="4">
        <f>COUNTIFS(JMB_PBIs_C360_Todo!$K:$K,$E$5,JMB_PBIs_C360_Todo!Z:Z,$G$5,JMB_PBIs_C360_Todo!B:B,$L$5,JMB_PBIs_C360_Todo!F:F,E17)</f>
        <v>0</v>
      </c>
      <c r="M17" s="4"/>
      <c r="N17" s="4">
        <f>COUNTIFS(JMB_PBIs_C360_Todo!$K:$K,$E$5,JMB_PBIs_C360_Todo!$Z:$Z,$M$5,JMB_PBIs_C360_Todo!$B:$B,$N$5,JMB_PBIs_C360_Todo!$F:$F,E17)</f>
        <v>0</v>
      </c>
      <c r="O17" s="4">
        <f>COUNTIFS(JMB_PBIs_C360_Todo!$K:$K,$E$5,JMB_PBIs_C360_Todo!$Z:$Z,$M$5,JMB_PBIs_C360_Todo!$B:$B,$O$5,JMB_PBIs_C360_Todo!$F:$F,E17)</f>
        <v>0</v>
      </c>
      <c r="P17" s="4">
        <f>COUNTIFS(JMB_PBIs_C360_Todo!$K:$K,$E$5,JMB_PBIs_C360_Todo!$Z:$Z,$M$5,JMB_PBIs_C360_Todo!$B:$B,$P$5,JMB_PBIs_C360_Todo!$F:$F,E17)</f>
        <v>0</v>
      </c>
      <c r="Q17" s="4">
        <f>COUNTIFS(JMB_PBIs_C360_Todo!$K:$K,$E$5,JMB_PBIs_C360_Todo!$Z:$Z,$M$5,JMB_PBIs_C360_Todo!$B:$B,$Q$5,JMB_PBIs_C360_Todo!$F:$F,E17)</f>
        <v>0</v>
      </c>
      <c r="R17" s="4">
        <f>COUNTIFS(JMB_PBIs_C360_Todo!$K:$K,$E$5,JMB_PBIs_C360_Todo!$Z:$Z,$M$5,JMB_PBIs_C360_Todo!$B:$B,$R$5,JMB_PBIs_C360_Todo!$F:$F,E17)</f>
        <v>0</v>
      </c>
      <c r="S17" s="4">
        <f t="shared" si="0"/>
        <v>0</v>
      </c>
      <c r="T17" s="4">
        <f t="shared" si="1"/>
        <v>2</v>
      </c>
      <c r="U17" s="4">
        <f t="shared" si="2"/>
        <v>0</v>
      </c>
      <c r="V17" s="4">
        <f t="shared" si="3"/>
        <v>0</v>
      </c>
      <c r="W17" s="4">
        <f t="shared" si="4"/>
        <v>0</v>
      </c>
      <c r="X17" s="4">
        <f t="shared" si="5"/>
        <v>0</v>
      </c>
      <c r="Y17" s="4"/>
      <c r="Z17" s="4"/>
      <c r="AA17" t="s">
        <v>2489</v>
      </c>
      <c r="AB17" s="4"/>
      <c r="AC17" s="4"/>
      <c r="AD17" s="4">
        <f>COUNTIFS(JMB_PBIs_C360_Todo!$K:$K,$AA$5,JMB_PBIs_C360_Todo!Z:Z,$AC$5,JMB_PBIs_C360_Todo!B:B,$AD$5,JMB_PBIs_C360_Todo!F:F,AA17)</f>
        <v>16</v>
      </c>
      <c r="AE17" s="4">
        <f>COUNTIFS(JMB_PBIs_C360_Todo!$K:$K,$AA$5,JMB_PBIs_C360_Todo!Z:Z,$AC$5,JMB_PBIs_C360_Todo!B:B,$AE$5,JMB_PBIs_C360_Todo!F:F,AA17)</f>
        <v>9</v>
      </c>
      <c r="AF17" s="4">
        <f>COUNTIFS(JMB_PBIs_C360_Todo!$K:$K,$AA$5,JMB_PBIs_C360_Todo!Z:Z,$AC$5,JMB_PBIs_C360_Todo!B:B,$AF$5,JMB_PBIs_C360_Todo!F:F,AA17)</f>
        <v>0</v>
      </c>
      <c r="AG17" s="4">
        <f>COUNTIFS(JMB_PBIs_C360_Todo!$K:$K,$AA$5,JMB_PBIs_C360_Todo!Z:Z,$AC$5,JMB_PBIs_C360_Todo!B:B,$AG$5,JMB_PBIs_C360_Todo!F:F,AA17)</f>
        <v>0</v>
      </c>
      <c r="AH17" s="4">
        <f>COUNTIFS(JMB_PBIs_C360_Todo!$K:$K,$AA$5,JMB_PBIs_C360_Todo!Z:Z,$AC$5,JMB_PBIs_C360_Todo!B:B,$AH$5,JMB_PBIs_C360_Todo!F:F,AA17)</f>
        <v>0</v>
      </c>
      <c r="AI17" s="4"/>
      <c r="AJ17" s="4">
        <f>COUNTIFS(JMB_PBIs_C360_Todo!$K:$K,$AA$5,JMB_PBIs_C360_Todo!Z:Z,$AI$5,JMB_PBIs_C360_Todo!B:B,$AJ$5,JMB_PBIs_C360_Todo!F:F,AA17)</f>
        <v>0</v>
      </c>
      <c r="AK17" s="4">
        <f>COUNTIFS(JMB_PBIs_C360_Todo!$K:$K,$AA$5,JMB_PBIs_C360_Todo!Z:Z,$AI$5,JMB_PBIs_C360_Todo!B:B,$AK$5,JMB_PBIs_C360_Todo!F:F,AA17)</f>
        <v>0</v>
      </c>
      <c r="AL17" s="4">
        <f>COUNTIFS(JMB_PBIs_C360_Todo!$K:$K,$AA$5,JMB_PBIs_C360_Todo!Z:Z,$AI$5,JMB_PBIs_C360_Todo!B:B,$AL$5,JMB_PBIs_C360_Todo!F:F,AA17)</f>
        <v>0</v>
      </c>
      <c r="AM17" s="4">
        <f>COUNTIFS(JMB_PBIs_C360_Todo!$K:$K,$AA$5,JMB_PBIs_C360_Todo!Z:Z,$AI$5,JMB_PBIs_C360_Todo!B:B,$AM$5,JMB_PBIs_C360_Todo!F:F,AA17)</f>
        <v>0</v>
      </c>
      <c r="AN17" s="4">
        <f>COUNTIFS(JMB_PBIs_C360_Todo!$K:$K,$AA$5,JMB_PBIs_C360_Todo!Z:Z,$AI$5,JMB_PBIs_C360_Todo!B:B,$AN$5,JMB_PBIs_C360_Todo!F:F,AA17)</f>
        <v>0</v>
      </c>
      <c r="AO17" s="4">
        <f t="shared" si="6"/>
        <v>16</v>
      </c>
      <c r="AP17" s="4">
        <f t="shared" si="7"/>
        <v>9</v>
      </c>
      <c r="AQ17" s="4">
        <f t="shared" si="8"/>
        <v>0</v>
      </c>
      <c r="AR17" s="4">
        <f t="shared" si="9"/>
        <v>0</v>
      </c>
      <c r="AS17" s="4">
        <f t="shared" si="10"/>
        <v>0</v>
      </c>
      <c r="AT17" s="4">
        <f t="shared" si="11"/>
        <v>0</v>
      </c>
    </row>
    <row r="18" spans="4:46" x14ac:dyDescent="0.25">
      <c r="D18" s="205"/>
      <c r="E18" t="s">
        <v>17</v>
      </c>
      <c r="F18" s="4"/>
      <c r="G18" s="4"/>
      <c r="H18" s="4">
        <f>COUNTIFS(JMB_PBIs_C360_Todo!$K:$K,$E$5,JMB_PBIs_C360_Todo!Z:Z,$G$5,JMB_PBIs_C360_Todo!B:B,$H$5,JMB_PBIs_C360_Todo!F:F,E18)</f>
        <v>3</v>
      </c>
      <c r="I18" s="4">
        <f>COUNTIFS(JMB_PBIs_C360_Todo!$K:$K,$E$5,JMB_PBIs_C360_Todo!Z:Z,$G$5,JMB_PBIs_C360_Todo!B:B,$I$5,JMB_PBIs_C360_Todo!F:F,E18)</f>
        <v>0</v>
      </c>
      <c r="J18" s="4">
        <f>COUNTIFS(JMB_PBIs_C360_Todo!$K:$K,$E$5,JMB_PBIs_C360_Todo!Z:Z,$G$5,JMB_PBIs_C360_Todo!B:B,$J$5,JMB_PBIs_C360_Todo!F:F,E18)</f>
        <v>0</v>
      </c>
      <c r="K18" s="4">
        <f>COUNTIFS(JMB_PBIs_C360_Todo!$K:$K,$E$5,JMB_PBIs_C360_Todo!Z:Z,$G$5,JMB_PBIs_C360_Todo!B:B,$K$5,JMB_PBIs_C360_Todo!F:F,E18)</f>
        <v>0</v>
      </c>
      <c r="L18" s="4">
        <f>COUNTIFS(JMB_PBIs_C360_Todo!$K:$K,$E$5,JMB_PBIs_C360_Todo!Z:Z,$G$5,JMB_PBIs_C360_Todo!B:B,$L$5,JMB_PBIs_C360_Todo!F:F,E18)</f>
        <v>0</v>
      </c>
      <c r="M18" s="4"/>
      <c r="N18" s="4">
        <f>COUNTIFS(JMB_PBIs_C360_Todo!$K:$K,$E$5,JMB_PBIs_C360_Todo!$Z:$Z,$M$5,JMB_PBIs_C360_Todo!$B:$B,$N$5,JMB_PBIs_C360_Todo!$F:$F,E18)</f>
        <v>0</v>
      </c>
      <c r="O18" s="4">
        <f>COUNTIFS(JMB_PBIs_C360_Todo!$K:$K,$E$5,JMB_PBIs_C360_Todo!$Z:$Z,$M$5,JMB_PBIs_C360_Todo!$B:$B,$O$5,JMB_PBIs_C360_Todo!$F:$F,E18)</f>
        <v>0</v>
      </c>
      <c r="P18" s="4">
        <f>COUNTIFS(JMB_PBIs_C360_Todo!$K:$K,$E$5,JMB_PBIs_C360_Todo!$Z:$Z,$M$5,JMB_PBIs_C360_Todo!$B:$B,$P$5,JMB_PBIs_C360_Todo!$F:$F,E18)</f>
        <v>0</v>
      </c>
      <c r="Q18" s="4">
        <f>COUNTIFS(JMB_PBIs_C360_Todo!$K:$K,$E$5,JMB_PBIs_C360_Todo!$Z:$Z,$M$5,JMB_PBIs_C360_Todo!$B:$B,$Q$5,JMB_PBIs_C360_Todo!$F:$F,E18)</f>
        <v>0</v>
      </c>
      <c r="R18" s="4">
        <f>COUNTIFS(JMB_PBIs_C360_Todo!$K:$K,$E$5,JMB_PBIs_C360_Todo!$Z:$Z,$M$5,JMB_PBIs_C360_Todo!$B:$B,$R$5,JMB_PBIs_C360_Todo!$F:$F,E18)</f>
        <v>0</v>
      </c>
      <c r="S18" s="4">
        <f t="shared" si="0"/>
        <v>3</v>
      </c>
      <c r="T18" s="4">
        <f t="shared" si="1"/>
        <v>0</v>
      </c>
      <c r="U18" s="4">
        <f t="shared" si="2"/>
        <v>0</v>
      </c>
      <c r="V18" s="4">
        <f t="shared" si="3"/>
        <v>0</v>
      </c>
      <c r="W18" s="4">
        <f t="shared" si="4"/>
        <v>0</v>
      </c>
      <c r="X18" s="4">
        <f t="shared" si="5"/>
        <v>0</v>
      </c>
      <c r="Y18" s="4"/>
      <c r="Z18" s="4"/>
      <c r="AA18" t="s">
        <v>1151</v>
      </c>
      <c r="AB18" s="4"/>
      <c r="AC18" s="4"/>
      <c r="AD18" s="4">
        <f>COUNTIFS(JMB_PBIs_C360_Todo!$K:$K,$AA$5,JMB_PBIs_C360_Todo!Z:Z,$AC$5,JMB_PBIs_C360_Todo!B:B,$AD$5,JMB_PBIs_C360_Todo!F:F,AA18)</f>
        <v>21</v>
      </c>
      <c r="AE18" s="4">
        <f>COUNTIFS(JMB_PBIs_C360_Todo!$K:$K,$AA$5,JMB_PBIs_C360_Todo!Z:Z,$AC$5,JMB_PBIs_C360_Todo!B:B,$AE$5,JMB_PBIs_C360_Todo!F:F,AA18)</f>
        <v>1</v>
      </c>
      <c r="AF18" s="4">
        <f>COUNTIFS(JMB_PBIs_C360_Todo!$K:$K,$AA$5,JMB_PBIs_C360_Todo!Z:Z,$AC$5,JMB_PBIs_C360_Todo!B:B,$AF$5,JMB_PBIs_C360_Todo!F:F,AA18)</f>
        <v>0</v>
      </c>
      <c r="AG18" s="4">
        <f>COUNTIFS(JMB_PBIs_C360_Todo!$K:$K,$AA$5,JMB_PBIs_C360_Todo!Z:Z,$AC$5,JMB_PBIs_C360_Todo!B:B,$AG$5,JMB_PBIs_C360_Todo!F:F,AA18)</f>
        <v>0</v>
      </c>
      <c r="AH18" s="4">
        <f>COUNTIFS(JMB_PBIs_C360_Todo!$K:$K,$AA$5,JMB_PBIs_C360_Todo!Z:Z,$AC$5,JMB_PBIs_C360_Todo!B:B,$AH$5,JMB_PBIs_C360_Todo!F:F,AA18)</f>
        <v>4</v>
      </c>
      <c r="AI18" s="4"/>
      <c r="AJ18" s="4">
        <f>COUNTIFS(JMB_PBIs_C360_Todo!$K:$K,$AA$5,JMB_PBIs_C360_Todo!Z:Z,$AI$5,JMB_PBIs_C360_Todo!B:B,$AJ$5,JMB_PBIs_C360_Todo!F:F,AA18)</f>
        <v>0</v>
      </c>
      <c r="AK18" s="4">
        <f>COUNTIFS(JMB_PBIs_C360_Todo!$K:$K,$AA$5,JMB_PBIs_C360_Todo!Z:Z,$AI$5,JMB_PBIs_C360_Todo!B:B,$AK$5,JMB_PBIs_C360_Todo!F:F,AA18)</f>
        <v>0</v>
      </c>
      <c r="AL18" s="4">
        <f>COUNTIFS(JMB_PBIs_C360_Todo!$K:$K,$AA$5,JMB_PBIs_C360_Todo!Z:Z,$AI$5,JMB_PBIs_C360_Todo!B:B,$AL$5,JMB_PBIs_C360_Todo!F:F,AA18)</f>
        <v>0</v>
      </c>
      <c r="AM18" s="4">
        <f>COUNTIFS(JMB_PBIs_C360_Todo!$K:$K,$AA$5,JMB_PBIs_C360_Todo!Z:Z,$AI$5,JMB_PBIs_C360_Todo!B:B,$AM$5,JMB_PBIs_C360_Todo!F:F,AA18)</f>
        <v>0</v>
      </c>
      <c r="AN18" s="4">
        <f>COUNTIFS(JMB_PBIs_C360_Todo!$K:$K,$AA$5,JMB_PBIs_C360_Todo!Z:Z,$AI$5,JMB_PBIs_C360_Todo!B:B,$AN$5,JMB_PBIs_C360_Todo!F:F,AA18)</f>
        <v>0</v>
      </c>
      <c r="AO18" s="4">
        <f t="shared" si="6"/>
        <v>21</v>
      </c>
      <c r="AP18" s="4">
        <f t="shared" si="7"/>
        <v>1</v>
      </c>
      <c r="AQ18" s="4">
        <f t="shared" si="8"/>
        <v>4</v>
      </c>
      <c r="AR18" s="4">
        <f t="shared" si="9"/>
        <v>0</v>
      </c>
      <c r="AS18" s="4">
        <f t="shared" si="10"/>
        <v>0</v>
      </c>
      <c r="AT18" s="4">
        <f t="shared" si="11"/>
        <v>0</v>
      </c>
    </row>
    <row r="19" spans="4:46" x14ac:dyDescent="0.25">
      <c r="D19" s="205"/>
      <c r="E19" t="s">
        <v>19</v>
      </c>
      <c r="F19" s="4"/>
      <c r="G19" s="4"/>
      <c r="H19" s="4">
        <f>COUNTIFS(JMB_PBIs_C360_Todo!$K:$K,$E$5,JMB_PBIs_C360_Todo!Z:Z,$G$5,JMB_PBIs_C360_Todo!B:B,$H$5,JMB_PBIs_C360_Todo!F:F,E19)</f>
        <v>0</v>
      </c>
      <c r="I19" s="4">
        <f>COUNTIFS(JMB_PBIs_C360_Todo!$K:$K,$E$5,JMB_PBIs_C360_Todo!Z:Z,$G$5,JMB_PBIs_C360_Todo!B:B,$I$5,JMB_PBIs_C360_Todo!F:F,E19)</f>
        <v>0</v>
      </c>
      <c r="J19" s="4">
        <f>COUNTIFS(JMB_PBIs_C360_Todo!$K:$K,$E$5,JMB_PBIs_C360_Todo!Z:Z,$G$5,JMB_PBIs_C360_Todo!B:B,$J$5,JMB_PBIs_C360_Todo!F:F,E19)</f>
        <v>0</v>
      </c>
      <c r="K19" s="4">
        <f>COUNTIFS(JMB_PBIs_C360_Todo!$K:$K,$E$5,JMB_PBIs_C360_Todo!Z:Z,$G$5,JMB_PBIs_C360_Todo!B:B,$K$5,JMB_PBIs_C360_Todo!F:F,E19)</f>
        <v>0</v>
      </c>
      <c r="L19" s="4">
        <f>COUNTIFS(JMB_PBIs_C360_Todo!$K:$K,$E$5,JMB_PBIs_C360_Todo!Z:Z,$G$5,JMB_PBIs_C360_Todo!B:B,$L$5,JMB_PBIs_C360_Todo!F:F,E19)</f>
        <v>0</v>
      </c>
      <c r="M19" s="4"/>
      <c r="N19" s="4">
        <f>COUNTIFS(JMB_PBIs_C360_Todo!$K:$K,$E$5,JMB_PBIs_C360_Todo!$Z:$Z,$M$5,JMB_PBIs_C360_Todo!$B:$B,$N$5,JMB_PBIs_C360_Todo!$F:$F,E19)</f>
        <v>0</v>
      </c>
      <c r="O19" s="4">
        <f>COUNTIFS(JMB_PBIs_C360_Todo!$K:$K,$E$5,JMB_PBIs_C360_Todo!$Z:$Z,$M$5,JMB_PBIs_C360_Todo!$B:$B,$O$5,JMB_PBIs_C360_Todo!$F:$F,E19)</f>
        <v>0</v>
      </c>
      <c r="P19" s="4">
        <f>COUNTIFS(JMB_PBIs_C360_Todo!$K:$K,$E$5,JMB_PBIs_C360_Todo!$Z:$Z,$M$5,JMB_PBIs_C360_Todo!$B:$B,$P$5,JMB_PBIs_C360_Todo!$F:$F,E19)</f>
        <v>0</v>
      </c>
      <c r="Q19" s="4">
        <f>COUNTIFS(JMB_PBIs_C360_Todo!$K:$K,$E$5,JMB_PBIs_C360_Todo!$Z:$Z,$M$5,JMB_PBIs_C360_Todo!$B:$B,$Q$5,JMB_PBIs_C360_Todo!$F:$F,E19)</f>
        <v>0</v>
      </c>
      <c r="R19" s="4">
        <f>COUNTIFS(JMB_PBIs_C360_Todo!$K:$K,$E$5,JMB_PBIs_C360_Todo!$Z:$Z,$M$5,JMB_PBIs_C360_Todo!$B:$B,$R$5,JMB_PBIs_C360_Todo!$F:$F,E19)</f>
        <v>0</v>
      </c>
      <c r="S19" s="4">
        <f t="shared" si="0"/>
        <v>0</v>
      </c>
      <c r="T19" s="4">
        <f t="shared" si="1"/>
        <v>0</v>
      </c>
      <c r="U19" s="4">
        <f t="shared" si="2"/>
        <v>0</v>
      </c>
      <c r="V19" s="4">
        <f t="shared" si="3"/>
        <v>0</v>
      </c>
      <c r="W19" s="4">
        <f t="shared" si="4"/>
        <v>0</v>
      </c>
      <c r="X19" s="4">
        <f t="shared" si="5"/>
        <v>0</v>
      </c>
      <c r="Y19" s="4"/>
      <c r="Z19" s="4"/>
      <c r="AA19" t="s">
        <v>1162</v>
      </c>
      <c r="AB19" s="4"/>
      <c r="AC19" s="4"/>
      <c r="AD19" s="4">
        <f>COUNTIFS(JMB_PBIs_C360_Todo!$K:$K,$AA$5,JMB_PBIs_C360_Todo!Z:Z,$AC$5,JMB_PBIs_C360_Todo!B:B,$AD$5,JMB_PBIs_C360_Todo!F:F,AA19)</f>
        <v>15</v>
      </c>
      <c r="AE19" s="4">
        <f>COUNTIFS(JMB_PBIs_C360_Todo!$K:$K,$AA$5,JMB_PBIs_C360_Todo!Z:Z,$AC$5,JMB_PBIs_C360_Todo!B:B,$AE$5,JMB_PBIs_C360_Todo!F:F,AA19)</f>
        <v>0</v>
      </c>
      <c r="AF19" s="4">
        <f>COUNTIFS(JMB_PBIs_C360_Todo!$K:$K,$AA$5,JMB_PBIs_C360_Todo!Z:Z,$AC$5,JMB_PBIs_C360_Todo!B:B,$AF$5,JMB_PBIs_C360_Todo!F:F,AA19)</f>
        <v>0</v>
      </c>
      <c r="AG19" s="4">
        <f>COUNTIFS(JMB_PBIs_C360_Todo!$K:$K,$AA$5,JMB_PBIs_C360_Todo!Z:Z,$AC$5,JMB_PBIs_C360_Todo!B:B,$AG$5,JMB_PBIs_C360_Todo!F:F,AA19)</f>
        <v>0</v>
      </c>
      <c r="AH19" s="4">
        <f>COUNTIFS(JMB_PBIs_C360_Todo!$K:$K,$AA$5,JMB_PBIs_C360_Todo!Z:Z,$AC$5,JMB_PBIs_C360_Todo!B:B,$AH$5,JMB_PBIs_C360_Todo!F:F,AA19)</f>
        <v>2</v>
      </c>
      <c r="AI19" s="4"/>
      <c r="AJ19" s="4">
        <f>COUNTIFS(JMB_PBIs_C360_Todo!$K:$K,$AA$5,JMB_PBIs_C360_Todo!Z:Z,$AI$5,JMB_PBIs_C360_Todo!B:B,$AJ$5,JMB_PBIs_C360_Todo!F:F,AA19)</f>
        <v>0</v>
      </c>
      <c r="AK19" s="4">
        <f>COUNTIFS(JMB_PBIs_C360_Todo!$K:$K,$AA$5,JMB_PBIs_C360_Todo!Z:Z,$AI$5,JMB_PBIs_C360_Todo!B:B,$AK$5,JMB_PBIs_C360_Todo!F:F,AA19)</f>
        <v>0</v>
      </c>
      <c r="AL19" s="4">
        <f>COUNTIFS(JMB_PBIs_C360_Todo!$K:$K,$AA$5,JMB_PBIs_C360_Todo!Z:Z,$AI$5,JMB_PBIs_C360_Todo!B:B,$AL$5,JMB_PBIs_C360_Todo!F:F,AA19)</f>
        <v>0</v>
      </c>
      <c r="AM19" s="4">
        <f>COUNTIFS(JMB_PBIs_C360_Todo!$K:$K,$AA$5,JMB_PBIs_C360_Todo!Z:Z,$AI$5,JMB_PBIs_C360_Todo!B:B,$AM$5,JMB_PBIs_C360_Todo!F:F,AA19)</f>
        <v>0</v>
      </c>
      <c r="AN19" s="4">
        <f>COUNTIFS(JMB_PBIs_C360_Todo!$K:$K,$AA$5,JMB_PBIs_C360_Todo!Z:Z,$AI$5,JMB_PBIs_C360_Todo!B:B,$AN$5,JMB_PBIs_C360_Todo!F:F,AA19)</f>
        <v>0</v>
      </c>
      <c r="AO19" s="4">
        <f t="shared" si="6"/>
        <v>15</v>
      </c>
      <c r="AP19" s="4">
        <f t="shared" si="7"/>
        <v>0</v>
      </c>
      <c r="AQ19" s="4">
        <f t="shared" si="8"/>
        <v>2</v>
      </c>
      <c r="AR19" s="4">
        <f t="shared" si="9"/>
        <v>0</v>
      </c>
      <c r="AS19" s="4">
        <f t="shared" si="10"/>
        <v>0</v>
      </c>
      <c r="AT19" s="4">
        <f t="shared" si="11"/>
        <v>0</v>
      </c>
    </row>
    <row r="20" spans="4:46" x14ac:dyDescent="0.25">
      <c r="D20" s="205"/>
      <c r="E20" t="s">
        <v>20</v>
      </c>
      <c r="F20" s="4"/>
      <c r="G20" s="4"/>
      <c r="H20" s="4">
        <f>COUNTIFS(JMB_PBIs_C360_Todo!$K:$K,$E$5,JMB_PBIs_C360_Todo!Z:Z,$G$5,JMB_PBIs_C360_Todo!B:B,$H$5,JMB_PBIs_C360_Todo!F:F,E20)</f>
        <v>0</v>
      </c>
      <c r="I20" s="4">
        <f>COUNTIFS(JMB_PBIs_C360_Todo!$K:$K,$E$5,JMB_PBIs_C360_Todo!Z:Z,$G$5,JMB_PBIs_C360_Todo!B:B,$I$5,JMB_PBIs_C360_Todo!F:F,E20)</f>
        <v>4</v>
      </c>
      <c r="J20" s="4">
        <f>COUNTIFS(JMB_PBIs_C360_Todo!$K:$K,$E$5,JMB_PBIs_C360_Todo!Z:Z,$G$5,JMB_PBIs_C360_Todo!B:B,$J$5,JMB_PBIs_C360_Todo!F:F,E20)</f>
        <v>0</v>
      </c>
      <c r="K20" s="4">
        <f>COUNTIFS(JMB_PBIs_C360_Todo!$K:$K,$E$5,JMB_PBIs_C360_Todo!Z:Z,$G$5,JMB_PBIs_C360_Todo!B:B,$K$5,JMB_PBIs_C360_Todo!F:F,E20)</f>
        <v>0</v>
      </c>
      <c r="L20" s="4">
        <f>COUNTIFS(JMB_PBIs_C360_Todo!$K:$K,$E$5,JMB_PBIs_C360_Todo!Z:Z,$G$5,JMB_PBIs_C360_Todo!B:B,$L$5,JMB_PBIs_C360_Todo!F:F,E20)</f>
        <v>0</v>
      </c>
      <c r="M20" s="4"/>
      <c r="N20" s="4">
        <f>COUNTIFS(JMB_PBIs_C360_Todo!$K:$K,$E$5,JMB_PBIs_C360_Todo!$Z:$Z,$M$5,JMB_PBIs_C360_Todo!$B:$B,$N$5,JMB_PBIs_C360_Todo!$F:$F,E20)</f>
        <v>0</v>
      </c>
      <c r="O20" s="4">
        <f>COUNTIFS(JMB_PBIs_C360_Todo!$K:$K,$E$5,JMB_PBIs_C360_Todo!$Z:$Z,$M$5,JMB_PBIs_C360_Todo!$B:$B,$O$5,JMB_PBIs_C360_Todo!$F:$F,E20)</f>
        <v>0</v>
      </c>
      <c r="P20" s="4">
        <f>COUNTIFS(JMB_PBIs_C360_Todo!$K:$K,$E$5,JMB_PBIs_C360_Todo!$Z:$Z,$M$5,JMB_PBIs_C360_Todo!$B:$B,$P$5,JMB_PBIs_C360_Todo!$F:$F,E20)</f>
        <v>0</v>
      </c>
      <c r="Q20" s="4">
        <f>COUNTIFS(JMB_PBIs_C360_Todo!$K:$K,$E$5,JMB_PBIs_C360_Todo!$Z:$Z,$M$5,JMB_PBIs_C360_Todo!$B:$B,$Q$5,JMB_PBIs_C360_Todo!$F:$F,E20)</f>
        <v>0</v>
      </c>
      <c r="R20" s="4">
        <f>COUNTIFS(JMB_PBIs_C360_Todo!$K:$K,$E$5,JMB_PBIs_C360_Todo!$Z:$Z,$M$5,JMB_PBIs_C360_Todo!$B:$B,$R$5,JMB_PBIs_C360_Todo!$F:$F,E20)</f>
        <v>0</v>
      </c>
      <c r="S20" s="4">
        <f t="shared" si="0"/>
        <v>0</v>
      </c>
      <c r="T20" s="4">
        <f t="shared" si="1"/>
        <v>4</v>
      </c>
      <c r="U20" s="4">
        <f t="shared" si="2"/>
        <v>0</v>
      </c>
      <c r="V20" s="4">
        <f t="shared" si="3"/>
        <v>0</v>
      </c>
      <c r="W20" s="4">
        <f t="shared" si="4"/>
        <v>0</v>
      </c>
      <c r="X20" s="4">
        <f t="shared" si="5"/>
        <v>0</v>
      </c>
      <c r="Y20" s="4"/>
      <c r="Z20" s="4"/>
      <c r="AA20" t="s">
        <v>1127</v>
      </c>
      <c r="AB20" s="4"/>
      <c r="AC20" s="4"/>
      <c r="AD20" s="4">
        <f>COUNTIFS(JMB_PBIs_C360_Todo!$K:$K,$AA$5,JMB_PBIs_C360_Todo!Z:Z,$AC$5,JMB_PBIs_C360_Todo!B:B,$AD$5,JMB_PBIs_C360_Todo!F:F,AA20)</f>
        <v>16</v>
      </c>
      <c r="AE20" s="4">
        <f>COUNTIFS(JMB_PBIs_C360_Todo!$K:$K,$AA$5,JMB_PBIs_C360_Todo!Z:Z,$AC$5,JMB_PBIs_C360_Todo!B:B,$AE$5,JMB_PBIs_C360_Todo!F:F,AA20)</f>
        <v>3</v>
      </c>
      <c r="AF20" s="4">
        <f>COUNTIFS(JMB_PBIs_C360_Todo!$K:$K,$AA$5,JMB_PBIs_C360_Todo!Z:Z,$AC$5,JMB_PBIs_C360_Todo!B:B,$AF$5,JMB_PBIs_C360_Todo!F:F,AA20)</f>
        <v>0</v>
      </c>
      <c r="AG20" s="4">
        <f>COUNTIFS(JMB_PBIs_C360_Todo!$K:$K,$AA$5,JMB_PBIs_C360_Todo!Z:Z,$AC$5,JMB_PBIs_C360_Todo!B:B,$AG$5,JMB_PBIs_C360_Todo!F:F,AA20)</f>
        <v>0</v>
      </c>
      <c r="AH20" s="4">
        <f>COUNTIFS(JMB_PBIs_C360_Todo!$K:$K,$AA$5,JMB_PBIs_C360_Todo!Z:Z,$AC$5,JMB_PBIs_C360_Todo!B:B,$AH$5,JMB_PBIs_C360_Todo!F:F,AA20)</f>
        <v>4</v>
      </c>
      <c r="AI20" s="4"/>
      <c r="AJ20" s="4">
        <f>COUNTIFS(JMB_PBIs_C360_Todo!$K:$K,$AA$5,JMB_PBIs_C360_Todo!Z:Z,$AI$5,JMB_PBIs_C360_Todo!B:B,$AJ$5,JMB_PBIs_C360_Todo!F:F,AA20)</f>
        <v>0</v>
      </c>
      <c r="AK20" s="4">
        <f>COUNTIFS(JMB_PBIs_C360_Todo!$K:$K,$AA$5,JMB_PBIs_C360_Todo!Z:Z,$AI$5,JMB_PBIs_C360_Todo!B:B,$AK$5,JMB_PBIs_C360_Todo!F:F,AA20)</f>
        <v>0</v>
      </c>
      <c r="AL20" s="4">
        <f>COUNTIFS(JMB_PBIs_C360_Todo!$K:$K,$AA$5,JMB_PBIs_C360_Todo!Z:Z,$AI$5,JMB_PBIs_C360_Todo!B:B,$AL$5,JMB_PBIs_C360_Todo!F:F,AA20)</f>
        <v>0</v>
      </c>
      <c r="AM20" s="4">
        <f>COUNTIFS(JMB_PBIs_C360_Todo!$K:$K,$AA$5,JMB_PBIs_C360_Todo!Z:Z,$AI$5,JMB_PBIs_C360_Todo!B:B,$AM$5,JMB_PBIs_C360_Todo!F:F,AA20)</f>
        <v>0</v>
      </c>
      <c r="AN20" s="4">
        <f>COUNTIFS(JMB_PBIs_C360_Todo!$K:$K,$AA$5,JMB_PBIs_C360_Todo!Z:Z,$AI$5,JMB_PBIs_C360_Todo!B:B,$AN$5,JMB_PBIs_C360_Todo!F:F,AA20)</f>
        <v>0</v>
      </c>
      <c r="AO20" s="4">
        <f t="shared" si="6"/>
        <v>16</v>
      </c>
      <c r="AP20" s="4">
        <f t="shared" si="7"/>
        <v>3</v>
      </c>
      <c r="AQ20" s="4">
        <f t="shared" si="8"/>
        <v>4</v>
      </c>
      <c r="AR20" s="4">
        <f t="shared" si="9"/>
        <v>0</v>
      </c>
      <c r="AS20" s="4">
        <f t="shared" si="10"/>
        <v>0</v>
      </c>
      <c r="AT20" s="4">
        <f t="shared" si="11"/>
        <v>0</v>
      </c>
    </row>
    <row r="21" spans="4:46" x14ac:dyDescent="0.25">
      <c r="D21" s="205"/>
      <c r="E21" t="s">
        <v>22</v>
      </c>
      <c r="F21" s="4"/>
      <c r="G21" s="4"/>
      <c r="H21" s="4">
        <f>COUNTIFS(JMB_PBIs_C360_Todo!$K:$K,$E$5,JMB_PBIs_C360_Todo!Z:Z,$G$5,JMB_PBIs_C360_Todo!B:B,$H$5,JMB_PBIs_C360_Todo!F:F,E21)</f>
        <v>1</v>
      </c>
      <c r="I21" s="4">
        <f>COUNTIFS(JMB_PBIs_C360_Todo!$K:$K,$E$5,JMB_PBIs_C360_Todo!Z:Z,$G$5,JMB_PBIs_C360_Todo!B:B,$I$5,JMB_PBIs_C360_Todo!F:F,E21)</f>
        <v>2</v>
      </c>
      <c r="J21" s="4">
        <f>COUNTIFS(JMB_PBIs_C360_Todo!$K:$K,$E$5,JMB_PBIs_C360_Todo!Z:Z,$G$5,JMB_PBIs_C360_Todo!B:B,$J$5,JMB_PBIs_C360_Todo!F:F,E21)</f>
        <v>0</v>
      </c>
      <c r="K21" s="4">
        <f>COUNTIFS(JMB_PBIs_C360_Todo!$K:$K,$E$5,JMB_PBIs_C360_Todo!Z:Z,$G$5,JMB_PBIs_C360_Todo!B:B,$K$5,JMB_PBIs_C360_Todo!F:F,E21)</f>
        <v>0</v>
      </c>
      <c r="L21" s="4">
        <f>COUNTIFS(JMB_PBIs_C360_Todo!$K:$K,$E$5,JMB_PBIs_C360_Todo!Z:Z,$G$5,JMB_PBIs_C360_Todo!B:B,$L$5,JMB_PBIs_C360_Todo!F:F,E21)</f>
        <v>0</v>
      </c>
      <c r="M21" s="4"/>
      <c r="N21" s="4">
        <f>COUNTIFS(JMB_PBIs_C360_Todo!$K:$K,$E$5,JMB_PBIs_C360_Todo!$Z:$Z,$M$5,JMB_PBIs_C360_Todo!$B:$B,$N$5,JMB_PBIs_C360_Todo!$F:$F,E21)</f>
        <v>0</v>
      </c>
      <c r="O21" s="4">
        <f>COUNTIFS(JMB_PBIs_C360_Todo!$K:$K,$E$5,JMB_PBIs_C360_Todo!$Z:$Z,$M$5,JMB_PBIs_C360_Todo!$B:$B,$O$5,JMB_PBIs_C360_Todo!$F:$F,E21)</f>
        <v>0</v>
      </c>
      <c r="P21" s="4">
        <f>COUNTIFS(JMB_PBIs_C360_Todo!$K:$K,$E$5,JMB_PBIs_C360_Todo!$Z:$Z,$M$5,JMB_PBIs_C360_Todo!$B:$B,$P$5,JMB_PBIs_C360_Todo!$F:$F,E21)</f>
        <v>0</v>
      </c>
      <c r="Q21" s="4">
        <f>COUNTIFS(JMB_PBIs_C360_Todo!$K:$K,$E$5,JMB_PBIs_C360_Todo!$Z:$Z,$M$5,JMB_PBIs_C360_Todo!$B:$B,$Q$5,JMB_PBIs_C360_Todo!$F:$F,E21)</f>
        <v>0</v>
      </c>
      <c r="R21" s="4">
        <f>COUNTIFS(JMB_PBIs_C360_Todo!$K:$K,$E$5,JMB_PBIs_C360_Todo!$Z:$Z,$M$5,JMB_PBIs_C360_Todo!$B:$B,$R$5,JMB_PBIs_C360_Todo!$F:$F,E21)</f>
        <v>0</v>
      </c>
      <c r="S21" s="4">
        <f t="shared" si="0"/>
        <v>1</v>
      </c>
      <c r="T21" s="4">
        <f t="shared" si="1"/>
        <v>2</v>
      </c>
      <c r="U21" s="4">
        <f t="shared" si="2"/>
        <v>0</v>
      </c>
      <c r="V21" s="4">
        <f t="shared" si="3"/>
        <v>0</v>
      </c>
      <c r="W21" s="4">
        <f t="shared" si="4"/>
        <v>0</v>
      </c>
      <c r="X21" s="4">
        <f t="shared" si="5"/>
        <v>0</v>
      </c>
      <c r="Y21" s="4"/>
      <c r="Z21" s="4"/>
      <c r="AA21" t="s">
        <v>1087</v>
      </c>
      <c r="AB21" s="4"/>
      <c r="AC21" s="4"/>
      <c r="AD21" s="4">
        <f>COUNTIFS(JMB_PBIs_C360_Todo!$K:$K,$AA$5,JMB_PBIs_C360_Todo!Z:Z,$AC$5,JMB_PBIs_C360_Todo!B:B,$AD$5,JMB_PBIs_C360_Todo!F:F,AA21)</f>
        <v>7</v>
      </c>
      <c r="AE21" s="4">
        <f>COUNTIFS(JMB_PBIs_C360_Todo!$K:$K,$AA$5,JMB_PBIs_C360_Todo!Z:Z,$AC$5,JMB_PBIs_C360_Todo!B:B,$AE$5,JMB_PBIs_C360_Todo!F:F,AA21)</f>
        <v>0</v>
      </c>
      <c r="AF21" s="4">
        <f>COUNTIFS(JMB_PBIs_C360_Todo!$K:$K,$AA$5,JMB_PBIs_C360_Todo!Z:Z,$AC$5,JMB_PBIs_C360_Todo!B:B,$AF$5,JMB_PBIs_C360_Todo!F:F,AA21)</f>
        <v>0</v>
      </c>
      <c r="AG21" s="4">
        <f>COUNTIFS(JMB_PBIs_C360_Todo!$K:$K,$AA$5,JMB_PBIs_C360_Todo!Z:Z,$AC$5,JMB_PBIs_C360_Todo!B:B,$AG$5,JMB_PBIs_C360_Todo!F:F,AA21)</f>
        <v>0</v>
      </c>
      <c r="AH21" s="4">
        <f>COUNTIFS(JMB_PBIs_C360_Todo!$K:$K,$AA$5,JMB_PBIs_C360_Todo!Z:Z,$AC$5,JMB_PBIs_C360_Todo!B:B,$AH$5,JMB_PBIs_C360_Todo!F:F,AA21)</f>
        <v>5</v>
      </c>
      <c r="AI21" s="4"/>
      <c r="AJ21" s="4">
        <f>COUNTIFS(JMB_PBIs_C360_Todo!$K:$K,$AA$5,JMB_PBIs_C360_Todo!Z:Z,$AI$5,JMB_PBIs_C360_Todo!B:B,$AJ$5,JMB_PBIs_C360_Todo!F:F,AA21)</f>
        <v>0</v>
      </c>
      <c r="AK21" s="4">
        <f>COUNTIFS(JMB_PBIs_C360_Todo!$K:$K,$AA$5,JMB_PBIs_C360_Todo!Z:Z,$AI$5,JMB_PBIs_C360_Todo!B:B,$AK$5,JMB_PBIs_C360_Todo!F:F,AA21)</f>
        <v>0</v>
      </c>
      <c r="AL21" s="4">
        <f>COUNTIFS(JMB_PBIs_C360_Todo!$K:$K,$AA$5,JMB_PBIs_C360_Todo!Z:Z,$AI$5,JMB_PBIs_C360_Todo!B:B,$AL$5,JMB_PBIs_C360_Todo!F:F,AA21)</f>
        <v>0</v>
      </c>
      <c r="AM21" s="4">
        <f>COUNTIFS(JMB_PBIs_C360_Todo!$K:$K,$AA$5,JMB_PBIs_C360_Todo!Z:Z,$AI$5,JMB_PBIs_C360_Todo!B:B,$AM$5,JMB_PBIs_C360_Todo!F:F,AA21)</f>
        <v>0</v>
      </c>
      <c r="AN21" s="4">
        <f>COUNTIFS(JMB_PBIs_C360_Todo!$K:$K,$AA$5,JMB_PBIs_C360_Todo!Z:Z,$AI$5,JMB_PBIs_C360_Todo!B:B,$AN$5,JMB_PBIs_C360_Todo!F:F,AA21)</f>
        <v>0</v>
      </c>
      <c r="AO21" s="4">
        <f t="shared" si="6"/>
        <v>7</v>
      </c>
      <c r="AP21" s="4">
        <f t="shared" si="7"/>
        <v>0</v>
      </c>
      <c r="AQ21" s="4">
        <f t="shared" si="8"/>
        <v>5</v>
      </c>
      <c r="AR21" s="4">
        <f t="shared" si="9"/>
        <v>0</v>
      </c>
      <c r="AS21" s="4">
        <f t="shared" si="10"/>
        <v>0</v>
      </c>
      <c r="AT21" s="4">
        <f t="shared" si="11"/>
        <v>0</v>
      </c>
    </row>
    <row r="22" spans="4:46" x14ac:dyDescent="0.25">
      <c r="D22" s="205"/>
      <c r="E22" t="s">
        <v>23</v>
      </c>
      <c r="F22" s="4"/>
      <c r="G22" s="4"/>
      <c r="H22" s="4">
        <f>COUNTIFS(JMB_PBIs_C360_Todo!$K:$K,$E$5,JMB_PBIs_C360_Todo!Z:Z,$G$5,JMB_PBIs_C360_Todo!B:B,$H$5,JMB_PBIs_C360_Todo!F:F,E22)</f>
        <v>0</v>
      </c>
      <c r="I22" s="4">
        <f>COUNTIFS(JMB_PBIs_C360_Todo!$K:$K,$E$5,JMB_PBIs_C360_Todo!Z:Z,$G$5,JMB_PBIs_C360_Todo!B:B,$I$5,JMB_PBIs_C360_Todo!F:F,E22)</f>
        <v>2</v>
      </c>
      <c r="J22" s="4">
        <f>COUNTIFS(JMB_PBIs_C360_Todo!$K:$K,$E$5,JMB_PBIs_C360_Todo!Z:Z,$G$5,JMB_PBIs_C360_Todo!B:B,$J$5,JMB_PBIs_C360_Todo!F:F,E22)</f>
        <v>0</v>
      </c>
      <c r="K22" s="4">
        <f>COUNTIFS(JMB_PBIs_C360_Todo!$K:$K,$E$5,JMB_PBIs_C360_Todo!Z:Z,$G$5,JMB_PBIs_C360_Todo!B:B,$K$5,JMB_PBIs_C360_Todo!F:F,E22)</f>
        <v>0</v>
      </c>
      <c r="L22" s="4">
        <f>COUNTIFS(JMB_PBIs_C360_Todo!$K:$K,$E$5,JMB_PBIs_C360_Todo!Z:Z,$G$5,JMB_PBIs_C360_Todo!B:B,$L$5,JMB_PBIs_C360_Todo!F:F,E22)</f>
        <v>0</v>
      </c>
      <c r="M22" s="4"/>
      <c r="N22" s="4">
        <f>COUNTIFS(JMB_PBIs_C360_Todo!$K:$K,$E$5,JMB_PBIs_C360_Todo!$Z:$Z,$M$5,JMB_PBIs_C360_Todo!$B:$B,$N$5,JMB_PBIs_C360_Todo!$F:$F,E22)</f>
        <v>0</v>
      </c>
      <c r="O22" s="4">
        <f>COUNTIFS(JMB_PBIs_C360_Todo!$K:$K,$E$5,JMB_PBIs_C360_Todo!$Z:$Z,$M$5,JMB_PBIs_C360_Todo!$B:$B,$O$5,JMB_PBIs_C360_Todo!$F:$F,E22)</f>
        <v>0</v>
      </c>
      <c r="P22" s="4">
        <f>COUNTIFS(JMB_PBIs_C360_Todo!$K:$K,$E$5,JMB_PBIs_C360_Todo!$Z:$Z,$M$5,JMB_PBIs_C360_Todo!$B:$B,$P$5,JMB_PBIs_C360_Todo!$F:$F,E22)</f>
        <v>0</v>
      </c>
      <c r="Q22" s="4">
        <f>COUNTIFS(JMB_PBIs_C360_Todo!$K:$K,$E$5,JMB_PBIs_C360_Todo!$Z:$Z,$M$5,JMB_PBIs_C360_Todo!$B:$B,$Q$5,JMB_PBIs_C360_Todo!$F:$F,E22)</f>
        <v>0</v>
      </c>
      <c r="R22" s="4">
        <f>COUNTIFS(JMB_PBIs_C360_Todo!$K:$K,$E$5,JMB_PBIs_C360_Todo!$Z:$Z,$M$5,JMB_PBIs_C360_Todo!$B:$B,$R$5,JMB_PBIs_C360_Todo!$F:$F,E22)</f>
        <v>0</v>
      </c>
      <c r="S22" s="4">
        <f t="shared" si="0"/>
        <v>0</v>
      </c>
      <c r="T22" s="4">
        <f t="shared" si="1"/>
        <v>2</v>
      </c>
      <c r="U22" s="4">
        <f t="shared" si="2"/>
        <v>0</v>
      </c>
      <c r="V22" s="4">
        <f t="shared" si="3"/>
        <v>0</v>
      </c>
      <c r="W22" s="4">
        <f t="shared" si="4"/>
        <v>0</v>
      </c>
      <c r="X22" s="4">
        <f t="shared" si="5"/>
        <v>0</v>
      </c>
      <c r="Y22" s="4"/>
      <c r="Z22" s="4"/>
      <c r="AA22" t="s">
        <v>1076</v>
      </c>
      <c r="AB22" s="4"/>
      <c r="AC22" s="4"/>
      <c r="AD22" s="4">
        <f>COUNTIFS(JMB_PBIs_C360_Todo!$K:$K,$AA$5,JMB_PBIs_C360_Todo!Z:Z,$AC$5,JMB_PBIs_C360_Todo!B:B,$AD$5,JMB_PBIs_C360_Todo!F:F,AA22)</f>
        <v>3</v>
      </c>
      <c r="AE22" s="4">
        <f>COUNTIFS(JMB_PBIs_C360_Todo!$K:$K,$AA$5,JMB_PBIs_C360_Todo!Z:Z,$AC$5,JMB_PBIs_C360_Todo!B:B,$AE$5,JMB_PBIs_C360_Todo!F:F,AA22)</f>
        <v>0</v>
      </c>
      <c r="AF22" s="4">
        <f>COUNTIFS(JMB_PBIs_C360_Todo!$K:$K,$AA$5,JMB_PBIs_C360_Todo!Z:Z,$AC$5,JMB_PBIs_C360_Todo!B:B,$AF$5,JMB_PBIs_C360_Todo!F:F,AA22)</f>
        <v>0</v>
      </c>
      <c r="AG22" s="4">
        <f>COUNTIFS(JMB_PBIs_C360_Todo!$K:$K,$AA$5,JMB_PBIs_C360_Todo!Z:Z,$AC$5,JMB_PBIs_C360_Todo!B:B,$AG$5,JMB_PBIs_C360_Todo!F:F,AA22)</f>
        <v>0</v>
      </c>
      <c r="AH22" s="4">
        <f>COUNTIFS(JMB_PBIs_C360_Todo!$K:$K,$AA$5,JMB_PBIs_C360_Todo!Z:Z,$AC$5,JMB_PBIs_C360_Todo!B:B,$AH$5,JMB_PBIs_C360_Todo!F:F,AA22)</f>
        <v>8</v>
      </c>
      <c r="AI22" s="4"/>
      <c r="AJ22" s="4">
        <f>COUNTIFS(JMB_PBIs_C360_Todo!$K:$K,$AA$5,JMB_PBIs_C360_Todo!Z:Z,$AI$5,JMB_PBIs_C360_Todo!B:B,$AJ$5,JMB_PBIs_C360_Todo!F:F,AA22)</f>
        <v>7</v>
      </c>
      <c r="AK22" s="4">
        <f>COUNTIFS(JMB_PBIs_C360_Todo!$K:$K,$AA$5,JMB_PBIs_C360_Todo!Z:Z,$AI$5,JMB_PBIs_C360_Todo!B:B,$AK$5,JMB_PBIs_C360_Todo!F:F,AA22)</f>
        <v>0</v>
      </c>
      <c r="AL22" s="4">
        <f>COUNTIFS(JMB_PBIs_C360_Todo!$K:$K,$AA$5,JMB_PBIs_C360_Todo!Z:Z,$AI$5,JMB_PBIs_C360_Todo!B:B,$AL$5,JMB_PBIs_C360_Todo!F:F,AA22)</f>
        <v>0</v>
      </c>
      <c r="AM22" s="4">
        <f>COUNTIFS(JMB_PBIs_C360_Todo!$K:$K,$AA$5,JMB_PBIs_C360_Todo!Z:Z,$AI$5,JMB_PBIs_C360_Todo!B:B,$AM$5,JMB_PBIs_C360_Todo!F:F,AA22)</f>
        <v>0</v>
      </c>
      <c r="AN22" s="4">
        <f>COUNTIFS(JMB_PBIs_C360_Todo!$K:$K,$AA$5,JMB_PBIs_C360_Todo!Z:Z,$AI$5,JMB_PBIs_C360_Todo!B:B,$AN$5,JMB_PBIs_C360_Todo!F:F,AA22)</f>
        <v>1</v>
      </c>
      <c r="AO22" s="4">
        <f t="shared" si="6"/>
        <v>3</v>
      </c>
      <c r="AP22" s="4">
        <f t="shared" si="7"/>
        <v>0</v>
      </c>
      <c r="AQ22" s="4">
        <f t="shared" si="8"/>
        <v>8</v>
      </c>
      <c r="AR22" s="4">
        <f t="shared" si="9"/>
        <v>7</v>
      </c>
      <c r="AS22" s="4">
        <f t="shared" si="10"/>
        <v>0</v>
      </c>
      <c r="AT22" s="4">
        <f t="shared" si="11"/>
        <v>1</v>
      </c>
    </row>
    <row r="23" spans="4:46" x14ac:dyDescent="0.25">
      <c r="D23" s="205"/>
      <c r="E23" t="s">
        <v>24</v>
      </c>
      <c r="F23" s="4"/>
      <c r="G23" s="4"/>
      <c r="H23" s="4">
        <f>COUNTIFS(JMB_PBIs_C360_Todo!$K:$K,$E$5,JMB_PBIs_C360_Todo!Z:Z,$G$5,JMB_PBIs_C360_Todo!B:B,$H$5,JMB_PBIs_C360_Todo!F:F,E23)</f>
        <v>0</v>
      </c>
      <c r="I23" s="4">
        <f>COUNTIFS(JMB_PBIs_C360_Todo!$K:$K,$E$5,JMB_PBIs_C360_Todo!Z:Z,$G$5,JMB_PBIs_C360_Todo!B:B,$I$5,JMB_PBIs_C360_Todo!F:F,E23)</f>
        <v>2</v>
      </c>
      <c r="J23" s="4">
        <f>COUNTIFS(JMB_PBIs_C360_Todo!$K:$K,$E$5,JMB_PBIs_C360_Todo!Z:Z,$G$5,JMB_PBIs_C360_Todo!B:B,$J$5,JMB_PBIs_C360_Todo!F:F,E23)</f>
        <v>1</v>
      </c>
      <c r="K23" s="4">
        <f>COUNTIFS(JMB_PBIs_C360_Todo!$K:$K,$E$5,JMB_PBIs_C360_Todo!Z:Z,$G$5,JMB_PBIs_C360_Todo!B:B,$K$5,JMB_PBIs_C360_Todo!F:F,E23)</f>
        <v>0</v>
      </c>
      <c r="L23" s="4">
        <f>COUNTIFS(JMB_PBIs_C360_Todo!$K:$K,$E$5,JMB_PBIs_C360_Todo!Z:Z,$G$5,JMB_PBIs_C360_Todo!B:B,$L$5,JMB_PBIs_C360_Todo!F:F,E23)</f>
        <v>0</v>
      </c>
      <c r="M23" s="4"/>
      <c r="N23" s="4">
        <f>COUNTIFS(JMB_PBIs_C360_Todo!$K:$K,$E$5,JMB_PBIs_C360_Todo!$Z:$Z,$M$5,JMB_PBIs_C360_Todo!$B:$B,$N$5,JMB_PBIs_C360_Todo!$F:$F,E23)</f>
        <v>0</v>
      </c>
      <c r="O23" s="4">
        <f>COUNTIFS(JMB_PBIs_C360_Todo!$K:$K,$E$5,JMB_PBIs_C360_Todo!$Z:$Z,$M$5,JMB_PBIs_C360_Todo!$B:$B,$O$5,JMB_PBIs_C360_Todo!$F:$F,E23)</f>
        <v>0</v>
      </c>
      <c r="P23" s="4">
        <f>COUNTIFS(JMB_PBIs_C360_Todo!$K:$K,$E$5,JMB_PBIs_C360_Todo!$Z:$Z,$M$5,JMB_PBIs_C360_Todo!$B:$B,$P$5,JMB_PBIs_C360_Todo!$F:$F,E23)</f>
        <v>0</v>
      </c>
      <c r="Q23" s="4">
        <f>COUNTIFS(JMB_PBIs_C360_Todo!$K:$K,$E$5,JMB_PBIs_C360_Todo!$Z:$Z,$M$5,JMB_PBIs_C360_Todo!$B:$B,$Q$5,JMB_PBIs_C360_Todo!$F:$F,E23)</f>
        <v>0</v>
      </c>
      <c r="R23" s="4">
        <f>COUNTIFS(JMB_PBIs_C360_Todo!$K:$K,$E$5,JMB_PBIs_C360_Todo!$Z:$Z,$M$5,JMB_PBIs_C360_Todo!$B:$B,$R$5,JMB_PBIs_C360_Todo!$F:$F,E23)</f>
        <v>0</v>
      </c>
      <c r="S23" s="4">
        <f t="shared" si="0"/>
        <v>0</v>
      </c>
      <c r="T23" s="4">
        <f t="shared" si="1"/>
        <v>3</v>
      </c>
      <c r="U23" s="4">
        <f t="shared" si="2"/>
        <v>0</v>
      </c>
      <c r="V23" s="4">
        <f t="shared" si="3"/>
        <v>0</v>
      </c>
      <c r="W23" s="4">
        <f t="shared" si="4"/>
        <v>0</v>
      </c>
      <c r="X23" s="4">
        <f t="shared" si="5"/>
        <v>0</v>
      </c>
      <c r="Y23" s="4"/>
      <c r="Z23" s="4"/>
      <c r="AA23" t="s">
        <v>1067</v>
      </c>
      <c r="AB23" s="4"/>
      <c r="AC23" s="4"/>
      <c r="AD23" s="4">
        <f>COUNTIFS(JMB_PBIs_C360_Todo!$K:$K,$AA$5,JMB_PBIs_C360_Todo!Z:Z,$AC$5,JMB_PBIs_C360_Todo!B:B,$AD$5,JMB_PBIs_C360_Todo!F:F,AA23)</f>
        <v>0</v>
      </c>
      <c r="AE23" s="4">
        <f>COUNTIFS(JMB_PBIs_C360_Todo!$K:$K,$AA$5,JMB_PBIs_C360_Todo!Z:Z,$AC$5,JMB_PBIs_C360_Todo!B:B,$AE$5,JMB_PBIs_C360_Todo!F:F,AA23)</f>
        <v>0</v>
      </c>
      <c r="AF23" s="4">
        <f>COUNTIFS(JMB_PBIs_C360_Todo!$K:$K,$AA$5,JMB_PBIs_C360_Todo!Z:Z,$AC$5,JMB_PBIs_C360_Todo!B:B,$AF$5,JMB_PBIs_C360_Todo!F:F,AA23)</f>
        <v>0</v>
      </c>
      <c r="AG23" s="4">
        <f>COUNTIFS(JMB_PBIs_C360_Todo!$K:$K,$AA$5,JMB_PBIs_C360_Todo!Z:Z,$AC$5,JMB_PBIs_C360_Todo!B:B,$AG$5,JMB_PBIs_C360_Todo!F:F,AA23)</f>
        <v>0</v>
      </c>
      <c r="AH23" s="4">
        <f>COUNTIFS(JMB_PBIs_C360_Todo!$K:$K,$AA$5,JMB_PBIs_C360_Todo!Z:Z,$AC$5,JMB_PBIs_C360_Todo!B:B,$AH$5,JMB_PBIs_C360_Todo!F:F,AA23)</f>
        <v>0</v>
      </c>
      <c r="AI23" s="4"/>
      <c r="AJ23" s="4">
        <f>COUNTIFS(JMB_PBIs_C360_Todo!$K:$K,$AA$5,JMB_PBIs_C360_Todo!Z:Z,$AI$5,JMB_PBIs_C360_Todo!B:B,$AJ$5,JMB_PBIs_C360_Todo!F:F,AA23)</f>
        <v>2</v>
      </c>
      <c r="AK23" s="4">
        <f>COUNTIFS(JMB_PBIs_C360_Todo!$K:$K,$AA$5,JMB_PBIs_C360_Todo!Z:Z,$AI$5,JMB_PBIs_C360_Todo!B:B,$AK$5,JMB_PBIs_C360_Todo!F:F,AA23)</f>
        <v>1</v>
      </c>
      <c r="AL23" s="4">
        <f>COUNTIFS(JMB_PBIs_C360_Todo!$K:$K,$AA$5,JMB_PBIs_C360_Todo!Z:Z,$AI$5,JMB_PBIs_C360_Todo!B:B,$AL$5,JMB_PBIs_C360_Todo!F:F,AA23)</f>
        <v>0</v>
      </c>
      <c r="AM23" s="4">
        <f>COUNTIFS(JMB_PBIs_C360_Todo!$K:$K,$AA$5,JMB_PBIs_C360_Todo!Z:Z,$AI$5,JMB_PBIs_C360_Todo!B:B,$AM$5,JMB_PBIs_C360_Todo!F:F,AA23)</f>
        <v>0</v>
      </c>
      <c r="AN23" s="4">
        <f>COUNTIFS(JMB_PBIs_C360_Todo!$K:$K,$AA$5,JMB_PBIs_C360_Todo!Z:Z,$AI$5,JMB_PBIs_C360_Todo!B:B,$AN$5,JMB_PBIs_C360_Todo!F:F,AA23)</f>
        <v>4</v>
      </c>
      <c r="AO23" s="4">
        <f t="shared" si="6"/>
        <v>0</v>
      </c>
      <c r="AP23" s="4">
        <f t="shared" si="7"/>
        <v>0</v>
      </c>
      <c r="AQ23" s="4">
        <f t="shared" si="8"/>
        <v>0</v>
      </c>
      <c r="AR23" s="4">
        <f t="shared" si="9"/>
        <v>2</v>
      </c>
      <c r="AS23" s="4">
        <f t="shared" si="10"/>
        <v>1</v>
      </c>
      <c r="AT23" s="4">
        <f t="shared" si="11"/>
        <v>4</v>
      </c>
    </row>
    <row r="24" spans="4:46" x14ac:dyDescent="0.25">
      <c r="D24" s="205"/>
      <c r="E24" t="s">
        <v>25</v>
      </c>
      <c r="F24" s="4"/>
      <c r="G24" s="4"/>
      <c r="H24" s="4">
        <f>COUNTIFS(JMB_PBIs_C360_Todo!$K:$K,$E$5,JMB_PBIs_C360_Todo!Z:Z,$G$5,JMB_PBIs_C360_Todo!B:B,$H$5,JMB_PBIs_C360_Todo!F:F,E24)</f>
        <v>3</v>
      </c>
      <c r="I24" s="4">
        <f>COUNTIFS(JMB_PBIs_C360_Todo!$K:$K,$E$5,JMB_PBIs_C360_Todo!Z:Z,$G$5,JMB_PBIs_C360_Todo!B:B,$I$5,JMB_PBIs_C360_Todo!F:F,E24)</f>
        <v>4</v>
      </c>
      <c r="J24" s="4">
        <f>COUNTIFS(JMB_PBIs_C360_Todo!$K:$K,$E$5,JMB_PBIs_C360_Todo!Z:Z,$G$5,JMB_PBIs_C360_Todo!B:B,$J$5,JMB_PBIs_C360_Todo!F:F,E24)</f>
        <v>0</v>
      </c>
      <c r="K24" s="4">
        <f>COUNTIFS(JMB_PBIs_C360_Todo!$K:$K,$E$5,JMB_PBIs_C360_Todo!Z:Z,$G$5,JMB_PBIs_C360_Todo!B:B,$K$5,JMB_PBIs_C360_Todo!F:F,E24)</f>
        <v>0</v>
      </c>
      <c r="L24" s="4">
        <f>COUNTIFS(JMB_PBIs_C360_Todo!$K:$K,$E$5,JMB_PBIs_C360_Todo!Z:Z,$G$5,JMB_PBIs_C360_Todo!B:B,$L$5,JMB_PBIs_C360_Todo!F:F,E24)</f>
        <v>0</v>
      </c>
      <c r="M24" s="4"/>
      <c r="N24" s="4">
        <f>COUNTIFS(JMB_PBIs_C360_Todo!$K:$K,$E$5,JMB_PBIs_C360_Todo!$Z:$Z,$M$5,JMB_PBIs_C360_Todo!$B:$B,$N$5,JMB_PBIs_C360_Todo!$F:$F,E24)</f>
        <v>0</v>
      </c>
      <c r="O24" s="4">
        <f>COUNTIFS(JMB_PBIs_C360_Todo!$K:$K,$E$5,JMB_PBIs_C360_Todo!$Z:$Z,$M$5,JMB_PBIs_C360_Todo!$B:$B,$O$5,JMB_PBIs_C360_Todo!$F:$F,E24)</f>
        <v>0</v>
      </c>
      <c r="P24" s="4">
        <f>COUNTIFS(JMB_PBIs_C360_Todo!$K:$K,$E$5,JMB_PBIs_C360_Todo!$Z:$Z,$M$5,JMB_PBIs_C360_Todo!$B:$B,$P$5,JMB_PBIs_C360_Todo!$F:$F,E24)</f>
        <v>0</v>
      </c>
      <c r="Q24" s="4">
        <f>COUNTIFS(JMB_PBIs_C360_Todo!$K:$K,$E$5,JMB_PBIs_C360_Todo!$Z:$Z,$M$5,JMB_PBIs_C360_Todo!$B:$B,$Q$5,JMB_PBIs_C360_Todo!$F:$F,E24)</f>
        <v>0</v>
      </c>
      <c r="R24" s="4">
        <f>COUNTIFS(JMB_PBIs_C360_Todo!$K:$K,$E$5,JMB_PBIs_C360_Todo!$Z:$Z,$M$5,JMB_PBIs_C360_Todo!$B:$B,$R$5,JMB_PBIs_C360_Todo!$F:$F,E24)</f>
        <v>0</v>
      </c>
      <c r="S24" s="4">
        <f t="shared" si="0"/>
        <v>3</v>
      </c>
      <c r="T24" s="4">
        <f t="shared" si="1"/>
        <v>4</v>
      </c>
      <c r="U24" s="4">
        <f t="shared" si="2"/>
        <v>0</v>
      </c>
      <c r="V24" s="4">
        <f t="shared" si="3"/>
        <v>0</v>
      </c>
      <c r="W24" s="4">
        <f t="shared" si="4"/>
        <v>0</v>
      </c>
      <c r="X24" s="4">
        <f t="shared" si="5"/>
        <v>0</v>
      </c>
      <c r="Y24" s="4"/>
      <c r="Z24" s="4"/>
      <c r="AA24" t="s">
        <v>1045</v>
      </c>
      <c r="AB24" s="4"/>
      <c r="AC24" s="4"/>
      <c r="AD24" s="4">
        <f>COUNTIFS(JMB_PBIs_C360_Todo!$K:$K,$AA$5,JMB_PBIs_C360_Todo!Z:Z,$AC$5,JMB_PBIs_C360_Todo!B:B,$AD$5,JMB_PBIs_C360_Todo!F:F,AA24)</f>
        <v>0</v>
      </c>
      <c r="AE24" s="4">
        <f>COUNTIFS(JMB_PBIs_C360_Todo!$K:$K,$AA$5,JMB_PBIs_C360_Todo!Z:Z,$AC$5,JMB_PBIs_C360_Todo!B:B,$AE$5,JMB_PBIs_C360_Todo!F:F,AA24)</f>
        <v>0</v>
      </c>
      <c r="AF24" s="4">
        <f>COUNTIFS(JMB_PBIs_C360_Todo!$K:$K,$AA$5,JMB_PBIs_C360_Todo!Z:Z,$AC$5,JMB_PBIs_C360_Todo!B:B,$AF$5,JMB_PBIs_C360_Todo!F:F,AA24)</f>
        <v>0</v>
      </c>
      <c r="AG24" s="4">
        <f>COUNTIFS(JMB_PBIs_C360_Todo!$K:$K,$AA$5,JMB_PBIs_C360_Todo!Z:Z,$AC$5,JMB_PBIs_C360_Todo!B:B,$AG$5,JMB_PBIs_C360_Todo!F:F,AA24)</f>
        <v>0</v>
      </c>
      <c r="AH24" s="4">
        <f>COUNTIFS(JMB_PBIs_C360_Todo!$K:$K,$AA$5,JMB_PBIs_C360_Todo!Z:Z,$AC$5,JMB_PBIs_C360_Todo!B:B,$AH$5,JMB_PBIs_C360_Todo!F:F,AA24)</f>
        <v>0</v>
      </c>
      <c r="AI24" s="4"/>
      <c r="AJ24" s="4">
        <f>COUNTIFS(JMB_PBIs_C360_Todo!$K:$K,$AA$5,JMB_PBIs_C360_Todo!Z:Z,$AI$5,JMB_PBIs_C360_Todo!B:B,$AJ$5,JMB_PBIs_C360_Todo!F:F,AA24)</f>
        <v>16</v>
      </c>
      <c r="AK24" s="4">
        <f>COUNTIFS(JMB_PBIs_C360_Todo!$K:$K,$AA$5,JMB_PBIs_C360_Todo!Z:Z,$AI$5,JMB_PBIs_C360_Todo!B:B,$AK$5,JMB_PBIs_C360_Todo!F:F,AA24)</f>
        <v>7</v>
      </c>
      <c r="AL24" s="4">
        <f>COUNTIFS(JMB_PBIs_C360_Todo!$K:$K,$AA$5,JMB_PBIs_C360_Todo!Z:Z,$AI$5,JMB_PBIs_C360_Todo!B:B,$AL$5,JMB_PBIs_C360_Todo!F:F,AA24)</f>
        <v>0</v>
      </c>
      <c r="AM24" s="4">
        <f>COUNTIFS(JMB_PBIs_C360_Todo!$K:$K,$AA$5,JMB_PBIs_C360_Todo!Z:Z,$AI$5,JMB_PBIs_C360_Todo!B:B,$AM$5,JMB_PBIs_C360_Todo!F:F,AA24)</f>
        <v>0</v>
      </c>
      <c r="AN24" s="4">
        <f>COUNTIFS(JMB_PBIs_C360_Todo!$K:$K,$AA$5,JMB_PBIs_C360_Todo!Z:Z,$AI$5,JMB_PBIs_C360_Todo!B:B,$AN$5,JMB_PBIs_C360_Todo!F:F,AA24)</f>
        <v>1</v>
      </c>
      <c r="AO24" s="4">
        <f t="shared" si="6"/>
        <v>0</v>
      </c>
      <c r="AP24" s="4">
        <f t="shared" si="7"/>
        <v>0</v>
      </c>
      <c r="AQ24" s="4">
        <f t="shared" si="8"/>
        <v>0</v>
      </c>
      <c r="AR24" s="4">
        <f t="shared" si="9"/>
        <v>16</v>
      </c>
      <c r="AS24" s="4">
        <f t="shared" si="10"/>
        <v>7</v>
      </c>
      <c r="AT24" s="4">
        <f t="shared" si="11"/>
        <v>1</v>
      </c>
    </row>
    <row r="25" spans="4:46" x14ac:dyDescent="0.25">
      <c r="D25" s="205"/>
      <c r="E25" t="s">
        <v>26</v>
      </c>
      <c r="F25" s="4"/>
      <c r="G25" s="4"/>
      <c r="H25" s="4">
        <f>COUNTIFS(JMB_PBIs_C360_Todo!$K:$K,$E$5,JMB_PBIs_C360_Todo!Z:Z,$G$5,JMB_PBIs_C360_Todo!B:B,$H$5,JMB_PBIs_C360_Todo!F:F,E25)</f>
        <v>1</v>
      </c>
      <c r="I25" s="4">
        <f>COUNTIFS(JMB_PBIs_C360_Todo!$K:$K,$E$5,JMB_PBIs_C360_Todo!Z:Z,$G$5,JMB_PBIs_C360_Todo!B:B,$I$5,JMB_PBIs_C360_Todo!F:F,E25)</f>
        <v>1</v>
      </c>
      <c r="J25" s="4">
        <f>COUNTIFS(JMB_PBIs_C360_Todo!$K:$K,$E$5,JMB_PBIs_C360_Todo!Z:Z,$G$5,JMB_PBIs_C360_Todo!B:B,$J$5,JMB_PBIs_C360_Todo!F:F,E25)</f>
        <v>0</v>
      </c>
      <c r="K25" s="4">
        <f>COUNTIFS(JMB_PBIs_C360_Todo!$K:$K,$E$5,JMB_PBIs_C360_Todo!Z:Z,$G$5,JMB_PBIs_C360_Todo!B:B,$K$5,JMB_PBIs_C360_Todo!F:F,E25)</f>
        <v>0</v>
      </c>
      <c r="L25" s="4">
        <f>COUNTIFS(JMB_PBIs_C360_Todo!$K:$K,$E$5,JMB_PBIs_C360_Todo!Z:Z,$G$5,JMB_PBIs_C360_Todo!B:B,$L$5,JMB_PBIs_C360_Todo!F:F,E25)</f>
        <v>1</v>
      </c>
      <c r="M25" s="4"/>
      <c r="N25" s="4">
        <f>COUNTIFS(JMB_PBIs_C360_Todo!$K:$K,$E$5,JMB_PBIs_C360_Todo!$Z:$Z,$M$5,JMB_PBIs_C360_Todo!$B:$B,$N$5,JMB_PBIs_C360_Todo!$F:$F,E25)</f>
        <v>0</v>
      </c>
      <c r="O25" s="4">
        <f>COUNTIFS(JMB_PBIs_C360_Todo!$K:$K,$E$5,JMB_PBIs_C360_Todo!$Z:$Z,$M$5,JMB_PBIs_C360_Todo!$B:$B,$O$5,JMB_PBIs_C360_Todo!$F:$F,E25)</f>
        <v>0</v>
      </c>
      <c r="P25" s="4">
        <f>COUNTIFS(JMB_PBIs_C360_Todo!$K:$K,$E$5,JMB_PBIs_C360_Todo!$Z:$Z,$M$5,JMB_PBIs_C360_Todo!$B:$B,$P$5,JMB_PBIs_C360_Todo!$F:$F,E25)</f>
        <v>0</v>
      </c>
      <c r="Q25" s="4">
        <f>COUNTIFS(JMB_PBIs_C360_Todo!$K:$K,$E$5,JMB_PBIs_C360_Todo!$Z:$Z,$M$5,JMB_PBIs_C360_Todo!$B:$B,$Q$5,JMB_PBIs_C360_Todo!$F:$F,E25)</f>
        <v>0</v>
      </c>
      <c r="R25" s="4">
        <f>COUNTIFS(JMB_PBIs_C360_Todo!$K:$K,$E$5,JMB_PBIs_C360_Todo!$Z:$Z,$M$5,JMB_PBIs_C360_Todo!$B:$B,$R$5,JMB_PBIs_C360_Todo!$F:$F,E25)</f>
        <v>0</v>
      </c>
      <c r="S25" s="4">
        <f t="shared" si="0"/>
        <v>1</v>
      </c>
      <c r="T25" s="4">
        <f t="shared" si="1"/>
        <v>1</v>
      </c>
      <c r="U25" s="4">
        <f t="shared" si="2"/>
        <v>1</v>
      </c>
      <c r="V25" s="4">
        <f t="shared" si="3"/>
        <v>0</v>
      </c>
      <c r="W25" s="4">
        <f t="shared" si="4"/>
        <v>0</v>
      </c>
      <c r="X25" s="4">
        <f t="shared" si="5"/>
        <v>0</v>
      </c>
      <c r="Y25" s="4"/>
      <c r="Z25" s="4"/>
      <c r="AA25" t="s">
        <v>1059</v>
      </c>
      <c r="AB25" s="4"/>
      <c r="AC25" s="4"/>
      <c r="AD25" s="4">
        <f>COUNTIFS(JMB_PBIs_C360_Todo!$K:$K,$AA$5,JMB_PBIs_C360_Todo!Z:Z,$AC$5,JMB_PBIs_C360_Todo!B:B,$AD$5,JMB_PBIs_C360_Todo!F:F,AA25)</f>
        <v>0</v>
      </c>
      <c r="AE25" s="4">
        <f>COUNTIFS(JMB_PBIs_C360_Todo!$K:$K,$AA$5,JMB_PBIs_C360_Todo!Z:Z,$AC$5,JMB_PBIs_C360_Todo!B:B,$AE$5,JMB_PBIs_C360_Todo!F:F,AA25)</f>
        <v>0</v>
      </c>
      <c r="AF25" s="4">
        <f>COUNTIFS(JMB_PBIs_C360_Todo!$K:$K,$AA$5,JMB_PBIs_C360_Todo!Z:Z,$AC$5,JMB_PBIs_C360_Todo!B:B,$AF$5,JMB_PBIs_C360_Todo!F:F,AA25)</f>
        <v>0</v>
      </c>
      <c r="AG25" s="4">
        <f>COUNTIFS(JMB_PBIs_C360_Todo!$K:$K,$AA$5,JMB_PBIs_C360_Todo!Z:Z,$AC$5,JMB_PBIs_C360_Todo!B:B,$AG$5,JMB_PBIs_C360_Todo!F:F,AA25)</f>
        <v>0</v>
      </c>
      <c r="AH25" s="4">
        <f>COUNTIFS(JMB_PBIs_C360_Todo!$K:$K,$AA$5,JMB_PBIs_C360_Todo!Z:Z,$AC$5,JMB_PBIs_C360_Todo!B:B,$AH$5,JMB_PBIs_C360_Todo!F:F,AA25)</f>
        <v>0</v>
      </c>
      <c r="AI25" s="4"/>
      <c r="AJ25" s="4">
        <f>COUNTIFS(JMB_PBIs_C360_Todo!$K:$K,$AA$5,JMB_PBIs_C360_Todo!Z:Z,$AI$5,JMB_PBIs_C360_Todo!B:B,$AJ$5,JMB_PBIs_C360_Todo!F:F,AA25)</f>
        <v>9</v>
      </c>
      <c r="AK25" s="4">
        <f>COUNTIFS(JMB_PBIs_C360_Todo!$K:$K,$AA$5,JMB_PBIs_C360_Todo!Z:Z,$AI$5,JMB_PBIs_C360_Todo!B:B,$AK$5,JMB_PBIs_C360_Todo!F:F,AA25)</f>
        <v>20</v>
      </c>
      <c r="AL25" s="4">
        <f>COUNTIFS(JMB_PBIs_C360_Todo!$K:$K,$AA$5,JMB_PBIs_C360_Todo!Z:Z,$AI$5,JMB_PBIs_C360_Todo!B:B,$AL$5,JMB_PBIs_C360_Todo!F:F,AA25)</f>
        <v>0</v>
      </c>
      <c r="AM25" s="4">
        <f>COUNTIFS(JMB_PBIs_C360_Todo!$K:$K,$AA$5,JMB_PBIs_C360_Todo!Z:Z,$AI$5,JMB_PBIs_C360_Todo!B:B,$AM$5,JMB_PBIs_C360_Todo!F:F,AA25)</f>
        <v>0</v>
      </c>
      <c r="AN25" s="4">
        <f>COUNTIFS(JMB_PBIs_C360_Todo!$K:$K,$AA$5,JMB_PBIs_C360_Todo!Z:Z,$AI$5,JMB_PBIs_C360_Todo!B:B,$AN$5,JMB_PBIs_C360_Todo!F:F,AA25)</f>
        <v>3</v>
      </c>
      <c r="AO25" s="4">
        <f t="shared" si="6"/>
        <v>0</v>
      </c>
      <c r="AP25" s="4">
        <f t="shared" si="7"/>
        <v>0</v>
      </c>
      <c r="AQ25" s="4">
        <f t="shared" si="8"/>
        <v>0</v>
      </c>
      <c r="AR25" s="4">
        <f t="shared" si="9"/>
        <v>9</v>
      </c>
      <c r="AS25" s="4">
        <f t="shared" si="10"/>
        <v>20</v>
      </c>
      <c r="AT25" s="4">
        <f t="shared" si="11"/>
        <v>3</v>
      </c>
    </row>
    <row r="26" spans="4:46" x14ac:dyDescent="0.25">
      <c r="D26" s="205"/>
      <c r="E26" t="s">
        <v>28</v>
      </c>
      <c r="F26" s="4"/>
      <c r="G26" s="4"/>
      <c r="H26" s="4">
        <f>COUNTIFS(JMB_PBIs_C360_Todo!$K:$K,$E$5,JMB_PBIs_C360_Todo!Z:Z,$G$5,JMB_PBIs_C360_Todo!B:B,$H$5,JMB_PBIs_C360_Todo!F:F,E26)</f>
        <v>0</v>
      </c>
      <c r="I26" s="4">
        <f>COUNTIFS(JMB_PBIs_C360_Todo!$K:$K,$E$5,JMB_PBIs_C360_Todo!Z:Z,$G$5,JMB_PBIs_C360_Todo!B:B,$I$5,JMB_PBIs_C360_Todo!F:F,E26)</f>
        <v>0</v>
      </c>
      <c r="J26" s="4">
        <f>COUNTIFS(JMB_PBIs_C360_Todo!$K:$K,$E$5,JMB_PBIs_C360_Todo!Z:Z,$G$5,JMB_PBIs_C360_Todo!B:B,$J$5,JMB_PBIs_C360_Todo!F:F,E26)</f>
        <v>0</v>
      </c>
      <c r="K26" s="4">
        <f>COUNTIFS(JMB_PBIs_C360_Todo!$K:$K,$E$5,JMB_PBIs_C360_Todo!Z:Z,$G$5,JMB_PBIs_C360_Todo!B:B,$K$5,JMB_PBIs_C360_Todo!F:F,E26)</f>
        <v>0</v>
      </c>
      <c r="L26" s="4">
        <f>COUNTIFS(JMB_PBIs_C360_Todo!$K:$K,$E$5,JMB_PBIs_C360_Todo!Z:Z,$G$5,JMB_PBIs_C360_Todo!B:B,$L$5,JMB_PBIs_C360_Todo!F:F,E26)</f>
        <v>0</v>
      </c>
      <c r="M26" s="4"/>
      <c r="N26" s="4">
        <f>COUNTIFS(JMB_PBIs_C360_Todo!$K:$K,$E$5,JMB_PBIs_C360_Todo!$Z:$Z,$M$5,JMB_PBIs_C360_Todo!$B:$B,$N$5,JMB_PBIs_C360_Todo!$F:$F,E26)</f>
        <v>0</v>
      </c>
      <c r="O26" s="4">
        <f>COUNTIFS(JMB_PBIs_C360_Todo!$K:$K,$E$5,JMB_PBIs_C360_Todo!$Z:$Z,$M$5,JMB_PBIs_C360_Todo!$B:$B,$O$5,JMB_PBIs_C360_Todo!$F:$F,E26)</f>
        <v>0</v>
      </c>
      <c r="P26" s="4">
        <f>COUNTIFS(JMB_PBIs_C360_Todo!$K:$K,$E$5,JMB_PBIs_C360_Todo!$Z:$Z,$M$5,JMB_PBIs_C360_Todo!$B:$B,$P$5,JMB_PBIs_C360_Todo!$F:$F,E26)</f>
        <v>0</v>
      </c>
      <c r="Q26" s="4">
        <f>COUNTIFS(JMB_PBIs_C360_Todo!$K:$K,$E$5,JMB_PBIs_C360_Todo!$Z:$Z,$M$5,JMB_PBIs_C360_Todo!$B:$B,$Q$5,JMB_PBIs_C360_Todo!$F:$F,E26)</f>
        <v>0</v>
      </c>
      <c r="R26" s="4">
        <f>COUNTIFS(JMB_PBIs_C360_Todo!$K:$K,$E$5,JMB_PBIs_C360_Todo!$Z:$Z,$M$5,JMB_PBIs_C360_Todo!$B:$B,$R$5,JMB_PBIs_C360_Todo!$F:$F,E26)</f>
        <v>0</v>
      </c>
      <c r="S26" s="4">
        <f t="shared" si="0"/>
        <v>0</v>
      </c>
      <c r="T26" s="4">
        <f t="shared" si="1"/>
        <v>0</v>
      </c>
      <c r="U26" s="4">
        <f t="shared" si="2"/>
        <v>0</v>
      </c>
      <c r="V26" s="4">
        <f t="shared" si="3"/>
        <v>0</v>
      </c>
      <c r="W26" s="4">
        <f t="shared" si="4"/>
        <v>0</v>
      </c>
      <c r="X26" s="4">
        <f t="shared" si="5"/>
        <v>0</v>
      </c>
      <c r="Y26" s="4"/>
      <c r="Z26" s="4"/>
      <c r="AA26" t="s">
        <v>1001</v>
      </c>
      <c r="AB26" s="4"/>
      <c r="AC26" s="4"/>
      <c r="AD26" s="4">
        <f>COUNTIFS(JMB_PBIs_C360_Todo!$K:$K,$AA$5,JMB_PBIs_C360_Todo!Z:Z,$AC$5,JMB_PBIs_C360_Todo!B:B,$AD$5,JMB_PBIs_C360_Todo!F:F,AA26)</f>
        <v>0</v>
      </c>
      <c r="AE26" s="4">
        <f>COUNTIFS(JMB_PBIs_C360_Todo!$K:$K,$AA$5,JMB_PBIs_C360_Todo!Z:Z,$AC$5,JMB_PBIs_C360_Todo!B:B,$AE$5,JMB_PBIs_C360_Todo!F:F,AA26)</f>
        <v>0</v>
      </c>
      <c r="AF26" s="4">
        <f>COUNTIFS(JMB_PBIs_C360_Todo!$K:$K,$AA$5,JMB_PBIs_C360_Todo!Z:Z,$AC$5,JMB_PBIs_C360_Todo!B:B,$AF$5,JMB_PBIs_C360_Todo!F:F,AA26)</f>
        <v>0</v>
      </c>
      <c r="AG26" s="4">
        <f>COUNTIFS(JMB_PBIs_C360_Todo!$K:$K,$AA$5,JMB_PBIs_C360_Todo!Z:Z,$AC$5,JMB_PBIs_C360_Todo!B:B,$AG$5,JMB_PBIs_C360_Todo!F:F,AA26)</f>
        <v>0</v>
      </c>
      <c r="AH26" s="4">
        <f>COUNTIFS(JMB_PBIs_C360_Todo!$K:$K,$AA$5,JMB_PBIs_C360_Todo!Z:Z,$AC$5,JMB_PBIs_C360_Todo!B:B,$AH$5,JMB_PBIs_C360_Todo!F:F,AA26)</f>
        <v>0</v>
      </c>
      <c r="AI26" s="4"/>
      <c r="AJ26" s="4">
        <f>COUNTIFS(JMB_PBIs_C360_Todo!$K:$K,$AA$5,JMB_PBIs_C360_Todo!Z:Z,$AI$5,JMB_PBIs_C360_Todo!B:B,$AJ$5,JMB_PBIs_C360_Todo!F:F,AA26)</f>
        <v>8</v>
      </c>
      <c r="AK26" s="4">
        <f>COUNTIFS(JMB_PBIs_C360_Todo!$K:$K,$AA$5,JMB_PBIs_C360_Todo!Z:Z,$AI$5,JMB_PBIs_C360_Todo!B:B,$AK$5,JMB_PBIs_C360_Todo!F:F,AA26)</f>
        <v>10</v>
      </c>
      <c r="AL26" s="4">
        <f>COUNTIFS(JMB_PBIs_C360_Todo!$K:$K,$AA$5,JMB_PBIs_C360_Todo!Z:Z,$AI$5,JMB_PBIs_C360_Todo!B:B,$AL$5,JMB_PBIs_C360_Todo!F:F,AA26)</f>
        <v>0</v>
      </c>
      <c r="AM26" s="4">
        <f>COUNTIFS(JMB_PBIs_C360_Todo!$K:$K,$AA$5,JMB_PBIs_C360_Todo!Z:Z,$AI$5,JMB_PBIs_C360_Todo!B:B,$AM$5,JMB_PBIs_C360_Todo!F:F,AA26)</f>
        <v>0</v>
      </c>
      <c r="AN26" s="4">
        <f>COUNTIFS(JMB_PBIs_C360_Todo!$K:$K,$AA$5,JMB_PBIs_C360_Todo!Z:Z,$AI$5,JMB_PBIs_C360_Todo!B:B,$AN$5,JMB_PBIs_C360_Todo!F:F,AA26)</f>
        <v>5</v>
      </c>
      <c r="AO26" s="4">
        <f t="shared" si="6"/>
        <v>0</v>
      </c>
      <c r="AP26" s="4">
        <f t="shared" si="7"/>
        <v>0</v>
      </c>
      <c r="AQ26" s="4">
        <f t="shared" si="8"/>
        <v>0</v>
      </c>
      <c r="AR26" s="4">
        <f t="shared" si="9"/>
        <v>8</v>
      </c>
      <c r="AS26" s="4">
        <f t="shared" si="10"/>
        <v>10</v>
      </c>
      <c r="AT26" s="4">
        <f t="shared" si="11"/>
        <v>5</v>
      </c>
    </row>
    <row r="27" spans="4:46" x14ac:dyDescent="0.25">
      <c r="D27" s="205"/>
      <c r="E27" t="s">
        <v>29</v>
      </c>
      <c r="F27" s="4"/>
      <c r="G27" s="4"/>
      <c r="H27" s="4">
        <f>COUNTIFS(JMB_PBIs_C360_Todo!$K:$K,$E$5,JMB_PBIs_C360_Todo!Z:Z,$G$5,JMB_PBIs_C360_Todo!B:B,$H$5,JMB_PBIs_C360_Todo!F:F,E27)</f>
        <v>0</v>
      </c>
      <c r="I27" s="4">
        <f>COUNTIFS(JMB_PBIs_C360_Todo!$K:$K,$E$5,JMB_PBIs_C360_Todo!Z:Z,$G$5,JMB_PBIs_C360_Todo!B:B,$I$5,JMB_PBIs_C360_Todo!F:F,E27)</f>
        <v>0</v>
      </c>
      <c r="J27" s="4">
        <f>COUNTIFS(JMB_PBIs_C360_Todo!$K:$K,$E$5,JMB_PBIs_C360_Todo!Z:Z,$G$5,JMB_PBIs_C360_Todo!B:B,$J$5,JMB_PBIs_C360_Todo!F:F,E27)</f>
        <v>0</v>
      </c>
      <c r="K27" s="4">
        <f>COUNTIFS(JMB_PBIs_C360_Todo!$K:$K,$E$5,JMB_PBIs_C360_Todo!Z:Z,$G$5,JMB_PBIs_C360_Todo!B:B,$K$5,JMB_PBIs_C360_Todo!F:F,E27)</f>
        <v>0</v>
      </c>
      <c r="L27" s="4">
        <f>COUNTIFS(JMB_PBIs_C360_Todo!$K:$K,$E$5,JMB_PBIs_C360_Todo!Z:Z,$G$5,JMB_PBIs_C360_Todo!B:B,$L$5,JMB_PBIs_C360_Todo!F:F,E27)</f>
        <v>0</v>
      </c>
      <c r="M27" s="4"/>
      <c r="N27" s="4">
        <f>COUNTIFS(JMB_PBIs_C360_Todo!$K:$K,$E$5,JMB_PBIs_C360_Todo!$Z:$Z,$M$5,JMB_PBIs_C360_Todo!$B:$B,$N$5,JMB_PBIs_C360_Todo!$F:$F,E27)</f>
        <v>1</v>
      </c>
      <c r="O27" s="4">
        <f>COUNTIFS(JMB_PBIs_C360_Todo!$K:$K,$E$5,JMB_PBIs_C360_Todo!$Z:$Z,$M$5,JMB_PBIs_C360_Todo!$B:$B,$O$5,JMB_PBIs_C360_Todo!$F:$F,E27)</f>
        <v>0</v>
      </c>
      <c r="P27" s="4">
        <f>COUNTIFS(JMB_PBIs_C360_Todo!$K:$K,$E$5,JMB_PBIs_C360_Todo!$Z:$Z,$M$5,JMB_PBIs_C360_Todo!$B:$B,$P$5,JMB_PBIs_C360_Todo!$F:$F,E27)</f>
        <v>0</v>
      </c>
      <c r="Q27" s="4">
        <f>COUNTIFS(JMB_PBIs_C360_Todo!$K:$K,$E$5,JMB_PBIs_C360_Todo!$Z:$Z,$M$5,JMB_PBIs_C360_Todo!$B:$B,$Q$5,JMB_PBIs_C360_Todo!$F:$F,E27)</f>
        <v>0</v>
      </c>
      <c r="R27" s="4">
        <f>COUNTIFS(JMB_PBIs_C360_Todo!$K:$K,$E$5,JMB_PBIs_C360_Todo!$Z:$Z,$M$5,JMB_PBIs_C360_Todo!$B:$B,$R$5,JMB_PBIs_C360_Todo!$F:$F,E27)</f>
        <v>2</v>
      </c>
      <c r="S27" s="4">
        <f t="shared" si="0"/>
        <v>0</v>
      </c>
      <c r="T27" s="4">
        <f t="shared" si="1"/>
        <v>0</v>
      </c>
      <c r="U27" s="4">
        <f t="shared" si="2"/>
        <v>0</v>
      </c>
      <c r="V27" s="4">
        <f t="shared" si="3"/>
        <v>1</v>
      </c>
      <c r="W27" s="4">
        <f t="shared" si="4"/>
        <v>0</v>
      </c>
      <c r="X27" s="4">
        <f t="shared" si="5"/>
        <v>2</v>
      </c>
      <c r="Y27" s="4"/>
      <c r="Z27" s="4"/>
      <c r="AA27" t="s">
        <v>1961</v>
      </c>
      <c r="AB27" s="4"/>
      <c r="AC27" s="4"/>
      <c r="AD27" s="4">
        <f>COUNTIFS(JMB_PBIs_C360_Todo!$K:$K,$AA$5,JMB_PBIs_C360_Todo!Z:Z,$AC$5,JMB_PBIs_C360_Todo!B:B,$AD$5,JMB_PBIs_C360_Todo!F:F,AA27)</f>
        <v>0</v>
      </c>
      <c r="AE27" s="4">
        <f>COUNTIFS(JMB_PBIs_C360_Todo!$K:$K,$AA$5,JMB_PBIs_C360_Todo!Z:Z,$AC$5,JMB_PBIs_C360_Todo!B:B,$AE$5,JMB_PBIs_C360_Todo!F:F,AA27)</f>
        <v>0</v>
      </c>
      <c r="AF27" s="4">
        <f>COUNTIFS(JMB_PBIs_C360_Todo!$K:$K,$AA$5,JMB_PBIs_C360_Todo!Z:Z,$AC$5,JMB_PBIs_C360_Todo!B:B,$AF$5,JMB_PBIs_C360_Todo!F:F,AA27)</f>
        <v>0</v>
      </c>
      <c r="AG27" s="4">
        <f>COUNTIFS(JMB_PBIs_C360_Todo!$K:$K,$AA$5,JMB_PBIs_C360_Todo!Z:Z,$AC$5,JMB_PBIs_C360_Todo!B:B,$AG$5,JMB_PBIs_C360_Todo!F:F,AA27)</f>
        <v>0</v>
      </c>
      <c r="AH27" s="4">
        <f>COUNTIFS(JMB_PBIs_C360_Todo!$K:$K,$AA$5,JMB_PBIs_C360_Todo!Z:Z,$AC$5,JMB_PBIs_C360_Todo!B:B,$AH$5,JMB_PBIs_C360_Todo!F:F,AA27)</f>
        <v>0</v>
      </c>
      <c r="AI27" s="4"/>
      <c r="AJ27" s="4">
        <f>COUNTIFS(JMB_PBIs_C360_Todo!$K:$K,$AA$5,JMB_PBIs_C360_Todo!Z:Z,$AI$5,JMB_PBIs_C360_Todo!B:B,$AJ$5,JMB_PBIs_C360_Todo!F:F,AA27)</f>
        <v>9</v>
      </c>
      <c r="AK27" s="4">
        <f>COUNTIFS(JMB_PBIs_C360_Todo!$K:$K,$AA$5,JMB_PBIs_C360_Todo!Z:Z,$AI$5,JMB_PBIs_C360_Todo!B:B,$AK$5,JMB_PBIs_C360_Todo!F:F,AA27)</f>
        <v>0</v>
      </c>
      <c r="AL27" s="4">
        <f>COUNTIFS(JMB_PBIs_C360_Todo!$K:$K,$AA$5,JMB_PBIs_C360_Todo!Z:Z,$AI$5,JMB_PBIs_C360_Todo!B:B,$AL$5,JMB_PBIs_C360_Todo!F:F,AA27)</f>
        <v>0</v>
      </c>
      <c r="AM27" s="4">
        <f>COUNTIFS(JMB_PBIs_C360_Todo!$K:$K,$AA$5,JMB_PBIs_C360_Todo!Z:Z,$AI$5,JMB_PBIs_C360_Todo!B:B,$AM$5,JMB_PBIs_C360_Todo!F:F,AA27)</f>
        <v>0</v>
      </c>
      <c r="AN27" s="4">
        <f>COUNTIFS(JMB_PBIs_C360_Todo!$K:$K,$AA$5,JMB_PBIs_C360_Todo!Z:Z,$AI$5,JMB_PBIs_C360_Todo!B:B,$AN$5,JMB_PBIs_C360_Todo!F:F,AA27)</f>
        <v>0</v>
      </c>
      <c r="AO27" s="4">
        <f t="shared" si="6"/>
        <v>0</v>
      </c>
      <c r="AP27" s="4">
        <f t="shared" si="7"/>
        <v>0</v>
      </c>
      <c r="AQ27" s="4">
        <f t="shared" si="8"/>
        <v>0</v>
      </c>
      <c r="AR27" s="4">
        <f t="shared" si="9"/>
        <v>9</v>
      </c>
      <c r="AS27" s="4">
        <f t="shared" si="10"/>
        <v>0</v>
      </c>
      <c r="AT27" s="4">
        <f t="shared" si="11"/>
        <v>0</v>
      </c>
    </row>
    <row r="28" spans="4:46" x14ac:dyDescent="0.25">
      <c r="D28" s="205"/>
      <c r="E28" t="s">
        <v>50</v>
      </c>
      <c r="F28" s="4"/>
      <c r="G28" s="4"/>
      <c r="H28" s="4">
        <f>COUNTIFS(JMB_PBIs_C360_Todo!$K:$K,$E$5,JMB_PBIs_C360_Todo!Z:Z,$G$5,JMB_PBIs_C360_Todo!B:B,$H$5,JMB_PBIs_C360_Todo!F:F,E28)</f>
        <v>0</v>
      </c>
      <c r="I28" s="4">
        <f>COUNTIFS(JMB_PBIs_C360_Todo!$K:$K,$E$5,JMB_PBIs_C360_Todo!Z:Z,$G$5,JMB_PBIs_C360_Todo!B:B,$I$5,JMB_PBIs_C360_Todo!F:F,E28)</f>
        <v>0</v>
      </c>
      <c r="J28" s="4">
        <f>COUNTIFS(JMB_PBIs_C360_Todo!$K:$K,$E$5,JMB_PBIs_C360_Todo!Z:Z,$G$5,JMB_PBIs_C360_Todo!B:B,$J$5,JMB_PBIs_C360_Todo!F:F,E28)</f>
        <v>0</v>
      </c>
      <c r="K28" s="4">
        <f>COUNTIFS(JMB_PBIs_C360_Todo!$K:$K,$E$5,JMB_PBIs_C360_Todo!Z:Z,$G$5,JMB_PBIs_C360_Todo!B:B,$K$5,JMB_PBIs_C360_Todo!F:F,E28)</f>
        <v>0</v>
      </c>
      <c r="L28" s="4">
        <f>COUNTIFS(JMB_PBIs_C360_Todo!$K:$K,$E$5,JMB_PBIs_C360_Todo!Z:Z,$G$5,JMB_PBIs_C360_Todo!B:B,$L$5,JMB_PBIs_C360_Todo!F:F,E28)</f>
        <v>0</v>
      </c>
      <c r="M28" s="4"/>
      <c r="N28" s="4">
        <f>COUNTIFS(JMB_PBIs_C360_Todo!$K:$K,$E$5,JMB_PBIs_C360_Todo!$Z:$Z,$M$5,JMB_PBIs_C360_Todo!$B:$B,$N$5,JMB_PBIs_C360_Todo!$F:$F,E28)</f>
        <v>1</v>
      </c>
      <c r="O28" s="4">
        <f>COUNTIFS(JMB_PBIs_C360_Todo!$K:$K,$E$5,JMB_PBIs_C360_Todo!$Z:$Z,$M$5,JMB_PBIs_C360_Todo!$B:$B,$O$5,JMB_PBIs_C360_Todo!$F:$F,E28)</f>
        <v>9</v>
      </c>
      <c r="P28" s="4">
        <f>COUNTIFS(JMB_PBIs_C360_Todo!$K:$K,$E$5,JMB_PBIs_C360_Todo!$Z:$Z,$M$5,JMB_PBIs_C360_Todo!$B:$B,$P$5,JMB_PBIs_C360_Todo!$F:$F,E28)</f>
        <v>9</v>
      </c>
      <c r="Q28" s="4">
        <f>COUNTIFS(JMB_PBIs_C360_Todo!$K:$K,$E$5,JMB_PBIs_C360_Todo!$Z:$Z,$M$5,JMB_PBIs_C360_Todo!$B:$B,$Q$5,JMB_PBIs_C360_Todo!$F:$F,E28)</f>
        <v>0</v>
      </c>
      <c r="R28" s="4">
        <f>COUNTIFS(JMB_PBIs_C360_Todo!$K:$K,$E$5,JMB_PBIs_C360_Todo!$Z:$Z,$M$5,JMB_PBIs_C360_Todo!$B:$B,$R$5,JMB_PBIs_C360_Todo!$F:$F,E28)</f>
        <v>0</v>
      </c>
      <c r="S28" s="4">
        <f t="shared" si="0"/>
        <v>0</v>
      </c>
      <c r="T28" s="4">
        <f t="shared" si="1"/>
        <v>0</v>
      </c>
      <c r="U28" s="4">
        <f t="shared" si="2"/>
        <v>0</v>
      </c>
      <c r="V28" s="4">
        <f t="shared" si="3"/>
        <v>1</v>
      </c>
      <c r="W28" s="4">
        <f t="shared" si="4"/>
        <v>18</v>
      </c>
      <c r="X28" s="4">
        <f t="shared" si="5"/>
        <v>0</v>
      </c>
      <c r="Y28" s="4"/>
      <c r="Z28" s="4"/>
      <c r="AA28" t="s">
        <v>998</v>
      </c>
      <c r="AB28" s="4"/>
      <c r="AC28" s="4"/>
      <c r="AD28" s="4">
        <f>COUNTIFS(JMB_PBIs_C360_Todo!$K:$K,$AA$5,JMB_PBIs_C360_Todo!Z:Z,$AC$5,JMB_PBIs_C360_Todo!B:B,$AD$5,JMB_PBIs_C360_Todo!F:F,AA28)</f>
        <v>0</v>
      </c>
      <c r="AE28" s="4">
        <f>COUNTIFS(JMB_PBIs_C360_Todo!$K:$K,$AA$5,JMB_PBIs_C360_Todo!Z:Z,$AC$5,JMB_PBIs_C360_Todo!B:B,$AE$5,JMB_PBIs_C360_Todo!F:F,AA28)</f>
        <v>0</v>
      </c>
      <c r="AF28" s="4">
        <f>COUNTIFS(JMB_PBIs_C360_Todo!$K:$K,$AA$5,JMB_PBIs_C360_Todo!Z:Z,$AC$5,JMB_PBIs_C360_Todo!B:B,$AF$5,JMB_PBIs_C360_Todo!F:F,AA28)</f>
        <v>0</v>
      </c>
      <c r="AG28" s="4">
        <f>COUNTIFS(JMB_PBIs_C360_Todo!$K:$K,$AA$5,JMB_PBIs_C360_Todo!Z:Z,$AC$5,JMB_PBIs_C360_Todo!B:B,$AG$5,JMB_PBIs_C360_Todo!F:F,AA28)</f>
        <v>0</v>
      </c>
      <c r="AH28" s="4">
        <f>COUNTIFS(JMB_PBIs_C360_Todo!$K:$K,$AA$5,JMB_PBIs_C360_Todo!Z:Z,$AC$5,JMB_PBIs_C360_Todo!B:B,$AH$5,JMB_PBIs_C360_Todo!F:F,AA28)</f>
        <v>0</v>
      </c>
      <c r="AI28" s="4"/>
      <c r="AJ28" s="4">
        <f>COUNTIFS(JMB_PBIs_C360_Todo!$K:$K,$AA$5,JMB_PBIs_C360_Todo!Z:Z,$AI$5,JMB_PBIs_C360_Todo!B:B,$AJ$5,JMB_PBIs_C360_Todo!F:F,AA28)</f>
        <v>5</v>
      </c>
      <c r="AK28" s="4">
        <f>COUNTIFS(JMB_PBIs_C360_Todo!$K:$K,$AA$5,JMB_PBIs_C360_Todo!Z:Z,$AI$5,JMB_PBIs_C360_Todo!B:B,$AK$5,JMB_PBIs_C360_Todo!F:F,AA28)</f>
        <v>2</v>
      </c>
      <c r="AL28" s="4">
        <f>COUNTIFS(JMB_PBIs_C360_Todo!$K:$K,$AA$5,JMB_PBIs_C360_Todo!Z:Z,$AI$5,JMB_PBIs_C360_Todo!B:B,$AL$5,JMB_PBIs_C360_Todo!F:F,AA28)</f>
        <v>0</v>
      </c>
      <c r="AM28" s="4">
        <f>COUNTIFS(JMB_PBIs_C360_Todo!$K:$K,$AA$5,JMB_PBIs_C360_Todo!Z:Z,$AI$5,JMB_PBIs_C360_Todo!B:B,$AM$5,JMB_PBIs_C360_Todo!F:F,AA28)</f>
        <v>0</v>
      </c>
      <c r="AN28" s="4">
        <f>COUNTIFS(JMB_PBIs_C360_Todo!$K:$K,$AA$5,JMB_PBIs_C360_Todo!Z:Z,$AI$5,JMB_PBIs_C360_Todo!B:B,$AN$5,JMB_PBIs_C360_Todo!F:F,AA28)</f>
        <v>2</v>
      </c>
      <c r="AO28" s="4">
        <f t="shared" si="6"/>
        <v>0</v>
      </c>
      <c r="AP28" s="4">
        <f t="shared" si="7"/>
        <v>0</v>
      </c>
      <c r="AQ28" s="4">
        <f t="shared" si="8"/>
        <v>0</v>
      </c>
      <c r="AR28" s="4">
        <f t="shared" si="9"/>
        <v>5</v>
      </c>
      <c r="AS28" s="4">
        <f t="shared" si="10"/>
        <v>2</v>
      </c>
      <c r="AT28" s="4">
        <f t="shared" si="11"/>
        <v>2</v>
      </c>
    </row>
    <row r="29" spans="4:46" x14ac:dyDescent="0.25">
      <c r="D29" s="205"/>
      <c r="E29" t="s">
        <v>51</v>
      </c>
      <c r="F29" s="4"/>
      <c r="G29" s="4"/>
      <c r="H29" s="4">
        <f>COUNTIFS(JMB_PBIs_C360_Todo!$K:$K,$E$5,JMB_PBIs_C360_Todo!Z:Z,$G$5,JMB_PBIs_C360_Todo!B:B,$H$5,JMB_PBIs_C360_Todo!F:F,E29)</f>
        <v>0</v>
      </c>
      <c r="I29" s="4">
        <f>COUNTIFS(JMB_PBIs_C360_Todo!$K:$K,$E$5,JMB_PBIs_C360_Todo!Z:Z,$G$5,JMB_PBIs_C360_Todo!B:B,$I$5,JMB_PBIs_C360_Todo!F:F,E29)</f>
        <v>0</v>
      </c>
      <c r="J29" s="4">
        <f>COUNTIFS(JMB_PBIs_C360_Todo!$K:$K,$E$5,JMB_PBIs_C360_Todo!Z:Z,$G$5,JMB_PBIs_C360_Todo!B:B,$J$5,JMB_PBIs_C360_Todo!F:F,E29)</f>
        <v>0</v>
      </c>
      <c r="K29" s="4">
        <f>COUNTIFS(JMB_PBIs_C360_Todo!$K:$K,$E$5,JMB_PBIs_C360_Todo!Z:Z,$G$5,JMB_PBIs_C360_Todo!B:B,$K$5,JMB_PBIs_C360_Todo!F:F,E29)</f>
        <v>0</v>
      </c>
      <c r="L29" s="4">
        <f>COUNTIFS(JMB_PBIs_C360_Todo!$K:$K,$E$5,JMB_PBIs_C360_Todo!Z:Z,$G$5,JMB_PBIs_C360_Todo!B:B,$L$5,JMB_PBIs_C360_Todo!F:F,E29)</f>
        <v>0</v>
      </c>
      <c r="M29" s="4"/>
      <c r="N29" s="4">
        <f>COUNTIFS(JMB_PBIs_C360_Todo!$K:$K,$E$5,JMB_PBIs_C360_Todo!$Z:$Z,$M$5,JMB_PBIs_C360_Todo!$B:$B,$N$5,JMB_PBIs_C360_Todo!$F:$F,E29)</f>
        <v>2</v>
      </c>
      <c r="O29" s="4">
        <f>COUNTIFS(JMB_PBIs_C360_Todo!$K:$K,$E$5,JMB_PBIs_C360_Todo!$Z:$Z,$M$5,JMB_PBIs_C360_Todo!$B:$B,$O$5,JMB_PBIs_C360_Todo!$F:$F,E29)</f>
        <v>4</v>
      </c>
      <c r="P29" s="4">
        <f>COUNTIFS(JMB_PBIs_C360_Todo!$K:$K,$E$5,JMB_PBIs_C360_Todo!$Z:$Z,$M$5,JMB_PBIs_C360_Todo!$B:$B,$P$5,JMB_PBIs_C360_Todo!$F:$F,E29)</f>
        <v>5</v>
      </c>
      <c r="Q29" s="4">
        <f>COUNTIFS(JMB_PBIs_C360_Todo!$K:$K,$E$5,JMB_PBIs_C360_Todo!$Z:$Z,$M$5,JMB_PBIs_C360_Todo!$B:$B,$Q$5,JMB_PBIs_C360_Todo!$F:$F,E29)</f>
        <v>0</v>
      </c>
      <c r="R29" s="4">
        <f>COUNTIFS(JMB_PBIs_C360_Todo!$K:$K,$E$5,JMB_PBIs_C360_Todo!$Z:$Z,$M$5,JMB_PBIs_C360_Todo!$B:$B,$R$5,JMB_PBIs_C360_Todo!$F:$F,E29)</f>
        <v>0</v>
      </c>
      <c r="S29" s="4">
        <f t="shared" si="0"/>
        <v>0</v>
      </c>
      <c r="T29" s="4">
        <f t="shared" si="1"/>
        <v>0</v>
      </c>
      <c r="U29" s="4">
        <f t="shared" si="2"/>
        <v>0</v>
      </c>
      <c r="V29" s="4">
        <f t="shared" si="3"/>
        <v>2</v>
      </c>
      <c r="W29" s="4">
        <f t="shared" si="4"/>
        <v>9</v>
      </c>
      <c r="X29" s="4">
        <f t="shared" si="5"/>
        <v>0</v>
      </c>
      <c r="Y29" s="4"/>
      <c r="Z29" s="4"/>
      <c r="AA29" t="s">
        <v>1774</v>
      </c>
      <c r="AB29" s="4"/>
      <c r="AC29" s="4"/>
      <c r="AD29" s="4">
        <f>COUNTIFS(JMB_PBIs_C360_Todo!$K:$K,$AA$5,JMB_PBIs_C360_Todo!Z:Z,$AC$5,JMB_PBIs_C360_Todo!B:B,$AD$5,JMB_PBIs_C360_Todo!F:F,AA29)</f>
        <v>0</v>
      </c>
      <c r="AE29" s="4">
        <f>COUNTIFS(JMB_PBIs_C360_Todo!$K:$K,$AA$5,JMB_PBIs_C360_Todo!Z:Z,$AC$5,JMB_PBIs_C360_Todo!B:B,$AE$5,JMB_PBIs_C360_Todo!F:F,AA29)</f>
        <v>0</v>
      </c>
      <c r="AF29" s="4">
        <f>COUNTIFS(JMB_PBIs_C360_Todo!$K:$K,$AA$5,JMB_PBIs_C360_Todo!Z:Z,$AC$5,JMB_PBIs_C360_Todo!B:B,$AF$5,JMB_PBIs_C360_Todo!F:F,AA29)</f>
        <v>0</v>
      </c>
      <c r="AG29" s="4">
        <f>COUNTIFS(JMB_PBIs_C360_Todo!$K:$K,$AA$5,JMB_PBIs_C360_Todo!Z:Z,$AC$5,JMB_PBIs_C360_Todo!B:B,$AG$5,JMB_PBIs_C360_Todo!F:F,AA29)</f>
        <v>0</v>
      </c>
      <c r="AH29" s="4">
        <f>COUNTIFS(JMB_PBIs_C360_Todo!$K:$K,$AA$5,JMB_PBIs_C360_Todo!Z:Z,$AC$5,JMB_PBIs_C360_Todo!B:B,$AH$5,JMB_PBIs_C360_Todo!F:F,AA29)</f>
        <v>0</v>
      </c>
      <c r="AI29" s="4"/>
      <c r="AJ29" s="4">
        <f>COUNTIFS(JMB_PBIs_C360_Todo!$K:$K,$AA$5,JMB_PBIs_C360_Todo!Z:Z,$AI$5,JMB_PBIs_C360_Todo!B:B,$AJ$5,JMB_PBIs_C360_Todo!F:F,AA29)</f>
        <v>17</v>
      </c>
      <c r="AK29" s="4">
        <f>COUNTIFS(JMB_PBIs_C360_Todo!$K:$K,$AA$5,JMB_PBIs_C360_Todo!Z:Z,$AI$5,JMB_PBIs_C360_Todo!B:B,$AK$5,JMB_PBIs_C360_Todo!F:F,AA29)</f>
        <v>0</v>
      </c>
      <c r="AL29" s="4">
        <f>COUNTIFS(JMB_PBIs_C360_Todo!$K:$K,$AA$5,JMB_PBIs_C360_Todo!Z:Z,$AI$5,JMB_PBIs_C360_Todo!B:B,$AL$5,JMB_PBIs_C360_Todo!F:F,AA29)</f>
        <v>0</v>
      </c>
      <c r="AM29" s="4">
        <f>COUNTIFS(JMB_PBIs_C360_Todo!$K:$K,$AA$5,JMB_PBIs_C360_Todo!Z:Z,$AI$5,JMB_PBIs_C360_Todo!B:B,$AM$5,JMB_PBIs_C360_Todo!F:F,AA29)</f>
        <v>0</v>
      </c>
      <c r="AN29" s="4">
        <f>COUNTIFS(JMB_PBIs_C360_Todo!$K:$K,$AA$5,JMB_PBIs_C360_Todo!Z:Z,$AI$5,JMB_PBIs_C360_Todo!B:B,$AN$5,JMB_PBIs_C360_Todo!F:F,AA29)</f>
        <v>0</v>
      </c>
      <c r="AO29" s="4">
        <f t="shared" si="6"/>
        <v>0</v>
      </c>
      <c r="AP29" s="4">
        <f t="shared" si="7"/>
        <v>0</v>
      </c>
      <c r="AQ29" s="4">
        <f t="shared" si="8"/>
        <v>0</v>
      </c>
      <c r="AR29" s="4">
        <f t="shared" si="9"/>
        <v>17</v>
      </c>
      <c r="AS29" s="4">
        <f t="shared" si="10"/>
        <v>0</v>
      </c>
      <c r="AT29" s="4">
        <f t="shared" si="11"/>
        <v>0</v>
      </c>
    </row>
    <row r="30" spans="4:46" x14ac:dyDescent="0.25">
      <c r="D30" s="205"/>
      <c r="E30" t="s">
        <v>52</v>
      </c>
      <c r="F30" s="4"/>
      <c r="G30" s="4"/>
      <c r="H30" s="4">
        <f>COUNTIFS(JMB_PBIs_C360_Todo!$K:$K,$E$5,JMB_PBIs_C360_Todo!Z:Z,$G$5,JMB_PBIs_C360_Todo!B:B,$H$5,JMB_PBIs_C360_Todo!F:F,E30)</f>
        <v>0</v>
      </c>
      <c r="I30" s="4">
        <f>COUNTIFS(JMB_PBIs_C360_Todo!$K:$K,$E$5,JMB_PBIs_C360_Todo!Z:Z,$G$5,JMB_PBIs_C360_Todo!B:B,$I$5,JMB_PBIs_C360_Todo!F:F,E30)</f>
        <v>0</v>
      </c>
      <c r="J30" s="4">
        <f>COUNTIFS(JMB_PBIs_C360_Todo!$K:$K,$E$5,JMB_PBIs_C360_Todo!Z:Z,$G$5,JMB_PBIs_C360_Todo!B:B,$J$5,JMB_PBIs_C360_Todo!F:F,E30)</f>
        <v>0</v>
      </c>
      <c r="K30" s="4">
        <f>COUNTIFS(JMB_PBIs_C360_Todo!$K:$K,$E$5,JMB_PBIs_C360_Todo!Z:Z,$G$5,JMB_PBIs_C360_Todo!B:B,$K$5,JMB_PBIs_C360_Todo!F:F,E30)</f>
        <v>0</v>
      </c>
      <c r="L30" s="4">
        <f>COUNTIFS(JMB_PBIs_C360_Todo!$K:$K,$E$5,JMB_PBIs_C360_Todo!Z:Z,$G$5,JMB_PBIs_C360_Todo!B:B,$L$5,JMB_PBIs_C360_Todo!F:F,E30)</f>
        <v>0</v>
      </c>
      <c r="M30" s="4"/>
      <c r="N30" s="4">
        <f>COUNTIFS(JMB_PBIs_C360_Todo!$K:$K,$E$5,JMB_PBIs_C360_Todo!$Z:$Z,$M$5,JMB_PBIs_C360_Todo!$B:$B,$N$5,JMB_PBIs_C360_Todo!$F:$F,E30)</f>
        <v>4</v>
      </c>
      <c r="O30" s="4">
        <f>COUNTIFS(JMB_PBIs_C360_Todo!$K:$K,$E$5,JMB_PBIs_C360_Todo!$Z:$Z,$M$5,JMB_PBIs_C360_Todo!$B:$B,$O$5,JMB_PBIs_C360_Todo!$F:$F,E30)</f>
        <v>4</v>
      </c>
      <c r="P30" s="4">
        <f>COUNTIFS(JMB_PBIs_C360_Todo!$K:$K,$E$5,JMB_PBIs_C360_Todo!$Z:$Z,$M$5,JMB_PBIs_C360_Todo!$B:$B,$P$5,JMB_PBIs_C360_Todo!$F:$F,E30)</f>
        <v>7</v>
      </c>
      <c r="Q30" s="4">
        <f>COUNTIFS(JMB_PBIs_C360_Todo!$K:$K,$E$5,JMB_PBIs_C360_Todo!$Z:$Z,$M$5,JMB_PBIs_C360_Todo!$B:$B,$Q$5,JMB_PBIs_C360_Todo!$F:$F,E30)</f>
        <v>0</v>
      </c>
      <c r="R30" s="4">
        <f>COUNTIFS(JMB_PBIs_C360_Todo!$K:$K,$E$5,JMB_PBIs_C360_Todo!$Z:$Z,$M$5,JMB_PBIs_C360_Todo!$B:$B,$R$5,JMB_PBIs_C360_Todo!$F:$F,E30)</f>
        <v>3</v>
      </c>
      <c r="S30" s="4">
        <f t="shared" si="0"/>
        <v>0</v>
      </c>
      <c r="T30" s="4">
        <f t="shared" si="1"/>
        <v>0</v>
      </c>
      <c r="U30" s="4">
        <f t="shared" si="2"/>
        <v>0</v>
      </c>
      <c r="V30" s="4">
        <f t="shared" si="3"/>
        <v>4</v>
      </c>
      <c r="W30" s="4">
        <f t="shared" si="4"/>
        <v>11</v>
      </c>
      <c r="X30" s="4">
        <f t="shared" si="5"/>
        <v>3</v>
      </c>
      <c r="Y30" s="4"/>
      <c r="Z30" s="4"/>
      <c r="AA30" t="s">
        <v>1662</v>
      </c>
      <c r="AB30" s="4"/>
      <c r="AC30" s="4"/>
      <c r="AD30" s="4">
        <f>COUNTIFS(JMB_PBIs_C360_Todo!$K:$K,$AA$5,JMB_PBIs_C360_Todo!Z:Z,$AC$5,JMB_PBIs_C360_Todo!B:B,$AD$5,JMB_PBIs_C360_Todo!F:F,AA30)</f>
        <v>0</v>
      </c>
      <c r="AE30" s="4">
        <f>COUNTIFS(JMB_PBIs_C360_Todo!$K:$K,$AA$5,JMB_PBIs_C360_Todo!Z:Z,$AC$5,JMB_PBIs_C360_Todo!B:B,$AE$5,JMB_PBIs_C360_Todo!F:F,AA30)</f>
        <v>0</v>
      </c>
      <c r="AF30" s="4">
        <f>COUNTIFS(JMB_PBIs_C360_Todo!$K:$K,$AA$5,JMB_PBIs_C360_Todo!Z:Z,$AC$5,JMB_PBIs_C360_Todo!B:B,$AF$5,JMB_PBIs_C360_Todo!F:F,AA30)</f>
        <v>0</v>
      </c>
      <c r="AG30" s="4">
        <f>COUNTIFS(JMB_PBIs_C360_Todo!$K:$K,$AA$5,JMB_PBIs_C360_Todo!Z:Z,$AC$5,JMB_PBIs_C360_Todo!B:B,$AG$5,JMB_PBIs_C360_Todo!F:F,AA30)</f>
        <v>0</v>
      </c>
      <c r="AH30" s="4">
        <f>COUNTIFS(JMB_PBIs_C360_Todo!$K:$K,$AA$5,JMB_PBIs_C360_Todo!Z:Z,$AC$5,JMB_PBIs_C360_Todo!B:B,$AH$5,JMB_PBIs_C360_Todo!F:F,AA30)</f>
        <v>0</v>
      </c>
      <c r="AI30" s="4"/>
      <c r="AJ30" s="4">
        <f>COUNTIFS(JMB_PBIs_C360_Todo!$K:$K,$AA$5,JMB_PBIs_C360_Todo!Z:Z,$AI$5,JMB_PBIs_C360_Todo!B:B,$AJ$5,JMB_PBIs_C360_Todo!F:F,AA30)</f>
        <v>9</v>
      </c>
      <c r="AK30" s="4">
        <f>COUNTIFS(JMB_PBIs_C360_Todo!$K:$K,$AA$5,JMB_PBIs_C360_Todo!Z:Z,$AI$5,JMB_PBIs_C360_Todo!B:B,$AK$5,JMB_PBIs_C360_Todo!F:F,AA30)</f>
        <v>0</v>
      </c>
      <c r="AL30" s="4">
        <f>COUNTIFS(JMB_PBIs_C360_Todo!$K:$K,$AA$5,JMB_PBIs_C360_Todo!Z:Z,$AI$5,JMB_PBIs_C360_Todo!B:B,$AL$5,JMB_PBIs_C360_Todo!F:F,AA30)</f>
        <v>0</v>
      </c>
      <c r="AM30" s="4">
        <f>COUNTIFS(JMB_PBIs_C360_Todo!$K:$K,$AA$5,JMB_PBIs_C360_Todo!Z:Z,$AI$5,JMB_PBIs_C360_Todo!B:B,$AM$5,JMB_PBIs_C360_Todo!F:F,AA30)</f>
        <v>0</v>
      </c>
      <c r="AN30" s="4">
        <f>COUNTIFS(JMB_PBIs_C360_Todo!$K:$K,$AA$5,JMB_PBIs_C360_Todo!Z:Z,$AI$5,JMB_PBIs_C360_Todo!B:B,$AN$5,JMB_PBIs_C360_Todo!F:F,AA30)</f>
        <v>0</v>
      </c>
      <c r="AO30" s="4">
        <f t="shared" si="6"/>
        <v>0</v>
      </c>
      <c r="AP30" s="4">
        <f t="shared" si="7"/>
        <v>0</v>
      </c>
      <c r="AQ30" s="4">
        <f t="shared" si="8"/>
        <v>0</v>
      </c>
      <c r="AR30" s="4">
        <f t="shared" si="9"/>
        <v>9</v>
      </c>
      <c r="AS30" s="4">
        <f t="shared" si="10"/>
        <v>0</v>
      </c>
      <c r="AT30" s="4">
        <f t="shared" si="11"/>
        <v>0</v>
      </c>
    </row>
    <row r="31" spans="4:46" x14ac:dyDescent="0.25">
      <c r="D31" s="205"/>
      <c r="E31" t="s">
        <v>53</v>
      </c>
      <c r="F31" s="4"/>
      <c r="G31" s="4"/>
      <c r="H31" s="4">
        <f>COUNTIFS(JMB_PBIs_C360_Todo!$K:$K,$E$5,JMB_PBIs_C360_Todo!Z:Z,$G$5,JMB_PBIs_C360_Todo!B:B,$H$5,JMB_PBIs_C360_Todo!F:F,E31)</f>
        <v>0</v>
      </c>
      <c r="I31" s="4">
        <f>COUNTIFS(JMB_PBIs_C360_Todo!$K:$K,$E$5,JMB_PBIs_C360_Todo!Z:Z,$G$5,JMB_PBIs_C360_Todo!B:B,$I$5,JMB_PBIs_C360_Todo!F:F,E31)</f>
        <v>0</v>
      </c>
      <c r="J31" s="4">
        <f>COUNTIFS(JMB_PBIs_C360_Todo!$K:$K,$E$5,JMB_PBIs_C360_Todo!Z:Z,$G$5,JMB_PBIs_C360_Todo!B:B,$J$5,JMB_PBIs_C360_Todo!F:F,E31)</f>
        <v>0</v>
      </c>
      <c r="K31" s="4">
        <f>COUNTIFS(JMB_PBIs_C360_Todo!$K:$K,$E$5,JMB_PBIs_C360_Todo!Z:Z,$G$5,JMB_PBIs_C360_Todo!B:B,$K$5,JMB_PBIs_C360_Todo!F:F,E31)</f>
        <v>0</v>
      </c>
      <c r="L31" s="4">
        <f>COUNTIFS(JMB_PBIs_C360_Todo!$K:$K,$E$5,JMB_PBIs_C360_Todo!Z:Z,$G$5,JMB_PBIs_C360_Todo!B:B,$L$5,JMB_PBIs_C360_Todo!F:F,E31)</f>
        <v>0</v>
      </c>
      <c r="M31" s="4"/>
      <c r="N31" s="4">
        <f>COUNTIFS(JMB_PBIs_C360_Todo!$K:$K,$E$5,JMB_PBIs_C360_Todo!$Z:$Z,$M$5,JMB_PBIs_C360_Todo!$B:$B,$N$5,JMB_PBIs_C360_Todo!$F:$F,E31)</f>
        <v>0</v>
      </c>
      <c r="O31" s="4">
        <f>COUNTIFS(JMB_PBIs_C360_Todo!$K:$K,$E$5,JMB_PBIs_C360_Todo!$Z:$Z,$M$5,JMB_PBIs_C360_Todo!$B:$B,$O$5,JMB_PBIs_C360_Todo!$F:$F,E31)</f>
        <v>3</v>
      </c>
      <c r="P31" s="4">
        <f>COUNTIFS(JMB_PBIs_C360_Todo!$K:$K,$E$5,JMB_PBIs_C360_Todo!$Z:$Z,$M$5,JMB_PBIs_C360_Todo!$B:$B,$P$5,JMB_PBIs_C360_Todo!$F:$F,E31)</f>
        <v>8</v>
      </c>
      <c r="Q31" s="4">
        <f>COUNTIFS(JMB_PBIs_C360_Todo!$K:$K,$E$5,JMB_PBIs_C360_Todo!$Z:$Z,$M$5,JMB_PBIs_C360_Todo!$B:$B,$Q$5,JMB_PBIs_C360_Todo!$F:$F,E31)</f>
        <v>0</v>
      </c>
      <c r="R31" s="4">
        <f>COUNTIFS(JMB_PBIs_C360_Todo!$K:$K,$E$5,JMB_PBIs_C360_Todo!$Z:$Z,$M$5,JMB_PBIs_C360_Todo!$B:$B,$R$5,JMB_PBIs_C360_Todo!$F:$F,E31)</f>
        <v>3</v>
      </c>
      <c r="S31" s="4">
        <f t="shared" si="0"/>
        <v>0</v>
      </c>
      <c r="T31" s="4">
        <f t="shared" si="1"/>
        <v>0</v>
      </c>
      <c r="U31" s="4">
        <f t="shared" si="2"/>
        <v>0</v>
      </c>
      <c r="V31" s="4">
        <f t="shared" si="3"/>
        <v>0</v>
      </c>
      <c r="W31" s="4">
        <f t="shared" si="4"/>
        <v>11</v>
      </c>
      <c r="X31" s="4">
        <f t="shared" si="5"/>
        <v>3</v>
      </c>
      <c r="Y31" s="4"/>
      <c r="Z31" s="4"/>
      <c r="AA31" t="s">
        <v>1651</v>
      </c>
      <c r="AB31" s="4"/>
      <c r="AC31" s="4"/>
      <c r="AD31" s="4">
        <f>COUNTIFS(JMB_PBIs_C360_Todo!$K:$K,$AA$5,JMB_PBIs_C360_Todo!Z:Z,$AC$5,JMB_PBIs_C360_Todo!B:B,$AD$5,JMB_PBIs_C360_Todo!F:F,AA31)</f>
        <v>0</v>
      </c>
      <c r="AE31" s="4">
        <f>COUNTIFS(JMB_PBIs_C360_Todo!$K:$K,$AA$5,JMB_PBIs_C360_Todo!Z:Z,$AC$5,JMB_PBIs_C360_Todo!B:B,$AE$5,JMB_PBIs_C360_Todo!F:F,AA31)</f>
        <v>0</v>
      </c>
      <c r="AF31" s="4">
        <f>COUNTIFS(JMB_PBIs_C360_Todo!$K:$K,$AA$5,JMB_PBIs_C360_Todo!Z:Z,$AC$5,JMB_PBIs_C360_Todo!B:B,$AF$5,JMB_PBIs_C360_Todo!F:F,AA31)</f>
        <v>0</v>
      </c>
      <c r="AG31" s="4">
        <f>COUNTIFS(JMB_PBIs_C360_Todo!$K:$K,$AA$5,JMB_PBIs_C360_Todo!Z:Z,$AC$5,JMB_PBIs_C360_Todo!B:B,$AG$5,JMB_PBIs_C360_Todo!F:F,AA31)</f>
        <v>0</v>
      </c>
      <c r="AH31" s="4">
        <f>COUNTIFS(JMB_PBIs_C360_Todo!$K:$K,$AA$5,JMB_PBIs_C360_Todo!Z:Z,$AC$5,JMB_PBIs_C360_Todo!B:B,$AH$5,JMB_PBIs_C360_Todo!F:F,AA31)</f>
        <v>0</v>
      </c>
      <c r="AI31" s="4"/>
      <c r="AJ31" s="4">
        <f>COUNTIFS(JMB_PBIs_C360_Todo!$K:$K,$AA$5,JMB_PBIs_C360_Todo!Z:Z,$AI$5,JMB_PBIs_C360_Todo!B:B,$AJ$5,JMB_PBIs_C360_Todo!F:F,AA31)</f>
        <v>12</v>
      </c>
      <c r="AK31" s="4">
        <f>COUNTIFS(JMB_PBIs_C360_Todo!$K:$K,$AA$5,JMB_PBIs_C360_Todo!Z:Z,$AI$5,JMB_PBIs_C360_Todo!B:B,$AK$5,JMB_PBIs_C360_Todo!F:F,AA31)</f>
        <v>2</v>
      </c>
      <c r="AL31" s="4">
        <f>COUNTIFS(JMB_PBIs_C360_Todo!$K:$K,$AA$5,JMB_PBIs_C360_Todo!Z:Z,$AI$5,JMB_PBIs_C360_Todo!B:B,$AL$5,JMB_PBIs_C360_Todo!F:F,AA31)</f>
        <v>0</v>
      </c>
      <c r="AM31" s="4">
        <f>COUNTIFS(JMB_PBIs_C360_Todo!$K:$K,$AA$5,JMB_PBIs_C360_Todo!Z:Z,$AI$5,JMB_PBIs_C360_Todo!B:B,$AM$5,JMB_PBIs_C360_Todo!F:F,AA31)</f>
        <v>0</v>
      </c>
      <c r="AN31" s="4">
        <f>COUNTIFS(JMB_PBIs_C360_Todo!$K:$K,$AA$5,JMB_PBIs_C360_Todo!Z:Z,$AI$5,JMB_PBIs_C360_Todo!B:B,$AN$5,JMB_PBIs_C360_Todo!F:F,AA31)</f>
        <v>0</v>
      </c>
      <c r="AO31" s="4">
        <f t="shared" si="6"/>
        <v>0</v>
      </c>
      <c r="AP31" s="4">
        <f t="shared" si="7"/>
        <v>0</v>
      </c>
      <c r="AQ31" s="4">
        <f t="shared" si="8"/>
        <v>0</v>
      </c>
      <c r="AR31" s="4">
        <f t="shared" si="9"/>
        <v>12</v>
      </c>
      <c r="AS31" s="4">
        <f t="shared" si="10"/>
        <v>2</v>
      </c>
      <c r="AT31" s="4">
        <f t="shared" si="11"/>
        <v>0</v>
      </c>
    </row>
    <row r="32" spans="4:46" x14ac:dyDescent="0.25">
      <c r="D32" s="205"/>
      <c r="E32" t="s">
        <v>54</v>
      </c>
      <c r="F32" s="4"/>
      <c r="G32" s="4"/>
      <c r="H32" s="4">
        <f>COUNTIFS(JMB_PBIs_C360_Todo!$K:$K,$E$5,JMB_PBIs_C360_Todo!Z:Z,$G$5,JMB_PBIs_C360_Todo!B:B,$H$5,JMB_PBIs_C360_Todo!F:F,E32)</f>
        <v>0</v>
      </c>
      <c r="I32" s="4">
        <f>COUNTIFS(JMB_PBIs_C360_Todo!$K:$K,$E$5,JMB_PBIs_C360_Todo!Z:Z,$G$5,JMB_PBIs_C360_Todo!B:B,$I$5,JMB_PBIs_C360_Todo!F:F,E32)</f>
        <v>0</v>
      </c>
      <c r="J32" s="4">
        <f>COUNTIFS(JMB_PBIs_C360_Todo!$K:$K,$E$5,JMB_PBIs_C360_Todo!Z:Z,$G$5,JMB_PBIs_C360_Todo!B:B,$J$5,JMB_PBIs_C360_Todo!F:F,E32)</f>
        <v>0</v>
      </c>
      <c r="K32" s="4">
        <f>COUNTIFS(JMB_PBIs_C360_Todo!$K:$K,$E$5,JMB_PBIs_C360_Todo!Z:Z,$G$5,JMB_PBIs_C360_Todo!B:B,$K$5,JMB_PBIs_C360_Todo!F:F,E32)</f>
        <v>0</v>
      </c>
      <c r="L32" s="4">
        <f>COUNTIFS(JMB_PBIs_C360_Todo!$K:$K,$E$5,JMB_PBIs_C360_Todo!Z:Z,$G$5,JMB_PBIs_C360_Todo!B:B,$L$5,JMB_PBIs_C360_Todo!F:F,E32)</f>
        <v>0</v>
      </c>
      <c r="M32" s="4"/>
      <c r="N32" s="4">
        <f>COUNTIFS(JMB_PBIs_C360_Todo!$K:$K,$E$5,JMB_PBIs_C360_Todo!$Z:$Z,$M$5,JMB_PBIs_C360_Todo!$B:$B,$N$5,JMB_PBIs_C360_Todo!$F:$F,E32)</f>
        <v>0</v>
      </c>
      <c r="O32" s="4">
        <f>COUNTIFS(JMB_PBIs_C360_Todo!$K:$K,$E$5,JMB_PBIs_C360_Todo!$Z:$Z,$M$5,JMB_PBIs_C360_Todo!$B:$B,$O$5,JMB_PBIs_C360_Todo!$F:$F,E32)</f>
        <v>4</v>
      </c>
      <c r="P32" s="4">
        <f>COUNTIFS(JMB_PBIs_C360_Todo!$K:$K,$E$5,JMB_PBIs_C360_Todo!$Z:$Z,$M$5,JMB_PBIs_C360_Todo!$B:$B,$P$5,JMB_PBIs_C360_Todo!$F:$F,E32)</f>
        <v>3</v>
      </c>
      <c r="Q32" s="4">
        <f>COUNTIFS(JMB_PBIs_C360_Todo!$K:$K,$E$5,JMB_PBIs_C360_Todo!$Z:$Z,$M$5,JMB_PBIs_C360_Todo!$B:$B,$Q$5,JMB_PBIs_C360_Todo!$F:$F,E32)</f>
        <v>0</v>
      </c>
      <c r="R32" s="4">
        <f>COUNTIFS(JMB_PBIs_C360_Todo!$K:$K,$E$5,JMB_PBIs_C360_Todo!$Z:$Z,$M$5,JMB_PBIs_C360_Todo!$B:$B,$R$5,JMB_PBIs_C360_Todo!$F:$F,E32)</f>
        <v>2</v>
      </c>
      <c r="S32" s="4">
        <f t="shared" si="0"/>
        <v>0</v>
      </c>
      <c r="T32" s="4">
        <f t="shared" si="1"/>
        <v>0</v>
      </c>
      <c r="U32" s="4">
        <f t="shared" si="2"/>
        <v>0</v>
      </c>
      <c r="V32" s="4">
        <f t="shared" si="3"/>
        <v>0</v>
      </c>
      <c r="W32" s="4">
        <f t="shared" si="4"/>
        <v>7</v>
      </c>
      <c r="X32" s="4">
        <f t="shared" si="5"/>
        <v>2</v>
      </c>
      <c r="Y32" s="4"/>
      <c r="Z32" s="4"/>
      <c r="AA32" t="s">
        <v>890</v>
      </c>
      <c r="AB32" s="4"/>
      <c r="AC32" s="4"/>
      <c r="AD32" s="4">
        <f>COUNTIFS(JMB_PBIs_C360_Todo!$K:$K,$AA$5,JMB_PBIs_C360_Todo!Z:Z,$AC$5,JMB_PBIs_C360_Todo!B:B,$AD$5,JMB_PBIs_C360_Todo!F:F,AA32)</f>
        <v>0</v>
      </c>
      <c r="AE32" s="4">
        <f>COUNTIFS(JMB_PBIs_C360_Todo!$K:$K,$AA$5,JMB_PBIs_C360_Todo!Z:Z,$AC$5,JMB_PBIs_C360_Todo!B:B,$AE$5,JMB_PBIs_C360_Todo!F:F,AA32)</f>
        <v>0</v>
      </c>
      <c r="AF32" s="4">
        <f>COUNTIFS(JMB_PBIs_C360_Todo!$K:$K,$AA$5,JMB_PBIs_C360_Todo!Z:Z,$AC$5,JMB_PBIs_C360_Todo!B:B,$AF$5,JMB_PBIs_C360_Todo!F:F,AA32)</f>
        <v>0</v>
      </c>
      <c r="AG32" s="4">
        <f>COUNTIFS(JMB_PBIs_C360_Todo!$K:$K,$AA$5,JMB_PBIs_C360_Todo!Z:Z,$AC$5,JMB_PBIs_C360_Todo!B:B,$AG$5,JMB_PBIs_C360_Todo!F:F,AA32)</f>
        <v>0</v>
      </c>
      <c r="AH32" s="4">
        <f>COUNTIFS(JMB_PBIs_C360_Todo!$K:$K,$AA$5,JMB_PBIs_C360_Todo!Z:Z,$AC$5,JMB_PBIs_C360_Todo!B:B,$AH$5,JMB_PBIs_C360_Todo!F:F,AA32)</f>
        <v>0</v>
      </c>
      <c r="AI32" s="4"/>
      <c r="AJ32" s="4">
        <f>COUNTIFS(JMB_PBIs_C360_Todo!$K:$K,$AA$5,JMB_PBIs_C360_Todo!Z:Z,$AI$5,JMB_PBIs_C360_Todo!B:B,$AJ$5,JMB_PBIs_C360_Todo!F:F,AA32)</f>
        <v>5</v>
      </c>
      <c r="AK32" s="4">
        <f>COUNTIFS(JMB_PBIs_C360_Todo!$K:$K,$AA$5,JMB_PBIs_C360_Todo!Z:Z,$AI$5,JMB_PBIs_C360_Todo!B:B,$AK$5,JMB_PBIs_C360_Todo!F:F,AA32)</f>
        <v>3</v>
      </c>
      <c r="AL32" s="4">
        <f>COUNTIFS(JMB_PBIs_C360_Todo!$K:$K,$AA$5,JMB_PBIs_C360_Todo!Z:Z,$AI$5,JMB_PBIs_C360_Todo!B:B,$AL$5,JMB_PBIs_C360_Todo!F:F,AA32)</f>
        <v>0</v>
      </c>
      <c r="AM32" s="4">
        <f>COUNTIFS(JMB_PBIs_C360_Todo!$K:$K,$AA$5,JMB_PBIs_C360_Todo!Z:Z,$AI$5,JMB_PBIs_C360_Todo!B:B,$AM$5,JMB_PBIs_C360_Todo!F:F,AA32)</f>
        <v>0</v>
      </c>
      <c r="AN32" s="4">
        <f>COUNTIFS(JMB_PBIs_C360_Todo!$K:$K,$AA$5,JMB_PBIs_C360_Todo!Z:Z,$AI$5,JMB_PBIs_C360_Todo!B:B,$AN$5,JMB_PBIs_C360_Todo!F:F,AA32)</f>
        <v>2</v>
      </c>
      <c r="AO32" s="4">
        <f t="shared" si="6"/>
        <v>0</v>
      </c>
      <c r="AP32" s="4">
        <f t="shared" si="7"/>
        <v>0</v>
      </c>
      <c r="AQ32" s="4">
        <f t="shared" si="8"/>
        <v>0</v>
      </c>
      <c r="AR32" s="4">
        <f t="shared" si="9"/>
        <v>5</v>
      </c>
      <c r="AS32" s="4">
        <f t="shared" si="10"/>
        <v>3</v>
      </c>
      <c r="AT32" s="4">
        <f t="shared" si="11"/>
        <v>2</v>
      </c>
    </row>
    <row r="33" spans="4:46" x14ac:dyDescent="0.25">
      <c r="D33" s="205"/>
      <c r="E33" t="s">
        <v>55</v>
      </c>
      <c r="F33" s="4"/>
      <c r="G33" s="4"/>
      <c r="H33" s="4">
        <f>COUNTIFS(JMB_PBIs_C360_Todo!$K:$K,$E$5,JMB_PBIs_C360_Todo!Z:Z,$G$5,JMB_PBIs_C360_Todo!B:B,$H$5,JMB_PBIs_C360_Todo!F:F,E33)</f>
        <v>0</v>
      </c>
      <c r="I33" s="4">
        <f>COUNTIFS(JMB_PBIs_C360_Todo!$K:$K,$E$5,JMB_PBIs_C360_Todo!Z:Z,$G$5,JMB_PBIs_C360_Todo!B:B,$I$5,JMB_PBIs_C360_Todo!F:F,E33)</f>
        <v>0</v>
      </c>
      <c r="J33" s="4">
        <f>COUNTIFS(JMB_PBIs_C360_Todo!$K:$K,$E$5,JMB_PBIs_C360_Todo!Z:Z,$G$5,JMB_PBIs_C360_Todo!B:B,$J$5,JMB_PBIs_C360_Todo!F:F,E33)</f>
        <v>0</v>
      </c>
      <c r="K33" s="4">
        <f>COUNTIFS(JMB_PBIs_C360_Todo!$K:$K,$E$5,JMB_PBIs_C360_Todo!Z:Z,$G$5,JMB_PBIs_C360_Todo!B:B,$K$5,JMB_PBIs_C360_Todo!F:F,E33)</f>
        <v>0</v>
      </c>
      <c r="L33" s="4">
        <f>COUNTIFS(JMB_PBIs_C360_Todo!$K:$K,$E$5,JMB_PBIs_C360_Todo!Z:Z,$G$5,JMB_PBIs_C360_Todo!B:B,$L$5,JMB_PBIs_C360_Todo!F:F,E33)</f>
        <v>0</v>
      </c>
      <c r="M33" s="4"/>
      <c r="N33" s="4">
        <f>COUNTIFS(JMB_PBIs_C360_Todo!$K:$K,$E$5,JMB_PBIs_C360_Todo!$Z:$Z,$M$5,JMB_PBIs_C360_Todo!$B:$B,$N$5,JMB_PBIs_C360_Todo!$F:$F,E33)</f>
        <v>1</v>
      </c>
      <c r="O33" s="4">
        <f>COUNTIFS(JMB_PBIs_C360_Todo!$K:$K,$E$5,JMB_PBIs_C360_Todo!$Z:$Z,$M$5,JMB_PBIs_C360_Todo!$B:$B,$O$5,JMB_PBIs_C360_Todo!$F:$F,E33)</f>
        <v>3</v>
      </c>
      <c r="P33" s="4">
        <f>COUNTIFS(JMB_PBIs_C360_Todo!$K:$K,$E$5,JMB_PBIs_C360_Todo!$Z:$Z,$M$5,JMB_PBIs_C360_Todo!$B:$B,$P$5,JMB_PBIs_C360_Todo!$F:$F,E33)</f>
        <v>0</v>
      </c>
      <c r="Q33" s="4">
        <f>COUNTIFS(JMB_PBIs_C360_Todo!$K:$K,$E$5,JMB_PBIs_C360_Todo!$Z:$Z,$M$5,JMB_PBIs_C360_Todo!$B:$B,$Q$5,JMB_PBIs_C360_Todo!$F:$F,E33)</f>
        <v>0</v>
      </c>
      <c r="R33" s="4">
        <f>COUNTIFS(JMB_PBIs_C360_Todo!$K:$K,$E$5,JMB_PBIs_C360_Todo!$Z:$Z,$M$5,JMB_PBIs_C360_Todo!$B:$B,$R$5,JMB_PBIs_C360_Todo!$F:$F,E33)</f>
        <v>3</v>
      </c>
      <c r="S33" s="4">
        <f t="shared" si="0"/>
        <v>0</v>
      </c>
      <c r="T33" s="4">
        <f t="shared" si="1"/>
        <v>0</v>
      </c>
      <c r="U33" s="4">
        <f t="shared" si="2"/>
        <v>0</v>
      </c>
      <c r="V33" s="4">
        <f t="shared" si="3"/>
        <v>1</v>
      </c>
      <c r="W33" s="4">
        <f t="shared" si="4"/>
        <v>3</v>
      </c>
      <c r="X33" s="4">
        <f t="shared" si="5"/>
        <v>3</v>
      </c>
      <c r="Y33" s="4"/>
      <c r="Z33" s="4"/>
      <c r="AA33" t="s">
        <v>1538</v>
      </c>
      <c r="AB33" s="4"/>
      <c r="AC33" s="4"/>
      <c r="AD33" s="4">
        <f>COUNTIFS(JMB_PBIs_C360_Todo!$K:$K,$AA$5,JMB_PBIs_C360_Todo!Z:Z,$AC$5,JMB_PBIs_C360_Todo!B:B,$AD$5,JMB_PBIs_C360_Todo!F:F,AA33)</f>
        <v>0</v>
      </c>
      <c r="AE33" s="4">
        <f>COUNTIFS(JMB_PBIs_C360_Todo!$K:$K,$AA$5,JMB_PBIs_C360_Todo!Z:Z,$AC$5,JMB_PBIs_C360_Todo!B:B,$AE$5,JMB_PBIs_C360_Todo!F:F,AA33)</f>
        <v>0</v>
      </c>
      <c r="AF33" s="4">
        <f>COUNTIFS(JMB_PBIs_C360_Todo!$K:$K,$AA$5,JMB_PBIs_C360_Todo!Z:Z,$AC$5,JMB_PBIs_C360_Todo!B:B,$AF$5,JMB_PBIs_C360_Todo!F:F,AA33)</f>
        <v>0</v>
      </c>
      <c r="AG33" s="4">
        <f>COUNTIFS(JMB_PBIs_C360_Todo!$K:$K,$AA$5,JMB_PBIs_C360_Todo!Z:Z,$AC$5,JMB_PBIs_C360_Todo!B:B,$AG$5,JMB_PBIs_C360_Todo!F:F,AA33)</f>
        <v>0</v>
      </c>
      <c r="AH33" s="4">
        <f>COUNTIFS(JMB_PBIs_C360_Todo!$K:$K,$AA$5,JMB_PBIs_C360_Todo!Z:Z,$AC$5,JMB_PBIs_C360_Todo!B:B,$AH$5,JMB_PBIs_C360_Todo!F:F,AA33)</f>
        <v>0</v>
      </c>
      <c r="AI33" s="4"/>
      <c r="AJ33" s="4">
        <f>COUNTIFS(JMB_PBIs_C360_Todo!$K:$K,$AA$5,JMB_PBIs_C360_Todo!Z:Z,$AI$5,JMB_PBIs_C360_Todo!B:B,$AJ$5,JMB_PBIs_C360_Todo!F:F,AA33)</f>
        <v>8</v>
      </c>
      <c r="AK33" s="4">
        <f>COUNTIFS(JMB_PBIs_C360_Todo!$K:$K,$AA$5,JMB_PBIs_C360_Todo!Z:Z,$AI$5,JMB_PBIs_C360_Todo!B:B,$AK$5,JMB_PBIs_C360_Todo!F:F,AA33)</f>
        <v>1</v>
      </c>
      <c r="AL33" s="4">
        <f>COUNTIFS(JMB_PBIs_C360_Todo!$K:$K,$AA$5,JMB_PBIs_C360_Todo!Z:Z,$AI$5,JMB_PBIs_C360_Todo!B:B,$AL$5,JMB_PBIs_C360_Todo!F:F,AA33)</f>
        <v>0</v>
      </c>
      <c r="AM33" s="4">
        <f>COUNTIFS(JMB_PBIs_C360_Todo!$K:$K,$AA$5,JMB_PBIs_C360_Todo!Z:Z,$AI$5,JMB_PBIs_C360_Todo!B:B,$AM$5,JMB_PBIs_C360_Todo!F:F,AA33)</f>
        <v>0</v>
      </c>
      <c r="AN33" s="4">
        <f>COUNTIFS(JMB_PBIs_C360_Todo!$K:$K,$AA$5,JMB_PBIs_C360_Todo!Z:Z,$AI$5,JMB_PBIs_C360_Todo!B:B,$AN$5,JMB_PBIs_C360_Todo!F:F,AA33)</f>
        <v>0</v>
      </c>
      <c r="AO33" s="4">
        <f t="shared" si="6"/>
        <v>0</v>
      </c>
      <c r="AP33" s="4">
        <f t="shared" si="7"/>
        <v>0</v>
      </c>
      <c r="AQ33" s="4">
        <f t="shared" si="8"/>
        <v>0</v>
      </c>
      <c r="AR33" s="4">
        <f t="shared" si="9"/>
        <v>8</v>
      </c>
      <c r="AS33" s="4">
        <f t="shared" si="10"/>
        <v>1</v>
      </c>
      <c r="AT33" s="4">
        <f t="shared" si="11"/>
        <v>0</v>
      </c>
    </row>
    <row r="34" spans="4:46" x14ac:dyDescent="0.25">
      <c r="D34" s="205"/>
      <c r="E34" t="s">
        <v>56</v>
      </c>
      <c r="F34" s="4"/>
      <c r="G34" s="4"/>
      <c r="H34" s="4">
        <f>COUNTIFS(JMB_PBIs_C360_Todo!$K:$K,$E$5,JMB_PBIs_C360_Todo!Z:Z,$G$5,JMB_PBIs_C360_Todo!B:B,$H$5,JMB_PBIs_C360_Todo!F:F,E34)</f>
        <v>0</v>
      </c>
      <c r="I34" s="4">
        <f>COUNTIFS(JMB_PBIs_C360_Todo!$K:$K,$E$5,JMB_PBIs_C360_Todo!Z:Z,$G$5,JMB_PBIs_C360_Todo!B:B,$I$5,JMB_PBIs_C360_Todo!F:F,E34)</f>
        <v>0</v>
      </c>
      <c r="J34" s="4">
        <f>COUNTIFS(JMB_PBIs_C360_Todo!$K:$K,$E$5,JMB_PBIs_C360_Todo!Z:Z,$G$5,JMB_PBIs_C360_Todo!B:B,$J$5,JMB_PBIs_C360_Todo!F:F,E34)</f>
        <v>0</v>
      </c>
      <c r="K34" s="4">
        <f>COUNTIFS(JMB_PBIs_C360_Todo!$K:$K,$E$5,JMB_PBIs_C360_Todo!Z:Z,$G$5,JMB_PBIs_C360_Todo!B:B,$K$5,JMB_PBIs_C360_Todo!F:F,E34)</f>
        <v>0</v>
      </c>
      <c r="L34" s="4">
        <f>COUNTIFS(JMB_PBIs_C360_Todo!$K:$K,$E$5,JMB_PBIs_C360_Todo!Z:Z,$G$5,JMB_PBIs_C360_Todo!B:B,$L$5,JMB_PBIs_C360_Todo!F:F,E34)</f>
        <v>0</v>
      </c>
      <c r="M34" s="4"/>
      <c r="N34" s="4">
        <f>COUNTIFS(JMB_PBIs_C360_Todo!$K:$K,$E$5,JMB_PBIs_C360_Todo!$Z:$Z,$M$5,JMB_PBIs_C360_Todo!$B:$B,$N$5,JMB_PBIs_C360_Todo!$F:$F,E34)</f>
        <v>1</v>
      </c>
      <c r="O34" s="4">
        <f>COUNTIFS(JMB_PBIs_C360_Todo!$K:$K,$E$5,JMB_PBIs_C360_Todo!$Z:$Z,$M$5,JMB_PBIs_C360_Todo!$B:$B,$O$5,JMB_PBIs_C360_Todo!$F:$F,E34)</f>
        <v>7</v>
      </c>
      <c r="P34" s="4">
        <f>COUNTIFS(JMB_PBIs_C360_Todo!$K:$K,$E$5,JMB_PBIs_C360_Todo!$Z:$Z,$M$5,JMB_PBIs_C360_Todo!$B:$B,$P$5,JMB_PBIs_C360_Todo!$F:$F,E34)</f>
        <v>5</v>
      </c>
      <c r="Q34" s="4">
        <f>COUNTIFS(JMB_PBIs_C360_Todo!$K:$K,$E$5,JMB_PBIs_C360_Todo!$Z:$Z,$M$5,JMB_PBIs_C360_Todo!$B:$B,$Q$5,JMB_PBIs_C360_Todo!$F:$F,E34)</f>
        <v>0</v>
      </c>
      <c r="R34" s="4">
        <f>COUNTIFS(JMB_PBIs_C360_Todo!$K:$K,$E$5,JMB_PBIs_C360_Todo!$Z:$Z,$M$5,JMB_PBIs_C360_Todo!$B:$B,$R$5,JMB_PBIs_C360_Todo!$F:$F,E34)</f>
        <v>10</v>
      </c>
      <c r="S34" s="4">
        <f t="shared" si="0"/>
        <v>0</v>
      </c>
      <c r="T34" s="4">
        <f t="shared" si="1"/>
        <v>0</v>
      </c>
      <c r="U34" s="4">
        <f t="shared" si="2"/>
        <v>0</v>
      </c>
      <c r="V34" s="4">
        <f t="shared" si="3"/>
        <v>1</v>
      </c>
      <c r="W34" s="4">
        <f t="shared" si="4"/>
        <v>12</v>
      </c>
      <c r="X34" s="4">
        <f t="shared" si="5"/>
        <v>10</v>
      </c>
      <c r="Y34" s="4"/>
      <c r="Z34" s="4"/>
      <c r="AA34" t="s">
        <v>1463</v>
      </c>
      <c r="AB34" s="4"/>
      <c r="AC34" s="4"/>
      <c r="AD34" s="4">
        <f>COUNTIFS(JMB_PBIs_C360_Todo!$K:$K,$AA$5,JMB_PBIs_C360_Todo!Z:Z,$AC$5,JMB_PBIs_C360_Todo!B:B,$AD$5,JMB_PBIs_C360_Todo!F:F,AA34)</f>
        <v>0</v>
      </c>
      <c r="AE34" s="4">
        <f>COUNTIFS(JMB_PBIs_C360_Todo!$K:$K,$AA$5,JMB_PBIs_C360_Todo!Z:Z,$AC$5,JMB_PBIs_C360_Todo!B:B,$AE$5,JMB_PBIs_C360_Todo!F:F,AA34)</f>
        <v>0</v>
      </c>
      <c r="AF34" s="4">
        <f>COUNTIFS(JMB_PBIs_C360_Todo!$K:$K,$AA$5,JMB_PBIs_C360_Todo!Z:Z,$AC$5,JMB_PBIs_C360_Todo!B:B,$AF$5,JMB_PBIs_C360_Todo!F:F,AA34)</f>
        <v>0</v>
      </c>
      <c r="AG34" s="4">
        <f>COUNTIFS(JMB_PBIs_C360_Todo!$K:$K,$AA$5,JMB_PBIs_C360_Todo!Z:Z,$AC$5,JMB_PBIs_C360_Todo!B:B,$AG$5,JMB_PBIs_C360_Todo!F:F,AA34)</f>
        <v>0</v>
      </c>
      <c r="AH34" s="4">
        <f>COUNTIFS(JMB_PBIs_C360_Todo!$K:$K,$AA$5,JMB_PBIs_C360_Todo!Z:Z,$AC$5,JMB_PBIs_C360_Todo!B:B,$AH$5,JMB_PBIs_C360_Todo!F:F,AA34)</f>
        <v>0</v>
      </c>
      <c r="AI34" s="4"/>
      <c r="AJ34" s="4">
        <f>COUNTIFS(JMB_PBIs_C360_Todo!$K:$K,$AA$5,JMB_PBIs_C360_Todo!Z:Z,$AI$5,JMB_PBIs_C360_Todo!B:B,$AJ$5,JMB_PBIs_C360_Todo!F:F,AA34)</f>
        <v>3</v>
      </c>
      <c r="AK34" s="4">
        <f>COUNTIFS(JMB_PBIs_C360_Todo!$K:$K,$AA$5,JMB_PBIs_C360_Todo!Z:Z,$AI$5,JMB_PBIs_C360_Todo!B:B,$AK$5,JMB_PBIs_C360_Todo!F:F,AA34)</f>
        <v>0</v>
      </c>
      <c r="AL34" s="4">
        <f>COUNTIFS(JMB_PBIs_C360_Todo!$K:$K,$AA$5,JMB_PBIs_C360_Todo!Z:Z,$AI$5,JMB_PBIs_C360_Todo!B:B,$AL$5,JMB_PBIs_C360_Todo!F:F,AA34)</f>
        <v>0</v>
      </c>
      <c r="AM34" s="4">
        <f>COUNTIFS(JMB_PBIs_C360_Todo!$K:$K,$AA$5,JMB_PBIs_C360_Todo!Z:Z,$AI$5,JMB_PBIs_C360_Todo!B:B,$AM$5,JMB_PBIs_C360_Todo!F:F,AA34)</f>
        <v>0</v>
      </c>
      <c r="AN34" s="4">
        <f>COUNTIFS(JMB_PBIs_C360_Todo!$K:$K,$AA$5,JMB_PBIs_C360_Todo!Z:Z,$AI$5,JMB_PBIs_C360_Todo!B:B,$AN$5,JMB_PBIs_C360_Todo!F:F,AA34)</f>
        <v>0</v>
      </c>
      <c r="AO34" s="4">
        <f t="shared" si="6"/>
        <v>0</v>
      </c>
      <c r="AP34" s="4">
        <f t="shared" si="7"/>
        <v>0</v>
      </c>
      <c r="AQ34" s="4">
        <f t="shared" si="8"/>
        <v>0</v>
      </c>
      <c r="AR34" s="4">
        <f t="shared" si="9"/>
        <v>3</v>
      </c>
      <c r="AS34" s="4">
        <f t="shared" si="10"/>
        <v>0</v>
      </c>
      <c r="AT34" s="4">
        <f t="shared" si="11"/>
        <v>0</v>
      </c>
    </row>
    <row r="35" spans="4:46" x14ac:dyDescent="0.25">
      <c r="D35" s="205"/>
      <c r="E35" t="s">
        <v>58</v>
      </c>
      <c r="F35" s="4"/>
      <c r="G35" s="4"/>
      <c r="H35" s="4">
        <f>COUNTIFS(JMB_PBIs_C360_Todo!$K:$K,$E$5,JMB_PBIs_C360_Todo!Z:Z,$G$5,JMB_PBIs_C360_Todo!B:B,$H$5,JMB_PBIs_C360_Todo!F:F,E35)</f>
        <v>0</v>
      </c>
      <c r="I35" s="4">
        <f>COUNTIFS(JMB_PBIs_C360_Todo!$K:$K,$E$5,JMB_PBIs_C360_Todo!Z:Z,$G$5,JMB_PBIs_C360_Todo!B:B,$I$5,JMB_PBIs_C360_Todo!F:F,E35)</f>
        <v>0</v>
      </c>
      <c r="J35" s="4">
        <f>COUNTIFS(JMB_PBIs_C360_Todo!$K:$K,$E$5,JMB_PBIs_C360_Todo!Z:Z,$G$5,JMB_PBIs_C360_Todo!B:B,$J$5,JMB_PBIs_C360_Todo!F:F,E35)</f>
        <v>0</v>
      </c>
      <c r="K35" s="4">
        <f>COUNTIFS(JMB_PBIs_C360_Todo!$K:$K,$E$5,JMB_PBIs_C360_Todo!Z:Z,$G$5,JMB_PBIs_C360_Todo!B:B,$K$5,JMB_PBIs_C360_Todo!F:F,E35)</f>
        <v>0</v>
      </c>
      <c r="L35" s="4">
        <f>COUNTIFS(JMB_PBIs_C360_Todo!$K:$K,$E$5,JMB_PBIs_C360_Todo!Z:Z,$G$5,JMB_PBIs_C360_Todo!B:B,$L$5,JMB_PBIs_C360_Todo!F:F,E35)</f>
        <v>0</v>
      </c>
      <c r="M35" s="4"/>
      <c r="N35" s="4">
        <f>COUNTIFS(JMB_PBIs_C360_Todo!$K:$K,$E$5,JMB_PBIs_C360_Todo!$Z:$Z,$M$5,JMB_PBIs_C360_Todo!$B:$B,$N$5,JMB_PBIs_C360_Todo!$F:$F,E35)</f>
        <v>0</v>
      </c>
      <c r="O35" s="4">
        <f>COUNTIFS(JMB_PBIs_C360_Todo!$K:$K,$E$5,JMB_PBIs_C360_Todo!$Z:$Z,$M$5,JMB_PBIs_C360_Todo!$B:$B,$O$5,JMB_PBIs_C360_Todo!$F:$F,E35)</f>
        <v>11</v>
      </c>
      <c r="P35" s="4">
        <f>COUNTIFS(JMB_PBIs_C360_Todo!$K:$K,$E$5,JMB_PBIs_C360_Todo!$Z:$Z,$M$5,JMB_PBIs_C360_Todo!$B:$B,$P$5,JMB_PBIs_C360_Todo!$F:$F,E35)</f>
        <v>8</v>
      </c>
      <c r="Q35" s="4">
        <f>COUNTIFS(JMB_PBIs_C360_Todo!$K:$K,$E$5,JMB_PBIs_C360_Todo!$Z:$Z,$M$5,JMB_PBIs_C360_Todo!$B:$B,$Q$5,JMB_PBIs_C360_Todo!$F:$F,E35)</f>
        <v>0</v>
      </c>
      <c r="R35" s="4">
        <f>COUNTIFS(JMB_PBIs_C360_Todo!$K:$K,$E$5,JMB_PBIs_C360_Todo!$Z:$Z,$M$5,JMB_PBIs_C360_Todo!$B:$B,$R$5,JMB_PBIs_C360_Todo!$F:$F,E35)</f>
        <v>3</v>
      </c>
      <c r="S35" s="4">
        <f t="shared" si="0"/>
        <v>0</v>
      </c>
      <c r="T35" s="4">
        <f t="shared" si="1"/>
        <v>0</v>
      </c>
      <c r="U35" s="4">
        <f t="shared" si="2"/>
        <v>0</v>
      </c>
      <c r="V35" s="4">
        <f t="shared" si="3"/>
        <v>0</v>
      </c>
      <c r="W35" s="4">
        <f t="shared" si="4"/>
        <v>19</v>
      </c>
      <c r="X35" s="4">
        <f t="shared" si="5"/>
        <v>3</v>
      </c>
      <c r="Y35" s="4"/>
      <c r="Z35" s="4"/>
      <c r="AA35" t="s">
        <v>805</v>
      </c>
      <c r="AB35" s="4"/>
      <c r="AC35" s="4"/>
      <c r="AD35" s="4">
        <f>COUNTIFS(JMB_PBIs_C360_Todo!$K:$K,$AA$5,JMB_PBIs_C360_Todo!Z:Z,$AC$5,JMB_PBIs_C360_Todo!B:B,$AD$5,JMB_PBIs_C360_Todo!F:F,AA35)</f>
        <v>0</v>
      </c>
      <c r="AE35" s="4">
        <f>COUNTIFS(JMB_PBIs_C360_Todo!$K:$K,$AA$5,JMB_PBIs_C360_Todo!Z:Z,$AC$5,JMB_PBIs_C360_Todo!B:B,$AE$5,JMB_PBIs_C360_Todo!F:F,AA35)</f>
        <v>0</v>
      </c>
      <c r="AF35" s="4">
        <f>COUNTIFS(JMB_PBIs_C360_Todo!$K:$K,$AA$5,JMB_PBIs_C360_Todo!Z:Z,$AC$5,JMB_PBIs_C360_Todo!B:B,$AF$5,JMB_PBIs_C360_Todo!F:F,AA35)</f>
        <v>0</v>
      </c>
      <c r="AG35" s="4">
        <f>COUNTIFS(JMB_PBIs_C360_Todo!$K:$K,$AA$5,JMB_PBIs_C360_Todo!Z:Z,$AC$5,JMB_PBIs_C360_Todo!B:B,$AG$5,JMB_PBIs_C360_Todo!F:F,AA35)</f>
        <v>0</v>
      </c>
      <c r="AH35" s="4">
        <f>COUNTIFS(JMB_PBIs_C360_Todo!$K:$K,$AA$5,JMB_PBIs_C360_Todo!Z:Z,$AC$5,JMB_PBIs_C360_Todo!B:B,$AH$5,JMB_PBIs_C360_Todo!F:F,AA35)</f>
        <v>0</v>
      </c>
      <c r="AI35" s="4"/>
      <c r="AJ35" s="4">
        <f>COUNTIFS(JMB_PBIs_C360_Todo!$K:$K,$AA$5,JMB_PBIs_C360_Todo!Z:Z,$AI$5,JMB_PBIs_C360_Todo!B:B,$AJ$5,JMB_PBIs_C360_Todo!F:F,AA35)</f>
        <v>0</v>
      </c>
      <c r="AK35" s="4">
        <f>COUNTIFS(JMB_PBIs_C360_Todo!$K:$K,$AA$5,JMB_PBIs_C360_Todo!Z:Z,$AI$5,JMB_PBIs_C360_Todo!B:B,$AK$5,JMB_PBIs_C360_Todo!F:F,AA35)</f>
        <v>0</v>
      </c>
      <c r="AL35" s="4">
        <f>COUNTIFS(JMB_PBIs_C360_Todo!$K:$K,$AA$5,JMB_PBIs_C360_Todo!Z:Z,$AI$5,JMB_PBIs_C360_Todo!B:B,$AL$5,JMB_PBIs_C360_Todo!F:F,AA35)</f>
        <v>0</v>
      </c>
      <c r="AM35" s="4">
        <f>COUNTIFS(JMB_PBIs_C360_Todo!$K:$K,$AA$5,JMB_PBIs_C360_Todo!Z:Z,$AI$5,JMB_PBIs_C360_Todo!B:B,$AM$5,JMB_PBIs_C360_Todo!F:F,AA35)</f>
        <v>0</v>
      </c>
      <c r="AN35" s="4">
        <f>COUNTIFS(JMB_PBIs_C360_Todo!$K:$K,$AA$5,JMB_PBIs_C360_Todo!Z:Z,$AI$5,JMB_PBIs_C360_Todo!B:B,$AN$5,JMB_PBIs_C360_Todo!F:F,AA35)</f>
        <v>0</v>
      </c>
      <c r="AO35" s="4">
        <f t="shared" si="6"/>
        <v>0</v>
      </c>
      <c r="AP35" s="4">
        <f t="shared" si="7"/>
        <v>0</v>
      </c>
      <c r="AQ35" s="4">
        <f t="shared" si="8"/>
        <v>0</v>
      </c>
      <c r="AR35" s="4">
        <f t="shared" si="9"/>
        <v>0</v>
      </c>
      <c r="AS35" s="4">
        <f t="shared" si="10"/>
        <v>0</v>
      </c>
      <c r="AT35" s="4">
        <f t="shared" si="11"/>
        <v>0</v>
      </c>
    </row>
    <row r="36" spans="4:46" x14ac:dyDescent="0.25">
      <c r="D36" s="205"/>
      <c r="E36" t="s">
        <v>59</v>
      </c>
      <c r="F36" s="4"/>
      <c r="G36" s="4"/>
      <c r="H36" s="4">
        <f>COUNTIFS(JMB_PBIs_C360_Todo!$K:$K,$E$5,JMB_PBIs_C360_Todo!Z:Z,$G$5,JMB_PBIs_C360_Todo!B:B,$H$5,JMB_PBIs_C360_Todo!F:F,E36)</f>
        <v>0</v>
      </c>
      <c r="I36" s="4">
        <f>COUNTIFS(JMB_PBIs_C360_Todo!$K:$K,$E$5,JMB_PBIs_C360_Todo!Z:Z,$G$5,JMB_PBIs_C360_Todo!B:B,$I$5,JMB_PBIs_C360_Todo!F:F,E36)</f>
        <v>0</v>
      </c>
      <c r="J36" s="4">
        <f>COUNTIFS(JMB_PBIs_C360_Todo!$K:$K,$E$5,JMB_PBIs_C360_Todo!Z:Z,$G$5,JMB_PBIs_C360_Todo!B:B,$J$5,JMB_PBIs_C360_Todo!F:F,E36)</f>
        <v>0</v>
      </c>
      <c r="K36" s="4">
        <f>COUNTIFS(JMB_PBIs_C360_Todo!$K:$K,$E$5,JMB_PBIs_C360_Todo!Z:Z,$G$5,JMB_PBIs_C360_Todo!B:B,$K$5,JMB_PBIs_C360_Todo!F:F,E36)</f>
        <v>0</v>
      </c>
      <c r="L36" s="4">
        <f>COUNTIFS(JMB_PBIs_C360_Todo!$K:$K,$E$5,JMB_PBIs_C360_Todo!Z:Z,$G$5,JMB_PBIs_C360_Todo!B:B,$L$5,JMB_PBIs_C360_Todo!F:F,E36)</f>
        <v>0</v>
      </c>
      <c r="M36" s="4"/>
      <c r="N36" s="4">
        <f>COUNTIFS(JMB_PBIs_C360_Todo!$K:$K,$E$5,JMB_PBIs_C360_Todo!$Z:$Z,$M$5,JMB_PBIs_C360_Todo!$B:$B,$N$5,JMB_PBIs_C360_Todo!$F:$F,E36)</f>
        <v>2</v>
      </c>
      <c r="O36" s="4">
        <f>COUNTIFS(JMB_PBIs_C360_Todo!$K:$K,$E$5,JMB_PBIs_C360_Todo!$Z:$Z,$M$5,JMB_PBIs_C360_Todo!$B:$B,$O$5,JMB_PBIs_C360_Todo!$F:$F,E36)</f>
        <v>4</v>
      </c>
      <c r="P36" s="4">
        <f>COUNTIFS(JMB_PBIs_C360_Todo!$K:$K,$E$5,JMB_PBIs_C360_Todo!$Z:$Z,$M$5,JMB_PBIs_C360_Todo!$B:$B,$P$5,JMB_PBIs_C360_Todo!$F:$F,E36)</f>
        <v>3</v>
      </c>
      <c r="Q36" s="4">
        <f>COUNTIFS(JMB_PBIs_C360_Todo!$K:$K,$E$5,JMB_PBIs_C360_Todo!$Z:$Z,$M$5,JMB_PBIs_C360_Todo!$B:$B,$Q$5,JMB_PBIs_C360_Todo!$F:$F,E36)</f>
        <v>0</v>
      </c>
      <c r="R36" s="4">
        <f>COUNTIFS(JMB_PBIs_C360_Todo!$K:$K,$E$5,JMB_PBIs_C360_Todo!$Z:$Z,$M$5,JMB_PBIs_C360_Todo!$B:$B,$R$5,JMB_PBIs_C360_Todo!$F:$F,E36)</f>
        <v>2</v>
      </c>
      <c r="S36" s="4">
        <f t="shared" si="0"/>
        <v>0</v>
      </c>
      <c r="T36" s="4">
        <f t="shared" si="1"/>
        <v>0</v>
      </c>
      <c r="U36" s="4">
        <f t="shared" si="2"/>
        <v>0</v>
      </c>
      <c r="V36" s="4">
        <f t="shared" si="3"/>
        <v>2</v>
      </c>
      <c r="W36" s="4">
        <f t="shared" si="4"/>
        <v>7</v>
      </c>
      <c r="X36" s="4">
        <f t="shared" si="5"/>
        <v>2</v>
      </c>
      <c r="Y36" s="4"/>
      <c r="Z36" s="4"/>
      <c r="AA36" t="s">
        <v>1364</v>
      </c>
      <c r="AB36" s="4"/>
      <c r="AC36" s="4"/>
      <c r="AD36" s="4">
        <f>COUNTIFS(JMB_PBIs_C360_Todo!$K:$K,$AA$5,JMB_PBIs_C360_Todo!Z:Z,$AC$5,JMB_PBIs_C360_Todo!B:B,$AD$5,JMB_PBIs_C360_Todo!F:F,AA36)</f>
        <v>0</v>
      </c>
      <c r="AE36" s="4">
        <f>COUNTIFS(JMB_PBIs_C360_Todo!$K:$K,$AA$5,JMB_PBIs_C360_Todo!Z:Z,$AC$5,JMB_PBIs_C360_Todo!B:B,$AE$5,JMB_PBIs_C360_Todo!F:F,AA36)</f>
        <v>0</v>
      </c>
      <c r="AF36" s="4">
        <f>COUNTIFS(JMB_PBIs_C360_Todo!$K:$K,$AA$5,JMB_PBIs_C360_Todo!Z:Z,$AC$5,JMB_PBIs_C360_Todo!B:B,$AF$5,JMB_PBIs_C360_Todo!F:F,AA36)</f>
        <v>0</v>
      </c>
      <c r="AG36" s="4">
        <f>COUNTIFS(JMB_PBIs_C360_Todo!$K:$K,$AA$5,JMB_PBIs_C360_Todo!Z:Z,$AC$5,JMB_PBIs_C360_Todo!B:B,$AG$5,JMB_PBIs_C360_Todo!F:F,AA36)</f>
        <v>0</v>
      </c>
      <c r="AH36" s="4">
        <f>COUNTIFS(JMB_PBIs_C360_Todo!$K:$K,$AA$5,JMB_PBIs_C360_Todo!Z:Z,$AC$5,JMB_PBIs_C360_Todo!B:B,$AH$5,JMB_PBIs_C360_Todo!F:F,AA36)</f>
        <v>0</v>
      </c>
      <c r="AI36" s="4"/>
      <c r="AJ36" s="4">
        <f>COUNTIFS(JMB_PBIs_C360_Todo!$K:$K,$AA$5,JMB_PBIs_C360_Todo!Z:Z,$AI$5,JMB_PBIs_C360_Todo!B:B,$AJ$5,JMB_PBIs_C360_Todo!F:F,AA36)</f>
        <v>0</v>
      </c>
      <c r="AK36" s="4">
        <f>COUNTIFS(JMB_PBIs_C360_Todo!$K:$K,$AA$5,JMB_PBIs_C360_Todo!Z:Z,$AI$5,JMB_PBIs_C360_Todo!B:B,$AK$5,JMB_PBIs_C360_Todo!F:F,AA36)</f>
        <v>0</v>
      </c>
      <c r="AL36" s="4">
        <f>COUNTIFS(JMB_PBIs_C360_Todo!$K:$K,$AA$5,JMB_PBIs_C360_Todo!Z:Z,$AI$5,JMB_PBIs_C360_Todo!B:B,$AL$5,JMB_PBIs_C360_Todo!F:F,AA36)</f>
        <v>0</v>
      </c>
      <c r="AM36" s="4">
        <f>COUNTIFS(JMB_PBIs_C360_Todo!$K:$K,$AA$5,JMB_PBIs_C360_Todo!Z:Z,$AI$5,JMB_PBIs_C360_Todo!B:B,$AM$5,JMB_PBIs_C360_Todo!F:F,AA36)</f>
        <v>0</v>
      </c>
      <c r="AN36" s="4">
        <f>COUNTIFS(JMB_PBIs_C360_Todo!$K:$K,$AA$5,JMB_PBIs_C360_Todo!Z:Z,$AI$5,JMB_PBIs_C360_Todo!B:B,$AN$5,JMB_PBIs_C360_Todo!F:F,AA36)</f>
        <v>0</v>
      </c>
      <c r="AO36" s="4">
        <f t="shared" si="6"/>
        <v>0</v>
      </c>
      <c r="AP36" s="4">
        <f t="shared" si="7"/>
        <v>0</v>
      </c>
      <c r="AQ36" s="4">
        <f t="shared" si="8"/>
        <v>0</v>
      </c>
      <c r="AR36" s="4">
        <f t="shared" si="9"/>
        <v>0</v>
      </c>
      <c r="AS36" s="4">
        <f t="shared" si="10"/>
        <v>0</v>
      </c>
      <c r="AT36" s="4">
        <f t="shared" si="11"/>
        <v>0</v>
      </c>
    </row>
    <row r="37" spans="4:46" x14ac:dyDescent="0.25">
      <c r="D37" s="205"/>
      <c r="E37" t="s">
        <v>60</v>
      </c>
      <c r="F37" s="4"/>
      <c r="G37" s="4"/>
      <c r="H37" s="4">
        <f>COUNTIFS(JMB_PBIs_C360_Todo!$K:$K,$E$5,JMB_PBIs_C360_Todo!Z:Z,$G$5,JMB_PBIs_C360_Todo!B:B,$H$5,JMB_PBIs_C360_Todo!F:F,E37)</f>
        <v>0</v>
      </c>
      <c r="I37" s="4">
        <f>COUNTIFS(JMB_PBIs_C360_Todo!$K:$K,$E$5,JMB_PBIs_C360_Todo!Z:Z,$G$5,JMB_PBIs_C360_Todo!B:B,$I$5,JMB_PBIs_C360_Todo!F:F,E37)</f>
        <v>0</v>
      </c>
      <c r="J37" s="4">
        <f>COUNTIFS(JMB_PBIs_C360_Todo!$K:$K,$E$5,JMB_PBIs_C360_Todo!Z:Z,$G$5,JMB_PBIs_C360_Todo!B:B,$J$5,JMB_PBIs_C360_Todo!F:F,E37)</f>
        <v>0</v>
      </c>
      <c r="K37" s="4">
        <f>COUNTIFS(JMB_PBIs_C360_Todo!$K:$K,$E$5,JMB_PBIs_C360_Todo!Z:Z,$G$5,JMB_PBIs_C360_Todo!B:B,$K$5,JMB_PBIs_C360_Todo!F:F,E37)</f>
        <v>0</v>
      </c>
      <c r="L37" s="4">
        <f>COUNTIFS(JMB_PBIs_C360_Todo!$K:$K,$E$5,JMB_PBIs_C360_Todo!Z:Z,$G$5,JMB_PBIs_C360_Todo!B:B,$L$5,JMB_PBIs_C360_Todo!F:F,E37)</f>
        <v>0</v>
      </c>
      <c r="M37" s="4"/>
      <c r="N37" s="4">
        <f>COUNTIFS(JMB_PBIs_C360_Todo!$K:$K,$E$5,JMB_PBIs_C360_Todo!$Z:$Z,$M$5,JMB_PBIs_C360_Todo!$B:$B,$N$5,JMB_PBIs_C360_Todo!$F:$F,E37)</f>
        <v>2</v>
      </c>
      <c r="O37" s="4">
        <f>COUNTIFS(JMB_PBIs_C360_Todo!$K:$K,$E$5,JMB_PBIs_C360_Todo!$Z:$Z,$M$5,JMB_PBIs_C360_Todo!$B:$B,$O$5,JMB_PBIs_C360_Todo!$F:$F,E37)</f>
        <v>10</v>
      </c>
      <c r="P37" s="4">
        <f>COUNTIFS(JMB_PBIs_C360_Todo!$K:$K,$E$5,JMB_PBIs_C360_Todo!$Z:$Z,$M$5,JMB_PBIs_C360_Todo!$B:$B,$P$5,JMB_PBIs_C360_Todo!$F:$F,E37)</f>
        <v>1</v>
      </c>
      <c r="Q37" s="4">
        <f>COUNTIFS(JMB_PBIs_C360_Todo!$K:$K,$E$5,JMB_PBIs_C360_Todo!$Z:$Z,$M$5,JMB_PBIs_C360_Todo!$B:$B,$Q$5,JMB_PBIs_C360_Todo!$F:$F,E37)</f>
        <v>1</v>
      </c>
      <c r="R37" s="4">
        <f>COUNTIFS(JMB_PBIs_C360_Todo!$K:$K,$E$5,JMB_PBIs_C360_Todo!$Z:$Z,$M$5,JMB_PBIs_C360_Todo!$B:$B,$R$5,JMB_PBIs_C360_Todo!$F:$F,E37)</f>
        <v>0</v>
      </c>
      <c r="S37" s="4">
        <f t="shared" si="0"/>
        <v>0</v>
      </c>
      <c r="T37" s="4">
        <f t="shared" si="1"/>
        <v>0</v>
      </c>
      <c r="U37" s="4">
        <f t="shared" si="2"/>
        <v>0</v>
      </c>
      <c r="V37" s="4">
        <f t="shared" si="3"/>
        <v>2</v>
      </c>
      <c r="W37" s="4">
        <f t="shared" si="4"/>
        <v>12</v>
      </c>
      <c r="X37" s="4">
        <f t="shared" si="5"/>
        <v>0</v>
      </c>
      <c r="Y37" s="4"/>
      <c r="Z37" s="4"/>
      <c r="AA37" t="s">
        <v>1684</v>
      </c>
      <c r="AB37" s="4"/>
      <c r="AC37" s="4"/>
      <c r="AD37" s="4">
        <f>COUNTIFS(JMB_PBIs_C360_Todo!$K:$K,$AA$5,JMB_PBIs_C360_Todo!Z:Z,$AC$5,JMB_PBIs_C360_Todo!B:B,$AD$5,JMB_PBIs_C360_Todo!F:F,AA37)</f>
        <v>0</v>
      </c>
      <c r="AE37" s="4">
        <f>COUNTIFS(JMB_PBIs_C360_Todo!$K:$K,$AA$5,JMB_PBIs_C360_Todo!Z:Z,$AC$5,JMB_PBIs_C360_Todo!B:B,$AE$5,JMB_PBIs_C360_Todo!F:F,AA37)</f>
        <v>0</v>
      </c>
      <c r="AF37" s="4">
        <f>COUNTIFS(JMB_PBIs_C360_Todo!$K:$K,$AA$5,JMB_PBIs_C360_Todo!Z:Z,$AC$5,JMB_PBIs_C360_Todo!B:B,$AF$5,JMB_PBIs_C360_Todo!F:F,AA37)</f>
        <v>0</v>
      </c>
      <c r="AG37" s="4">
        <f>COUNTIFS(JMB_PBIs_C360_Todo!$K:$K,$AA$5,JMB_PBIs_C360_Todo!Z:Z,$AC$5,JMB_PBIs_C360_Todo!B:B,$AG$5,JMB_PBIs_C360_Todo!F:F,AA37)</f>
        <v>0</v>
      </c>
      <c r="AH37" s="4">
        <f>COUNTIFS(JMB_PBIs_C360_Todo!$K:$K,$AA$5,JMB_PBIs_C360_Todo!Z:Z,$AC$5,JMB_PBIs_C360_Todo!B:B,$AH$5,JMB_PBIs_C360_Todo!F:F,AA37)</f>
        <v>0</v>
      </c>
      <c r="AI37" s="4"/>
      <c r="AJ37" s="4">
        <f>COUNTIFS(JMB_PBIs_C360_Todo!$K:$K,$AA$5,JMB_PBIs_C360_Todo!Z:Z,$AI$5,JMB_PBIs_C360_Todo!B:B,$AJ$5,JMB_PBIs_C360_Todo!F:F,AA37)</f>
        <v>0</v>
      </c>
      <c r="AK37" s="4">
        <f>COUNTIFS(JMB_PBIs_C360_Todo!$K:$K,$AA$5,JMB_PBIs_C360_Todo!Z:Z,$AI$5,JMB_PBIs_C360_Todo!B:B,$AK$5,JMB_PBIs_C360_Todo!F:F,AA37)</f>
        <v>0</v>
      </c>
      <c r="AL37" s="4">
        <f>COUNTIFS(JMB_PBIs_C360_Todo!$K:$K,$AA$5,JMB_PBIs_C360_Todo!Z:Z,$AI$5,JMB_PBIs_C360_Todo!B:B,$AL$5,JMB_PBIs_C360_Todo!F:F,AA37)</f>
        <v>0</v>
      </c>
      <c r="AM37" s="4">
        <f>COUNTIFS(JMB_PBIs_C360_Todo!$K:$K,$AA$5,JMB_PBIs_C360_Todo!Z:Z,$AI$5,JMB_PBIs_C360_Todo!B:B,$AM$5,JMB_PBIs_C360_Todo!F:F,AA37)</f>
        <v>0</v>
      </c>
      <c r="AN37" s="4">
        <f>COUNTIFS(JMB_PBIs_C360_Todo!$K:$K,$AA$5,JMB_PBIs_C360_Todo!Z:Z,$AI$5,JMB_PBIs_C360_Todo!B:B,$AN$5,JMB_PBIs_C360_Todo!F:F,AA37)</f>
        <v>0</v>
      </c>
      <c r="AO37" s="4">
        <f t="shared" si="6"/>
        <v>0</v>
      </c>
      <c r="AP37" s="4">
        <f t="shared" si="7"/>
        <v>0</v>
      </c>
      <c r="AQ37" s="4">
        <f t="shared" si="8"/>
        <v>0</v>
      </c>
      <c r="AR37" s="4">
        <f t="shared" si="9"/>
        <v>0</v>
      </c>
      <c r="AS37" s="4">
        <f t="shared" si="10"/>
        <v>0</v>
      </c>
      <c r="AT37" s="4">
        <f t="shared" si="11"/>
        <v>0</v>
      </c>
    </row>
    <row r="38" spans="4:46" x14ac:dyDescent="0.25">
      <c r="D38" s="205"/>
      <c r="E38" t="s">
        <v>62</v>
      </c>
      <c r="F38" s="4"/>
      <c r="G38" s="4"/>
      <c r="H38" s="4">
        <f>COUNTIFS(JMB_PBIs_C360_Todo!$K:$K,$E$5,JMB_PBIs_C360_Todo!Z:Z,$G$5,JMB_PBIs_C360_Todo!B:B,$H$5,JMB_PBIs_C360_Todo!F:F,E38)</f>
        <v>0</v>
      </c>
      <c r="I38" s="4">
        <f>COUNTIFS(JMB_PBIs_C360_Todo!$K:$K,$E$5,JMB_PBIs_C360_Todo!Z:Z,$G$5,JMB_PBIs_C360_Todo!B:B,$I$5,JMB_PBIs_C360_Todo!F:F,E38)</f>
        <v>0</v>
      </c>
      <c r="J38" s="4">
        <f>COUNTIFS(JMB_PBIs_C360_Todo!$K:$K,$E$5,JMB_PBIs_C360_Todo!Z:Z,$G$5,JMB_PBIs_C360_Todo!B:B,$J$5,JMB_PBIs_C360_Todo!F:F,E38)</f>
        <v>0</v>
      </c>
      <c r="K38" s="4">
        <f>COUNTIFS(JMB_PBIs_C360_Todo!$K:$K,$E$5,JMB_PBIs_C360_Todo!Z:Z,$G$5,JMB_PBIs_C360_Todo!B:B,$K$5,JMB_PBIs_C360_Todo!F:F,E38)</f>
        <v>0</v>
      </c>
      <c r="L38" s="4">
        <f>COUNTIFS(JMB_PBIs_C360_Todo!$K:$K,$E$5,JMB_PBIs_C360_Todo!Z:Z,$G$5,JMB_PBIs_C360_Todo!B:B,$L$5,JMB_PBIs_C360_Todo!F:F,E38)</f>
        <v>0</v>
      </c>
      <c r="M38" s="4"/>
      <c r="N38" s="4">
        <f>COUNTIFS(JMB_PBIs_C360_Todo!$K:$K,$E$5,JMB_PBIs_C360_Todo!$Z:$Z,$M$5,JMB_PBIs_C360_Todo!$B:$B,$N$5,JMB_PBIs_C360_Todo!$F:$F,E38)</f>
        <v>0</v>
      </c>
      <c r="O38" s="4">
        <f>COUNTIFS(JMB_PBIs_C360_Todo!$K:$K,$E$5,JMB_PBIs_C360_Todo!$Z:$Z,$M$5,JMB_PBIs_C360_Todo!$B:$B,$O$5,JMB_PBIs_C360_Todo!$F:$F,E38)</f>
        <v>1</v>
      </c>
      <c r="P38" s="4">
        <f>COUNTIFS(JMB_PBIs_C360_Todo!$K:$K,$E$5,JMB_PBIs_C360_Todo!$Z:$Z,$M$5,JMB_PBIs_C360_Todo!$B:$B,$P$5,JMB_PBIs_C360_Todo!$F:$F,E38)</f>
        <v>0</v>
      </c>
      <c r="Q38" s="4">
        <f>COUNTIFS(JMB_PBIs_C360_Todo!$K:$K,$E$5,JMB_PBIs_C360_Todo!$Z:$Z,$M$5,JMB_PBIs_C360_Todo!$B:$B,$Q$5,JMB_PBIs_C360_Todo!$F:$F,E38)</f>
        <v>2</v>
      </c>
      <c r="R38" s="4">
        <f>COUNTIFS(JMB_PBIs_C360_Todo!$K:$K,$E$5,JMB_PBIs_C360_Todo!$Z:$Z,$M$5,JMB_PBIs_C360_Todo!$B:$B,$R$5,JMB_PBIs_C360_Todo!$F:$F,E38)</f>
        <v>0</v>
      </c>
      <c r="S38" s="4">
        <f t="shared" si="0"/>
        <v>0</v>
      </c>
      <c r="T38" s="4">
        <f t="shared" si="1"/>
        <v>0</v>
      </c>
      <c r="U38" s="4">
        <f t="shared" si="2"/>
        <v>0</v>
      </c>
      <c r="V38" s="4">
        <f t="shared" si="3"/>
        <v>0</v>
      </c>
      <c r="W38" s="4">
        <f t="shared" si="4"/>
        <v>3</v>
      </c>
      <c r="X38" s="4">
        <f t="shared" si="5"/>
        <v>0</v>
      </c>
      <c r="Y38" s="4"/>
      <c r="Z38" s="4"/>
      <c r="AA38" t="s">
        <v>3018</v>
      </c>
      <c r="AB38" s="4"/>
      <c r="AC38" s="4"/>
      <c r="AD38" s="4">
        <f>COUNTIFS(JMB_PBIs_C360_Todo!$K:$K,$AA$5,JMB_PBIs_C360_Todo!Z:Z,$AC$5,JMB_PBIs_C360_Todo!B:B,$AD$5,JMB_PBIs_C360_Todo!F:F,AA38)</f>
        <v>0</v>
      </c>
      <c r="AE38" s="4">
        <f>COUNTIFS(JMB_PBIs_C360_Todo!$K:$K,$AA$5,JMB_PBIs_C360_Todo!Z:Z,$AC$5,JMB_PBIs_C360_Todo!B:B,$AE$5,JMB_PBIs_C360_Todo!F:F,AA38)</f>
        <v>0</v>
      </c>
      <c r="AF38" s="4">
        <f>COUNTIFS(JMB_PBIs_C360_Todo!$K:$K,$AA$5,JMB_PBIs_C360_Todo!Z:Z,$AC$5,JMB_PBIs_C360_Todo!B:B,$AF$5,JMB_PBIs_C360_Todo!F:F,AA38)</f>
        <v>0</v>
      </c>
      <c r="AG38" s="4">
        <f>COUNTIFS(JMB_PBIs_C360_Todo!$K:$K,$AA$5,JMB_PBIs_C360_Todo!Z:Z,$AC$5,JMB_PBIs_C360_Todo!B:B,$AG$5,JMB_PBIs_C360_Todo!F:F,AA38)</f>
        <v>0</v>
      </c>
      <c r="AH38" s="4">
        <f>COUNTIFS(JMB_PBIs_C360_Todo!$K:$K,$AA$5,JMB_PBIs_C360_Todo!Z:Z,$AC$5,JMB_PBIs_C360_Todo!B:B,$AH$5,JMB_PBIs_C360_Todo!F:F,AA38)</f>
        <v>0</v>
      </c>
      <c r="AI38" s="4"/>
      <c r="AJ38" s="4">
        <f>COUNTIFS(JMB_PBIs_C360_Todo!$K:$K,$AA$5,JMB_PBIs_C360_Todo!Z:Z,$AI$5,JMB_PBIs_C360_Todo!B:B,$AJ$5,JMB_PBIs_C360_Todo!F:F,AA38)</f>
        <v>0</v>
      </c>
      <c r="AK38" s="4">
        <f>COUNTIFS(JMB_PBIs_C360_Todo!$K:$K,$AA$5,JMB_PBIs_C360_Todo!Z:Z,$AI$5,JMB_PBIs_C360_Todo!B:B,$AK$5,JMB_PBIs_C360_Todo!F:F,AA38)</f>
        <v>0</v>
      </c>
      <c r="AL38" s="4">
        <f>COUNTIFS(JMB_PBIs_C360_Todo!$K:$K,$AA$5,JMB_PBIs_C360_Todo!Z:Z,$AI$5,JMB_PBIs_C360_Todo!B:B,$AL$5,JMB_PBIs_C360_Todo!F:F,AA38)</f>
        <v>0</v>
      </c>
      <c r="AM38" s="4">
        <f>COUNTIFS(JMB_PBIs_C360_Todo!$K:$K,$AA$5,JMB_PBIs_C360_Todo!Z:Z,$AI$5,JMB_PBIs_C360_Todo!B:B,$AM$5,JMB_PBIs_C360_Todo!F:F,AA38)</f>
        <v>0</v>
      </c>
      <c r="AN38" s="4">
        <f>COUNTIFS(JMB_PBIs_C360_Todo!$K:$K,$AA$5,JMB_PBIs_C360_Todo!Z:Z,$AI$5,JMB_PBIs_C360_Todo!B:B,$AN$5,JMB_PBIs_C360_Todo!F:F,AA38)</f>
        <v>0</v>
      </c>
      <c r="AO38" s="4">
        <f t="shared" si="6"/>
        <v>0</v>
      </c>
      <c r="AP38" s="4">
        <f t="shared" si="7"/>
        <v>0</v>
      </c>
      <c r="AQ38" s="4">
        <f t="shared" si="8"/>
        <v>0</v>
      </c>
      <c r="AR38" s="4">
        <f t="shared" si="9"/>
        <v>0</v>
      </c>
      <c r="AS38" s="4">
        <f t="shared" si="10"/>
        <v>0</v>
      </c>
      <c r="AT38" s="4">
        <f t="shared" si="11"/>
        <v>0</v>
      </c>
    </row>
    <row r="39" spans="4:46" x14ac:dyDescent="0.25">
      <c r="D39" s="205"/>
      <c r="E39" t="s">
        <v>63</v>
      </c>
      <c r="F39" s="4"/>
      <c r="G39" s="4"/>
      <c r="H39" s="4">
        <f>COUNTIFS(JMB_PBIs_C360_Todo!$K:$K,$E$5,JMB_PBIs_C360_Todo!Z:Z,$G$5,JMB_PBIs_C360_Todo!B:B,$H$5,JMB_PBIs_C360_Todo!F:F,E39)</f>
        <v>0</v>
      </c>
      <c r="I39" s="4">
        <f>COUNTIFS(JMB_PBIs_C360_Todo!$K:$K,$E$5,JMB_PBIs_C360_Todo!Z:Z,$G$5,JMB_PBIs_C360_Todo!B:B,$I$5,JMB_PBIs_C360_Todo!F:F,E39)</f>
        <v>0</v>
      </c>
      <c r="J39" s="4">
        <f>COUNTIFS(JMB_PBIs_C360_Todo!$K:$K,$E$5,JMB_PBIs_C360_Todo!Z:Z,$G$5,JMB_PBIs_C360_Todo!B:B,$J$5,JMB_PBIs_C360_Todo!F:F,E39)</f>
        <v>0</v>
      </c>
      <c r="K39" s="4">
        <f>COUNTIFS(JMB_PBIs_C360_Todo!$K:$K,$E$5,JMB_PBIs_C360_Todo!Z:Z,$G$5,JMB_PBIs_C360_Todo!B:B,$K$5,JMB_PBIs_C360_Todo!F:F,E39)</f>
        <v>0</v>
      </c>
      <c r="L39" s="4">
        <f>COUNTIFS(JMB_PBIs_C360_Todo!$K:$K,$E$5,JMB_PBIs_C360_Todo!Z:Z,$G$5,JMB_PBIs_C360_Todo!B:B,$L$5,JMB_PBIs_C360_Todo!F:F,E39)</f>
        <v>0</v>
      </c>
      <c r="M39" s="4"/>
      <c r="N39" s="4">
        <f>COUNTIFS(JMB_PBIs_C360_Todo!$K:$K,$E$5,JMB_PBIs_C360_Todo!$Z:$Z,$M$5,JMB_PBIs_C360_Todo!$B:$B,$N$5,JMB_PBIs_C360_Todo!$F:$F,E39)</f>
        <v>0</v>
      </c>
      <c r="O39" s="4">
        <f>COUNTIFS(JMB_PBIs_C360_Todo!$K:$K,$E$5,JMB_PBIs_C360_Todo!$Z:$Z,$M$5,JMB_PBIs_C360_Todo!$B:$B,$O$5,JMB_PBIs_C360_Todo!$F:$F,E39)</f>
        <v>0</v>
      </c>
      <c r="P39" s="4">
        <f>COUNTIFS(JMB_PBIs_C360_Todo!$K:$K,$E$5,JMB_PBIs_C360_Todo!$Z:$Z,$M$5,JMB_PBIs_C360_Todo!$B:$B,$P$5,JMB_PBIs_C360_Todo!$F:$F,E39)</f>
        <v>0</v>
      </c>
      <c r="Q39" s="4">
        <f>COUNTIFS(JMB_PBIs_C360_Todo!$K:$K,$E$5,JMB_PBIs_C360_Todo!$Z:$Z,$M$5,JMB_PBIs_C360_Todo!$B:$B,$Q$5,JMB_PBIs_C360_Todo!$F:$F,E39)</f>
        <v>0</v>
      </c>
      <c r="R39" s="4">
        <f>COUNTIFS(JMB_PBIs_C360_Todo!$K:$K,$E$5,JMB_PBIs_C360_Todo!$Z:$Z,$M$5,JMB_PBIs_C360_Todo!$B:$B,$R$5,JMB_PBIs_C360_Todo!$F:$F,E39)</f>
        <v>0</v>
      </c>
      <c r="S39" s="4">
        <f t="shared" si="0"/>
        <v>0</v>
      </c>
      <c r="T39" s="4">
        <f t="shared" si="1"/>
        <v>0</v>
      </c>
      <c r="U39" s="4">
        <f t="shared" si="2"/>
        <v>0</v>
      </c>
      <c r="V39" s="4">
        <f t="shared" si="3"/>
        <v>0</v>
      </c>
      <c r="W39" s="4">
        <f t="shared" si="4"/>
        <v>0</v>
      </c>
      <c r="X39" s="4">
        <f t="shared" si="5"/>
        <v>0</v>
      </c>
      <c r="Y39" s="4"/>
      <c r="Z39" s="4"/>
      <c r="AA39" t="s">
        <v>3019</v>
      </c>
      <c r="AB39" s="4"/>
      <c r="AC39" s="4"/>
      <c r="AD39" s="4">
        <f>COUNTIFS(JMB_PBIs_C360_Todo!$K:$K,$AA$5,JMB_PBIs_C360_Todo!Z:Z,$AC$5,JMB_PBIs_C360_Todo!B:B,$AD$5,JMB_PBIs_C360_Todo!F:F,AA39)</f>
        <v>0</v>
      </c>
      <c r="AE39" s="4">
        <f>COUNTIFS(JMB_PBIs_C360_Todo!$K:$K,$AA$5,JMB_PBIs_C360_Todo!Z:Z,$AC$5,JMB_PBIs_C360_Todo!B:B,$AE$5,JMB_PBIs_C360_Todo!F:F,AA39)</f>
        <v>0</v>
      </c>
      <c r="AF39" s="4">
        <f>COUNTIFS(JMB_PBIs_C360_Todo!$K:$K,$AA$5,JMB_PBIs_C360_Todo!Z:Z,$AC$5,JMB_PBIs_C360_Todo!B:B,$AF$5,JMB_PBIs_C360_Todo!F:F,AA39)</f>
        <v>0</v>
      </c>
      <c r="AG39" s="4">
        <f>COUNTIFS(JMB_PBIs_C360_Todo!$K:$K,$AA$5,JMB_PBIs_C360_Todo!Z:Z,$AC$5,JMB_PBIs_C360_Todo!B:B,$AG$5,JMB_PBIs_C360_Todo!F:F,AA39)</f>
        <v>0</v>
      </c>
      <c r="AH39" s="4">
        <f>COUNTIFS(JMB_PBIs_C360_Todo!$K:$K,$AA$5,JMB_PBIs_C360_Todo!Z:Z,$AC$5,JMB_PBIs_C360_Todo!B:B,$AH$5,JMB_PBIs_C360_Todo!F:F,AA39)</f>
        <v>0</v>
      </c>
      <c r="AI39" s="4"/>
      <c r="AJ39" s="4">
        <f>COUNTIFS(JMB_PBIs_C360_Todo!$K:$K,$AA$5,JMB_PBIs_C360_Todo!Z:Z,$AI$5,JMB_PBIs_C360_Todo!B:B,$AJ$5,JMB_PBIs_C360_Todo!F:F,AA39)</f>
        <v>0</v>
      </c>
      <c r="AK39" s="4">
        <f>COUNTIFS(JMB_PBIs_C360_Todo!$K:$K,$AA$5,JMB_PBIs_C360_Todo!Z:Z,$AI$5,JMB_PBIs_C360_Todo!B:B,$AK$5,JMB_PBIs_C360_Todo!F:F,AA39)</f>
        <v>0</v>
      </c>
      <c r="AL39" s="4">
        <f>COUNTIFS(JMB_PBIs_C360_Todo!$K:$K,$AA$5,JMB_PBIs_C360_Todo!Z:Z,$AI$5,JMB_PBIs_C360_Todo!B:B,$AL$5,JMB_PBIs_C360_Todo!F:F,AA39)</f>
        <v>0</v>
      </c>
      <c r="AM39" s="4">
        <f>COUNTIFS(JMB_PBIs_C360_Todo!$K:$K,$AA$5,JMB_PBIs_C360_Todo!Z:Z,$AI$5,JMB_PBIs_C360_Todo!B:B,$AM$5,JMB_PBIs_C360_Todo!F:F,AA39)</f>
        <v>0</v>
      </c>
      <c r="AN39" s="4">
        <f>COUNTIFS(JMB_PBIs_C360_Todo!$K:$K,$AA$5,JMB_PBIs_C360_Todo!Z:Z,$AI$5,JMB_PBIs_C360_Todo!B:B,$AN$5,JMB_PBIs_C360_Todo!F:F,AA39)</f>
        <v>0</v>
      </c>
      <c r="AO39" s="4">
        <f t="shared" si="6"/>
        <v>0</v>
      </c>
      <c r="AP39" s="4">
        <f t="shared" si="7"/>
        <v>0</v>
      </c>
      <c r="AQ39" s="4">
        <f t="shared" si="8"/>
        <v>0</v>
      </c>
      <c r="AR39" s="4">
        <f t="shared" si="9"/>
        <v>0</v>
      </c>
      <c r="AS39" s="4">
        <f t="shared" si="10"/>
        <v>0</v>
      </c>
      <c r="AT39" s="4">
        <f t="shared" si="11"/>
        <v>0</v>
      </c>
    </row>
    <row r="40" spans="4:46" x14ac:dyDescent="0.25">
      <c r="D40" s="205"/>
      <c r="E40" t="s">
        <v>64</v>
      </c>
      <c r="F40" s="4"/>
      <c r="G40" s="4"/>
      <c r="H40" s="4">
        <f>COUNTIFS(JMB_PBIs_C360_Todo!$K:$K,$E$5,JMB_PBIs_C360_Todo!Z:Z,$G$5,JMB_PBIs_C360_Todo!B:B,$H$5,JMB_PBIs_C360_Todo!F:F,E40)</f>
        <v>0</v>
      </c>
      <c r="I40" s="4">
        <f>COUNTIFS(JMB_PBIs_C360_Todo!$K:$K,$E$5,JMB_PBIs_C360_Todo!Z:Z,$G$5,JMB_PBIs_C360_Todo!B:B,$I$5,JMB_PBIs_C360_Todo!F:F,E40)</f>
        <v>0</v>
      </c>
      <c r="J40" s="4">
        <f>COUNTIFS(JMB_PBIs_C360_Todo!$K:$K,$E$5,JMB_PBIs_C360_Todo!Z:Z,$G$5,JMB_PBIs_C360_Todo!B:B,$J$5,JMB_PBIs_C360_Todo!F:F,E40)</f>
        <v>0</v>
      </c>
      <c r="K40" s="4">
        <f>COUNTIFS(JMB_PBIs_C360_Todo!$K:$K,$E$5,JMB_PBIs_C360_Todo!Z:Z,$G$5,JMB_PBIs_C360_Todo!B:B,$K$5,JMB_PBIs_C360_Todo!F:F,E40)</f>
        <v>0</v>
      </c>
      <c r="L40" s="4">
        <f>COUNTIFS(JMB_PBIs_C360_Todo!$K:$K,$E$5,JMB_PBIs_C360_Todo!Z:Z,$G$5,JMB_PBIs_C360_Todo!B:B,$L$5,JMB_PBIs_C360_Todo!F:F,E40)</f>
        <v>0</v>
      </c>
      <c r="M40" s="4"/>
      <c r="N40" s="4">
        <f>COUNTIFS(JMB_PBIs_C360_Todo!$K:$K,$E$5,JMB_PBIs_C360_Todo!$Z:$Z,$M$5,JMB_PBIs_C360_Todo!$B:$B,$N$5,JMB_PBIs_C360_Todo!$F:$F,E40)</f>
        <v>0</v>
      </c>
      <c r="O40" s="4">
        <f>COUNTIFS(JMB_PBIs_C360_Todo!$K:$K,$E$5,JMB_PBIs_C360_Todo!$Z:$Z,$M$5,JMB_PBIs_C360_Todo!$B:$B,$O$5,JMB_PBIs_C360_Todo!$F:$F,E40)</f>
        <v>0</v>
      </c>
      <c r="P40" s="4">
        <f>COUNTIFS(JMB_PBIs_C360_Todo!$K:$K,$E$5,JMB_PBIs_C360_Todo!$Z:$Z,$M$5,JMB_PBIs_C360_Todo!$B:$B,$P$5,JMB_PBIs_C360_Todo!$F:$F,E40)</f>
        <v>0</v>
      </c>
      <c r="Q40" s="4">
        <f>COUNTIFS(JMB_PBIs_C360_Todo!$K:$K,$E$5,JMB_PBIs_C360_Todo!$Z:$Z,$M$5,JMB_PBIs_C360_Todo!$B:$B,$Q$5,JMB_PBIs_C360_Todo!$F:$F,E40)</f>
        <v>0</v>
      </c>
      <c r="R40" s="4">
        <f>COUNTIFS(JMB_PBIs_C360_Todo!$K:$K,$E$5,JMB_PBIs_C360_Todo!$Z:$Z,$M$5,JMB_PBIs_C360_Todo!$B:$B,$R$5,JMB_PBIs_C360_Todo!$F:$F,E40)</f>
        <v>0</v>
      </c>
      <c r="S40" s="4">
        <f t="shared" si="0"/>
        <v>0</v>
      </c>
      <c r="T40" s="4">
        <f t="shared" si="1"/>
        <v>0</v>
      </c>
      <c r="U40" s="4">
        <f t="shared" si="2"/>
        <v>0</v>
      </c>
      <c r="V40" s="4">
        <f t="shared" si="3"/>
        <v>0</v>
      </c>
      <c r="W40" s="4">
        <f t="shared" si="4"/>
        <v>0</v>
      </c>
      <c r="X40" s="4">
        <f t="shared" si="5"/>
        <v>0</v>
      </c>
      <c r="Y40" s="4"/>
      <c r="Z40" s="4"/>
      <c r="AA40" t="s">
        <v>3020</v>
      </c>
      <c r="AB40" s="4"/>
      <c r="AC40" s="4"/>
      <c r="AD40" s="4">
        <f>COUNTIFS(JMB_PBIs_C360_Todo!$K:$K,$AA$5,JMB_PBIs_C360_Todo!Z:Z,$AC$5,JMB_PBIs_C360_Todo!B:B,$AD$5,JMB_PBIs_C360_Todo!F:F,AA40)</f>
        <v>0</v>
      </c>
      <c r="AE40" s="4">
        <f>COUNTIFS(JMB_PBIs_C360_Todo!$K:$K,$AA$5,JMB_PBIs_C360_Todo!Z:Z,$AC$5,JMB_PBIs_C360_Todo!B:B,$AE$5,JMB_PBIs_C360_Todo!F:F,AA40)</f>
        <v>0</v>
      </c>
      <c r="AF40" s="4">
        <f>COUNTIFS(JMB_PBIs_C360_Todo!$K:$K,$AA$5,JMB_PBIs_C360_Todo!Z:Z,$AC$5,JMB_PBIs_C360_Todo!B:B,$AF$5,JMB_PBIs_C360_Todo!F:F,AA40)</f>
        <v>0</v>
      </c>
      <c r="AG40" s="4">
        <f>COUNTIFS(JMB_PBIs_C360_Todo!$K:$K,$AA$5,JMB_PBIs_C360_Todo!Z:Z,$AC$5,JMB_PBIs_C360_Todo!B:B,$AG$5,JMB_PBIs_C360_Todo!F:F,AA40)</f>
        <v>0</v>
      </c>
      <c r="AH40" s="4">
        <f>COUNTIFS(JMB_PBIs_C360_Todo!$K:$K,$AA$5,JMB_PBIs_C360_Todo!Z:Z,$AC$5,JMB_PBIs_C360_Todo!B:B,$AH$5,JMB_PBIs_C360_Todo!F:F,AA40)</f>
        <v>0</v>
      </c>
      <c r="AI40" s="4"/>
      <c r="AJ40" s="4">
        <f>COUNTIFS(JMB_PBIs_C360_Todo!$K:$K,$AA$5,JMB_PBIs_C360_Todo!Z:Z,$AI$5,JMB_PBIs_C360_Todo!B:B,$AJ$5,JMB_PBIs_C360_Todo!F:F,AA40)</f>
        <v>0</v>
      </c>
      <c r="AK40" s="4">
        <f>COUNTIFS(JMB_PBIs_C360_Todo!$K:$K,$AA$5,JMB_PBIs_C360_Todo!Z:Z,$AI$5,JMB_PBIs_C360_Todo!B:B,$AK$5,JMB_PBIs_C360_Todo!F:F,AA40)</f>
        <v>0</v>
      </c>
      <c r="AL40" s="4">
        <f>COUNTIFS(JMB_PBIs_C360_Todo!$K:$K,$AA$5,JMB_PBIs_C360_Todo!Z:Z,$AI$5,JMB_PBIs_C360_Todo!B:B,$AL$5,JMB_PBIs_C360_Todo!F:F,AA40)</f>
        <v>0</v>
      </c>
      <c r="AM40" s="4">
        <f>COUNTIFS(JMB_PBIs_C360_Todo!$K:$K,$AA$5,JMB_PBIs_C360_Todo!Z:Z,$AI$5,JMB_PBIs_C360_Todo!B:B,$AM$5,JMB_PBIs_C360_Todo!F:F,AA40)</f>
        <v>0</v>
      </c>
      <c r="AN40" s="4">
        <f>COUNTIFS(JMB_PBIs_C360_Todo!$K:$K,$AA$5,JMB_PBIs_C360_Todo!Z:Z,$AI$5,JMB_PBIs_C360_Todo!B:B,$AN$5,JMB_PBIs_C360_Todo!F:F,AA40)</f>
        <v>0</v>
      </c>
      <c r="AO40" s="4">
        <f t="shared" si="6"/>
        <v>0</v>
      </c>
      <c r="AP40" s="4">
        <f t="shared" si="7"/>
        <v>0</v>
      </c>
      <c r="AQ40" s="4">
        <f t="shared" si="8"/>
        <v>0</v>
      </c>
      <c r="AR40" s="4">
        <f t="shared" si="9"/>
        <v>0</v>
      </c>
      <c r="AS40" s="4">
        <f t="shared" si="10"/>
        <v>0</v>
      </c>
      <c r="AT40" s="4">
        <f t="shared" si="11"/>
        <v>0</v>
      </c>
    </row>
    <row r="41" spans="4:46" x14ac:dyDescent="0.25">
      <c r="D41" s="205"/>
      <c r="E41" t="s">
        <v>66</v>
      </c>
      <c r="F41" s="4"/>
      <c r="G41" s="4"/>
      <c r="H41" s="4">
        <f>COUNTIFS(JMB_PBIs_C360_Todo!$K:$K,$E$5,JMB_PBIs_C360_Todo!Z:Z,$G$5,JMB_PBIs_C360_Todo!B:B,$H$5,JMB_PBIs_C360_Todo!F:F,E41)</f>
        <v>0</v>
      </c>
      <c r="I41" s="4">
        <f>COUNTIFS(JMB_PBIs_C360_Todo!$K:$K,$E$5,JMB_PBIs_C360_Todo!Z:Z,$G$5,JMB_PBIs_C360_Todo!B:B,$I$5,JMB_PBIs_C360_Todo!F:F,E41)</f>
        <v>0</v>
      </c>
      <c r="J41" s="4">
        <f>COUNTIFS(JMB_PBIs_C360_Todo!$K:$K,$E$5,JMB_PBIs_C360_Todo!Z:Z,$G$5,JMB_PBIs_C360_Todo!B:B,$J$5,JMB_PBIs_C360_Todo!F:F,E41)</f>
        <v>0</v>
      </c>
      <c r="K41" s="4">
        <f>COUNTIFS(JMB_PBIs_C360_Todo!$K:$K,$E$5,JMB_PBIs_C360_Todo!Z:Z,$G$5,JMB_PBIs_C360_Todo!B:B,$K$5,JMB_PBIs_C360_Todo!F:F,E41)</f>
        <v>0</v>
      </c>
      <c r="L41" s="4">
        <f>COUNTIFS(JMB_PBIs_C360_Todo!$K:$K,$E$5,JMB_PBIs_C360_Todo!Z:Z,$G$5,JMB_PBIs_C360_Todo!B:B,$L$5,JMB_PBIs_C360_Todo!F:F,E41)</f>
        <v>0</v>
      </c>
      <c r="M41" s="4"/>
      <c r="N41" s="4">
        <f>COUNTIFS(JMB_PBIs_C360_Todo!$K:$K,$E$5,JMB_PBIs_C360_Todo!$Z:$Z,$M$5,JMB_PBIs_C360_Todo!$B:$B,$N$5,JMB_PBIs_C360_Todo!$F:$F,E41)</f>
        <v>0</v>
      </c>
      <c r="O41" s="4">
        <f>COUNTIFS(JMB_PBIs_C360_Todo!$K:$K,$E$5,JMB_PBIs_C360_Todo!$Z:$Z,$M$5,JMB_PBIs_C360_Todo!$B:$B,$O$5,JMB_PBIs_C360_Todo!$F:$F,E41)</f>
        <v>0</v>
      </c>
      <c r="P41" s="4">
        <f>COUNTIFS(JMB_PBIs_C360_Todo!$K:$K,$E$5,JMB_PBIs_C360_Todo!$Z:$Z,$M$5,JMB_PBIs_C360_Todo!$B:$B,$P$5,JMB_PBIs_C360_Todo!$F:$F,E41)</f>
        <v>0</v>
      </c>
      <c r="Q41" s="4">
        <f>COUNTIFS(JMB_PBIs_C360_Todo!$K:$K,$E$5,JMB_PBIs_C360_Todo!$Z:$Z,$M$5,JMB_PBIs_C360_Todo!$B:$B,$Q$5,JMB_PBIs_C360_Todo!$F:$F,E41)</f>
        <v>0</v>
      </c>
      <c r="R41" s="4">
        <f>COUNTIFS(JMB_PBIs_C360_Todo!$K:$K,$E$5,JMB_PBIs_C360_Todo!$Z:$Z,$M$5,JMB_PBIs_C360_Todo!$B:$B,$R$5,JMB_PBIs_C360_Todo!$F:$F,E41)</f>
        <v>0</v>
      </c>
      <c r="S41" s="4">
        <f t="shared" si="0"/>
        <v>0</v>
      </c>
      <c r="T41" s="4">
        <f t="shared" si="1"/>
        <v>0</v>
      </c>
      <c r="U41" s="4">
        <f t="shared" si="2"/>
        <v>0</v>
      </c>
      <c r="V41" s="4">
        <f t="shared" si="3"/>
        <v>0</v>
      </c>
      <c r="W41" s="4">
        <f t="shared" si="4"/>
        <v>0</v>
      </c>
      <c r="X41" s="4">
        <f t="shared" si="5"/>
        <v>0</v>
      </c>
      <c r="Y41" s="4"/>
      <c r="Z41" s="4"/>
      <c r="AA41" t="s">
        <v>3021</v>
      </c>
      <c r="AB41" s="4"/>
      <c r="AC41" s="4"/>
      <c r="AD41" s="4">
        <f>COUNTIFS(JMB_PBIs_C360_Todo!$K:$K,$AA$5,JMB_PBIs_C360_Todo!Z:Z,$AC$5,JMB_PBIs_C360_Todo!B:B,$AD$5,JMB_PBIs_C360_Todo!F:F,AA41)</f>
        <v>0</v>
      </c>
      <c r="AE41" s="4">
        <f>COUNTIFS(JMB_PBIs_C360_Todo!$K:$K,$AA$5,JMB_PBIs_C360_Todo!Z:Z,$AC$5,JMB_PBIs_C360_Todo!B:B,$AE$5,JMB_PBIs_C360_Todo!F:F,AA41)</f>
        <v>0</v>
      </c>
      <c r="AF41" s="4">
        <f>COUNTIFS(JMB_PBIs_C360_Todo!$K:$K,$AA$5,JMB_PBIs_C360_Todo!Z:Z,$AC$5,JMB_PBIs_C360_Todo!B:B,$AF$5,JMB_PBIs_C360_Todo!F:F,AA41)</f>
        <v>0</v>
      </c>
      <c r="AG41" s="4">
        <f>COUNTIFS(JMB_PBIs_C360_Todo!$K:$K,$AA$5,JMB_PBIs_C360_Todo!Z:Z,$AC$5,JMB_PBIs_C360_Todo!B:B,$AG$5,JMB_PBIs_C360_Todo!F:F,AA41)</f>
        <v>0</v>
      </c>
      <c r="AH41" s="4">
        <f>COUNTIFS(JMB_PBIs_C360_Todo!$K:$K,$AA$5,JMB_PBIs_C360_Todo!Z:Z,$AC$5,JMB_PBIs_C360_Todo!B:B,$AH$5,JMB_PBIs_C360_Todo!F:F,AA41)</f>
        <v>0</v>
      </c>
      <c r="AI41" s="4"/>
      <c r="AJ41" s="4">
        <f>COUNTIFS(JMB_PBIs_C360_Todo!$K:$K,$AA$5,JMB_PBIs_C360_Todo!Z:Z,$AI$5,JMB_PBIs_C360_Todo!B:B,$AJ$5,JMB_PBIs_C360_Todo!F:F,AA41)</f>
        <v>0</v>
      </c>
      <c r="AK41" s="4">
        <f>COUNTIFS(JMB_PBIs_C360_Todo!$K:$K,$AA$5,JMB_PBIs_C360_Todo!Z:Z,$AI$5,JMB_PBIs_C360_Todo!B:B,$AK$5,JMB_PBIs_C360_Todo!F:F,AA41)</f>
        <v>0</v>
      </c>
      <c r="AL41" s="4">
        <f>COUNTIFS(JMB_PBIs_C360_Todo!$K:$K,$AA$5,JMB_PBIs_C360_Todo!Z:Z,$AI$5,JMB_PBIs_C360_Todo!B:B,$AL$5,JMB_PBIs_C360_Todo!F:F,AA41)</f>
        <v>0</v>
      </c>
      <c r="AM41" s="4">
        <f>COUNTIFS(JMB_PBIs_C360_Todo!$K:$K,$AA$5,JMB_PBIs_C360_Todo!Z:Z,$AI$5,JMB_PBIs_C360_Todo!B:B,$AM$5,JMB_PBIs_C360_Todo!F:F,AA41)</f>
        <v>0</v>
      </c>
      <c r="AN41" s="4">
        <f>COUNTIFS(JMB_PBIs_C360_Todo!$K:$K,$AA$5,JMB_PBIs_C360_Todo!Z:Z,$AI$5,JMB_PBIs_C360_Todo!B:B,$AN$5,JMB_PBIs_C360_Todo!F:F,AA41)</f>
        <v>0</v>
      </c>
      <c r="AO41" s="4">
        <f t="shared" si="6"/>
        <v>0</v>
      </c>
      <c r="AP41" s="4">
        <f t="shared" si="7"/>
        <v>0</v>
      </c>
      <c r="AQ41" s="4">
        <f t="shared" si="8"/>
        <v>0</v>
      </c>
      <c r="AR41" s="4">
        <f t="shared" si="9"/>
        <v>0</v>
      </c>
      <c r="AS41" s="4">
        <f t="shared" si="10"/>
        <v>0</v>
      </c>
      <c r="AT41" s="4">
        <f t="shared" si="11"/>
        <v>0</v>
      </c>
    </row>
    <row r="42" spans="4:46" x14ac:dyDescent="0.25">
      <c r="D42" s="205"/>
      <c r="E42" t="s">
        <v>67</v>
      </c>
      <c r="F42" s="4"/>
      <c r="G42" s="4"/>
      <c r="H42" s="4">
        <f>COUNTIFS(JMB_PBIs_C360_Todo!$K:$K,$E$5,JMB_PBIs_C360_Todo!Z:Z,$G$5,JMB_PBIs_C360_Todo!B:B,$H$5,JMB_PBIs_C360_Todo!F:F,E42)</f>
        <v>0</v>
      </c>
      <c r="I42" s="4">
        <f>COUNTIFS(JMB_PBIs_C360_Todo!$K:$K,$E$5,JMB_PBIs_C360_Todo!Z:Z,$G$5,JMB_PBIs_C360_Todo!B:B,$I$5,JMB_PBIs_C360_Todo!F:F,E42)</f>
        <v>0</v>
      </c>
      <c r="J42" s="4">
        <f>COUNTIFS(JMB_PBIs_C360_Todo!$K:$K,$E$5,JMB_PBIs_C360_Todo!Z:Z,$G$5,JMB_PBIs_C360_Todo!B:B,$J$5,JMB_PBIs_C360_Todo!F:F,E42)</f>
        <v>0</v>
      </c>
      <c r="K42" s="4">
        <f>COUNTIFS(JMB_PBIs_C360_Todo!$K:$K,$E$5,JMB_PBIs_C360_Todo!Z:Z,$G$5,JMB_PBIs_C360_Todo!B:B,$K$5,JMB_PBIs_C360_Todo!F:F,E42)</f>
        <v>0</v>
      </c>
      <c r="L42" s="4">
        <f>COUNTIFS(JMB_PBIs_C360_Todo!$K:$K,$E$5,JMB_PBIs_C360_Todo!Z:Z,$G$5,JMB_PBIs_C360_Todo!B:B,$L$5,JMB_PBIs_C360_Todo!F:F,E42)</f>
        <v>0</v>
      </c>
      <c r="M42" s="4"/>
      <c r="N42" s="4">
        <f>COUNTIFS(JMB_PBIs_C360_Todo!$K:$K,$E$5,JMB_PBIs_C360_Todo!$Z:$Z,$M$5,JMB_PBIs_C360_Todo!$B:$B,$N$5,JMB_PBIs_C360_Todo!$F:$F,E42)</f>
        <v>0</v>
      </c>
      <c r="O42" s="4">
        <f>COUNTIFS(JMB_PBIs_C360_Todo!$K:$K,$E$5,JMB_PBIs_C360_Todo!$Z:$Z,$M$5,JMB_PBIs_C360_Todo!$B:$B,$O$5,JMB_PBIs_C360_Todo!$F:$F,E42)</f>
        <v>0</v>
      </c>
      <c r="P42" s="4">
        <f>COUNTIFS(JMB_PBIs_C360_Todo!$K:$K,$E$5,JMB_PBIs_C360_Todo!$Z:$Z,$M$5,JMB_PBIs_C360_Todo!$B:$B,$P$5,JMB_PBIs_C360_Todo!$F:$F,E42)</f>
        <v>0</v>
      </c>
      <c r="Q42" s="4">
        <f>COUNTIFS(JMB_PBIs_C360_Todo!$K:$K,$E$5,JMB_PBIs_C360_Todo!$Z:$Z,$M$5,JMB_PBIs_C360_Todo!$B:$B,$Q$5,JMB_PBIs_C360_Todo!$F:$F,E42)</f>
        <v>0</v>
      </c>
      <c r="R42" s="4">
        <f>COUNTIFS(JMB_PBIs_C360_Todo!$K:$K,$E$5,JMB_PBIs_C360_Todo!$Z:$Z,$M$5,JMB_PBIs_C360_Todo!$B:$B,$R$5,JMB_PBIs_C360_Todo!$F:$F,E42)</f>
        <v>0</v>
      </c>
      <c r="S42" s="4">
        <f t="shared" si="0"/>
        <v>0</v>
      </c>
      <c r="T42" s="4">
        <f t="shared" si="1"/>
        <v>0</v>
      </c>
      <c r="U42" s="4">
        <f t="shared" si="2"/>
        <v>0</v>
      </c>
      <c r="V42" s="4">
        <f t="shared" si="3"/>
        <v>0</v>
      </c>
      <c r="W42" s="4">
        <f t="shared" si="4"/>
        <v>0</v>
      </c>
      <c r="X42" s="4">
        <f t="shared" si="5"/>
        <v>0</v>
      </c>
      <c r="Y42" s="4"/>
      <c r="Z42" s="4"/>
      <c r="AA42" t="s">
        <v>3022</v>
      </c>
      <c r="AB42" s="4"/>
      <c r="AC42" s="4"/>
      <c r="AD42" s="4">
        <f>COUNTIFS(JMB_PBIs_C360_Todo!$K:$K,$AA$5,JMB_PBIs_C360_Todo!Z:Z,$AC$5,JMB_PBIs_C360_Todo!B:B,$AD$5,JMB_PBIs_C360_Todo!F:F,AA42)</f>
        <v>0</v>
      </c>
      <c r="AE42" s="4">
        <f>COUNTIFS(JMB_PBIs_C360_Todo!$K:$K,$AA$5,JMB_PBIs_C360_Todo!Z:Z,$AC$5,JMB_PBIs_C360_Todo!B:B,$AE$5,JMB_PBIs_C360_Todo!F:F,AA42)</f>
        <v>0</v>
      </c>
      <c r="AF42" s="4">
        <f>COUNTIFS(JMB_PBIs_C360_Todo!$K:$K,$AA$5,JMB_PBIs_C360_Todo!Z:Z,$AC$5,JMB_PBIs_C360_Todo!B:B,$AF$5,JMB_PBIs_C360_Todo!F:F,AA42)</f>
        <v>0</v>
      </c>
      <c r="AG42" s="4">
        <f>COUNTIFS(JMB_PBIs_C360_Todo!$K:$K,$AA$5,JMB_PBIs_C360_Todo!Z:Z,$AC$5,JMB_PBIs_C360_Todo!B:B,$AG$5,JMB_PBIs_C360_Todo!F:F,AA42)</f>
        <v>0</v>
      </c>
      <c r="AH42" s="4">
        <f>COUNTIFS(JMB_PBIs_C360_Todo!$K:$K,$AA$5,JMB_PBIs_C360_Todo!Z:Z,$AC$5,JMB_PBIs_C360_Todo!B:B,$AH$5,JMB_PBIs_C360_Todo!F:F,AA42)</f>
        <v>0</v>
      </c>
      <c r="AI42" s="4"/>
      <c r="AJ42" s="4">
        <f>COUNTIFS(JMB_PBIs_C360_Todo!$K:$K,$AA$5,JMB_PBIs_C360_Todo!Z:Z,$AI$5,JMB_PBIs_C360_Todo!B:B,$AJ$5,JMB_PBIs_C360_Todo!F:F,AA42)</f>
        <v>0</v>
      </c>
      <c r="AK42" s="4">
        <f>COUNTIFS(JMB_PBIs_C360_Todo!$K:$K,$AA$5,JMB_PBIs_C360_Todo!Z:Z,$AI$5,JMB_PBIs_C360_Todo!B:B,$AK$5,JMB_PBIs_C360_Todo!F:F,AA42)</f>
        <v>0</v>
      </c>
      <c r="AL42" s="4">
        <f>COUNTIFS(JMB_PBIs_C360_Todo!$K:$K,$AA$5,JMB_PBIs_C360_Todo!Z:Z,$AI$5,JMB_PBIs_C360_Todo!B:B,$AL$5,JMB_PBIs_C360_Todo!F:F,AA42)</f>
        <v>0</v>
      </c>
      <c r="AM42" s="4">
        <f>COUNTIFS(JMB_PBIs_C360_Todo!$K:$K,$AA$5,JMB_PBIs_C360_Todo!Z:Z,$AI$5,JMB_PBIs_C360_Todo!B:B,$AM$5,JMB_PBIs_C360_Todo!F:F,AA42)</f>
        <v>0</v>
      </c>
      <c r="AN42" s="4">
        <f>COUNTIFS(JMB_PBIs_C360_Todo!$K:$K,$AA$5,JMB_PBIs_C360_Todo!Z:Z,$AI$5,JMB_PBIs_C360_Todo!B:B,$AN$5,JMB_PBIs_C360_Todo!F:F,AA42)</f>
        <v>0</v>
      </c>
      <c r="AO42" s="4">
        <f t="shared" si="6"/>
        <v>0</v>
      </c>
      <c r="AP42" s="4">
        <f t="shared" si="7"/>
        <v>0</v>
      </c>
      <c r="AQ42" s="4">
        <f t="shared" si="8"/>
        <v>0</v>
      </c>
      <c r="AR42" s="4">
        <f t="shared" si="9"/>
        <v>0</v>
      </c>
      <c r="AS42" s="4">
        <f t="shared" si="10"/>
        <v>0</v>
      </c>
      <c r="AT42" s="4">
        <f t="shared" si="11"/>
        <v>0</v>
      </c>
    </row>
    <row r="43" spans="4:46" x14ac:dyDescent="0.25">
      <c r="D43" s="205"/>
      <c r="E43" t="s">
        <v>68</v>
      </c>
      <c r="F43" s="4"/>
      <c r="G43" s="4"/>
      <c r="H43" s="4">
        <f>COUNTIFS(JMB_PBIs_C360_Todo!$K:$K,$E$5,JMB_PBIs_C360_Todo!Z:Z,$G$5,JMB_PBIs_C360_Todo!B:B,$H$5,JMB_PBIs_C360_Todo!F:F,E43)</f>
        <v>0</v>
      </c>
      <c r="I43" s="4">
        <f>COUNTIFS(JMB_PBIs_C360_Todo!$K:$K,$E$5,JMB_PBIs_C360_Todo!Z:Z,$G$5,JMB_PBIs_C360_Todo!B:B,$I$5,JMB_PBIs_C360_Todo!F:F,E43)</f>
        <v>0</v>
      </c>
      <c r="J43" s="4">
        <f>COUNTIFS(JMB_PBIs_C360_Todo!$K:$K,$E$5,JMB_PBIs_C360_Todo!Z:Z,$G$5,JMB_PBIs_C360_Todo!B:B,$J$5,JMB_PBIs_C360_Todo!F:F,E43)</f>
        <v>0</v>
      </c>
      <c r="K43" s="4">
        <f>COUNTIFS(JMB_PBIs_C360_Todo!$K:$K,$E$5,JMB_PBIs_C360_Todo!Z:Z,$G$5,JMB_PBIs_C360_Todo!B:B,$K$5,JMB_PBIs_C360_Todo!F:F,E43)</f>
        <v>0</v>
      </c>
      <c r="L43" s="4">
        <f>COUNTIFS(JMB_PBIs_C360_Todo!$K:$K,$E$5,JMB_PBIs_C360_Todo!Z:Z,$G$5,JMB_PBIs_C360_Todo!B:B,$L$5,JMB_PBIs_C360_Todo!F:F,E43)</f>
        <v>0</v>
      </c>
      <c r="M43" s="4"/>
      <c r="N43" s="4">
        <f>COUNTIFS(JMB_PBIs_C360_Todo!$K:$K,$E$5,JMB_PBIs_C360_Todo!$Z:$Z,$M$5,JMB_PBIs_C360_Todo!$B:$B,$N$5,JMB_PBIs_C360_Todo!$F:$F,E43)</f>
        <v>0</v>
      </c>
      <c r="O43" s="4">
        <f>COUNTIFS(JMB_PBIs_C360_Todo!$K:$K,$E$5,JMB_PBIs_C360_Todo!$Z:$Z,$M$5,JMB_PBIs_C360_Todo!$B:$B,$O$5,JMB_PBIs_C360_Todo!$F:$F,E43)</f>
        <v>0</v>
      </c>
      <c r="P43" s="4">
        <f>COUNTIFS(JMB_PBIs_C360_Todo!$K:$K,$E$5,JMB_PBIs_C360_Todo!$Z:$Z,$M$5,JMB_PBIs_C360_Todo!$B:$B,$P$5,JMB_PBIs_C360_Todo!$F:$F,E43)</f>
        <v>0</v>
      </c>
      <c r="Q43" s="4">
        <f>COUNTIFS(JMB_PBIs_C360_Todo!$K:$K,$E$5,JMB_PBIs_C360_Todo!$Z:$Z,$M$5,JMB_PBIs_C360_Todo!$B:$B,$Q$5,JMB_PBIs_C360_Todo!$F:$F,E43)</f>
        <v>0</v>
      </c>
      <c r="R43" s="4">
        <f>COUNTIFS(JMB_PBIs_C360_Todo!$K:$K,$E$5,JMB_PBIs_C360_Todo!$Z:$Z,$M$5,JMB_PBIs_C360_Todo!$B:$B,$R$5,JMB_PBIs_C360_Todo!$F:$F,E43)</f>
        <v>0</v>
      </c>
      <c r="S43" s="4">
        <f t="shared" si="0"/>
        <v>0</v>
      </c>
      <c r="T43" s="4">
        <f t="shared" si="1"/>
        <v>0</v>
      </c>
      <c r="U43" s="4">
        <f t="shared" si="2"/>
        <v>0</v>
      </c>
      <c r="V43" s="4">
        <f t="shared" si="3"/>
        <v>0</v>
      </c>
      <c r="W43" s="4">
        <f t="shared" si="4"/>
        <v>0</v>
      </c>
      <c r="X43" s="4">
        <f t="shared" si="5"/>
        <v>0</v>
      </c>
      <c r="Y43" s="4"/>
      <c r="Z43" s="4"/>
      <c r="AA43" t="s">
        <v>3023</v>
      </c>
      <c r="AB43" s="4"/>
      <c r="AC43" s="4"/>
      <c r="AD43" s="4">
        <f>COUNTIFS(JMB_PBIs_C360_Todo!$K:$K,$AA$5,JMB_PBIs_C360_Todo!Z:Z,$AC$5,JMB_PBIs_C360_Todo!B:B,$AD$5,JMB_PBIs_C360_Todo!F:F,AA43)</f>
        <v>0</v>
      </c>
      <c r="AE43" s="4">
        <f>COUNTIFS(JMB_PBIs_C360_Todo!$K:$K,$AA$5,JMB_PBIs_C360_Todo!Z:Z,$AC$5,JMB_PBIs_C360_Todo!B:B,$AE$5,JMB_PBIs_C360_Todo!F:F,AA43)</f>
        <v>0</v>
      </c>
      <c r="AF43" s="4">
        <f>COUNTIFS(JMB_PBIs_C360_Todo!$K:$K,$AA$5,JMB_PBIs_C360_Todo!Z:Z,$AC$5,JMB_PBIs_C360_Todo!B:B,$AF$5,JMB_PBIs_C360_Todo!F:F,AA43)</f>
        <v>0</v>
      </c>
      <c r="AG43" s="4">
        <f>COUNTIFS(JMB_PBIs_C360_Todo!$K:$K,$AA$5,JMB_PBIs_C360_Todo!Z:Z,$AC$5,JMB_PBIs_C360_Todo!B:B,$AG$5,JMB_PBIs_C360_Todo!F:F,AA43)</f>
        <v>0</v>
      </c>
      <c r="AH43" s="4">
        <f>COUNTIFS(JMB_PBIs_C360_Todo!$K:$K,$AA$5,JMB_PBIs_C360_Todo!Z:Z,$AC$5,JMB_PBIs_C360_Todo!B:B,$AH$5,JMB_PBIs_C360_Todo!F:F,AA43)</f>
        <v>0</v>
      </c>
      <c r="AI43" s="4"/>
      <c r="AJ43" s="4">
        <f>COUNTIFS(JMB_PBIs_C360_Todo!$K:$K,$AA$5,JMB_PBIs_C360_Todo!Z:Z,$AI$5,JMB_PBIs_C360_Todo!B:B,$AJ$5,JMB_PBIs_C360_Todo!F:F,AA43)</f>
        <v>0</v>
      </c>
      <c r="AK43" s="4">
        <f>COUNTIFS(JMB_PBIs_C360_Todo!$K:$K,$AA$5,JMB_PBIs_C360_Todo!Z:Z,$AI$5,JMB_PBIs_C360_Todo!B:B,$AK$5,JMB_PBIs_C360_Todo!F:F,AA43)</f>
        <v>0</v>
      </c>
      <c r="AL43" s="4">
        <f>COUNTIFS(JMB_PBIs_C360_Todo!$K:$K,$AA$5,JMB_PBIs_C360_Todo!Z:Z,$AI$5,JMB_PBIs_C360_Todo!B:B,$AL$5,JMB_PBIs_C360_Todo!F:F,AA43)</f>
        <v>0</v>
      </c>
      <c r="AM43" s="4">
        <f>COUNTIFS(JMB_PBIs_C360_Todo!$K:$K,$AA$5,JMB_PBIs_C360_Todo!Z:Z,$AI$5,JMB_PBIs_C360_Todo!B:B,$AM$5,JMB_PBIs_C360_Todo!F:F,AA43)</f>
        <v>0</v>
      </c>
      <c r="AN43" s="4">
        <f>COUNTIFS(JMB_PBIs_C360_Todo!$K:$K,$AA$5,JMB_PBIs_C360_Todo!Z:Z,$AI$5,JMB_PBIs_C360_Todo!B:B,$AN$5,JMB_PBIs_C360_Todo!F:F,AA43)</f>
        <v>0</v>
      </c>
      <c r="AO43" s="4">
        <f t="shared" si="6"/>
        <v>0</v>
      </c>
      <c r="AP43" s="4">
        <f t="shared" si="7"/>
        <v>0</v>
      </c>
      <c r="AQ43" s="4">
        <f t="shared" si="8"/>
        <v>0</v>
      </c>
      <c r="AR43" s="4">
        <f t="shared" si="9"/>
        <v>0</v>
      </c>
      <c r="AS43" s="4">
        <f t="shared" si="10"/>
        <v>0</v>
      </c>
      <c r="AT43" s="4">
        <f t="shared" si="11"/>
        <v>0</v>
      </c>
    </row>
    <row r="44" spans="4:46" x14ac:dyDescent="0.25">
      <c r="D44" s="205"/>
      <c r="E44" t="s">
        <v>70</v>
      </c>
      <c r="F44" s="4"/>
      <c r="G44" s="4"/>
      <c r="H44" s="4">
        <f>COUNTIFS(JMB_PBIs_C360_Todo!$K:$K,$E$5,JMB_PBIs_C360_Todo!Z:Z,$G$5,JMB_PBIs_C360_Todo!B:B,$H$5,JMB_PBIs_C360_Todo!F:F,E44)</f>
        <v>0</v>
      </c>
      <c r="I44" s="4">
        <f>COUNTIFS(JMB_PBIs_C360_Todo!$K:$K,$E$5,JMB_PBIs_C360_Todo!Z:Z,$G$5,JMB_PBIs_C360_Todo!B:B,$I$5,JMB_PBIs_C360_Todo!F:F,E44)</f>
        <v>0</v>
      </c>
      <c r="J44" s="4">
        <f>COUNTIFS(JMB_PBIs_C360_Todo!$K:$K,$E$5,JMB_PBIs_C360_Todo!Z:Z,$G$5,JMB_PBIs_C360_Todo!B:B,$J$5,JMB_PBIs_C360_Todo!F:F,E44)</f>
        <v>0</v>
      </c>
      <c r="K44" s="4">
        <f>COUNTIFS(JMB_PBIs_C360_Todo!$K:$K,$E$5,JMB_PBIs_C360_Todo!Z:Z,$G$5,JMB_PBIs_C360_Todo!B:B,$K$5,JMB_PBIs_C360_Todo!F:F,E44)</f>
        <v>0</v>
      </c>
      <c r="L44" s="4">
        <f>COUNTIFS(JMB_PBIs_C360_Todo!$K:$K,$E$5,JMB_PBIs_C360_Todo!Z:Z,$G$5,JMB_PBIs_C360_Todo!B:B,$L$5,JMB_PBIs_C360_Todo!F:F,E44)</f>
        <v>0</v>
      </c>
      <c r="M44" s="4"/>
      <c r="N44" s="4">
        <f>COUNTIFS(JMB_PBIs_C360_Todo!$K:$K,$E$5,JMB_PBIs_C360_Todo!$Z:$Z,$M$5,JMB_PBIs_C360_Todo!$B:$B,$N$5,JMB_PBIs_C360_Todo!$F:$F,E44)</f>
        <v>0</v>
      </c>
      <c r="O44" s="4">
        <f>COUNTIFS(JMB_PBIs_C360_Todo!$K:$K,$E$5,JMB_PBIs_C360_Todo!$Z:$Z,$M$5,JMB_PBIs_C360_Todo!$B:$B,$O$5,JMB_PBIs_C360_Todo!$F:$F,E44)</f>
        <v>0</v>
      </c>
      <c r="P44" s="4">
        <f>COUNTIFS(JMB_PBIs_C360_Todo!$K:$K,$E$5,JMB_PBIs_C360_Todo!$Z:$Z,$M$5,JMB_PBIs_C360_Todo!$B:$B,$P$5,JMB_PBIs_C360_Todo!$F:$F,E44)</f>
        <v>0</v>
      </c>
      <c r="Q44" s="4">
        <f>COUNTIFS(JMB_PBIs_C360_Todo!$K:$K,$E$5,JMB_PBIs_C360_Todo!$Z:$Z,$M$5,JMB_PBIs_C360_Todo!$B:$B,$Q$5,JMB_PBIs_C360_Todo!$F:$F,E44)</f>
        <v>0</v>
      </c>
      <c r="R44" s="4">
        <f>COUNTIFS(JMB_PBIs_C360_Todo!$K:$K,$E$5,JMB_PBIs_C360_Todo!$Z:$Z,$M$5,JMB_PBIs_C360_Todo!$B:$B,$R$5,JMB_PBIs_C360_Todo!$F:$F,E44)</f>
        <v>0</v>
      </c>
      <c r="S44" s="4">
        <f t="shared" si="0"/>
        <v>0</v>
      </c>
      <c r="T44" s="4">
        <f t="shared" si="1"/>
        <v>0</v>
      </c>
      <c r="U44" s="4">
        <f t="shared" si="2"/>
        <v>0</v>
      </c>
      <c r="V44" s="4">
        <f t="shared" si="3"/>
        <v>0</v>
      </c>
      <c r="W44" s="4">
        <f t="shared" si="4"/>
        <v>0</v>
      </c>
      <c r="X44" s="4">
        <f t="shared" si="5"/>
        <v>0</v>
      </c>
      <c r="Y44" s="4"/>
      <c r="Z44" s="4"/>
      <c r="AA44" t="s">
        <v>3024</v>
      </c>
      <c r="AB44" s="4"/>
      <c r="AC44" s="4"/>
      <c r="AD44" s="4">
        <f>COUNTIFS(JMB_PBIs_C360_Todo!$K:$K,$AA$5,JMB_PBIs_C360_Todo!Z:Z,$AC$5,JMB_PBIs_C360_Todo!B:B,$AD$5,JMB_PBIs_C360_Todo!F:F,AA44)</f>
        <v>0</v>
      </c>
      <c r="AE44" s="4">
        <f>COUNTIFS(JMB_PBIs_C360_Todo!$K:$K,$AA$5,JMB_PBIs_C360_Todo!Z:Z,$AC$5,JMB_PBIs_C360_Todo!B:B,$AE$5,JMB_PBIs_C360_Todo!F:F,AA44)</f>
        <v>0</v>
      </c>
      <c r="AF44" s="4">
        <f>COUNTIFS(JMB_PBIs_C360_Todo!$K:$K,$AA$5,JMB_PBIs_C360_Todo!Z:Z,$AC$5,JMB_PBIs_C360_Todo!B:B,$AF$5,JMB_PBIs_C360_Todo!F:F,AA44)</f>
        <v>0</v>
      </c>
      <c r="AG44" s="4">
        <f>COUNTIFS(JMB_PBIs_C360_Todo!$K:$K,$AA$5,JMB_PBIs_C360_Todo!Z:Z,$AC$5,JMB_PBIs_C360_Todo!B:B,$AG$5,JMB_PBIs_C360_Todo!F:F,AA44)</f>
        <v>0</v>
      </c>
      <c r="AH44" s="4">
        <f>COUNTIFS(JMB_PBIs_C360_Todo!$K:$K,$AA$5,JMB_PBIs_C360_Todo!Z:Z,$AC$5,JMB_PBIs_C360_Todo!B:B,$AH$5,JMB_PBIs_C360_Todo!F:F,AA44)</f>
        <v>0</v>
      </c>
      <c r="AI44" s="4"/>
      <c r="AJ44" s="4">
        <f>COUNTIFS(JMB_PBIs_C360_Todo!$K:$K,$AA$5,JMB_PBIs_C360_Todo!Z:Z,$AI$5,JMB_PBIs_C360_Todo!B:B,$AJ$5,JMB_PBIs_C360_Todo!F:F,AA44)</f>
        <v>0</v>
      </c>
      <c r="AK44" s="4">
        <f>COUNTIFS(JMB_PBIs_C360_Todo!$K:$K,$AA$5,JMB_PBIs_C360_Todo!Z:Z,$AI$5,JMB_PBIs_C360_Todo!B:B,$AK$5,JMB_PBIs_C360_Todo!F:F,AA44)</f>
        <v>0</v>
      </c>
      <c r="AL44" s="4">
        <f>COUNTIFS(JMB_PBIs_C360_Todo!$K:$K,$AA$5,JMB_PBIs_C360_Todo!Z:Z,$AI$5,JMB_PBIs_C360_Todo!B:B,$AL$5,JMB_PBIs_C360_Todo!F:F,AA44)</f>
        <v>0</v>
      </c>
      <c r="AM44" s="4">
        <f>COUNTIFS(JMB_PBIs_C360_Todo!$K:$K,$AA$5,JMB_PBIs_C360_Todo!Z:Z,$AI$5,JMB_PBIs_C360_Todo!B:B,$AM$5,JMB_PBIs_C360_Todo!F:F,AA44)</f>
        <v>0</v>
      </c>
      <c r="AN44" s="4">
        <f>COUNTIFS(JMB_PBIs_C360_Todo!$K:$K,$AA$5,JMB_PBIs_C360_Todo!Z:Z,$AI$5,JMB_PBIs_C360_Todo!B:B,$AN$5,JMB_PBIs_C360_Todo!F:F,AA44)</f>
        <v>0</v>
      </c>
      <c r="AO44" s="4">
        <f t="shared" si="6"/>
        <v>0</v>
      </c>
      <c r="AP44" s="4">
        <f t="shared" si="7"/>
        <v>0</v>
      </c>
      <c r="AQ44" s="4">
        <f t="shared" si="8"/>
        <v>0</v>
      </c>
      <c r="AR44" s="4">
        <f t="shared" si="9"/>
        <v>0</v>
      </c>
      <c r="AS44" s="4">
        <f t="shared" si="10"/>
        <v>0</v>
      </c>
      <c r="AT44" s="4">
        <f t="shared" si="11"/>
        <v>0</v>
      </c>
    </row>
    <row r="45" spans="4:46" x14ac:dyDescent="0.25">
      <c r="D45" s="205"/>
      <c r="E45" t="s">
        <v>71</v>
      </c>
      <c r="F45" s="4"/>
      <c r="G45" s="4"/>
      <c r="H45" s="4">
        <f>COUNTIFS(JMB_PBIs_C360_Todo!$K:$K,$E$5,JMB_PBIs_C360_Todo!Z:Z,$G$5,JMB_PBIs_C360_Todo!B:B,$H$5,JMB_PBIs_C360_Todo!F:F,E45)</f>
        <v>0</v>
      </c>
      <c r="I45" s="4">
        <f>COUNTIFS(JMB_PBIs_C360_Todo!$K:$K,$E$5,JMB_PBIs_C360_Todo!Z:Z,$G$5,JMB_PBIs_C360_Todo!B:B,$I$5,JMB_PBIs_C360_Todo!F:F,E45)</f>
        <v>0</v>
      </c>
      <c r="J45" s="4">
        <f>COUNTIFS(JMB_PBIs_C360_Todo!$K:$K,$E$5,JMB_PBIs_C360_Todo!Z:Z,$G$5,JMB_PBIs_C360_Todo!B:B,$J$5,JMB_PBIs_C360_Todo!F:F,E45)</f>
        <v>0</v>
      </c>
      <c r="K45" s="4">
        <f>COUNTIFS(JMB_PBIs_C360_Todo!$K:$K,$E$5,JMB_PBIs_C360_Todo!Z:Z,$G$5,JMB_PBIs_C360_Todo!B:B,$K$5,JMB_PBIs_C360_Todo!F:F,E45)</f>
        <v>0</v>
      </c>
      <c r="L45" s="4">
        <f>COUNTIFS(JMB_PBIs_C360_Todo!$K:$K,$E$5,JMB_PBIs_C360_Todo!Z:Z,$G$5,JMB_PBIs_C360_Todo!B:B,$L$5,JMB_PBIs_C360_Todo!F:F,E45)</f>
        <v>0</v>
      </c>
      <c r="M45" s="4"/>
      <c r="N45" s="4">
        <f>COUNTIFS(JMB_PBIs_C360_Todo!$K:$K,$E$5,JMB_PBIs_C360_Todo!$Z:$Z,$M$5,JMB_PBIs_C360_Todo!$B:$B,$N$5,JMB_PBIs_C360_Todo!$F:$F,E45)</f>
        <v>0</v>
      </c>
      <c r="O45" s="4">
        <f>COUNTIFS(JMB_PBIs_C360_Todo!$K:$K,$E$5,JMB_PBIs_C360_Todo!$Z:$Z,$M$5,JMB_PBIs_C360_Todo!$B:$B,$O$5,JMB_PBIs_C360_Todo!$F:$F,E45)</f>
        <v>0</v>
      </c>
      <c r="P45" s="4">
        <f>COUNTIFS(JMB_PBIs_C360_Todo!$K:$K,$E$5,JMB_PBIs_C360_Todo!$Z:$Z,$M$5,JMB_PBIs_C360_Todo!$B:$B,$P$5,JMB_PBIs_C360_Todo!$F:$F,E45)</f>
        <v>0</v>
      </c>
      <c r="Q45" s="4">
        <f>COUNTIFS(JMB_PBIs_C360_Todo!$K:$K,$E$5,JMB_PBIs_C360_Todo!$Z:$Z,$M$5,JMB_PBIs_C360_Todo!$B:$B,$Q$5,JMB_PBIs_C360_Todo!$F:$F,E45)</f>
        <v>0</v>
      </c>
      <c r="R45" s="4">
        <f>COUNTIFS(JMB_PBIs_C360_Todo!$K:$K,$E$5,JMB_PBIs_C360_Todo!$Z:$Z,$M$5,JMB_PBIs_C360_Todo!$B:$B,$R$5,JMB_PBIs_C360_Todo!$F:$F,E45)</f>
        <v>0</v>
      </c>
      <c r="S45" s="4">
        <f t="shared" si="0"/>
        <v>0</v>
      </c>
      <c r="T45" s="4">
        <f t="shared" si="1"/>
        <v>0</v>
      </c>
      <c r="U45" s="4">
        <f t="shared" si="2"/>
        <v>0</v>
      </c>
      <c r="V45" s="4">
        <f t="shared" si="3"/>
        <v>0</v>
      </c>
      <c r="W45" s="4">
        <f t="shared" si="4"/>
        <v>0</v>
      </c>
      <c r="X45" s="4">
        <f t="shared" si="5"/>
        <v>0</v>
      </c>
      <c r="Y45" s="4"/>
      <c r="Z45" s="4"/>
      <c r="AA45" t="s">
        <v>3025</v>
      </c>
      <c r="AB45" s="4"/>
      <c r="AC45" s="4"/>
      <c r="AD45" s="4">
        <f>COUNTIFS(JMB_PBIs_C360_Todo!$K:$K,$AA$5,JMB_PBIs_C360_Todo!Z:Z,$AC$5,JMB_PBIs_C360_Todo!B:B,$AD$5,JMB_PBIs_C360_Todo!F:F,AA45)</f>
        <v>0</v>
      </c>
      <c r="AE45" s="4">
        <f>COUNTIFS(JMB_PBIs_C360_Todo!$K:$K,$AA$5,JMB_PBIs_C360_Todo!Z:Z,$AC$5,JMB_PBIs_C360_Todo!B:B,$AE$5,JMB_PBIs_C360_Todo!F:F,AA45)</f>
        <v>0</v>
      </c>
      <c r="AF45" s="4">
        <f>COUNTIFS(JMB_PBIs_C360_Todo!$K:$K,$AA$5,JMB_PBIs_C360_Todo!Z:Z,$AC$5,JMB_PBIs_C360_Todo!B:B,$AF$5,JMB_PBIs_C360_Todo!F:F,AA45)</f>
        <v>0</v>
      </c>
      <c r="AG45" s="4">
        <f>COUNTIFS(JMB_PBIs_C360_Todo!$K:$K,$AA$5,JMB_PBIs_C360_Todo!Z:Z,$AC$5,JMB_PBIs_C360_Todo!B:B,$AG$5,JMB_PBIs_C360_Todo!F:F,AA45)</f>
        <v>0</v>
      </c>
      <c r="AH45" s="4">
        <f>COUNTIFS(JMB_PBIs_C360_Todo!$K:$K,$AA$5,JMB_PBIs_C360_Todo!Z:Z,$AC$5,JMB_PBIs_C360_Todo!B:B,$AH$5,JMB_PBIs_C360_Todo!F:F,AA45)</f>
        <v>0</v>
      </c>
      <c r="AI45" s="4"/>
      <c r="AJ45" s="4">
        <f>COUNTIFS(JMB_PBIs_C360_Todo!$K:$K,$AA$5,JMB_PBIs_C360_Todo!Z:Z,$AI$5,JMB_PBIs_C360_Todo!B:B,$AJ$5,JMB_PBIs_C360_Todo!F:F,AA45)</f>
        <v>0</v>
      </c>
      <c r="AK45" s="4">
        <f>COUNTIFS(JMB_PBIs_C360_Todo!$K:$K,$AA$5,JMB_PBIs_C360_Todo!Z:Z,$AI$5,JMB_PBIs_C360_Todo!B:B,$AK$5,JMB_PBIs_C360_Todo!F:F,AA45)</f>
        <v>0</v>
      </c>
      <c r="AL45" s="4">
        <f>COUNTIFS(JMB_PBIs_C360_Todo!$K:$K,$AA$5,JMB_PBIs_C360_Todo!Z:Z,$AI$5,JMB_PBIs_C360_Todo!B:B,$AL$5,JMB_PBIs_C360_Todo!F:F,AA45)</f>
        <v>0</v>
      </c>
      <c r="AM45" s="4">
        <f>COUNTIFS(JMB_PBIs_C360_Todo!$K:$K,$AA$5,JMB_PBIs_C360_Todo!Z:Z,$AI$5,JMB_PBIs_C360_Todo!B:B,$AM$5,JMB_PBIs_C360_Todo!F:F,AA45)</f>
        <v>0</v>
      </c>
      <c r="AN45" s="4">
        <f>COUNTIFS(JMB_PBIs_C360_Todo!$K:$K,$AA$5,JMB_PBIs_C360_Todo!Z:Z,$AI$5,JMB_PBIs_C360_Todo!B:B,$AN$5,JMB_PBIs_C360_Todo!F:F,AA45)</f>
        <v>0</v>
      </c>
      <c r="AO45" s="4">
        <f t="shared" si="6"/>
        <v>0</v>
      </c>
      <c r="AP45" s="4">
        <f t="shared" si="7"/>
        <v>0</v>
      </c>
      <c r="AQ45" s="4">
        <f t="shared" si="8"/>
        <v>0</v>
      </c>
      <c r="AR45" s="4">
        <f t="shared" si="9"/>
        <v>0</v>
      </c>
      <c r="AS45" s="4">
        <f t="shared" si="10"/>
        <v>0</v>
      </c>
      <c r="AT45" s="4">
        <f t="shared" si="11"/>
        <v>0</v>
      </c>
    </row>
    <row r="46" spans="4:46" x14ac:dyDescent="0.25">
      <c r="D46" s="205"/>
      <c r="E46" t="s">
        <v>72</v>
      </c>
      <c r="F46" s="4"/>
      <c r="G46" s="4"/>
      <c r="H46" s="4">
        <f>COUNTIFS(JMB_PBIs_C360_Todo!$K:$K,$E$5,JMB_PBIs_C360_Todo!Z:Z,$G$5,JMB_PBIs_C360_Todo!B:B,$H$5,JMB_PBIs_C360_Todo!F:F,E46)</f>
        <v>0</v>
      </c>
      <c r="I46" s="4">
        <f>COUNTIFS(JMB_PBIs_C360_Todo!$K:$K,$E$5,JMB_PBIs_C360_Todo!Z:Z,$G$5,JMB_PBIs_C360_Todo!B:B,$I$5,JMB_PBIs_C360_Todo!F:F,E46)</f>
        <v>0</v>
      </c>
      <c r="J46" s="4">
        <f>COUNTIFS(JMB_PBIs_C360_Todo!$K:$K,$E$5,JMB_PBIs_C360_Todo!Z:Z,$G$5,JMB_PBIs_C360_Todo!B:B,$J$5,JMB_PBIs_C360_Todo!F:F,E46)</f>
        <v>0</v>
      </c>
      <c r="K46" s="4">
        <f>COUNTIFS(JMB_PBIs_C360_Todo!$K:$K,$E$5,JMB_PBIs_C360_Todo!Z:Z,$G$5,JMB_PBIs_C360_Todo!B:B,$K$5,JMB_PBIs_C360_Todo!F:F,E46)</f>
        <v>0</v>
      </c>
      <c r="L46" s="4">
        <f>COUNTIFS(JMB_PBIs_C360_Todo!$K:$K,$E$5,JMB_PBIs_C360_Todo!Z:Z,$G$5,JMB_PBIs_C360_Todo!B:B,$L$5,JMB_PBIs_C360_Todo!F:F,E46)</f>
        <v>0</v>
      </c>
      <c r="M46" s="4"/>
      <c r="N46" s="4">
        <f>COUNTIFS(JMB_PBIs_C360_Todo!$K:$K,$E$5,JMB_PBIs_C360_Todo!$Z:$Z,$M$5,JMB_PBIs_C360_Todo!$B:$B,$N$5,JMB_PBIs_C360_Todo!$F:$F,E46)</f>
        <v>0</v>
      </c>
      <c r="O46" s="4">
        <f>COUNTIFS(JMB_PBIs_C360_Todo!$K:$K,$E$5,JMB_PBIs_C360_Todo!$Z:$Z,$M$5,JMB_PBIs_C360_Todo!$B:$B,$O$5,JMB_PBIs_C360_Todo!$F:$F,E46)</f>
        <v>0</v>
      </c>
      <c r="P46" s="4">
        <f>COUNTIFS(JMB_PBIs_C360_Todo!$K:$K,$E$5,JMB_PBIs_C360_Todo!$Z:$Z,$M$5,JMB_PBIs_C360_Todo!$B:$B,$P$5,JMB_PBIs_C360_Todo!$F:$F,E46)</f>
        <v>0</v>
      </c>
      <c r="Q46" s="4">
        <f>COUNTIFS(JMB_PBIs_C360_Todo!$K:$K,$E$5,JMB_PBIs_C360_Todo!$Z:$Z,$M$5,JMB_PBIs_C360_Todo!$B:$B,$Q$5,JMB_PBIs_C360_Todo!$F:$F,E46)</f>
        <v>0</v>
      </c>
      <c r="R46" s="4">
        <f>COUNTIFS(JMB_PBIs_C360_Todo!$K:$K,$E$5,JMB_PBIs_C360_Todo!$Z:$Z,$M$5,JMB_PBIs_C360_Todo!$B:$B,$R$5,JMB_PBIs_C360_Todo!$F:$F,E46)</f>
        <v>0</v>
      </c>
      <c r="S46" s="4">
        <f t="shared" si="0"/>
        <v>0</v>
      </c>
      <c r="T46" s="4">
        <f t="shared" si="1"/>
        <v>0</v>
      </c>
      <c r="U46" s="4">
        <f t="shared" si="2"/>
        <v>0</v>
      </c>
      <c r="V46" s="4">
        <f t="shared" si="3"/>
        <v>0</v>
      </c>
      <c r="W46" s="4">
        <f t="shared" si="4"/>
        <v>0</v>
      </c>
      <c r="X46" s="4">
        <f t="shared" si="5"/>
        <v>0</v>
      </c>
      <c r="Y46" s="4"/>
      <c r="Z46" s="4"/>
      <c r="AA46" t="s">
        <v>3026</v>
      </c>
      <c r="AB46" s="4"/>
      <c r="AC46" s="4"/>
      <c r="AD46" s="4">
        <f>COUNTIFS(JMB_PBIs_C360_Todo!$K:$K,$AA$5,JMB_PBIs_C360_Todo!Z:Z,$AC$5,JMB_PBIs_C360_Todo!B:B,$AD$5,JMB_PBIs_C360_Todo!F:F,AA46)</f>
        <v>0</v>
      </c>
      <c r="AE46" s="4">
        <f>COUNTIFS(JMB_PBIs_C360_Todo!$K:$K,$AA$5,JMB_PBIs_C360_Todo!Z:Z,$AC$5,JMB_PBIs_C360_Todo!B:B,$AE$5,JMB_PBIs_C360_Todo!F:F,AA46)</f>
        <v>0</v>
      </c>
      <c r="AF46" s="4">
        <f>COUNTIFS(JMB_PBIs_C360_Todo!$K:$K,$AA$5,JMB_PBIs_C360_Todo!Z:Z,$AC$5,JMB_PBIs_C360_Todo!B:B,$AF$5,JMB_PBIs_C360_Todo!F:F,AA46)</f>
        <v>0</v>
      </c>
      <c r="AG46" s="4">
        <f>COUNTIFS(JMB_PBIs_C360_Todo!$K:$K,$AA$5,JMB_PBIs_C360_Todo!Z:Z,$AC$5,JMB_PBIs_C360_Todo!B:B,$AG$5,JMB_PBIs_C360_Todo!F:F,AA46)</f>
        <v>0</v>
      </c>
      <c r="AH46" s="4">
        <f>COUNTIFS(JMB_PBIs_C360_Todo!$K:$K,$AA$5,JMB_PBIs_C360_Todo!Z:Z,$AC$5,JMB_PBIs_C360_Todo!B:B,$AH$5,JMB_PBIs_C360_Todo!F:F,AA46)</f>
        <v>0</v>
      </c>
      <c r="AI46" s="4"/>
      <c r="AJ46" s="4">
        <f>COUNTIFS(JMB_PBIs_C360_Todo!$K:$K,$AA$5,JMB_PBIs_C360_Todo!Z:Z,$AI$5,JMB_PBIs_C360_Todo!B:B,$AJ$5,JMB_PBIs_C360_Todo!F:F,AA46)</f>
        <v>0</v>
      </c>
      <c r="AK46" s="4">
        <f>COUNTIFS(JMB_PBIs_C360_Todo!$K:$K,$AA$5,JMB_PBIs_C360_Todo!Z:Z,$AI$5,JMB_PBIs_C360_Todo!B:B,$AK$5,JMB_PBIs_C360_Todo!F:F,AA46)</f>
        <v>0</v>
      </c>
      <c r="AL46" s="4">
        <f>COUNTIFS(JMB_PBIs_C360_Todo!$K:$K,$AA$5,JMB_PBIs_C360_Todo!Z:Z,$AI$5,JMB_PBIs_C360_Todo!B:B,$AL$5,JMB_PBIs_C360_Todo!F:F,AA46)</f>
        <v>0</v>
      </c>
      <c r="AM46" s="4">
        <f>COUNTIFS(JMB_PBIs_C360_Todo!$K:$K,$AA$5,JMB_PBIs_C360_Todo!Z:Z,$AI$5,JMB_PBIs_C360_Todo!B:B,$AM$5,JMB_PBIs_C360_Todo!F:F,AA46)</f>
        <v>0</v>
      </c>
      <c r="AN46" s="4">
        <f>COUNTIFS(JMB_PBIs_C360_Todo!$K:$K,$AA$5,JMB_PBIs_C360_Todo!Z:Z,$AI$5,JMB_PBIs_C360_Todo!B:B,$AN$5,JMB_PBIs_C360_Todo!F:F,AA46)</f>
        <v>0</v>
      </c>
      <c r="AO46" s="4">
        <f t="shared" si="6"/>
        <v>0</v>
      </c>
      <c r="AP46" s="4">
        <f t="shared" si="7"/>
        <v>0</v>
      </c>
      <c r="AQ46" s="4">
        <f t="shared" si="8"/>
        <v>0</v>
      </c>
      <c r="AR46" s="4">
        <f t="shared" si="9"/>
        <v>0</v>
      </c>
      <c r="AS46" s="4">
        <f t="shared" si="10"/>
        <v>0</v>
      </c>
      <c r="AT46" s="4">
        <f t="shared" si="11"/>
        <v>0</v>
      </c>
    </row>
    <row r="47" spans="4:46" x14ac:dyDescent="0.25">
      <c r="D47" s="205"/>
      <c r="E47" t="s">
        <v>74</v>
      </c>
      <c r="F47" s="4"/>
      <c r="G47" s="4"/>
      <c r="H47" s="4">
        <f>COUNTIFS(JMB_PBIs_C360_Todo!$K:$K,$E$5,JMB_PBIs_C360_Todo!Z:Z,$G$5,JMB_PBIs_C360_Todo!B:B,$H$5,JMB_PBIs_C360_Todo!F:F,E47)</f>
        <v>0</v>
      </c>
      <c r="I47" s="4">
        <f>COUNTIFS(JMB_PBIs_C360_Todo!$K:$K,$E$5,JMB_PBIs_C360_Todo!Z:Z,$G$5,JMB_PBIs_C360_Todo!B:B,$I$5,JMB_PBIs_C360_Todo!F:F,E47)</f>
        <v>0</v>
      </c>
      <c r="J47" s="4">
        <f>COUNTIFS(JMB_PBIs_C360_Todo!$K:$K,$E$5,JMB_PBIs_C360_Todo!Z:Z,$G$5,JMB_PBIs_C360_Todo!B:B,$J$5,JMB_PBIs_C360_Todo!F:F,E47)</f>
        <v>0</v>
      </c>
      <c r="K47" s="4">
        <f>COUNTIFS(JMB_PBIs_C360_Todo!$K:$K,$E$5,JMB_PBIs_C360_Todo!Z:Z,$G$5,JMB_PBIs_C360_Todo!B:B,$K$5,JMB_PBIs_C360_Todo!F:F,E47)</f>
        <v>0</v>
      </c>
      <c r="L47" s="4">
        <f>COUNTIFS(JMB_PBIs_C360_Todo!$K:$K,$E$5,JMB_PBIs_C360_Todo!Z:Z,$G$5,JMB_PBIs_C360_Todo!B:B,$L$5,JMB_PBIs_C360_Todo!F:F,E47)</f>
        <v>0</v>
      </c>
      <c r="M47" s="4"/>
      <c r="N47" s="4">
        <f>COUNTIFS(JMB_PBIs_C360_Todo!$K:$K,$E$5,JMB_PBIs_C360_Todo!$Z:$Z,$M$5,JMB_PBIs_C360_Todo!$B:$B,$N$5,JMB_PBIs_C360_Todo!$F:$F,E47)</f>
        <v>0</v>
      </c>
      <c r="O47" s="4">
        <f>COUNTIFS(JMB_PBIs_C360_Todo!$K:$K,$E$5,JMB_PBIs_C360_Todo!$Z:$Z,$M$5,JMB_PBIs_C360_Todo!$B:$B,$O$5,JMB_PBIs_C360_Todo!$F:$F,E47)</f>
        <v>0</v>
      </c>
      <c r="P47" s="4">
        <f>COUNTIFS(JMB_PBIs_C360_Todo!$K:$K,$E$5,JMB_PBIs_C360_Todo!$Z:$Z,$M$5,JMB_PBIs_C360_Todo!$B:$B,$P$5,JMB_PBIs_C360_Todo!$F:$F,E47)</f>
        <v>0</v>
      </c>
      <c r="Q47" s="4">
        <f>COUNTIFS(JMB_PBIs_C360_Todo!$K:$K,$E$5,JMB_PBIs_C360_Todo!$Z:$Z,$M$5,JMB_PBIs_C360_Todo!$B:$B,$Q$5,JMB_PBIs_C360_Todo!$F:$F,E47)</f>
        <v>0</v>
      </c>
      <c r="R47" s="4">
        <f>COUNTIFS(JMB_PBIs_C360_Todo!$K:$K,$E$5,JMB_PBIs_C360_Todo!$Z:$Z,$M$5,JMB_PBIs_C360_Todo!$B:$B,$R$5,JMB_PBIs_C360_Todo!$F:$F,E47)</f>
        <v>0</v>
      </c>
      <c r="S47" s="4">
        <f t="shared" si="0"/>
        <v>0</v>
      </c>
      <c r="T47" s="4">
        <f t="shared" si="1"/>
        <v>0</v>
      </c>
      <c r="U47" s="4">
        <f t="shared" si="2"/>
        <v>0</v>
      </c>
      <c r="V47" s="4">
        <f t="shared" si="3"/>
        <v>0</v>
      </c>
      <c r="W47" s="4">
        <f t="shared" si="4"/>
        <v>0</v>
      </c>
      <c r="X47" s="4">
        <f t="shared" si="5"/>
        <v>0</v>
      </c>
      <c r="Y47" s="4"/>
      <c r="Z47" s="4"/>
      <c r="AA47" t="s">
        <v>3027</v>
      </c>
      <c r="AB47" s="4"/>
      <c r="AC47" s="4"/>
      <c r="AD47" s="4">
        <f>COUNTIFS(JMB_PBIs_C360_Todo!$K:$K,$AA$5,JMB_PBIs_C360_Todo!Z:Z,$AC$5,JMB_PBIs_C360_Todo!B:B,$AD$5,JMB_PBIs_C360_Todo!F:F,AA47)</f>
        <v>0</v>
      </c>
      <c r="AE47" s="4">
        <f>COUNTIFS(JMB_PBIs_C360_Todo!$K:$K,$AA$5,JMB_PBIs_C360_Todo!Z:Z,$AC$5,JMB_PBIs_C360_Todo!B:B,$AE$5,JMB_PBIs_C360_Todo!F:F,AA47)</f>
        <v>0</v>
      </c>
      <c r="AF47" s="4">
        <f>COUNTIFS(JMB_PBIs_C360_Todo!$K:$K,$AA$5,JMB_PBIs_C360_Todo!Z:Z,$AC$5,JMB_PBIs_C360_Todo!B:B,$AF$5,JMB_PBIs_C360_Todo!F:F,AA47)</f>
        <v>0</v>
      </c>
      <c r="AG47" s="4">
        <f>COUNTIFS(JMB_PBIs_C360_Todo!$K:$K,$AA$5,JMB_PBIs_C360_Todo!Z:Z,$AC$5,JMB_PBIs_C360_Todo!B:B,$AG$5,JMB_PBIs_C360_Todo!F:F,AA47)</f>
        <v>0</v>
      </c>
      <c r="AH47" s="4">
        <f>COUNTIFS(JMB_PBIs_C360_Todo!$K:$K,$AA$5,JMB_PBIs_C360_Todo!Z:Z,$AC$5,JMB_PBIs_C360_Todo!B:B,$AH$5,JMB_PBIs_C360_Todo!F:F,AA47)</f>
        <v>0</v>
      </c>
      <c r="AI47" s="4"/>
      <c r="AJ47" s="4">
        <f>COUNTIFS(JMB_PBIs_C360_Todo!$K:$K,$AA$5,JMB_PBIs_C360_Todo!Z:Z,$AI$5,JMB_PBIs_C360_Todo!B:B,$AJ$5,JMB_PBIs_C360_Todo!F:F,AA47)</f>
        <v>0</v>
      </c>
      <c r="AK47" s="4">
        <f>COUNTIFS(JMB_PBIs_C360_Todo!$K:$K,$AA$5,JMB_PBIs_C360_Todo!Z:Z,$AI$5,JMB_PBIs_C360_Todo!B:B,$AK$5,JMB_PBIs_C360_Todo!F:F,AA47)</f>
        <v>0</v>
      </c>
      <c r="AL47" s="4">
        <f>COUNTIFS(JMB_PBIs_C360_Todo!$K:$K,$AA$5,JMB_PBIs_C360_Todo!Z:Z,$AI$5,JMB_PBIs_C360_Todo!B:B,$AL$5,JMB_PBIs_C360_Todo!F:F,AA47)</f>
        <v>0</v>
      </c>
      <c r="AM47" s="4">
        <f>COUNTIFS(JMB_PBIs_C360_Todo!$K:$K,$AA$5,JMB_PBIs_C360_Todo!Z:Z,$AI$5,JMB_PBIs_C360_Todo!B:B,$AM$5,JMB_PBIs_C360_Todo!F:F,AA47)</f>
        <v>0</v>
      </c>
      <c r="AN47" s="4">
        <f>COUNTIFS(JMB_PBIs_C360_Todo!$K:$K,$AA$5,JMB_PBIs_C360_Todo!Z:Z,$AI$5,JMB_PBIs_C360_Todo!B:B,$AN$5,JMB_PBIs_C360_Todo!F:F,AA47)</f>
        <v>0</v>
      </c>
      <c r="AO47" s="4">
        <f t="shared" si="6"/>
        <v>0</v>
      </c>
      <c r="AP47" s="4">
        <f t="shared" si="7"/>
        <v>0</v>
      </c>
      <c r="AQ47" s="4">
        <f t="shared" si="8"/>
        <v>0</v>
      </c>
      <c r="AR47" s="4">
        <f t="shared" si="9"/>
        <v>0</v>
      </c>
      <c r="AS47" s="4">
        <f t="shared" si="10"/>
        <v>0</v>
      </c>
      <c r="AT47" s="4">
        <f t="shared" si="11"/>
        <v>0</v>
      </c>
    </row>
    <row r="48" spans="4:46" x14ac:dyDescent="0.25">
      <c r="D48" s="205"/>
      <c r="E48" t="s">
        <v>75</v>
      </c>
      <c r="F48" s="4"/>
      <c r="G48" s="4"/>
      <c r="H48" s="4">
        <f>COUNTIFS(JMB_PBIs_C360_Todo!$K:$K,$E$5,JMB_PBIs_C360_Todo!Z:Z,$G$5,JMB_PBIs_C360_Todo!B:B,$H$5,JMB_PBIs_C360_Todo!F:F,E48)</f>
        <v>0</v>
      </c>
      <c r="I48" s="4">
        <f>COUNTIFS(JMB_PBIs_C360_Todo!$K:$K,$E$5,JMB_PBIs_C360_Todo!Z:Z,$G$5,JMB_PBIs_C360_Todo!B:B,$I$5,JMB_PBIs_C360_Todo!F:F,E48)</f>
        <v>0</v>
      </c>
      <c r="J48" s="4">
        <f>COUNTIFS(JMB_PBIs_C360_Todo!$K:$K,$E$5,JMB_PBIs_C360_Todo!Z:Z,$G$5,JMB_PBIs_C360_Todo!B:B,$J$5,JMB_PBIs_C360_Todo!F:F,E48)</f>
        <v>0</v>
      </c>
      <c r="K48" s="4">
        <f>COUNTIFS(JMB_PBIs_C360_Todo!$K:$K,$E$5,JMB_PBIs_C360_Todo!Z:Z,$G$5,JMB_PBIs_C360_Todo!B:B,$K$5,JMB_PBIs_C360_Todo!F:F,E48)</f>
        <v>0</v>
      </c>
      <c r="L48" s="4">
        <f>COUNTIFS(JMB_PBIs_C360_Todo!$K:$K,$E$5,JMB_PBIs_C360_Todo!Z:Z,$G$5,JMB_PBIs_C360_Todo!B:B,$L$5,JMB_PBIs_C360_Todo!F:F,E48)</f>
        <v>0</v>
      </c>
      <c r="M48" s="4"/>
      <c r="N48" s="4">
        <f>COUNTIFS(JMB_PBIs_C360_Todo!$K:$K,$E$5,JMB_PBIs_C360_Todo!$Z:$Z,$M$5,JMB_PBIs_C360_Todo!$B:$B,$N$5,JMB_PBIs_C360_Todo!$F:$F,E48)</f>
        <v>0</v>
      </c>
      <c r="O48" s="4">
        <f>COUNTIFS(JMB_PBIs_C360_Todo!$K:$K,$E$5,JMB_PBIs_C360_Todo!$Z:$Z,$M$5,JMB_PBIs_C360_Todo!$B:$B,$O$5,JMB_PBIs_C360_Todo!$F:$F,E48)</f>
        <v>0</v>
      </c>
      <c r="P48" s="4">
        <f>COUNTIFS(JMB_PBIs_C360_Todo!$K:$K,$E$5,JMB_PBIs_C360_Todo!$Z:$Z,$M$5,JMB_PBIs_C360_Todo!$B:$B,$P$5,JMB_PBIs_C360_Todo!$F:$F,E48)</f>
        <v>0</v>
      </c>
      <c r="Q48" s="4">
        <f>COUNTIFS(JMB_PBIs_C360_Todo!$K:$K,$E$5,JMB_PBIs_C360_Todo!$Z:$Z,$M$5,JMB_PBIs_C360_Todo!$B:$B,$Q$5,JMB_PBIs_C360_Todo!$F:$F,E48)</f>
        <v>0</v>
      </c>
      <c r="R48" s="4">
        <f>COUNTIFS(JMB_PBIs_C360_Todo!$K:$K,$E$5,JMB_PBIs_C360_Todo!$Z:$Z,$M$5,JMB_PBIs_C360_Todo!$B:$B,$R$5,JMB_PBIs_C360_Todo!$F:$F,E48)</f>
        <v>0</v>
      </c>
      <c r="S48" s="4">
        <f t="shared" si="0"/>
        <v>0</v>
      </c>
      <c r="T48" s="4">
        <f t="shared" si="1"/>
        <v>0</v>
      </c>
      <c r="U48" s="4">
        <f t="shared" si="2"/>
        <v>0</v>
      </c>
      <c r="V48" s="4">
        <f t="shared" si="3"/>
        <v>0</v>
      </c>
      <c r="W48" s="4">
        <f t="shared" si="4"/>
        <v>0</v>
      </c>
      <c r="X48" s="4">
        <f t="shared" si="5"/>
        <v>0</v>
      </c>
      <c r="Y48" s="4"/>
      <c r="Z48" s="4"/>
      <c r="AA48" t="s">
        <v>3028</v>
      </c>
      <c r="AB48" s="4"/>
      <c r="AC48" s="4"/>
      <c r="AD48" s="4">
        <f>COUNTIFS(JMB_PBIs_C360_Todo!$K:$K,$AA$5,JMB_PBIs_C360_Todo!Z:Z,$AC$5,JMB_PBIs_C360_Todo!B:B,$AD$5,JMB_PBIs_C360_Todo!F:F,AA48)</f>
        <v>0</v>
      </c>
      <c r="AE48" s="4">
        <f>COUNTIFS(JMB_PBIs_C360_Todo!$K:$K,$AA$5,JMB_PBIs_C360_Todo!Z:Z,$AC$5,JMB_PBIs_C360_Todo!B:B,$AE$5,JMB_PBIs_C360_Todo!F:F,AA48)</f>
        <v>0</v>
      </c>
      <c r="AF48" s="4">
        <f>COUNTIFS(JMB_PBIs_C360_Todo!$K:$K,$AA$5,JMB_PBIs_C360_Todo!Z:Z,$AC$5,JMB_PBIs_C360_Todo!B:B,$AF$5,JMB_PBIs_C360_Todo!F:F,AA48)</f>
        <v>0</v>
      </c>
      <c r="AG48" s="4">
        <f>COUNTIFS(JMB_PBIs_C360_Todo!$K:$K,$AA$5,JMB_PBIs_C360_Todo!Z:Z,$AC$5,JMB_PBIs_C360_Todo!B:B,$AG$5,JMB_PBIs_C360_Todo!F:F,AA48)</f>
        <v>0</v>
      </c>
      <c r="AH48" s="4">
        <f>COUNTIFS(JMB_PBIs_C360_Todo!$K:$K,$AA$5,JMB_PBIs_C360_Todo!Z:Z,$AC$5,JMB_PBIs_C360_Todo!B:B,$AH$5,JMB_PBIs_C360_Todo!F:F,AA48)</f>
        <v>0</v>
      </c>
      <c r="AI48" s="4"/>
      <c r="AJ48" s="4">
        <f>COUNTIFS(JMB_PBIs_C360_Todo!$K:$K,$AA$5,JMB_PBIs_C360_Todo!Z:Z,$AI$5,JMB_PBIs_C360_Todo!B:B,$AJ$5,JMB_PBIs_C360_Todo!F:F,AA48)</f>
        <v>0</v>
      </c>
      <c r="AK48" s="4">
        <f>COUNTIFS(JMB_PBIs_C360_Todo!$K:$K,$AA$5,JMB_PBIs_C360_Todo!Z:Z,$AI$5,JMB_PBIs_C360_Todo!B:B,$AK$5,JMB_PBIs_C360_Todo!F:F,AA48)</f>
        <v>0</v>
      </c>
      <c r="AL48" s="4">
        <f>COUNTIFS(JMB_PBIs_C360_Todo!$K:$K,$AA$5,JMB_PBIs_C360_Todo!Z:Z,$AI$5,JMB_PBIs_C360_Todo!B:B,$AL$5,JMB_PBIs_C360_Todo!F:F,AA48)</f>
        <v>0</v>
      </c>
      <c r="AM48" s="4">
        <f>COUNTIFS(JMB_PBIs_C360_Todo!$K:$K,$AA$5,JMB_PBIs_C360_Todo!Z:Z,$AI$5,JMB_PBIs_C360_Todo!B:B,$AM$5,JMB_PBIs_C360_Todo!F:F,AA48)</f>
        <v>0</v>
      </c>
      <c r="AN48" s="4">
        <f>COUNTIFS(JMB_PBIs_C360_Todo!$K:$K,$AA$5,JMB_PBIs_C360_Todo!Z:Z,$AI$5,JMB_PBIs_C360_Todo!B:B,$AN$5,JMB_PBIs_C360_Todo!F:F,AA48)</f>
        <v>0</v>
      </c>
      <c r="AO48" s="4">
        <f t="shared" si="6"/>
        <v>0</v>
      </c>
      <c r="AP48" s="4">
        <f t="shared" si="7"/>
        <v>0</v>
      </c>
      <c r="AQ48" s="4">
        <f t="shared" si="8"/>
        <v>0</v>
      </c>
      <c r="AR48" s="4">
        <f t="shared" si="9"/>
        <v>0</v>
      </c>
      <c r="AS48" s="4">
        <f t="shared" si="10"/>
        <v>0</v>
      </c>
      <c r="AT48" s="4">
        <f t="shared" si="11"/>
        <v>0</v>
      </c>
    </row>
    <row r="49" spans="2:46" x14ac:dyDescent="0.25">
      <c r="D49" s="205"/>
      <c r="E49" t="s">
        <v>76</v>
      </c>
      <c r="F49" s="4"/>
      <c r="G49" s="4"/>
      <c r="H49" s="4">
        <f>COUNTIFS(JMB_PBIs_C360_Todo!$K:$K,$E$5,JMB_PBIs_C360_Todo!Z:Z,$G$5,JMB_PBIs_C360_Todo!B:B,$H$5,JMB_PBIs_C360_Todo!F:F,E49)</f>
        <v>0</v>
      </c>
      <c r="I49" s="4">
        <f>COUNTIFS(JMB_PBIs_C360_Todo!$K:$K,$E$5,JMB_PBIs_C360_Todo!Z:Z,$G$5,JMB_PBIs_C360_Todo!B:B,$I$5,JMB_PBIs_C360_Todo!F:F,E49)</f>
        <v>0</v>
      </c>
      <c r="J49" s="4">
        <f>COUNTIFS(JMB_PBIs_C360_Todo!$K:$K,$E$5,JMB_PBIs_C360_Todo!Z:Z,$G$5,JMB_PBIs_C360_Todo!B:B,$J$5,JMB_PBIs_C360_Todo!F:F,E49)</f>
        <v>0</v>
      </c>
      <c r="K49" s="4">
        <f>COUNTIFS(JMB_PBIs_C360_Todo!$K:$K,$E$5,JMB_PBIs_C360_Todo!Z:Z,$G$5,JMB_PBIs_C360_Todo!B:B,$K$5,JMB_PBIs_C360_Todo!F:F,E49)</f>
        <v>0</v>
      </c>
      <c r="L49" s="4">
        <f>COUNTIFS(JMB_PBIs_C360_Todo!$K:$K,$E$5,JMB_PBIs_C360_Todo!Z:Z,$G$5,JMB_PBIs_C360_Todo!B:B,$L$5,JMB_PBIs_C360_Todo!F:F,E49)</f>
        <v>0</v>
      </c>
      <c r="M49" s="4"/>
      <c r="N49" s="4">
        <f>COUNTIFS(JMB_PBIs_C360_Todo!$K:$K,$E$5,JMB_PBIs_C360_Todo!$Z:$Z,$M$5,JMB_PBIs_C360_Todo!$B:$B,$N$5,JMB_PBIs_C360_Todo!$F:$F,E49)</f>
        <v>0</v>
      </c>
      <c r="O49" s="4">
        <f>COUNTIFS(JMB_PBIs_C360_Todo!$K:$K,$E$5,JMB_PBIs_C360_Todo!$Z:$Z,$M$5,JMB_PBIs_C360_Todo!$B:$B,$O$5,JMB_PBIs_C360_Todo!$F:$F,E49)</f>
        <v>0</v>
      </c>
      <c r="P49" s="4">
        <f>COUNTIFS(JMB_PBIs_C360_Todo!$K:$K,$E$5,JMB_PBIs_C360_Todo!$Z:$Z,$M$5,JMB_PBIs_C360_Todo!$B:$B,$P$5,JMB_PBIs_C360_Todo!$F:$F,E49)</f>
        <v>0</v>
      </c>
      <c r="Q49" s="4">
        <f>COUNTIFS(JMB_PBIs_C360_Todo!$K:$K,$E$5,JMB_PBIs_C360_Todo!$Z:$Z,$M$5,JMB_PBIs_C360_Todo!$B:$B,$Q$5,JMB_PBIs_C360_Todo!$F:$F,E49)</f>
        <v>0</v>
      </c>
      <c r="R49" s="4">
        <f>COUNTIFS(JMB_PBIs_C360_Todo!$K:$K,$E$5,JMB_PBIs_C360_Todo!$Z:$Z,$M$5,JMB_PBIs_C360_Todo!$B:$B,$R$5,JMB_PBIs_C360_Todo!$F:$F,E49)</f>
        <v>0</v>
      </c>
      <c r="S49" s="4">
        <f t="shared" si="0"/>
        <v>0</v>
      </c>
      <c r="T49" s="4">
        <f t="shared" si="1"/>
        <v>0</v>
      </c>
      <c r="U49" s="4">
        <f t="shared" si="2"/>
        <v>0</v>
      </c>
      <c r="V49" s="4">
        <f t="shared" si="3"/>
        <v>0</v>
      </c>
      <c r="W49" s="4">
        <f t="shared" si="4"/>
        <v>0</v>
      </c>
      <c r="X49" s="4">
        <f t="shared" si="5"/>
        <v>0</v>
      </c>
      <c r="Y49" s="4"/>
      <c r="Z49" s="4"/>
      <c r="AA49" t="s">
        <v>3029</v>
      </c>
      <c r="AB49" s="4"/>
      <c r="AC49" s="4"/>
      <c r="AD49" s="4">
        <f>COUNTIFS(JMB_PBIs_C360_Todo!$K:$K,$AA$5,JMB_PBIs_C360_Todo!Z:Z,$AC$5,JMB_PBIs_C360_Todo!B:B,$AD$5,JMB_PBIs_C360_Todo!F:F,AA49)</f>
        <v>0</v>
      </c>
      <c r="AE49" s="4">
        <f>COUNTIFS(JMB_PBIs_C360_Todo!$K:$K,$AA$5,JMB_PBIs_C360_Todo!Z:Z,$AC$5,JMB_PBIs_C360_Todo!B:B,$AE$5,JMB_PBIs_C360_Todo!F:F,AA49)</f>
        <v>0</v>
      </c>
      <c r="AF49" s="4">
        <f>COUNTIFS(JMB_PBIs_C360_Todo!$K:$K,$AA$5,JMB_PBIs_C360_Todo!Z:Z,$AC$5,JMB_PBIs_C360_Todo!B:B,$AF$5,JMB_PBIs_C360_Todo!F:F,AA49)</f>
        <v>0</v>
      </c>
      <c r="AG49" s="4">
        <f>COUNTIFS(JMB_PBIs_C360_Todo!$K:$K,$AA$5,JMB_PBIs_C360_Todo!Z:Z,$AC$5,JMB_PBIs_C360_Todo!B:B,$AG$5,JMB_PBIs_C360_Todo!F:F,AA49)</f>
        <v>0</v>
      </c>
      <c r="AH49" s="4">
        <f>COUNTIFS(JMB_PBIs_C360_Todo!$K:$K,$AA$5,JMB_PBIs_C360_Todo!Z:Z,$AC$5,JMB_PBIs_C360_Todo!B:B,$AH$5,JMB_PBIs_C360_Todo!F:F,AA49)</f>
        <v>0</v>
      </c>
      <c r="AI49" s="4"/>
      <c r="AJ49" s="4">
        <f>COUNTIFS(JMB_PBIs_C360_Todo!$K:$K,$AA$5,JMB_PBIs_C360_Todo!Z:Z,$AI$5,JMB_PBIs_C360_Todo!B:B,$AJ$5,JMB_PBIs_C360_Todo!F:F,AA49)</f>
        <v>0</v>
      </c>
      <c r="AK49" s="4">
        <f>COUNTIFS(JMB_PBIs_C360_Todo!$K:$K,$AA$5,JMB_PBIs_C360_Todo!Z:Z,$AI$5,JMB_PBIs_C360_Todo!B:B,$AK$5,JMB_PBIs_C360_Todo!F:F,AA49)</f>
        <v>0</v>
      </c>
      <c r="AL49" s="4">
        <f>COUNTIFS(JMB_PBIs_C360_Todo!$K:$K,$AA$5,JMB_PBIs_C360_Todo!Z:Z,$AI$5,JMB_PBIs_C360_Todo!B:B,$AL$5,JMB_PBIs_C360_Todo!F:F,AA49)</f>
        <v>0</v>
      </c>
      <c r="AM49" s="4">
        <f>COUNTIFS(JMB_PBIs_C360_Todo!$K:$K,$AA$5,JMB_PBIs_C360_Todo!Z:Z,$AI$5,JMB_PBIs_C360_Todo!B:B,$AM$5,JMB_PBIs_C360_Todo!F:F,AA49)</f>
        <v>0</v>
      </c>
      <c r="AN49" s="4">
        <f>COUNTIFS(JMB_PBIs_C360_Todo!$K:$K,$AA$5,JMB_PBIs_C360_Todo!Z:Z,$AI$5,JMB_PBIs_C360_Todo!B:B,$AN$5,JMB_PBIs_C360_Todo!F:F,AA49)</f>
        <v>0</v>
      </c>
      <c r="AO49" s="4">
        <f t="shared" si="6"/>
        <v>0</v>
      </c>
      <c r="AP49" s="4">
        <f t="shared" si="7"/>
        <v>0</v>
      </c>
      <c r="AQ49" s="4">
        <f t="shared" si="8"/>
        <v>0</v>
      </c>
      <c r="AR49" s="4">
        <f t="shared" si="9"/>
        <v>0</v>
      </c>
      <c r="AS49" s="4">
        <f t="shared" si="10"/>
        <v>0</v>
      </c>
      <c r="AT49" s="4">
        <f t="shared" si="11"/>
        <v>0</v>
      </c>
    </row>
    <row r="50" spans="2:46" x14ac:dyDescent="0.25">
      <c r="D50" s="205"/>
      <c r="E50" t="s">
        <v>78</v>
      </c>
      <c r="F50" s="4"/>
      <c r="G50" s="4"/>
      <c r="H50" s="4">
        <f>COUNTIFS(JMB_PBIs_C360_Todo!$K:$K,$E$5,JMB_PBIs_C360_Todo!Z:Z,$G$5,JMB_PBIs_C360_Todo!B:B,$H$5,JMB_PBIs_C360_Todo!F:F,E50)</f>
        <v>0</v>
      </c>
      <c r="I50" s="4">
        <f>COUNTIFS(JMB_PBIs_C360_Todo!$K:$K,$E$5,JMB_PBIs_C360_Todo!Z:Z,$G$5,JMB_PBIs_C360_Todo!B:B,$I$5,JMB_PBIs_C360_Todo!F:F,E50)</f>
        <v>0</v>
      </c>
      <c r="J50" s="4">
        <f>COUNTIFS(JMB_PBIs_C360_Todo!$K:$K,$E$5,JMB_PBIs_C360_Todo!Z:Z,$G$5,JMB_PBIs_C360_Todo!B:B,$J$5,JMB_PBIs_C360_Todo!F:F,E50)</f>
        <v>0</v>
      </c>
      <c r="K50" s="4">
        <f>COUNTIFS(JMB_PBIs_C360_Todo!$K:$K,$E$5,JMB_PBIs_C360_Todo!Z:Z,$G$5,JMB_PBIs_C360_Todo!B:B,$K$5,JMB_PBIs_C360_Todo!F:F,E50)</f>
        <v>0</v>
      </c>
      <c r="L50" s="4">
        <f>COUNTIFS(JMB_PBIs_C360_Todo!$K:$K,$E$5,JMB_PBIs_C360_Todo!Z:Z,$G$5,JMB_PBIs_C360_Todo!B:B,$L$5,JMB_PBIs_C360_Todo!F:F,E50)</f>
        <v>0</v>
      </c>
      <c r="M50" s="4"/>
      <c r="N50" s="4">
        <f>COUNTIFS(JMB_PBIs_C360_Todo!$K:$K,$E$5,JMB_PBIs_C360_Todo!$Z:$Z,$M$5,JMB_PBIs_C360_Todo!$B:$B,$N$5,JMB_PBIs_C360_Todo!$F:$F,E50)</f>
        <v>0</v>
      </c>
      <c r="O50" s="4">
        <f>COUNTIFS(JMB_PBIs_C360_Todo!$K:$K,$E$5,JMB_PBIs_C360_Todo!$Z:$Z,$M$5,JMB_PBIs_C360_Todo!$B:$B,$O$5,JMB_PBIs_C360_Todo!$F:$F,E50)</f>
        <v>0</v>
      </c>
      <c r="P50" s="4">
        <f>COUNTIFS(JMB_PBIs_C360_Todo!$K:$K,$E$5,JMB_PBIs_C360_Todo!$Z:$Z,$M$5,JMB_PBIs_C360_Todo!$B:$B,$P$5,JMB_PBIs_C360_Todo!$F:$F,E50)</f>
        <v>0</v>
      </c>
      <c r="Q50" s="4">
        <f>COUNTIFS(JMB_PBIs_C360_Todo!$K:$K,$E$5,JMB_PBIs_C360_Todo!$Z:$Z,$M$5,JMB_PBIs_C360_Todo!$B:$B,$Q$5,JMB_PBIs_C360_Todo!$F:$F,E50)</f>
        <v>0</v>
      </c>
      <c r="R50" s="4">
        <f>COUNTIFS(JMB_PBIs_C360_Todo!$K:$K,$E$5,JMB_PBIs_C360_Todo!$Z:$Z,$M$5,JMB_PBIs_C360_Todo!$B:$B,$R$5,JMB_PBIs_C360_Todo!$F:$F,E50)</f>
        <v>0</v>
      </c>
      <c r="S50" s="4">
        <f t="shared" si="0"/>
        <v>0</v>
      </c>
      <c r="T50" s="4">
        <f t="shared" si="1"/>
        <v>0</v>
      </c>
      <c r="U50" s="4">
        <f t="shared" si="2"/>
        <v>0</v>
      </c>
      <c r="V50" s="4">
        <f t="shared" si="3"/>
        <v>0</v>
      </c>
      <c r="W50" s="4">
        <f t="shared" si="4"/>
        <v>0</v>
      </c>
      <c r="X50" s="4">
        <f t="shared" si="5"/>
        <v>0</v>
      </c>
      <c r="Y50" s="4"/>
      <c r="Z50" s="4"/>
      <c r="AA50" t="s">
        <v>3030</v>
      </c>
      <c r="AB50" s="4"/>
      <c r="AC50" s="4"/>
      <c r="AD50" s="4">
        <f>COUNTIFS(JMB_PBIs_C360_Todo!$K:$K,$AA$5,JMB_PBIs_C360_Todo!Z:Z,$AC$5,JMB_PBIs_C360_Todo!B:B,$AD$5,JMB_PBIs_C360_Todo!F:F,AA50)</f>
        <v>0</v>
      </c>
      <c r="AE50" s="4">
        <f>COUNTIFS(JMB_PBIs_C360_Todo!$K:$K,$AA$5,JMB_PBIs_C360_Todo!Z:Z,$AC$5,JMB_PBIs_C360_Todo!B:B,$AE$5,JMB_PBIs_C360_Todo!F:F,AA50)</f>
        <v>0</v>
      </c>
      <c r="AF50" s="4">
        <f>COUNTIFS(JMB_PBIs_C360_Todo!$K:$K,$AA$5,JMB_PBIs_C360_Todo!Z:Z,$AC$5,JMB_PBIs_C360_Todo!B:B,$AF$5,JMB_PBIs_C360_Todo!F:F,AA50)</f>
        <v>0</v>
      </c>
      <c r="AG50" s="4">
        <f>COUNTIFS(JMB_PBIs_C360_Todo!$K:$K,$AA$5,JMB_PBIs_C360_Todo!Z:Z,$AC$5,JMB_PBIs_C360_Todo!B:B,$AG$5,JMB_PBIs_C360_Todo!F:F,AA50)</f>
        <v>0</v>
      </c>
      <c r="AH50" s="4">
        <f>COUNTIFS(JMB_PBIs_C360_Todo!$K:$K,$AA$5,JMB_PBIs_C360_Todo!Z:Z,$AC$5,JMB_PBIs_C360_Todo!B:B,$AH$5,JMB_PBIs_C360_Todo!F:F,AA50)</f>
        <v>0</v>
      </c>
      <c r="AI50" s="4"/>
      <c r="AJ50" s="4">
        <f>COUNTIFS(JMB_PBIs_C360_Todo!$K:$K,$AA$5,JMB_PBIs_C360_Todo!Z:Z,$AI$5,JMB_PBIs_C360_Todo!B:B,$AJ$5,JMB_PBIs_C360_Todo!F:F,AA50)</f>
        <v>0</v>
      </c>
      <c r="AK50" s="4">
        <f>COUNTIFS(JMB_PBIs_C360_Todo!$K:$K,$AA$5,JMB_PBIs_C360_Todo!Z:Z,$AI$5,JMB_PBIs_C360_Todo!B:B,$AK$5,JMB_PBIs_C360_Todo!F:F,AA50)</f>
        <v>0</v>
      </c>
      <c r="AL50" s="4">
        <f>COUNTIFS(JMB_PBIs_C360_Todo!$K:$K,$AA$5,JMB_PBIs_C360_Todo!Z:Z,$AI$5,JMB_PBIs_C360_Todo!B:B,$AL$5,JMB_PBIs_C360_Todo!F:F,AA50)</f>
        <v>0</v>
      </c>
      <c r="AM50" s="4">
        <f>COUNTIFS(JMB_PBIs_C360_Todo!$K:$K,$AA$5,JMB_PBIs_C360_Todo!Z:Z,$AI$5,JMB_PBIs_C360_Todo!B:B,$AM$5,JMB_PBIs_C360_Todo!F:F,AA50)</f>
        <v>0</v>
      </c>
      <c r="AN50" s="4">
        <f>COUNTIFS(JMB_PBIs_C360_Todo!$K:$K,$AA$5,JMB_PBIs_C360_Todo!Z:Z,$AI$5,JMB_PBIs_C360_Todo!B:B,$AN$5,JMB_PBIs_C360_Todo!F:F,AA50)</f>
        <v>0</v>
      </c>
      <c r="AO50" s="4">
        <f t="shared" si="6"/>
        <v>0</v>
      </c>
      <c r="AP50" s="4">
        <f t="shared" si="7"/>
        <v>0</v>
      </c>
      <c r="AQ50" s="4">
        <f t="shared" si="8"/>
        <v>0</v>
      </c>
      <c r="AR50" s="4">
        <f t="shared" si="9"/>
        <v>0</v>
      </c>
      <c r="AS50" s="4">
        <f t="shared" si="10"/>
        <v>0</v>
      </c>
      <c r="AT50" s="4">
        <f t="shared" si="11"/>
        <v>0</v>
      </c>
    </row>
    <row r="51" spans="2:46" x14ac:dyDescent="0.25">
      <c r="D51" s="205"/>
      <c r="E51" t="s">
        <v>79</v>
      </c>
      <c r="F51" s="4"/>
      <c r="G51" s="4"/>
      <c r="H51" s="4">
        <f>COUNTIFS(JMB_PBIs_C360_Todo!$K:$K,$E$5,JMB_PBIs_C360_Todo!Z:Z,$G$5,JMB_PBIs_C360_Todo!B:B,$H$5,JMB_PBIs_C360_Todo!F:F,E51)</f>
        <v>0</v>
      </c>
      <c r="I51" s="4">
        <f>COUNTIFS(JMB_PBIs_C360_Todo!$K:$K,$E$5,JMB_PBIs_C360_Todo!Z:Z,$G$5,JMB_PBIs_C360_Todo!B:B,$I$5,JMB_PBIs_C360_Todo!F:F,E51)</f>
        <v>0</v>
      </c>
      <c r="J51" s="4">
        <f>COUNTIFS(JMB_PBIs_C360_Todo!$K:$K,$E$5,JMB_PBIs_C360_Todo!Z:Z,$G$5,JMB_PBIs_C360_Todo!B:B,$J$5,JMB_PBIs_C360_Todo!F:F,E51)</f>
        <v>0</v>
      </c>
      <c r="K51" s="4">
        <f>COUNTIFS(JMB_PBIs_C360_Todo!$K:$K,$E$5,JMB_PBIs_C360_Todo!Z:Z,$G$5,JMB_PBIs_C360_Todo!B:B,$K$5,JMB_PBIs_C360_Todo!F:F,E51)</f>
        <v>0</v>
      </c>
      <c r="L51" s="4">
        <f>COUNTIFS(JMB_PBIs_C360_Todo!$K:$K,$E$5,JMB_PBIs_C360_Todo!Z:Z,$G$5,JMB_PBIs_C360_Todo!B:B,$L$5,JMB_PBIs_C360_Todo!F:F,E51)</f>
        <v>0</v>
      </c>
      <c r="M51" s="4"/>
      <c r="N51" s="4">
        <f>COUNTIFS(JMB_PBIs_C360_Todo!$K:$K,$E$5,JMB_PBIs_C360_Todo!$Z:$Z,$M$5,JMB_PBIs_C360_Todo!$B:$B,$N$5,JMB_PBIs_C360_Todo!$F:$F,E51)</f>
        <v>0</v>
      </c>
      <c r="O51" s="4">
        <f>COUNTIFS(JMB_PBIs_C360_Todo!$K:$K,$E$5,JMB_PBIs_C360_Todo!$Z:$Z,$M$5,JMB_PBIs_C360_Todo!$B:$B,$O$5,JMB_PBIs_C360_Todo!$F:$F,E51)</f>
        <v>0</v>
      </c>
      <c r="P51" s="4">
        <f>COUNTIFS(JMB_PBIs_C360_Todo!$K:$K,$E$5,JMB_PBIs_C360_Todo!$Z:$Z,$M$5,JMB_PBIs_C360_Todo!$B:$B,$P$5,JMB_PBIs_C360_Todo!$F:$F,E51)</f>
        <v>0</v>
      </c>
      <c r="Q51" s="4">
        <f>COUNTIFS(JMB_PBIs_C360_Todo!$K:$K,$E$5,JMB_PBIs_C360_Todo!$Z:$Z,$M$5,JMB_PBIs_C360_Todo!$B:$B,$Q$5,JMB_PBIs_C360_Todo!$F:$F,E51)</f>
        <v>0</v>
      </c>
      <c r="R51" s="4">
        <f>COUNTIFS(JMB_PBIs_C360_Todo!$K:$K,$E$5,JMB_PBIs_C360_Todo!$Z:$Z,$M$5,JMB_PBIs_C360_Todo!$B:$B,$R$5,JMB_PBIs_C360_Todo!$F:$F,E51)</f>
        <v>0</v>
      </c>
      <c r="S51" s="4">
        <f t="shared" si="0"/>
        <v>0</v>
      </c>
      <c r="T51" s="4">
        <f t="shared" si="1"/>
        <v>0</v>
      </c>
      <c r="U51" s="4">
        <f t="shared" si="2"/>
        <v>0</v>
      </c>
      <c r="V51" s="4">
        <f t="shared" si="3"/>
        <v>0</v>
      </c>
      <c r="W51" s="4">
        <f t="shared" si="4"/>
        <v>0</v>
      </c>
      <c r="X51" s="4">
        <f t="shared" si="5"/>
        <v>0</v>
      </c>
      <c r="Y51" s="4"/>
      <c r="Z51" s="4"/>
      <c r="AA51" t="s">
        <v>3031</v>
      </c>
      <c r="AB51" s="4"/>
      <c r="AC51" s="4"/>
      <c r="AD51" s="4">
        <f>COUNTIFS(JMB_PBIs_C360_Todo!$K:$K,$AA$5,JMB_PBIs_C360_Todo!Z:Z,$AC$5,JMB_PBIs_C360_Todo!B:B,$AD$5,JMB_PBIs_C360_Todo!F:F,AA51)</f>
        <v>0</v>
      </c>
      <c r="AE51" s="4">
        <f>COUNTIFS(JMB_PBIs_C360_Todo!$K:$K,$AA$5,JMB_PBIs_C360_Todo!Z:Z,$AC$5,JMB_PBIs_C360_Todo!B:B,$AE$5,JMB_PBIs_C360_Todo!F:F,AA51)</f>
        <v>0</v>
      </c>
      <c r="AF51" s="4">
        <f>COUNTIFS(JMB_PBIs_C360_Todo!$K:$K,$AA$5,JMB_PBIs_C360_Todo!Z:Z,$AC$5,JMB_PBIs_C360_Todo!B:B,$AF$5,JMB_PBIs_C360_Todo!F:F,AA51)</f>
        <v>0</v>
      </c>
      <c r="AG51" s="4">
        <f>COUNTIFS(JMB_PBIs_C360_Todo!$K:$K,$AA$5,JMB_PBIs_C360_Todo!Z:Z,$AC$5,JMB_PBIs_C360_Todo!B:B,$AG$5,JMB_PBIs_C360_Todo!F:F,AA51)</f>
        <v>0</v>
      </c>
      <c r="AH51" s="4">
        <f>COUNTIFS(JMB_PBIs_C360_Todo!$K:$K,$AA$5,JMB_PBIs_C360_Todo!Z:Z,$AC$5,JMB_PBIs_C360_Todo!B:B,$AH$5,JMB_PBIs_C360_Todo!F:F,AA51)</f>
        <v>0</v>
      </c>
      <c r="AI51" s="4"/>
      <c r="AJ51" s="4">
        <f>COUNTIFS(JMB_PBIs_C360_Todo!$K:$K,$AA$5,JMB_PBIs_C360_Todo!Z:Z,$AI$5,JMB_PBIs_C360_Todo!B:B,$AJ$5,JMB_PBIs_C360_Todo!F:F,AA51)</f>
        <v>0</v>
      </c>
      <c r="AK51" s="4">
        <f>COUNTIFS(JMB_PBIs_C360_Todo!$K:$K,$AA$5,JMB_PBIs_C360_Todo!Z:Z,$AI$5,JMB_PBIs_C360_Todo!B:B,$AK$5,JMB_PBIs_C360_Todo!F:F,AA51)</f>
        <v>0</v>
      </c>
      <c r="AL51" s="4">
        <f>COUNTIFS(JMB_PBIs_C360_Todo!$K:$K,$AA$5,JMB_PBIs_C360_Todo!Z:Z,$AI$5,JMB_PBIs_C360_Todo!B:B,$AL$5,JMB_PBIs_C360_Todo!F:F,AA51)</f>
        <v>0</v>
      </c>
      <c r="AM51" s="4">
        <f>COUNTIFS(JMB_PBIs_C360_Todo!$K:$K,$AA$5,JMB_PBIs_C360_Todo!Z:Z,$AI$5,JMB_PBIs_C360_Todo!B:B,$AM$5,JMB_PBIs_C360_Todo!F:F,AA51)</f>
        <v>0</v>
      </c>
      <c r="AN51" s="4">
        <f>COUNTIFS(JMB_PBIs_C360_Todo!$K:$K,$AA$5,JMB_PBIs_C360_Todo!Z:Z,$AI$5,JMB_PBIs_C360_Todo!B:B,$AN$5,JMB_PBIs_C360_Todo!F:F,AA51)</f>
        <v>0</v>
      </c>
      <c r="AO51" s="4">
        <f t="shared" si="6"/>
        <v>0</v>
      </c>
      <c r="AP51" s="4">
        <f t="shared" si="7"/>
        <v>0</v>
      </c>
      <c r="AQ51" s="4">
        <f t="shared" si="8"/>
        <v>0</v>
      </c>
      <c r="AR51" s="4">
        <f t="shared" si="9"/>
        <v>0</v>
      </c>
      <c r="AS51" s="4">
        <f t="shared" si="10"/>
        <v>0</v>
      </c>
      <c r="AT51" s="4">
        <f t="shared" si="11"/>
        <v>0</v>
      </c>
    </row>
    <row r="52" spans="2:46" x14ac:dyDescent="0.25">
      <c r="D52" s="205"/>
      <c r="E52" t="s">
        <v>80</v>
      </c>
      <c r="F52" s="4"/>
      <c r="G52" s="4"/>
      <c r="H52" s="4">
        <f>COUNTIFS(JMB_PBIs_C360_Todo!$K:$K,$E$5,JMB_PBIs_C360_Todo!Z:Z,$G$5,JMB_PBIs_C360_Todo!B:B,$H$5,JMB_PBIs_C360_Todo!F:F,E52)</f>
        <v>0</v>
      </c>
      <c r="I52" s="4">
        <f>COUNTIFS(JMB_PBIs_C360_Todo!$K:$K,$E$5,JMB_PBIs_C360_Todo!Z:Z,$G$5,JMB_PBIs_C360_Todo!B:B,$I$5,JMB_PBIs_C360_Todo!F:F,E52)</f>
        <v>0</v>
      </c>
      <c r="J52" s="4">
        <f>COUNTIFS(JMB_PBIs_C360_Todo!$K:$K,$E$5,JMB_PBIs_C360_Todo!Z:Z,$G$5,JMB_PBIs_C360_Todo!B:B,$J$5,JMB_PBIs_C360_Todo!F:F,E52)</f>
        <v>0</v>
      </c>
      <c r="K52" s="4">
        <f>COUNTIFS(JMB_PBIs_C360_Todo!$K:$K,$E$5,JMB_PBIs_C360_Todo!Z:Z,$G$5,JMB_PBIs_C360_Todo!B:B,$K$5,JMB_PBIs_C360_Todo!F:F,E52)</f>
        <v>0</v>
      </c>
      <c r="L52" s="4">
        <f>COUNTIFS(JMB_PBIs_C360_Todo!$K:$K,$E$5,JMB_PBIs_C360_Todo!Z:Z,$G$5,JMB_PBIs_C360_Todo!B:B,$L$5,JMB_PBIs_C360_Todo!F:F,E52)</f>
        <v>0</v>
      </c>
      <c r="M52" s="4"/>
      <c r="N52" s="4">
        <f>COUNTIFS(JMB_PBIs_C360_Todo!$K:$K,$E$5,JMB_PBIs_C360_Todo!$Z:$Z,$M$5,JMB_PBIs_C360_Todo!$B:$B,$N$5,JMB_PBIs_C360_Todo!$F:$F,E52)</f>
        <v>0</v>
      </c>
      <c r="O52" s="4">
        <f>COUNTIFS(JMB_PBIs_C360_Todo!$K:$K,$E$5,JMB_PBIs_C360_Todo!$Z:$Z,$M$5,JMB_PBIs_C360_Todo!$B:$B,$O$5,JMB_PBIs_C360_Todo!$F:$F,E52)</f>
        <v>0</v>
      </c>
      <c r="P52" s="4">
        <f>COUNTIFS(JMB_PBIs_C360_Todo!$K:$K,$E$5,JMB_PBIs_C360_Todo!$Z:$Z,$M$5,JMB_PBIs_C360_Todo!$B:$B,$P$5,JMB_PBIs_C360_Todo!$F:$F,E52)</f>
        <v>0</v>
      </c>
      <c r="Q52" s="4">
        <f>COUNTIFS(JMB_PBIs_C360_Todo!$K:$K,$E$5,JMB_PBIs_C360_Todo!$Z:$Z,$M$5,JMB_PBIs_C360_Todo!$B:$B,$Q$5,JMB_PBIs_C360_Todo!$F:$F,E52)</f>
        <v>0</v>
      </c>
      <c r="R52" s="4">
        <f>COUNTIFS(JMB_PBIs_C360_Todo!$K:$K,$E$5,JMB_PBIs_C360_Todo!$Z:$Z,$M$5,JMB_PBIs_C360_Todo!$B:$B,$R$5,JMB_PBIs_C360_Todo!$F:$F,E52)</f>
        <v>0</v>
      </c>
      <c r="S52" s="4">
        <f t="shared" si="0"/>
        <v>0</v>
      </c>
      <c r="T52" s="4">
        <f t="shared" si="1"/>
        <v>0</v>
      </c>
      <c r="U52" s="4">
        <f t="shared" si="2"/>
        <v>0</v>
      </c>
      <c r="V52" s="4">
        <f t="shared" si="3"/>
        <v>0</v>
      </c>
      <c r="W52" s="4">
        <f t="shared" si="4"/>
        <v>0</v>
      </c>
      <c r="X52" s="4">
        <f t="shared" si="5"/>
        <v>0</v>
      </c>
      <c r="Y52" s="4"/>
      <c r="Z52" s="4"/>
      <c r="AA52" t="s">
        <v>3032</v>
      </c>
      <c r="AB52" s="4"/>
      <c r="AC52" s="4"/>
      <c r="AD52" s="4">
        <f>COUNTIFS(JMB_PBIs_C360_Todo!$K:$K,$AA$5,JMB_PBIs_C360_Todo!Z:Z,$AC$5,JMB_PBIs_C360_Todo!B:B,$AD$5,JMB_PBIs_C360_Todo!F:F,AA52)</f>
        <v>0</v>
      </c>
      <c r="AE52" s="4">
        <f>COUNTIFS(JMB_PBIs_C360_Todo!$K:$K,$AA$5,JMB_PBIs_C360_Todo!Z:Z,$AC$5,JMB_PBIs_C360_Todo!B:B,$AE$5,JMB_PBIs_C360_Todo!F:F,AA52)</f>
        <v>0</v>
      </c>
      <c r="AF52" s="4">
        <f>COUNTIFS(JMB_PBIs_C360_Todo!$K:$K,$AA$5,JMB_PBIs_C360_Todo!Z:Z,$AC$5,JMB_PBIs_C360_Todo!B:B,$AF$5,JMB_PBIs_C360_Todo!F:F,AA52)</f>
        <v>0</v>
      </c>
      <c r="AG52" s="4">
        <f>COUNTIFS(JMB_PBIs_C360_Todo!$K:$K,$AA$5,JMB_PBIs_C360_Todo!Z:Z,$AC$5,JMB_PBIs_C360_Todo!B:B,$AG$5,JMB_PBIs_C360_Todo!F:F,AA52)</f>
        <v>0</v>
      </c>
      <c r="AH52" s="4">
        <f>COUNTIFS(JMB_PBIs_C360_Todo!$K:$K,$AA$5,JMB_PBIs_C360_Todo!Z:Z,$AC$5,JMB_PBIs_C360_Todo!B:B,$AH$5,JMB_PBIs_C360_Todo!F:F,AA52)</f>
        <v>0</v>
      </c>
      <c r="AI52" s="4"/>
      <c r="AJ52" s="4">
        <f>COUNTIFS(JMB_PBIs_C360_Todo!$K:$K,$AA$5,JMB_PBIs_C360_Todo!Z:Z,$AI$5,JMB_PBIs_C360_Todo!B:B,$AJ$5,JMB_PBIs_C360_Todo!F:F,AA52)</f>
        <v>0</v>
      </c>
      <c r="AK52" s="4">
        <f>COUNTIFS(JMB_PBIs_C360_Todo!$K:$K,$AA$5,JMB_PBIs_C360_Todo!Z:Z,$AI$5,JMB_PBIs_C360_Todo!B:B,$AK$5,JMB_PBIs_C360_Todo!F:F,AA52)</f>
        <v>0</v>
      </c>
      <c r="AL52" s="4">
        <f>COUNTIFS(JMB_PBIs_C360_Todo!$K:$K,$AA$5,JMB_PBIs_C360_Todo!Z:Z,$AI$5,JMB_PBIs_C360_Todo!B:B,$AL$5,JMB_PBIs_C360_Todo!F:F,AA52)</f>
        <v>0</v>
      </c>
      <c r="AM52" s="4">
        <f>COUNTIFS(JMB_PBIs_C360_Todo!$K:$K,$AA$5,JMB_PBIs_C360_Todo!Z:Z,$AI$5,JMB_PBIs_C360_Todo!B:B,$AM$5,JMB_PBIs_C360_Todo!F:F,AA52)</f>
        <v>0</v>
      </c>
      <c r="AN52" s="4">
        <f>COUNTIFS(JMB_PBIs_C360_Todo!$K:$K,$AA$5,JMB_PBIs_C360_Todo!Z:Z,$AI$5,JMB_PBIs_C360_Todo!B:B,$AN$5,JMB_PBIs_C360_Todo!F:F,AA52)</f>
        <v>0</v>
      </c>
      <c r="AO52" s="4">
        <f t="shared" si="6"/>
        <v>0</v>
      </c>
      <c r="AP52" s="4">
        <f t="shared" si="7"/>
        <v>0</v>
      </c>
      <c r="AQ52" s="4">
        <f t="shared" si="8"/>
        <v>0</v>
      </c>
      <c r="AR52" s="4">
        <f t="shared" si="9"/>
        <v>0</v>
      </c>
      <c r="AS52" s="4">
        <f t="shared" si="10"/>
        <v>0</v>
      </c>
      <c r="AT52" s="4">
        <f t="shared" si="11"/>
        <v>0</v>
      </c>
    </row>
    <row r="53" spans="2:46" x14ac:dyDescent="0.25">
      <c r="D53" s="205"/>
      <c r="E53" t="s">
        <v>82</v>
      </c>
      <c r="F53" s="4"/>
      <c r="G53" s="4"/>
      <c r="H53" s="4">
        <f>COUNTIFS(JMB_PBIs_C360_Todo!$K:$K,$E$5,JMB_PBIs_C360_Todo!Z:Z,$G$5,JMB_PBIs_C360_Todo!B:B,$H$5,JMB_PBIs_C360_Todo!F:F,E53)</f>
        <v>0</v>
      </c>
      <c r="I53" s="4">
        <f>COUNTIFS(JMB_PBIs_C360_Todo!$K:$K,$E$5,JMB_PBIs_C360_Todo!Z:Z,$G$5,JMB_PBIs_C360_Todo!B:B,$I$5,JMB_PBIs_C360_Todo!F:F,E53)</f>
        <v>0</v>
      </c>
      <c r="J53" s="4">
        <f>COUNTIFS(JMB_PBIs_C360_Todo!$K:$K,$E$5,JMB_PBIs_C360_Todo!Z:Z,$G$5,JMB_PBIs_C360_Todo!B:B,$J$5,JMB_PBIs_C360_Todo!F:F,E53)</f>
        <v>0</v>
      </c>
      <c r="K53" s="4">
        <f>COUNTIFS(JMB_PBIs_C360_Todo!$K:$K,$E$5,JMB_PBIs_C360_Todo!Z:Z,$G$5,JMB_PBIs_C360_Todo!B:B,$K$5,JMB_PBIs_C360_Todo!F:F,E53)</f>
        <v>0</v>
      </c>
      <c r="L53" s="4">
        <f>COUNTIFS(JMB_PBIs_C360_Todo!$K:$K,$E$5,JMB_PBIs_C360_Todo!Z:Z,$G$5,JMB_PBIs_C360_Todo!B:B,$L$5,JMB_PBIs_C360_Todo!F:F,E53)</f>
        <v>0</v>
      </c>
      <c r="M53" s="4"/>
      <c r="N53" s="4">
        <f>COUNTIFS(JMB_PBIs_C360_Todo!$K:$K,$E$5,JMB_PBIs_C360_Todo!$Z:$Z,$M$5,JMB_PBIs_C360_Todo!$B:$B,$N$5,JMB_PBIs_C360_Todo!$F:$F,E53)</f>
        <v>0</v>
      </c>
      <c r="O53" s="4">
        <f>COUNTIFS(JMB_PBIs_C360_Todo!$K:$K,$E$5,JMB_PBIs_C360_Todo!$Z:$Z,$M$5,JMB_PBIs_C360_Todo!$B:$B,$O$5,JMB_PBIs_C360_Todo!$F:$F,E53)</f>
        <v>0</v>
      </c>
      <c r="P53" s="4">
        <f>COUNTIFS(JMB_PBIs_C360_Todo!$K:$K,$E$5,JMB_PBIs_C360_Todo!$Z:$Z,$M$5,JMB_PBIs_C360_Todo!$B:$B,$P$5,JMB_PBIs_C360_Todo!$F:$F,E53)</f>
        <v>0</v>
      </c>
      <c r="Q53" s="4">
        <f>COUNTIFS(JMB_PBIs_C360_Todo!$K:$K,$E$5,JMB_PBIs_C360_Todo!$Z:$Z,$M$5,JMB_PBIs_C360_Todo!$B:$B,$Q$5,JMB_PBIs_C360_Todo!$F:$F,E53)</f>
        <v>0</v>
      </c>
      <c r="R53" s="4">
        <f>COUNTIFS(JMB_PBIs_C360_Todo!$K:$K,$E$5,JMB_PBIs_C360_Todo!$Z:$Z,$M$5,JMB_PBIs_C360_Todo!$B:$B,$R$5,JMB_PBIs_C360_Todo!$F:$F,E53)</f>
        <v>0</v>
      </c>
      <c r="S53" s="4">
        <f t="shared" si="0"/>
        <v>0</v>
      </c>
      <c r="T53" s="4">
        <f t="shared" si="1"/>
        <v>0</v>
      </c>
      <c r="U53" s="4">
        <f t="shared" si="2"/>
        <v>0</v>
      </c>
      <c r="V53" s="4">
        <f t="shared" si="3"/>
        <v>0</v>
      </c>
      <c r="W53" s="4">
        <f t="shared" si="4"/>
        <v>0</v>
      </c>
      <c r="X53" s="4">
        <f t="shared" si="5"/>
        <v>0</v>
      </c>
      <c r="Y53" s="4"/>
      <c r="Z53" s="4"/>
      <c r="AA53" t="s">
        <v>3033</v>
      </c>
      <c r="AB53" s="4"/>
      <c r="AC53" s="4"/>
      <c r="AD53" s="4">
        <f>COUNTIFS(JMB_PBIs_C360_Todo!$K:$K,$AA$5,JMB_PBIs_C360_Todo!Z:Z,$AC$5,JMB_PBIs_C360_Todo!B:B,$AD$5,JMB_PBIs_C360_Todo!F:F,AA53)</f>
        <v>0</v>
      </c>
      <c r="AE53" s="4">
        <f>COUNTIFS(JMB_PBIs_C360_Todo!$K:$K,$AA$5,JMB_PBIs_C360_Todo!Z:Z,$AC$5,JMB_PBIs_C360_Todo!B:B,$AE$5,JMB_PBIs_C360_Todo!F:F,AA53)</f>
        <v>0</v>
      </c>
      <c r="AF53" s="4">
        <f>COUNTIFS(JMB_PBIs_C360_Todo!$K:$K,$AA$5,JMB_PBIs_C360_Todo!Z:Z,$AC$5,JMB_PBIs_C360_Todo!B:B,$AF$5,JMB_PBIs_C360_Todo!F:F,AA53)</f>
        <v>0</v>
      </c>
      <c r="AG53" s="4">
        <f>COUNTIFS(JMB_PBIs_C360_Todo!$K:$K,$AA$5,JMB_PBIs_C360_Todo!Z:Z,$AC$5,JMB_PBIs_C360_Todo!B:B,$AG$5,JMB_PBIs_C360_Todo!F:F,AA53)</f>
        <v>0</v>
      </c>
      <c r="AH53" s="4">
        <f>COUNTIFS(JMB_PBIs_C360_Todo!$K:$K,$AA$5,JMB_PBIs_C360_Todo!Z:Z,$AC$5,JMB_PBIs_C360_Todo!B:B,$AH$5,JMB_PBIs_C360_Todo!F:F,AA53)</f>
        <v>0</v>
      </c>
      <c r="AI53" s="4"/>
      <c r="AJ53" s="4">
        <f>COUNTIFS(JMB_PBIs_C360_Todo!$K:$K,$AA$5,JMB_PBIs_C360_Todo!Z:Z,$AI$5,JMB_PBIs_C360_Todo!B:B,$AJ$5,JMB_PBIs_C360_Todo!F:F,AA53)</f>
        <v>0</v>
      </c>
      <c r="AK53" s="4">
        <f>COUNTIFS(JMB_PBIs_C360_Todo!$K:$K,$AA$5,JMB_PBIs_C360_Todo!Z:Z,$AI$5,JMB_PBIs_C360_Todo!B:B,$AK$5,JMB_PBIs_C360_Todo!F:F,AA53)</f>
        <v>0</v>
      </c>
      <c r="AL53" s="4">
        <f>COUNTIFS(JMB_PBIs_C360_Todo!$K:$K,$AA$5,JMB_PBIs_C360_Todo!Z:Z,$AI$5,JMB_PBIs_C360_Todo!B:B,$AL$5,JMB_PBIs_C360_Todo!F:F,AA53)</f>
        <v>0</v>
      </c>
      <c r="AM53" s="4">
        <f>COUNTIFS(JMB_PBIs_C360_Todo!$K:$K,$AA$5,JMB_PBIs_C360_Todo!Z:Z,$AI$5,JMB_PBIs_C360_Todo!B:B,$AM$5,JMB_PBIs_C360_Todo!F:F,AA53)</f>
        <v>0</v>
      </c>
      <c r="AN53" s="4">
        <f>COUNTIFS(JMB_PBIs_C360_Todo!$K:$K,$AA$5,JMB_PBIs_C360_Todo!Z:Z,$AI$5,JMB_PBIs_C360_Todo!B:B,$AN$5,JMB_PBIs_C360_Todo!F:F,AA53)</f>
        <v>0</v>
      </c>
      <c r="AO53" s="4">
        <f t="shared" si="6"/>
        <v>0</v>
      </c>
      <c r="AP53" s="4">
        <f t="shared" si="7"/>
        <v>0</v>
      </c>
      <c r="AQ53" s="4">
        <f t="shared" si="8"/>
        <v>0</v>
      </c>
      <c r="AR53" s="4">
        <f t="shared" si="9"/>
        <v>0</v>
      </c>
      <c r="AS53" s="4">
        <f t="shared" si="10"/>
        <v>0</v>
      </c>
      <c r="AT53" s="4">
        <f t="shared" si="11"/>
        <v>0</v>
      </c>
    </row>
    <row r="54" spans="2:46" x14ac:dyDescent="0.25">
      <c r="B54" s="31" t="s">
        <v>3042</v>
      </c>
      <c r="G54" s="4"/>
      <c r="H54" s="60">
        <f>SUM(H7:H53)</f>
        <v>8</v>
      </c>
      <c r="I54" s="60">
        <f>SUM(I7:I53)</f>
        <v>18</v>
      </c>
      <c r="J54" s="60">
        <f>SUM(J7:J53)</f>
        <v>1</v>
      </c>
      <c r="K54" s="60">
        <f>SUM(K7:K53)</f>
        <v>0</v>
      </c>
      <c r="L54" s="60">
        <f>SUM(L7:L53)</f>
        <v>1</v>
      </c>
      <c r="M54" s="4"/>
      <c r="N54" s="60">
        <f>SUM(N7:N53)</f>
        <v>14</v>
      </c>
      <c r="O54" s="60">
        <f>SUM(O7:O53)</f>
        <v>60</v>
      </c>
      <c r="P54" s="60">
        <f>SUM(P7:P53)</f>
        <v>49</v>
      </c>
      <c r="Q54" s="60">
        <f>SUM(Q7:Q53)</f>
        <v>3</v>
      </c>
      <c r="R54" s="60">
        <f>SUM(R7:R53)</f>
        <v>28</v>
      </c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60">
        <f>SUM(AD7:AD53)</f>
        <v>222</v>
      </c>
      <c r="AE54" s="60">
        <f>SUM(AE7:AE53)</f>
        <v>35</v>
      </c>
      <c r="AF54" s="60">
        <f>SUM(AF7:AF53)</f>
        <v>2</v>
      </c>
      <c r="AG54" s="60">
        <f>SUM(AG7:AG53)</f>
        <v>0</v>
      </c>
      <c r="AH54" s="60">
        <f>SUM(AH7:AH53)</f>
        <v>41</v>
      </c>
      <c r="AI54" s="4"/>
      <c r="AJ54" s="60">
        <f>SUM(AJ7:AJ53)</f>
        <v>110</v>
      </c>
      <c r="AK54" s="60">
        <f>SUM(AK7:AK53)</f>
        <v>46</v>
      </c>
      <c r="AL54" s="60">
        <f>SUM(AL7:AL53)</f>
        <v>0</v>
      </c>
      <c r="AM54" s="60">
        <f>SUM(AM7:AM53)</f>
        <v>0</v>
      </c>
      <c r="AN54" s="60">
        <f>SUM(AN7:AN53)</f>
        <v>18</v>
      </c>
      <c r="AO54" s="4"/>
      <c r="AP54" s="4"/>
      <c r="AQ54" s="4"/>
      <c r="AR54" s="4"/>
      <c r="AS54" s="4"/>
      <c r="AT54" s="4"/>
    </row>
    <row r="55" spans="2:46" x14ac:dyDescent="0.25"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</row>
    <row r="56" spans="2:46" x14ac:dyDescent="0.25"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</row>
    <row r="57" spans="2:46" x14ac:dyDescent="0.25"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</row>
    <row r="90" spans="25:30" x14ac:dyDescent="0.25">
      <c r="Y90" s="73" t="s">
        <v>1330</v>
      </c>
      <c r="Z90" s="65"/>
      <c r="AA90" s="65"/>
      <c r="AB90" s="65"/>
      <c r="AC90" s="65"/>
      <c r="AD90" s="65"/>
    </row>
  </sheetData>
  <mergeCells count="9">
    <mergeCell ref="AO5:AQ5"/>
    <mergeCell ref="AR5:AT5"/>
    <mergeCell ref="I4:K4"/>
    <mergeCell ref="O4:Q4"/>
    <mergeCell ref="D7:D53"/>
    <mergeCell ref="AE4:AG4"/>
    <mergeCell ref="AK4:AM4"/>
    <mergeCell ref="S5:U5"/>
    <mergeCell ref="V5:X5"/>
  </mergeCells>
  <conditionalFormatting sqref="H7:L53 N7:X53">
    <cfRule type="cellIs" dxfId="10" priority="10" operator="greaterThan">
      <formula>0</formula>
    </cfRule>
  </conditionalFormatting>
  <conditionalFormatting sqref="H54:L54">
    <cfRule type="expression" dxfId="9" priority="13">
      <formula>H54&lt;&gt;H6</formula>
    </cfRule>
    <cfRule type="expression" dxfId="8" priority="14">
      <formula>H54=H6</formula>
    </cfRule>
  </conditionalFormatting>
  <conditionalFormatting sqref="N54:R54">
    <cfRule type="expression" dxfId="7" priority="11">
      <formula>N54&lt;&gt;N6</formula>
    </cfRule>
    <cfRule type="expression" dxfId="6" priority="12">
      <formula>N54=N6</formula>
    </cfRule>
  </conditionalFormatting>
  <conditionalFormatting sqref="AD7:AH53">
    <cfRule type="cellIs" dxfId="5" priority="7" operator="greaterThan">
      <formula>0</formula>
    </cfRule>
  </conditionalFormatting>
  <conditionalFormatting sqref="AD54:AH54">
    <cfRule type="expression" dxfId="4" priority="8">
      <formula>AD54&lt;&gt;AD6</formula>
    </cfRule>
    <cfRule type="expression" dxfId="3" priority="9">
      <formula>AD54=AD6</formula>
    </cfRule>
  </conditionalFormatting>
  <conditionalFormatting sqref="AJ54:AN54">
    <cfRule type="expression" dxfId="2" priority="5">
      <formula>AJ54&lt;&gt;AJ6</formula>
    </cfRule>
    <cfRule type="expression" dxfId="1" priority="6">
      <formula>AJ54=AJ6</formula>
    </cfRule>
  </conditionalFormatting>
  <conditionalFormatting sqref="AJ7:AT53">
    <cfRule type="cellIs" dxfId="0" priority="1" operator="greaterThan">
      <formula>0</formula>
    </cfRule>
  </conditionalFormatting>
  <hyperlinks>
    <hyperlink ref="E1" r:id="rId1" xr:uid="{1C1E6CE7-AD83-4D81-B289-42E57F9E4024}"/>
  </hyperlinks>
  <pageMargins left="0.7" right="0.7" top="0.75" bottom="0.75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5BD2E-E565-4E39-84A9-13308A69D9C8}">
  <sheetPr>
    <tabColor theme="1"/>
  </sheetPr>
  <dimension ref="A1:D48"/>
  <sheetViews>
    <sheetView workbookViewId="0"/>
  </sheetViews>
  <sheetFormatPr baseColWidth="10" defaultRowHeight="15" x14ac:dyDescent="0.25"/>
  <cols>
    <col min="1" max="1" width="25.7109375" bestFit="1" customWidth="1"/>
    <col min="2" max="2" width="10.42578125" bestFit="1" customWidth="1"/>
    <col min="3" max="3" width="21.5703125" bestFit="1" customWidth="1"/>
  </cols>
  <sheetData>
    <row r="1" spans="1:4" x14ac:dyDescent="0.25">
      <c r="A1" t="s">
        <v>2993</v>
      </c>
      <c r="B1" t="s">
        <v>3034</v>
      </c>
      <c r="C1" t="s">
        <v>2994</v>
      </c>
      <c r="D1" t="s">
        <v>3034</v>
      </c>
    </row>
    <row r="2" spans="1:4" x14ac:dyDescent="0.25">
      <c r="A2" t="s">
        <v>2995</v>
      </c>
      <c r="B2" s="2">
        <f t="shared" ref="B2:B16" si="0">B3-14</f>
        <v>45007</v>
      </c>
      <c r="C2" t="s">
        <v>3001</v>
      </c>
      <c r="D2" s="2">
        <f t="shared" ref="D2:D29" si="1">D3-14</f>
        <v>45077</v>
      </c>
    </row>
    <row r="3" spans="1:4" x14ac:dyDescent="0.25">
      <c r="A3" t="s">
        <v>2996</v>
      </c>
      <c r="B3" s="2">
        <f t="shared" si="0"/>
        <v>45021</v>
      </c>
      <c r="C3" t="s">
        <v>3002</v>
      </c>
      <c r="D3" s="2">
        <f t="shared" si="1"/>
        <v>45091</v>
      </c>
    </row>
    <row r="4" spans="1:4" x14ac:dyDescent="0.25">
      <c r="A4" t="s">
        <v>2997</v>
      </c>
      <c r="B4" s="2">
        <f t="shared" si="0"/>
        <v>45035</v>
      </c>
      <c r="C4" t="s">
        <v>3003</v>
      </c>
      <c r="D4" s="2">
        <f t="shared" si="1"/>
        <v>45105</v>
      </c>
    </row>
    <row r="5" spans="1:4" x14ac:dyDescent="0.25">
      <c r="A5" t="s">
        <v>2998</v>
      </c>
      <c r="B5" s="2">
        <f t="shared" si="0"/>
        <v>45049</v>
      </c>
      <c r="C5" t="s">
        <v>3004</v>
      </c>
      <c r="D5" s="2">
        <f t="shared" si="1"/>
        <v>45119</v>
      </c>
    </row>
    <row r="6" spans="1:4" x14ac:dyDescent="0.25">
      <c r="A6" t="s">
        <v>2999</v>
      </c>
      <c r="B6" s="2">
        <f t="shared" si="0"/>
        <v>45063</v>
      </c>
      <c r="C6" t="s">
        <v>3005</v>
      </c>
      <c r="D6" s="2">
        <f t="shared" si="1"/>
        <v>45133</v>
      </c>
    </row>
    <row r="7" spans="1:4" x14ac:dyDescent="0.25">
      <c r="A7" t="s">
        <v>3000</v>
      </c>
      <c r="B7" s="2">
        <f t="shared" si="0"/>
        <v>45077</v>
      </c>
      <c r="C7" t="s">
        <v>3006</v>
      </c>
      <c r="D7" s="2">
        <f t="shared" si="1"/>
        <v>45147</v>
      </c>
    </row>
    <row r="8" spans="1:4" x14ac:dyDescent="0.25">
      <c r="A8" t="s">
        <v>2957</v>
      </c>
      <c r="B8" s="2">
        <f t="shared" si="0"/>
        <v>45091</v>
      </c>
      <c r="C8" t="s">
        <v>3007</v>
      </c>
      <c r="D8" s="2">
        <f t="shared" si="1"/>
        <v>45161</v>
      </c>
    </row>
    <row r="9" spans="1:4" x14ac:dyDescent="0.25">
      <c r="A9" t="s">
        <v>49</v>
      </c>
      <c r="B9" s="2">
        <f t="shared" si="0"/>
        <v>45105</v>
      </c>
      <c r="C9" t="s">
        <v>3008</v>
      </c>
      <c r="D9" s="2">
        <f t="shared" si="1"/>
        <v>45175</v>
      </c>
    </row>
    <row r="10" spans="1:4" x14ac:dyDescent="0.25">
      <c r="A10" t="s">
        <v>48</v>
      </c>
      <c r="B10" s="2">
        <f t="shared" si="0"/>
        <v>45119</v>
      </c>
      <c r="C10" t="s">
        <v>3009</v>
      </c>
      <c r="D10" s="2">
        <f t="shared" si="1"/>
        <v>45189</v>
      </c>
    </row>
    <row r="11" spans="1:4" x14ac:dyDescent="0.25">
      <c r="A11" t="s">
        <v>47</v>
      </c>
      <c r="B11" s="2">
        <f t="shared" si="0"/>
        <v>45133</v>
      </c>
      <c r="C11" t="s">
        <v>3010</v>
      </c>
      <c r="D11" s="2">
        <f t="shared" si="1"/>
        <v>45203</v>
      </c>
    </row>
    <row r="12" spans="1:4" x14ac:dyDescent="0.25">
      <c r="A12" t="s">
        <v>46</v>
      </c>
      <c r="B12" s="2">
        <f t="shared" si="0"/>
        <v>45147</v>
      </c>
      <c r="C12" t="s">
        <v>3011</v>
      </c>
      <c r="D12" s="2">
        <f t="shared" si="1"/>
        <v>45217</v>
      </c>
    </row>
    <row r="13" spans="1:4" x14ac:dyDescent="0.25">
      <c r="A13" t="s">
        <v>17</v>
      </c>
      <c r="B13" s="2">
        <f t="shared" si="0"/>
        <v>45161</v>
      </c>
      <c r="C13" t="s">
        <v>3012</v>
      </c>
      <c r="D13" s="2">
        <f t="shared" si="1"/>
        <v>45231</v>
      </c>
    </row>
    <row r="14" spans="1:4" x14ac:dyDescent="0.25">
      <c r="A14" t="s">
        <v>19</v>
      </c>
      <c r="B14" s="2">
        <f t="shared" si="0"/>
        <v>45175</v>
      </c>
      <c r="C14" t="s">
        <v>3013</v>
      </c>
      <c r="D14" s="2">
        <f t="shared" si="1"/>
        <v>45245</v>
      </c>
    </row>
    <row r="15" spans="1:4" x14ac:dyDescent="0.25">
      <c r="A15" t="s">
        <v>20</v>
      </c>
      <c r="B15" s="2">
        <f t="shared" si="0"/>
        <v>45189</v>
      </c>
      <c r="C15" t="s">
        <v>3014</v>
      </c>
      <c r="D15" s="2">
        <f t="shared" si="1"/>
        <v>45259</v>
      </c>
    </row>
    <row r="16" spans="1:4" x14ac:dyDescent="0.25">
      <c r="A16" t="s">
        <v>22</v>
      </c>
      <c r="B16" s="2">
        <f t="shared" si="0"/>
        <v>45203</v>
      </c>
      <c r="C16" t="s">
        <v>3015</v>
      </c>
      <c r="D16" s="2">
        <f t="shared" si="1"/>
        <v>45273</v>
      </c>
    </row>
    <row r="17" spans="1:4" x14ac:dyDescent="0.25">
      <c r="A17" t="s">
        <v>23</v>
      </c>
      <c r="B17" s="2">
        <v>45217</v>
      </c>
      <c r="C17" t="s">
        <v>3016</v>
      </c>
      <c r="D17" s="2">
        <f t="shared" si="1"/>
        <v>45287</v>
      </c>
    </row>
    <row r="18" spans="1:4" x14ac:dyDescent="0.25">
      <c r="A18" t="s">
        <v>24</v>
      </c>
      <c r="B18" s="2">
        <v>45231</v>
      </c>
      <c r="C18" t="s">
        <v>3017</v>
      </c>
      <c r="D18" s="2">
        <f t="shared" si="1"/>
        <v>45301</v>
      </c>
    </row>
    <row r="19" spans="1:4" x14ac:dyDescent="0.25">
      <c r="A19" t="s">
        <v>25</v>
      </c>
      <c r="B19" s="2">
        <v>45245</v>
      </c>
      <c r="C19" t="s">
        <v>1045</v>
      </c>
      <c r="D19" s="2">
        <f t="shared" si="1"/>
        <v>45315</v>
      </c>
    </row>
    <row r="20" spans="1:4" x14ac:dyDescent="0.25">
      <c r="A20" t="s">
        <v>26</v>
      </c>
      <c r="B20" s="2">
        <v>45259</v>
      </c>
      <c r="C20" t="s">
        <v>1059</v>
      </c>
      <c r="D20" s="2">
        <f t="shared" si="1"/>
        <v>45329</v>
      </c>
    </row>
    <row r="21" spans="1:4" x14ac:dyDescent="0.25">
      <c r="A21" t="s">
        <v>28</v>
      </c>
      <c r="B21" s="2">
        <v>45273</v>
      </c>
      <c r="C21" t="s">
        <v>1001</v>
      </c>
      <c r="D21" s="2">
        <f t="shared" si="1"/>
        <v>45343</v>
      </c>
    </row>
    <row r="22" spans="1:4" x14ac:dyDescent="0.25">
      <c r="A22" t="s">
        <v>29</v>
      </c>
      <c r="B22" s="3">
        <v>45294</v>
      </c>
      <c r="C22" t="s">
        <v>1961</v>
      </c>
      <c r="D22" s="2">
        <f t="shared" si="1"/>
        <v>45357</v>
      </c>
    </row>
    <row r="23" spans="1:4" x14ac:dyDescent="0.25">
      <c r="A23" t="s">
        <v>50</v>
      </c>
      <c r="B23" s="3">
        <v>45308</v>
      </c>
      <c r="C23" t="s">
        <v>998</v>
      </c>
      <c r="D23" s="2">
        <f t="shared" si="1"/>
        <v>45371</v>
      </c>
    </row>
    <row r="24" spans="1:4" x14ac:dyDescent="0.25">
      <c r="A24" t="s">
        <v>51</v>
      </c>
      <c r="B24" s="3">
        <v>45322</v>
      </c>
      <c r="C24" t="s">
        <v>1774</v>
      </c>
      <c r="D24" s="2">
        <f t="shared" si="1"/>
        <v>45385</v>
      </c>
    </row>
    <row r="25" spans="1:4" x14ac:dyDescent="0.25">
      <c r="A25" t="s">
        <v>52</v>
      </c>
      <c r="B25" s="3">
        <v>45336</v>
      </c>
      <c r="C25" t="s">
        <v>1662</v>
      </c>
      <c r="D25" s="2">
        <f t="shared" si="1"/>
        <v>45399</v>
      </c>
    </row>
    <row r="26" spans="1:4" x14ac:dyDescent="0.25">
      <c r="A26" t="s">
        <v>53</v>
      </c>
      <c r="B26" s="3">
        <v>45350</v>
      </c>
      <c r="C26" t="s">
        <v>1651</v>
      </c>
      <c r="D26" s="2">
        <f t="shared" si="1"/>
        <v>45413</v>
      </c>
    </row>
    <row r="27" spans="1:4" x14ac:dyDescent="0.25">
      <c r="A27" t="s">
        <v>54</v>
      </c>
      <c r="B27" s="2">
        <f t="shared" ref="B27:B48" si="2">B26+14</f>
        <v>45364</v>
      </c>
      <c r="C27" t="s">
        <v>890</v>
      </c>
      <c r="D27" s="2">
        <f t="shared" si="1"/>
        <v>45427</v>
      </c>
    </row>
    <row r="28" spans="1:4" x14ac:dyDescent="0.25">
      <c r="A28" t="s">
        <v>55</v>
      </c>
      <c r="B28" s="2">
        <f t="shared" si="2"/>
        <v>45378</v>
      </c>
      <c r="C28" t="s">
        <v>1538</v>
      </c>
      <c r="D28" s="2">
        <f t="shared" si="1"/>
        <v>45441</v>
      </c>
    </row>
    <row r="29" spans="1:4" x14ac:dyDescent="0.25">
      <c r="A29" t="s">
        <v>56</v>
      </c>
      <c r="B29" s="2">
        <f t="shared" si="2"/>
        <v>45392</v>
      </c>
      <c r="C29" t="s">
        <v>1463</v>
      </c>
      <c r="D29" s="2">
        <f t="shared" si="1"/>
        <v>45455</v>
      </c>
    </row>
    <row r="30" spans="1:4" x14ac:dyDescent="0.25">
      <c r="A30" t="s">
        <v>58</v>
      </c>
      <c r="B30" s="2">
        <f t="shared" si="2"/>
        <v>45406</v>
      </c>
      <c r="C30" t="s">
        <v>805</v>
      </c>
      <c r="D30" s="2">
        <v>45469</v>
      </c>
    </row>
    <row r="31" spans="1:4" x14ac:dyDescent="0.25">
      <c r="A31" t="s">
        <v>59</v>
      </c>
      <c r="B31" s="2">
        <f t="shared" si="2"/>
        <v>45420</v>
      </c>
      <c r="C31" t="s">
        <v>1364</v>
      </c>
      <c r="D31" s="2">
        <f t="shared" ref="D31:D48" si="3">D30+14</f>
        <v>45483</v>
      </c>
    </row>
    <row r="32" spans="1:4" x14ac:dyDescent="0.25">
      <c r="A32" t="s">
        <v>60</v>
      </c>
      <c r="B32" s="2">
        <f t="shared" si="2"/>
        <v>45434</v>
      </c>
      <c r="C32" t="s">
        <v>1684</v>
      </c>
      <c r="D32" s="2">
        <f t="shared" si="3"/>
        <v>45497</v>
      </c>
    </row>
    <row r="33" spans="1:4" x14ac:dyDescent="0.25">
      <c r="A33" t="s">
        <v>62</v>
      </c>
      <c r="B33" s="2">
        <f t="shared" si="2"/>
        <v>45448</v>
      </c>
      <c r="C33" t="s">
        <v>3018</v>
      </c>
      <c r="D33" s="2">
        <f t="shared" si="3"/>
        <v>45511</v>
      </c>
    </row>
    <row r="34" spans="1:4" x14ac:dyDescent="0.25">
      <c r="A34" t="s">
        <v>63</v>
      </c>
      <c r="B34" s="2">
        <f t="shared" si="2"/>
        <v>45462</v>
      </c>
      <c r="C34" t="s">
        <v>3019</v>
      </c>
      <c r="D34" s="2">
        <f t="shared" si="3"/>
        <v>45525</v>
      </c>
    </row>
    <row r="35" spans="1:4" x14ac:dyDescent="0.25">
      <c r="A35" t="s">
        <v>64</v>
      </c>
      <c r="B35" s="2">
        <f t="shared" si="2"/>
        <v>45476</v>
      </c>
      <c r="C35" t="s">
        <v>3020</v>
      </c>
      <c r="D35" s="2">
        <f t="shared" si="3"/>
        <v>45539</v>
      </c>
    </row>
    <row r="36" spans="1:4" x14ac:dyDescent="0.25">
      <c r="A36" t="s">
        <v>66</v>
      </c>
      <c r="B36" s="2">
        <f t="shared" si="2"/>
        <v>45490</v>
      </c>
      <c r="C36" t="s">
        <v>3021</v>
      </c>
      <c r="D36" s="2">
        <f t="shared" si="3"/>
        <v>45553</v>
      </c>
    </row>
    <row r="37" spans="1:4" x14ac:dyDescent="0.25">
      <c r="A37" t="s">
        <v>67</v>
      </c>
      <c r="B37" s="2">
        <f t="shared" si="2"/>
        <v>45504</v>
      </c>
      <c r="C37" t="s">
        <v>3022</v>
      </c>
      <c r="D37" s="2">
        <f t="shared" si="3"/>
        <v>45567</v>
      </c>
    </row>
    <row r="38" spans="1:4" x14ac:dyDescent="0.25">
      <c r="A38" t="s">
        <v>68</v>
      </c>
      <c r="B38" s="2">
        <f t="shared" si="2"/>
        <v>45518</v>
      </c>
      <c r="C38" t="s">
        <v>3023</v>
      </c>
      <c r="D38" s="2">
        <f t="shared" si="3"/>
        <v>45581</v>
      </c>
    </row>
    <row r="39" spans="1:4" x14ac:dyDescent="0.25">
      <c r="A39" t="s">
        <v>70</v>
      </c>
      <c r="B39" s="2">
        <f t="shared" si="2"/>
        <v>45532</v>
      </c>
      <c r="C39" t="s">
        <v>3024</v>
      </c>
      <c r="D39" s="2">
        <f t="shared" si="3"/>
        <v>45595</v>
      </c>
    </row>
    <row r="40" spans="1:4" x14ac:dyDescent="0.25">
      <c r="A40" t="s">
        <v>71</v>
      </c>
      <c r="B40" s="2">
        <f t="shared" si="2"/>
        <v>45546</v>
      </c>
      <c r="C40" t="s">
        <v>3025</v>
      </c>
      <c r="D40" s="2">
        <f t="shared" si="3"/>
        <v>45609</v>
      </c>
    </row>
    <row r="41" spans="1:4" x14ac:dyDescent="0.25">
      <c r="A41" t="s">
        <v>72</v>
      </c>
      <c r="B41" s="2">
        <f t="shared" si="2"/>
        <v>45560</v>
      </c>
      <c r="C41" t="s">
        <v>3026</v>
      </c>
      <c r="D41" s="2">
        <f t="shared" si="3"/>
        <v>45623</v>
      </c>
    </row>
    <row r="42" spans="1:4" x14ac:dyDescent="0.25">
      <c r="A42" t="s">
        <v>74</v>
      </c>
      <c r="B42" s="2">
        <f t="shared" si="2"/>
        <v>45574</v>
      </c>
      <c r="C42" t="s">
        <v>3027</v>
      </c>
      <c r="D42" s="2">
        <f t="shared" si="3"/>
        <v>45637</v>
      </c>
    </row>
    <row r="43" spans="1:4" x14ac:dyDescent="0.25">
      <c r="A43" t="s">
        <v>75</v>
      </c>
      <c r="B43" s="2">
        <f t="shared" si="2"/>
        <v>45588</v>
      </c>
      <c r="C43" t="s">
        <v>3028</v>
      </c>
      <c r="D43" s="2">
        <f t="shared" si="3"/>
        <v>45651</v>
      </c>
    </row>
    <row r="44" spans="1:4" x14ac:dyDescent="0.25">
      <c r="A44" t="s">
        <v>76</v>
      </c>
      <c r="B44" s="2">
        <f t="shared" si="2"/>
        <v>45602</v>
      </c>
      <c r="C44" t="s">
        <v>3029</v>
      </c>
      <c r="D44" s="2">
        <f t="shared" si="3"/>
        <v>45665</v>
      </c>
    </row>
    <row r="45" spans="1:4" x14ac:dyDescent="0.25">
      <c r="A45" t="s">
        <v>78</v>
      </c>
      <c r="B45" s="2">
        <f t="shared" si="2"/>
        <v>45616</v>
      </c>
      <c r="C45" t="s">
        <v>3030</v>
      </c>
      <c r="D45" s="2">
        <f t="shared" si="3"/>
        <v>45679</v>
      </c>
    </row>
    <row r="46" spans="1:4" x14ac:dyDescent="0.25">
      <c r="A46" t="s">
        <v>79</v>
      </c>
      <c r="B46" s="2">
        <f t="shared" si="2"/>
        <v>45630</v>
      </c>
      <c r="C46" t="s">
        <v>3031</v>
      </c>
      <c r="D46" s="2">
        <f t="shared" si="3"/>
        <v>45693</v>
      </c>
    </row>
    <row r="47" spans="1:4" x14ac:dyDescent="0.25">
      <c r="A47" t="s">
        <v>80</v>
      </c>
      <c r="B47" s="2">
        <f t="shared" si="2"/>
        <v>45644</v>
      </c>
      <c r="C47" t="s">
        <v>3032</v>
      </c>
      <c r="D47" s="2">
        <f t="shared" si="3"/>
        <v>45707</v>
      </c>
    </row>
    <row r="48" spans="1:4" x14ac:dyDescent="0.25">
      <c r="A48" t="s">
        <v>82</v>
      </c>
      <c r="B48" s="2">
        <f t="shared" si="2"/>
        <v>45658</v>
      </c>
      <c r="C48" t="s">
        <v>3033</v>
      </c>
      <c r="D48" s="2">
        <f t="shared" si="3"/>
        <v>45721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1725D70ED201E4F9231B3B97D9975A3" ma:contentTypeVersion="15" ma:contentTypeDescription="Create a new document." ma:contentTypeScope="" ma:versionID="23897ba10760b4234e37b1de299ec702">
  <xsd:schema xmlns:xsd="http://www.w3.org/2001/XMLSchema" xmlns:xs="http://www.w3.org/2001/XMLSchema" xmlns:p="http://schemas.microsoft.com/office/2006/metadata/properties" xmlns:ns2="3e08a9ea-a6d6-45c4-b88a-6c94edf24e76" xmlns:ns3="be82729c-1c59-4885-bd69-15545a15ef74" targetNamespace="http://schemas.microsoft.com/office/2006/metadata/properties" ma:root="true" ma:fieldsID="c455cee2f92a9310b3675a184642b921" ns2:_="" ns3:_="">
    <xsd:import namespace="3e08a9ea-a6d6-45c4-b88a-6c94edf24e76"/>
    <xsd:import namespace="be82729c-1c59-4885-bd69-15545a15ef7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08a9ea-a6d6-45c4-b88a-6c94edf24e7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e471ada5-31db-43fa-8830-84ca9293ff4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82729c-1c59-4885-bd69-15545a15ef74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3a3d3f85-3e3a-4dc0-8d29-a14b828b68a2}" ma:internalName="TaxCatchAll" ma:showField="CatchAllData" ma:web="be82729c-1c59-4885-bd69-15545a15ef7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e08a9ea-a6d6-45c4-b88a-6c94edf24e76">
      <Terms xmlns="http://schemas.microsoft.com/office/infopath/2007/PartnerControls"/>
    </lcf76f155ced4ddcb4097134ff3c332f>
    <TaxCatchAll xmlns="be82729c-1c59-4885-bd69-15545a15ef74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2C6E5C0-1C78-437E-860F-33CC02D440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e08a9ea-a6d6-45c4-b88a-6c94edf24e76"/>
    <ds:schemaRef ds:uri="be82729c-1c59-4885-bd69-15545a15ef7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1136B0B-FDA9-4BB2-9916-7490B18498BE}">
  <ds:schemaRefs>
    <ds:schemaRef ds:uri="http://schemas.microsoft.com/office/infopath/2007/PartnerControls"/>
    <ds:schemaRef ds:uri="http://purl.org/dc/elements/1.1/"/>
    <ds:schemaRef ds:uri="http://www.w3.org/XML/1998/namespace"/>
    <ds:schemaRef ds:uri="http://purl.org/dc/dcmitype/"/>
    <ds:schemaRef ds:uri="http://schemas.microsoft.com/office/2006/documentManagement/types"/>
    <ds:schemaRef ds:uri="3e08a9ea-a6d6-45c4-b88a-6c94edf24e76"/>
    <ds:schemaRef ds:uri="be82729c-1c59-4885-bd69-15545a15ef74"/>
    <ds:schemaRef ds:uri="http://schemas.microsoft.com/office/2006/metadata/properties"/>
    <ds:schemaRef ds:uri="http://schemas.openxmlformats.org/package/2006/metadata/core-properties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32C9242D-01EE-4725-BD8B-CCCABB0355A8}">
  <ds:schemaRefs>
    <ds:schemaRef ds:uri="http://schemas.microsoft.com/sharepoint/v3/contenttype/forms"/>
  </ds:schemaRefs>
</ds:datastoreItem>
</file>

<file path=docMetadata/LabelInfo.xml><?xml version="1.0" encoding="utf-8"?>
<clbl:labelList xmlns:clbl="http://schemas.microsoft.com/office/2020/mipLabelMetadata">
  <clbl:label id="{7808e005-1489-4374-954b-d3b08f193920}" enabled="0" method="" siteId="{7808e005-1489-4374-954b-d3b08f193920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Config</vt:lpstr>
      <vt:lpstr>ELAB1</vt:lpstr>
      <vt:lpstr>ELAB1 Graficas</vt:lpstr>
      <vt:lpstr>ELAB2</vt:lpstr>
      <vt:lpstr>ELAB2 Graficas</vt:lpstr>
      <vt:lpstr>Evolución Funcional 2025</vt:lpstr>
      <vt:lpstr>Velocity Chart</vt:lpstr>
      <vt:lpstr>OPERACIONAL</vt:lpstr>
      <vt:lpstr>JMB_Bugs_C360_Todo</vt:lpstr>
      <vt:lpstr>EVOLUCION BUGS C360</vt:lpstr>
      <vt:lpstr>Resolución Bugs 2024</vt:lpstr>
      <vt:lpstr>Estado Bugs</vt:lpstr>
      <vt:lpstr>JMB_PBIs_C360_Todo</vt:lpstr>
      <vt:lpstr>EVOLUCIÓN PBIs C360</vt:lpstr>
      <vt:lpstr>Sprints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Guirao Soler, Javier</dc:creator>
  <cp:lastModifiedBy>Mengibar Briongos Jose Maria</cp:lastModifiedBy>
  <dcterms:created xsi:type="dcterms:W3CDTF">2023-11-06T14:26:24Z</dcterms:created>
  <dcterms:modified xsi:type="dcterms:W3CDTF">2025-01-28T15:45:51Z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c2abd79-57a9-4473-8700-c843f76a1e37_Enabled">
    <vt:lpwstr>true</vt:lpwstr>
  </property>
  <property fmtid="{D5CDD505-2E9C-101B-9397-08002B2CF9AE}" pid="3" name="MSIP_Label_0c2abd79-57a9-4473-8700-c843f76a1e37_SetDate">
    <vt:lpwstr>2023-11-09T09:25:46Z</vt:lpwstr>
  </property>
  <property fmtid="{D5CDD505-2E9C-101B-9397-08002B2CF9AE}" pid="4" name="MSIP_Label_0c2abd79-57a9-4473-8700-c843f76a1e37_Method">
    <vt:lpwstr>Privileged</vt:lpwstr>
  </property>
  <property fmtid="{D5CDD505-2E9C-101B-9397-08002B2CF9AE}" pid="5" name="MSIP_Label_0c2abd79-57a9-4473-8700-c843f76a1e37_Name">
    <vt:lpwstr>Internal</vt:lpwstr>
  </property>
  <property fmtid="{D5CDD505-2E9C-101B-9397-08002B2CF9AE}" pid="6" name="MSIP_Label_0c2abd79-57a9-4473-8700-c843f76a1e37_SiteId">
    <vt:lpwstr>35595a02-4d6d-44ac-99e1-f9ab4cd872db</vt:lpwstr>
  </property>
  <property fmtid="{D5CDD505-2E9C-101B-9397-08002B2CF9AE}" pid="7" name="MSIP_Label_0c2abd79-57a9-4473-8700-c843f76a1e37_ActionId">
    <vt:lpwstr>2dd84d64-2584-477c-93ab-ee0ace31071b</vt:lpwstr>
  </property>
  <property fmtid="{D5CDD505-2E9C-101B-9397-08002B2CF9AE}" pid="8" name="MSIP_Label_0c2abd79-57a9-4473-8700-c843f76a1e37_ContentBits">
    <vt:lpwstr>0</vt:lpwstr>
  </property>
  <property fmtid="{D5CDD505-2E9C-101B-9397-08002B2CF9AE}" pid="9" name="ContentTypeId">
    <vt:lpwstr>0x01010031725D70ED201E4F9231B3B97D9975A3</vt:lpwstr>
  </property>
  <property fmtid="{D5CDD505-2E9C-101B-9397-08002B2CF9AE}" pid="10" name="MediaServiceImageTags">
    <vt:lpwstr/>
  </property>
</Properties>
</file>